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S" sheetId="2" r:id="rId2"/>
    <sheet name="D.1.4.a - ZTI" sheetId="3" r:id="rId3"/>
    <sheet name="D.1.4.d - VO" sheetId="4" r:id="rId4"/>
    <sheet name="IO.O1 - Vodovodní a kanal..." sheetId="5" r:id="rId5"/>
    <sheet name="IO.O2 - Přeložka plynovodu" sheetId="6" r:id="rId6"/>
    <sheet name="R1.1 - Stavební úpravy" sheetId="7" r:id="rId7"/>
    <sheet name="R1.2 - Zárubní zdi, únosn..." sheetId="8" r:id="rId8"/>
    <sheet name="R2.1 - Dokončení stavby" sheetId="9" r:id="rId9"/>
    <sheet name="R2.2 - Anglické dvorky, s..." sheetId="10" r:id="rId10"/>
    <sheet name="R3 - Prodloužení přeložky..." sheetId="11" r:id="rId11"/>
    <sheet name="R4 - Vnejší silnoproudé r..." sheetId="12" r:id="rId12"/>
    <sheet name="VON - Vedlejší a ostatní ..." sheetId="13" r:id="rId13"/>
    <sheet name="Seznam figur" sheetId="14" r:id="rId14"/>
  </sheets>
  <definedNames>
    <definedName name="_xlnm.Print_Area" localSheetId="0">'Rekapitulace stavby'!$D$4:$AO$76,'Rekapitulace stavby'!$C$82:$AQ$107</definedName>
    <definedName name="_xlnm.Print_Titles" localSheetId="0">'Rekapitulace stavby'!$92:$92</definedName>
    <definedName name="_xlnm._FilterDatabase" localSheetId="1" hidden="1">'D.1.1 - ARS'!$C$264:$K$931</definedName>
    <definedName name="_xlnm.Print_Area" localSheetId="1">'D.1.1 - ARS'!$C$4:$J$76,'D.1.1 - ARS'!$C$82:$J$246,'D.1.1 - ARS'!$C$252:$K$931</definedName>
    <definedName name="_xlnm.Print_Titles" localSheetId="1">'D.1.1 - ARS'!$264:$264</definedName>
    <definedName name="_xlnm._FilterDatabase" localSheetId="2" hidden="1">'D.1.4.a - ZTI'!$C$121:$K$172</definedName>
    <definedName name="_xlnm.Print_Area" localSheetId="2">'D.1.4.a - ZTI'!$C$4:$J$76,'D.1.4.a - ZTI'!$C$82:$J$103,'D.1.4.a - ZTI'!$C$109:$K$172</definedName>
    <definedName name="_xlnm.Print_Titles" localSheetId="2">'D.1.4.a - ZTI'!$121:$121</definedName>
    <definedName name="_xlnm._FilterDatabase" localSheetId="3" hidden="1">'D.1.4.d - VO'!$C$123:$K$185</definedName>
    <definedName name="_xlnm.Print_Area" localSheetId="3">'D.1.4.d - VO'!$C$4:$J$76,'D.1.4.d - VO'!$C$82:$J$105,'D.1.4.d - VO'!$C$111:$K$185</definedName>
    <definedName name="_xlnm.Print_Titles" localSheetId="3">'D.1.4.d - VO'!$123:$123</definedName>
    <definedName name="_xlnm._FilterDatabase" localSheetId="4" hidden="1">'IO.O1 - Vodovodní a kanal...'!$C$124:$K$188</definedName>
    <definedName name="_xlnm.Print_Area" localSheetId="4">'IO.O1 - Vodovodní a kanal...'!$C$4:$J$76,'IO.O1 - Vodovodní a kanal...'!$C$82:$J$106,'IO.O1 - Vodovodní a kanal...'!$C$112:$K$188</definedName>
    <definedName name="_xlnm.Print_Titles" localSheetId="4">'IO.O1 - Vodovodní a kanal...'!$124:$124</definedName>
    <definedName name="_xlnm._FilterDatabase" localSheetId="5" hidden="1">'IO.O2 - Přeložka plynovodu'!$C$122:$K$173</definedName>
    <definedName name="_xlnm.Print_Area" localSheetId="5">'IO.O2 - Přeložka plynovodu'!$C$4:$J$76,'IO.O2 - Přeložka plynovodu'!$C$82:$J$104,'IO.O2 - Přeložka plynovodu'!$C$110:$K$173</definedName>
    <definedName name="_xlnm.Print_Titles" localSheetId="5">'IO.O2 - Přeložka plynovodu'!$122:$122</definedName>
    <definedName name="_xlnm._FilterDatabase" localSheetId="6" hidden="1">'R1.1 - Stavební úpravy'!$C$118:$K$127</definedName>
    <definedName name="_xlnm.Print_Area" localSheetId="6">'R1.1 - Stavební úpravy'!$C$4:$J$76,'R1.1 - Stavební úpravy'!$C$82:$J$100,'R1.1 - Stavební úpravy'!$C$106:$K$127</definedName>
    <definedName name="_xlnm.Print_Titles" localSheetId="6">'R1.1 - Stavební úpravy'!$118:$118</definedName>
    <definedName name="_xlnm._FilterDatabase" localSheetId="7" hidden="1">'R1.2 - Zárubní zdi, únosn...'!$C$128:$K$325</definedName>
    <definedName name="_xlnm.Print_Area" localSheetId="7">'R1.2 - Zárubní zdi, únosn...'!$C$4:$J$76,'R1.2 - Zárubní zdi, únosn...'!$C$82:$J$110,'R1.2 - Zárubní zdi, únosn...'!$C$116:$K$325</definedName>
    <definedName name="_xlnm.Print_Titles" localSheetId="7">'R1.2 - Zárubní zdi, únosn...'!$128:$128</definedName>
    <definedName name="_xlnm._FilterDatabase" localSheetId="8" hidden="1">'R2.1 - Dokončení stavby'!$C$128:$K$350</definedName>
    <definedName name="_xlnm.Print_Area" localSheetId="8">'R2.1 - Dokončení stavby'!$C$4:$J$76,'R2.1 - Dokončení stavby'!$C$82:$J$110,'R2.1 - Dokončení stavby'!$C$116:$K$350</definedName>
    <definedName name="_xlnm.Print_Titles" localSheetId="8">'R2.1 - Dokončení stavby'!$128:$128</definedName>
    <definedName name="_xlnm._FilterDatabase" localSheetId="9" hidden="1">'R2.2 - Anglické dvorky, s...'!$C$147:$K$695</definedName>
    <definedName name="_xlnm.Print_Area" localSheetId="9">'R2.2 - Anglické dvorky, s...'!$C$4:$J$76,'R2.2 - Anglické dvorky, s...'!$C$82:$J$129,'R2.2 - Anglické dvorky, s...'!$C$135:$K$695</definedName>
    <definedName name="_xlnm.Print_Titles" localSheetId="9">'R2.2 - Anglické dvorky, s...'!$147:$147</definedName>
    <definedName name="_xlnm._FilterDatabase" localSheetId="10" hidden="1">'R3 - Prodloužení přeložky...'!$C$117:$K$122</definedName>
    <definedName name="_xlnm.Print_Area" localSheetId="10">'R3 - Prodloužení přeložky...'!$C$4:$J$76,'R3 - Prodloužení přeložky...'!$C$82:$J$99,'R3 - Prodloužení přeložky...'!$C$105:$K$122</definedName>
    <definedName name="_xlnm.Print_Titles" localSheetId="10">'R3 - Prodloužení přeložky...'!$117:$117</definedName>
    <definedName name="_xlnm._FilterDatabase" localSheetId="11" hidden="1">'R4 - Vnejší silnoproudé r...'!$C$130:$K$224</definedName>
    <definedName name="_xlnm.Print_Area" localSheetId="11">'R4 - Vnejší silnoproudé r...'!$C$4:$J$76,'R4 - Vnejší silnoproudé r...'!$C$82:$J$112,'R4 - Vnejší silnoproudé r...'!$C$118:$K$224</definedName>
    <definedName name="_xlnm.Print_Titles" localSheetId="11">'R4 - Vnejší silnoproudé r...'!$130:$130</definedName>
    <definedName name="_xlnm._FilterDatabase" localSheetId="12" hidden="1">'VON - Vedlejší a ostatní ...'!$C$121:$K$147</definedName>
    <definedName name="_xlnm.Print_Area" localSheetId="12">'VON - Vedlejší a ostatní ...'!$C$4:$J$76,'VON - Vedlejší a ostatní ...'!$C$82:$J$103,'VON - Vedlejší a ostatní ...'!$C$109:$K$147</definedName>
    <definedName name="_xlnm.Print_Titles" localSheetId="12">'VON - Vedlejší a ostatní ...'!$121:$121</definedName>
    <definedName name="_xlnm.Print_Area" localSheetId="13">'Seznam figur'!$C$4:$G$11</definedName>
    <definedName name="_xlnm.Print_Titles" localSheetId="13">'Seznam figur'!$9:$9</definedName>
  </definedNames>
  <calcPr/>
</workbook>
</file>

<file path=xl/calcChain.xml><?xml version="1.0" encoding="utf-8"?>
<calcChain xmlns="http://schemas.openxmlformats.org/spreadsheetml/2006/main">
  <c i="14" l="1" r="D7"/>
  <c i="13" r="J37"/>
  <c r="J36"/>
  <c i="1" r="AY106"/>
  <c i="13" r="J35"/>
  <c i="1" r="AX106"/>
  <c i="13"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92"/>
  <c r="J17"/>
  <c r="J12"/>
  <c r="J89"/>
  <c r="E7"/>
  <c r="E85"/>
  <c i="12" r="J37"/>
  <c r="J36"/>
  <c i="1" r="AY105"/>
  <c i="12" r="J35"/>
  <c i="1" r="AX105"/>
  <c i="12"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59"/>
  <c r="BH159"/>
  <c r="BG159"/>
  <c r="BF159"/>
  <c r="T159"/>
  <c r="T158"/>
  <c r="R159"/>
  <c r="R158"/>
  <c r="P159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128"/>
  <c r="F127"/>
  <c r="F125"/>
  <c r="E123"/>
  <c r="J92"/>
  <c r="F91"/>
  <c r="F89"/>
  <c r="E87"/>
  <c r="J21"/>
  <c r="E21"/>
  <c r="J91"/>
  <c r="J20"/>
  <c r="J18"/>
  <c r="E18"/>
  <c r="F92"/>
  <c r="J17"/>
  <c r="J12"/>
  <c r="J89"/>
  <c r="E7"/>
  <c r="E121"/>
  <c i="11" r="J37"/>
  <c r="J36"/>
  <c i="1" r="AY104"/>
  <c i="11" r="J35"/>
  <c i="1" r="AX104"/>
  <c i="11" r="BI122"/>
  <c r="BH122"/>
  <c r="BG122"/>
  <c r="BF122"/>
  <c r="T122"/>
  <c r="R122"/>
  <c r="P122"/>
  <c r="BI121"/>
  <c r="BH121"/>
  <c r="BG121"/>
  <c r="BF121"/>
  <c r="T121"/>
  <c r="R121"/>
  <c r="P121"/>
  <c r="J115"/>
  <c r="F114"/>
  <c r="F112"/>
  <c r="E110"/>
  <c r="J92"/>
  <c r="F91"/>
  <c r="F89"/>
  <c r="E87"/>
  <c r="J21"/>
  <c r="E21"/>
  <c r="J91"/>
  <c r="J20"/>
  <c r="J18"/>
  <c r="E18"/>
  <c r="F92"/>
  <c r="J17"/>
  <c r="J12"/>
  <c r="J112"/>
  <c r="E7"/>
  <c r="E108"/>
  <c i="10" r="J37"/>
  <c r="J36"/>
  <c i="1" r="AY103"/>
  <c i="10" r="J35"/>
  <c i="1" r="AX103"/>
  <c i="10" r="BI693"/>
  <c r="BH693"/>
  <c r="BG693"/>
  <c r="BF693"/>
  <c r="T693"/>
  <c r="R693"/>
  <c r="P693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3"/>
  <c r="BH683"/>
  <c r="BG683"/>
  <c r="BF683"/>
  <c r="T683"/>
  <c r="R683"/>
  <c r="P683"/>
  <c r="BI681"/>
  <c r="BH681"/>
  <c r="BG681"/>
  <c r="BF681"/>
  <c r="T681"/>
  <c r="R681"/>
  <c r="P681"/>
  <c r="BI678"/>
  <c r="BH678"/>
  <c r="BG678"/>
  <c r="BF678"/>
  <c r="T678"/>
  <c r="R678"/>
  <c r="P678"/>
  <c r="BI675"/>
  <c r="BH675"/>
  <c r="BG675"/>
  <c r="BF675"/>
  <c r="T675"/>
  <c r="R675"/>
  <c r="P675"/>
  <c r="BI673"/>
  <c r="BH673"/>
  <c r="BG673"/>
  <c r="BF673"/>
  <c r="T673"/>
  <c r="R673"/>
  <c r="P673"/>
  <c r="BI669"/>
  <c r="BH669"/>
  <c r="BG669"/>
  <c r="BF669"/>
  <c r="T669"/>
  <c r="R669"/>
  <c r="P669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3"/>
  <c r="BH663"/>
  <c r="BG663"/>
  <c r="BF663"/>
  <c r="T663"/>
  <c r="R663"/>
  <c r="P663"/>
  <c r="BI662"/>
  <c r="BH662"/>
  <c r="BG662"/>
  <c r="BF662"/>
  <c r="T662"/>
  <c r="R662"/>
  <c r="P662"/>
  <c r="BI660"/>
  <c r="BH660"/>
  <c r="BG660"/>
  <c r="BF660"/>
  <c r="T660"/>
  <c r="R660"/>
  <c r="P660"/>
  <c r="BI659"/>
  <c r="BH659"/>
  <c r="BG659"/>
  <c r="BF659"/>
  <c r="T659"/>
  <c r="R659"/>
  <c r="P659"/>
  <c r="BI657"/>
  <c r="BH657"/>
  <c r="BG657"/>
  <c r="BF657"/>
  <c r="T657"/>
  <c r="T656"/>
  <c r="R657"/>
  <c r="R656"/>
  <c r="P657"/>
  <c r="P656"/>
  <c r="BI652"/>
  <c r="BH652"/>
  <c r="BG652"/>
  <c r="BF652"/>
  <c r="T652"/>
  <c r="R652"/>
  <c r="P652"/>
  <c r="BI649"/>
  <c r="BH649"/>
  <c r="BG649"/>
  <c r="BF649"/>
  <c r="T649"/>
  <c r="R649"/>
  <c r="P649"/>
  <c r="BI645"/>
  <c r="BH645"/>
  <c r="BG645"/>
  <c r="BF645"/>
  <c r="T645"/>
  <c r="R645"/>
  <c r="P645"/>
  <c r="BI640"/>
  <c r="BH640"/>
  <c r="BG640"/>
  <c r="BF640"/>
  <c r="T640"/>
  <c r="R640"/>
  <c r="P640"/>
  <c r="BI635"/>
  <c r="BH635"/>
  <c r="BG635"/>
  <c r="BF635"/>
  <c r="T635"/>
  <c r="R635"/>
  <c r="P635"/>
  <c r="BI633"/>
  <c r="BH633"/>
  <c r="BG633"/>
  <c r="BF633"/>
  <c r="T633"/>
  <c r="R633"/>
  <c r="P633"/>
  <c r="BI630"/>
  <c r="BH630"/>
  <c r="BG630"/>
  <c r="BF630"/>
  <c r="T630"/>
  <c r="R630"/>
  <c r="P630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5"/>
  <c r="BH615"/>
  <c r="BG615"/>
  <c r="BF615"/>
  <c r="T615"/>
  <c r="R615"/>
  <c r="P615"/>
  <c r="BI611"/>
  <c r="BH611"/>
  <c r="BG611"/>
  <c r="BF611"/>
  <c r="T611"/>
  <c r="R611"/>
  <c r="P611"/>
  <c r="BI608"/>
  <c r="BH608"/>
  <c r="BG608"/>
  <c r="BF608"/>
  <c r="T608"/>
  <c r="R608"/>
  <c r="P608"/>
  <c r="BI606"/>
  <c r="BH606"/>
  <c r="BG606"/>
  <c r="BF606"/>
  <c r="T606"/>
  <c r="R606"/>
  <c r="P606"/>
  <c r="BI599"/>
  <c r="BH599"/>
  <c r="BG599"/>
  <c r="BF599"/>
  <c r="T599"/>
  <c r="R599"/>
  <c r="P599"/>
  <c r="BI597"/>
  <c r="BH597"/>
  <c r="BG597"/>
  <c r="BF597"/>
  <c r="T597"/>
  <c r="R597"/>
  <c r="P597"/>
  <c r="BI589"/>
  <c r="BH589"/>
  <c r="BG589"/>
  <c r="BF589"/>
  <c r="T589"/>
  <c r="R589"/>
  <c r="P589"/>
  <c r="BI582"/>
  <c r="BH582"/>
  <c r="BG582"/>
  <c r="BF582"/>
  <c r="T582"/>
  <c r="R582"/>
  <c r="P582"/>
  <c r="BI575"/>
  <c r="BH575"/>
  <c r="BG575"/>
  <c r="BF575"/>
  <c r="T575"/>
  <c r="R575"/>
  <c r="P575"/>
  <c r="BI573"/>
  <c r="BH573"/>
  <c r="BG573"/>
  <c r="BF573"/>
  <c r="T573"/>
  <c r="R573"/>
  <c r="P573"/>
  <c r="BI566"/>
  <c r="BH566"/>
  <c r="BG566"/>
  <c r="BF566"/>
  <c r="T566"/>
  <c r="R566"/>
  <c r="P566"/>
  <c r="BI564"/>
  <c r="BH564"/>
  <c r="BG564"/>
  <c r="BF564"/>
  <c r="T564"/>
  <c r="R564"/>
  <c r="P564"/>
  <c r="BI555"/>
  <c r="BH555"/>
  <c r="BG555"/>
  <c r="BF555"/>
  <c r="T555"/>
  <c r="R555"/>
  <c r="P555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49"/>
  <c r="BH549"/>
  <c r="BG549"/>
  <c r="BF549"/>
  <c r="T549"/>
  <c r="R549"/>
  <c r="P549"/>
  <c r="BI548"/>
  <c r="BH548"/>
  <c r="BG548"/>
  <c r="BF548"/>
  <c r="T548"/>
  <c r="R548"/>
  <c r="P548"/>
  <c r="BI546"/>
  <c r="BH546"/>
  <c r="BG546"/>
  <c r="BF546"/>
  <c r="T546"/>
  <c r="R546"/>
  <c r="P546"/>
  <c r="BI545"/>
  <c r="BH545"/>
  <c r="BG545"/>
  <c r="BF545"/>
  <c r="T545"/>
  <c r="R545"/>
  <c r="P545"/>
  <c r="BI543"/>
  <c r="BH543"/>
  <c r="BG543"/>
  <c r="BF543"/>
  <c r="T543"/>
  <c r="T542"/>
  <c r="R543"/>
  <c r="R542"/>
  <c r="P543"/>
  <c r="P542"/>
  <c r="BI533"/>
  <c r="BH533"/>
  <c r="BG533"/>
  <c r="BF533"/>
  <c r="T533"/>
  <c r="R533"/>
  <c r="P533"/>
  <c r="BI526"/>
  <c r="BH526"/>
  <c r="BG526"/>
  <c r="BF526"/>
  <c r="T526"/>
  <c r="R526"/>
  <c r="P526"/>
  <c r="BI519"/>
  <c r="BH519"/>
  <c r="BG519"/>
  <c r="BF519"/>
  <c r="T519"/>
  <c r="R519"/>
  <c r="P519"/>
  <c r="BI510"/>
  <c r="BH510"/>
  <c r="BG510"/>
  <c r="BF510"/>
  <c r="T510"/>
  <c r="R510"/>
  <c r="P510"/>
  <c r="BI507"/>
  <c r="BH507"/>
  <c r="BG507"/>
  <c r="BF507"/>
  <c r="T507"/>
  <c r="R507"/>
  <c r="P507"/>
  <c r="BI497"/>
  <c r="BH497"/>
  <c r="BG497"/>
  <c r="BF497"/>
  <c r="T497"/>
  <c r="R497"/>
  <c r="P497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77"/>
  <c r="BH477"/>
  <c r="BG477"/>
  <c r="BF477"/>
  <c r="T477"/>
  <c r="R477"/>
  <c r="P477"/>
  <c r="BI476"/>
  <c r="BH476"/>
  <c r="BG476"/>
  <c r="BF476"/>
  <c r="T476"/>
  <c r="R476"/>
  <c r="P476"/>
  <c r="BI469"/>
  <c r="BH469"/>
  <c r="BG469"/>
  <c r="BF469"/>
  <c r="T469"/>
  <c r="R469"/>
  <c r="P469"/>
  <c r="BI466"/>
  <c r="BH466"/>
  <c r="BG466"/>
  <c r="BF466"/>
  <c r="T466"/>
  <c r="R466"/>
  <c r="P466"/>
  <c r="BI462"/>
  <c r="BH462"/>
  <c r="BG462"/>
  <c r="BF462"/>
  <c r="T462"/>
  <c r="R462"/>
  <c r="P462"/>
  <c r="BI459"/>
  <c r="BH459"/>
  <c r="BG459"/>
  <c r="BF459"/>
  <c r="T459"/>
  <c r="R459"/>
  <c r="P459"/>
  <c r="BI455"/>
  <c r="BH455"/>
  <c r="BG455"/>
  <c r="BF455"/>
  <c r="T455"/>
  <c r="R455"/>
  <c r="P455"/>
  <c r="BI445"/>
  <c r="BH445"/>
  <c r="BG445"/>
  <c r="BF445"/>
  <c r="T445"/>
  <c r="R445"/>
  <c r="P445"/>
  <c r="BI435"/>
  <c r="BH435"/>
  <c r="BG435"/>
  <c r="BF435"/>
  <c r="T435"/>
  <c r="R435"/>
  <c r="P435"/>
  <c r="BI431"/>
  <c r="BH431"/>
  <c r="BG431"/>
  <c r="BF431"/>
  <c r="T431"/>
  <c r="R431"/>
  <c r="P431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09"/>
  <c r="BH409"/>
  <c r="BG409"/>
  <c r="BF409"/>
  <c r="T409"/>
  <c r="R409"/>
  <c r="P409"/>
  <c r="BI403"/>
  <c r="BH403"/>
  <c r="BG403"/>
  <c r="BF403"/>
  <c r="T403"/>
  <c r="R403"/>
  <c r="P403"/>
  <c r="BI393"/>
  <c r="BH393"/>
  <c r="BG393"/>
  <c r="BF393"/>
  <c r="T393"/>
  <c r="R393"/>
  <c r="P393"/>
  <c r="BI387"/>
  <c r="BH387"/>
  <c r="BG387"/>
  <c r="BF387"/>
  <c r="T387"/>
  <c r="R387"/>
  <c r="P387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70"/>
  <c r="BH370"/>
  <c r="BG370"/>
  <c r="BF370"/>
  <c r="T370"/>
  <c r="R370"/>
  <c r="P370"/>
  <c r="BI364"/>
  <c r="BH364"/>
  <c r="BG364"/>
  <c r="BF364"/>
  <c r="T364"/>
  <c r="R364"/>
  <c r="P364"/>
  <c r="BI362"/>
  <c r="BH362"/>
  <c r="BG362"/>
  <c r="BF362"/>
  <c r="T362"/>
  <c r="R362"/>
  <c r="P362"/>
  <c r="BI354"/>
  <c r="BH354"/>
  <c r="BG354"/>
  <c r="BF354"/>
  <c r="T354"/>
  <c r="R354"/>
  <c r="P354"/>
  <c r="BI346"/>
  <c r="BH346"/>
  <c r="BG346"/>
  <c r="BF346"/>
  <c r="T346"/>
  <c r="R346"/>
  <c r="P346"/>
  <c r="BI344"/>
  <c r="BH344"/>
  <c r="BG344"/>
  <c r="BF344"/>
  <c r="T344"/>
  <c r="R344"/>
  <c r="P344"/>
  <c r="BI337"/>
  <c r="BH337"/>
  <c r="BG337"/>
  <c r="BF337"/>
  <c r="T337"/>
  <c r="R337"/>
  <c r="P337"/>
  <c r="BI335"/>
  <c r="BH335"/>
  <c r="BG335"/>
  <c r="BF335"/>
  <c r="T335"/>
  <c r="R335"/>
  <c r="P335"/>
  <c r="BI328"/>
  <c r="BH328"/>
  <c r="BG328"/>
  <c r="BF328"/>
  <c r="T328"/>
  <c r="R328"/>
  <c r="P328"/>
  <c r="BI322"/>
  <c r="BH322"/>
  <c r="BG322"/>
  <c r="BF322"/>
  <c r="T322"/>
  <c r="R322"/>
  <c r="P322"/>
  <c r="BI321"/>
  <c r="BH321"/>
  <c r="BG321"/>
  <c r="BF321"/>
  <c r="T321"/>
  <c r="R321"/>
  <c r="P321"/>
  <c r="BI315"/>
  <c r="BH315"/>
  <c r="BG315"/>
  <c r="BF315"/>
  <c r="T315"/>
  <c r="R315"/>
  <c r="P315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T295"/>
  <c r="R296"/>
  <c r="R295"/>
  <c r="P296"/>
  <c r="P295"/>
  <c r="BI289"/>
  <c r="BH289"/>
  <c r="BG289"/>
  <c r="BF289"/>
  <c r="T289"/>
  <c r="T288"/>
  <c r="R289"/>
  <c r="R288"/>
  <c r="P289"/>
  <c r="P288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57"/>
  <c r="BH257"/>
  <c r="BG257"/>
  <c r="BF257"/>
  <c r="T257"/>
  <c r="R257"/>
  <c r="P257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3"/>
  <c r="BH233"/>
  <c r="BG233"/>
  <c r="BF233"/>
  <c r="T233"/>
  <c r="R233"/>
  <c r="P233"/>
  <c r="BI227"/>
  <c r="BH227"/>
  <c r="BG227"/>
  <c r="BF227"/>
  <c r="T227"/>
  <c r="R227"/>
  <c r="P227"/>
  <c r="BI225"/>
  <c r="BH225"/>
  <c r="BG225"/>
  <c r="BF225"/>
  <c r="T225"/>
  <c r="R225"/>
  <c r="P225"/>
  <c r="BI219"/>
  <c r="BH219"/>
  <c r="BG219"/>
  <c r="BF219"/>
  <c r="T219"/>
  <c r="R219"/>
  <c r="P219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199"/>
  <c r="BH199"/>
  <c r="BG199"/>
  <c r="BF199"/>
  <c r="T199"/>
  <c r="R199"/>
  <c r="P199"/>
  <c r="BI198"/>
  <c r="BH198"/>
  <c r="BG198"/>
  <c r="BF198"/>
  <c r="T198"/>
  <c r="R198"/>
  <c r="P198"/>
  <c r="BI194"/>
  <c r="BH194"/>
  <c r="BG194"/>
  <c r="BF194"/>
  <c r="T194"/>
  <c r="R194"/>
  <c r="P194"/>
  <c r="BI193"/>
  <c r="BH193"/>
  <c r="BG193"/>
  <c r="BF193"/>
  <c r="T193"/>
  <c r="R193"/>
  <c r="P193"/>
  <c r="BI189"/>
  <c r="BH189"/>
  <c r="BG189"/>
  <c r="BF189"/>
  <c r="T189"/>
  <c r="R189"/>
  <c r="P189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69"/>
  <c r="BH169"/>
  <c r="BG169"/>
  <c r="BF169"/>
  <c r="T169"/>
  <c r="R169"/>
  <c r="P169"/>
  <c r="BI167"/>
  <c r="BH167"/>
  <c r="BG167"/>
  <c r="BF167"/>
  <c r="T167"/>
  <c r="R167"/>
  <c r="P167"/>
  <c r="BI159"/>
  <c r="BH159"/>
  <c r="BG159"/>
  <c r="BF159"/>
  <c r="T159"/>
  <c r="T150"/>
  <c r="R159"/>
  <c r="R150"/>
  <c r="P159"/>
  <c r="P150"/>
  <c r="BI151"/>
  <c r="BH151"/>
  <c r="BG151"/>
  <c r="BF151"/>
  <c r="T151"/>
  <c r="R151"/>
  <c r="P151"/>
  <c r="J145"/>
  <c r="F144"/>
  <c r="F142"/>
  <c r="E140"/>
  <c r="J92"/>
  <c r="F91"/>
  <c r="F89"/>
  <c r="E87"/>
  <c r="J21"/>
  <c r="E21"/>
  <c r="J144"/>
  <c r="J20"/>
  <c r="J18"/>
  <c r="E18"/>
  <c r="F92"/>
  <c r="J17"/>
  <c r="J12"/>
  <c r="J142"/>
  <c r="E7"/>
  <c r="E85"/>
  <c i="9" r="J177"/>
  <c r="J37"/>
  <c r="J36"/>
  <c i="1" r="AY102"/>
  <c i="9" r="J35"/>
  <c i="1" r="AX102"/>
  <c i="9"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T277"/>
  <c r="R278"/>
  <c r="R277"/>
  <c r="P278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J99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91"/>
  <c r="J20"/>
  <c r="J18"/>
  <c r="E18"/>
  <c r="F92"/>
  <c r="J17"/>
  <c r="J12"/>
  <c r="J89"/>
  <c r="E7"/>
  <c r="E119"/>
  <c i="8" r="J37"/>
  <c r="J36"/>
  <c i="1" r="AY101"/>
  <c i="8" r="J35"/>
  <c i="1" r="AX101"/>
  <c i="8"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R301"/>
  <c r="P301"/>
  <c r="BI297"/>
  <c r="BH297"/>
  <c r="BG297"/>
  <c r="BF297"/>
  <c r="T297"/>
  <c r="R297"/>
  <c r="P297"/>
  <c r="BI287"/>
  <c r="BH287"/>
  <c r="BG287"/>
  <c r="BF287"/>
  <c r="T287"/>
  <c r="T286"/>
  <c r="R287"/>
  <c r="R286"/>
  <c r="P287"/>
  <c r="P286"/>
  <c r="BI285"/>
  <c r="BH285"/>
  <c r="BG285"/>
  <c r="BF285"/>
  <c r="T285"/>
  <c r="T284"/>
  <c r="R285"/>
  <c r="R284"/>
  <c r="P285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91"/>
  <c r="J20"/>
  <c r="J18"/>
  <c r="E18"/>
  <c r="F126"/>
  <c r="J17"/>
  <c r="J12"/>
  <c r="J123"/>
  <c r="E7"/>
  <c r="E119"/>
  <c i="7" r="J37"/>
  <c r="J36"/>
  <c i="1" r="AY100"/>
  <c i="7" r="J35"/>
  <c i="1" r="AX100"/>
  <c i="7" r="BI127"/>
  <c r="BH127"/>
  <c r="BG127"/>
  <c r="BF127"/>
  <c r="T127"/>
  <c r="T126"/>
  <c r="R127"/>
  <c r="R126"/>
  <c r="P127"/>
  <c r="P126"/>
  <c r="BI122"/>
  <c r="BH122"/>
  <c r="BG122"/>
  <c r="BF122"/>
  <c r="T122"/>
  <c r="T121"/>
  <c r="T120"/>
  <c r="T119"/>
  <c r="R122"/>
  <c r="R121"/>
  <c r="R120"/>
  <c r="R119"/>
  <c r="P122"/>
  <c r="P121"/>
  <c r="P120"/>
  <c r="P119"/>
  <c i="1" r="AU100"/>
  <c i="7" r="J116"/>
  <c r="F115"/>
  <c r="F113"/>
  <c r="E111"/>
  <c r="J92"/>
  <c r="F91"/>
  <c r="F89"/>
  <c r="E87"/>
  <c r="J21"/>
  <c r="E21"/>
  <c r="J115"/>
  <c r="J20"/>
  <c r="J18"/>
  <c r="E18"/>
  <c r="F116"/>
  <c r="J17"/>
  <c r="J12"/>
  <c r="J89"/>
  <c r="E7"/>
  <c r="E109"/>
  <c i="6" r="J37"/>
  <c r="J36"/>
  <c i="1" r="AY99"/>
  <c i="6" r="J35"/>
  <c i="1" r="AX99"/>
  <c i="6"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T145"/>
  <c r="R146"/>
  <c r="R145"/>
  <c r="P146"/>
  <c r="P145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J120"/>
  <c r="F119"/>
  <c r="F117"/>
  <c r="E115"/>
  <c r="J92"/>
  <c r="F91"/>
  <c r="F89"/>
  <c r="E87"/>
  <c r="J21"/>
  <c r="E21"/>
  <c r="J119"/>
  <c r="J20"/>
  <c r="J18"/>
  <c r="E18"/>
  <c r="F120"/>
  <c r="J17"/>
  <c r="J12"/>
  <c r="J117"/>
  <c r="E7"/>
  <c r="E113"/>
  <c i="5" r="J37"/>
  <c r="J36"/>
  <c i="1" r="AY98"/>
  <c i="5" r="J35"/>
  <c i="1" r="AX98"/>
  <c i="5"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T184"/>
  <c r="R185"/>
  <c r="R184"/>
  <c r="P185"/>
  <c r="P184"/>
  <c r="BI183"/>
  <c r="BH183"/>
  <c r="BG183"/>
  <c r="BF183"/>
  <c r="T183"/>
  <c r="T182"/>
  <c r="T181"/>
  <c r="R183"/>
  <c r="R182"/>
  <c r="R181"/>
  <c r="P183"/>
  <c r="P182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3"/>
  <c r="BH153"/>
  <c r="BG153"/>
  <c r="BF153"/>
  <c r="T153"/>
  <c r="T152"/>
  <c r="R153"/>
  <c r="R152"/>
  <c r="P153"/>
  <c r="P152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121"/>
  <c r="J20"/>
  <c r="J18"/>
  <c r="E18"/>
  <c r="F122"/>
  <c r="J17"/>
  <c r="J12"/>
  <c r="J89"/>
  <c r="E7"/>
  <c r="E115"/>
  <c i="4" r="J37"/>
  <c r="J36"/>
  <c i="1" r="AY97"/>
  <c i="4" r="J35"/>
  <c i="1" r="AX97"/>
  <c i="4"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F120"/>
  <c r="F118"/>
  <c r="E116"/>
  <c r="J92"/>
  <c r="F91"/>
  <c r="F89"/>
  <c r="E87"/>
  <c r="J21"/>
  <c r="E21"/>
  <c r="J91"/>
  <c r="J20"/>
  <c r="J18"/>
  <c r="E18"/>
  <c r="F121"/>
  <c r="J17"/>
  <c r="J12"/>
  <c r="J89"/>
  <c r="E7"/>
  <c r="E114"/>
  <c i="3" r="J37"/>
  <c r="J36"/>
  <c i="1" r="AY96"/>
  <c i="3" r="J35"/>
  <c i="1" r="AX96"/>
  <c i="3"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T148"/>
  <c r="R149"/>
  <c r="R148"/>
  <c r="P149"/>
  <c r="P148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91"/>
  <c r="J20"/>
  <c r="J18"/>
  <c r="E18"/>
  <c r="F92"/>
  <c r="J17"/>
  <c r="J12"/>
  <c r="J89"/>
  <c r="E7"/>
  <c r="E85"/>
  <c i="2" r="J553"/>
  <c r="J474"/>
  <c r="J37"/>
  <c r="J36"/>
  <c i="1" r="AY95"/>
  <c i="2" r="J35"/>
  <c i="1" r="AX95"/>
  <c i="2" r="BI931"/>
  <c r="BH931"/>
  <c r="BG931"/>
  <c r="BF931"/>
  <c r="T931"/>
  <c r="T930"/>
  <c r="R931"/>
  <c r="R930"/>
  <c r="P931"/>
  <c r="P930"/>
  <c r="BI929"/>
  <c r="BH929"/>
  <c r="BG929"/>
  <c r="BF929"/>
  <c r="T929"/>
  <c r="T928"/>
  <c r="R929"/>
  <c r="R928"/>
  <c r="P929"/>
  <c r="P928"/>
  <c r="BI927"/>
  <c r="BH927"/>
  <c r="BG927"/>
  <c r="BF927"/>
  <c r="T927"/>
  <c r="T926"/>
  <c r="R927"/>
  <c r="R926"/>
  <c r="P927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2"/>
  <c r="BH912"/>
  <c r="BG912"/>
  <c r="BF912"/>
  <c r="T912"/>
  <c r="R912"/>
  <c r="P912"/>
  <c r="BI909"/>
  <c r="BH909"/>
  <c r="BG909"/>
  <c r="BF909"/>
  <c r="T909"/>
  <c r="R909"/>
  <c r="P909"/>
  <c r="BI907"/>
  <c r="BH907"/>
  <c r="BG907"/>
  <c r="BF907"/>
  <c r="T907"/>
  <c r="R907"/>
  <c r="P907"/>
  <c r="BI905"/>
  <c r="BH905"/>
  <c r="BG905"/>
  <c r="BF905"/>
  <c r="T905"/>
  <c r="R905"/>
  <c r="P905"/>
  <c r="BI902"/>
  <c r="BH902"/>
  <c r="BG902"/>
  <c r="BF902"/>
  <c r="T902"/>
  <c r="R902"/>
  <c r="P902"/>
  <c r="BI900"/>
  <c r="BH900"/>
  <c r="BG900"/>
  <c r="BF900"/>
  <c r="T900"/>
  <c r="R900"/>
  <c r="P900"/>
  <c r="BI897"/>
  <c r="BH897"/>
  <c r="BG897"/>
  <c r="BF897"/>
  <c r="T897"/>
  <c r="R897"/>
  <c r="P897"/>
  <c r="BI895"/>
  <c r="BH895"/>
  <c r="BG895"/>
  <c r="BF895"/>
  <c r="T895"/>
  <c r="R895"/>
  <c r="P895"/>
  <c r="BI894"/>
  <c r="BH894"/>
  <c r="BG894"/>
  <c r="BF894"/>
  <c r="T894"/>
  <c r="R894"/>
  <c r="P894"/>
  <c r="BI892"/>
  <c r="BH892"/>
  <c r="BG892"/>
  <c r="BF892"/>
  <c r="T892"/>
  <c r="R892"/>
  <c r="P892"/>
  <c r="BI889"/>
  <c r="BH889"/>
  <c r="BG889"/>
  <c r="BF889"/>
  <c r="T889"/>
  <c r="R889"/>
  <c r="P889"/>
  <c r="BI888"/>
  <c r="BH888"/>
  <c r="BG888"/>
  <c r="BF888"/>
  <c r="T888"/>
  <c r="R888"/>
  <c r="P888"/>
  <c r="BI886"/>
  <c r="BH886"/>
  <c r="BG886"/>
  <c r="BF886"/>
  <c r="T886"/>
  <c r="T885"/>
  <c r="R886"/>
  <c r="R885"/>
  <c r="P886"/>
  <c r="P885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9"/>
  <c r="BH879"/>
  <c r="BG879"/>
  <c r="BF879"/>
  <c r="T879"/>
  <c r="R879"/>
  <c r="P879"/>
  <c r="BI876"/>
  <c r="BH876"/>
  <c r="BG876"/>
  <c r="BF876"/>
  <c r="T876"/>
  <c r="T875"/>
  <c r="R876"/>
  <c r="R875"/>
  <c r="P876"/>
  <c r="P875"/>
  <c r="BI872"/>
  <c r="BH872"/>
  <c r="BG872"/>
  <c r="BF872"/>
  <c r="T872"/>
  <c r="T871"/>
  <c r="R872"/>
  <c r="R871"/>
  <c r="P872"/>
  <c r="P871"/>
  <c r="BI869"/>
  <c r="BH869"/>
  <c r="BG869"/>
  <c r="BF869"/>
  <c r="T869"/>
  <c r="T868"/>
  <c r="R869"/>
  <c r="R868"/>
  <c r="P869"/>
  <c r="P868"/>
  <c r="BI867"/>
  <c r="BH867"/>
  <c r="BG867"/>
  <c r="BF867"/>
  <c r="T867"/>
  <c r="R867"/>
  <c r="P867"/>
  <c r="BI865"/>
  <c r="BH865"/>
  <c r="BG865"/>
  <c r="BF865"/>
  <c r="T865"/>
  <c r="R865"/>
  <c r="P865"/>
  <c r="BI864"/>
  <c r="BH864"/>
  <c r="BG864"/>
  <c r="BF864"/>
  <c r="T864"/>
  <c r="R864"/>
  <c r="P864"/>
  <c r="BI862"/>
  <c r="BH862"/>
  <c r="BG862"/>
  <c r="BF862"/>
  <c r="T862"/>
  <c r="R862"/>
  <c r="P862"/>
  <c r="BI861"/>
  <c r="BH861"/>
  <c r="BG861"/>
  <c r="BF861"/>
  <c r="T861"/>
  <c r="R861"/>
  <c r="P861"/>
  <c r="BI859"/>
  <c r="BH859"/>
  <c r="BG859"/>
  <c r="BF859"/>
  <c r="T859"/>
  <c r="T858"/>
  <c r="R859"/>
  <c r="R858"/>
  <c r="P859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4"/>
  <c r="BH854"/>
  <c r="BG854"/>
  <c r="BF854"/>
  <c r="T854"/>
  <c r="R854"/>
  <c r="P854"/>
  <c r="BI853"/>
  <c r="BH853"/>
  <c r="BG853"/>
  <c r="BF853"/>
  <c r="T853"/>
  <c r="R853"/>
  <c r="P853"/>
  <c r="BI852"/>
  <c r="BH852"/>
  <c r="BG852"/>
  <c r="BF852"/>
  <c r="T852"/>
  <c r="R852"/>
  <c r="P852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1"/>
  <c r="BH821"/>
  <c r="BG821"/>
  <c r="BF821"/>
  <c r="T821"/>
  <c r="R821"/>
  <c r="P821"/>
  <c r="BI820"/>
  <c r="BH820"/>
  <c r="BG820"/>
  <c r="BF820"/>
  <c r="T820"/>
  <c r="R820"/>
  <c r="P820"/>
  <c r="BI817"/>
  <c r="BH817"/>
  <c r="BG817"/>
  <c r="BF817"/>
  <c r="T817"/>
  <c r="R817"/>
  <c r="P817"/>
  <c r="BI816"/>
  <c r="BH816"/>
  <c r="BG816"/>
  <c r="BF816"/>
  <c r="T816"/>
  <c r="R816"/>
  <c r="P816"/>
  <c r="BI813"/>
  <c r="BH813"/>
  <c r="BG813"/>
  <c r="BF813"/>
  <c r="T813"/>
  <c r="T812"/>
  <c r="R813"/>
  <c r="R812"/>
  <c r="P813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8"/>
  <c r="BH798"/>
  <c r="BG798"/>
  <c r="BF798"/>
  <c r="T798"/>
  <c r="T797"/>
  <c r="R798"/>
  <c r="R797"/>
  <c r="P798"/>
  <c r="P797"/>
  <c r="BI796"/>
  <c r="BH796"/>
  <c r="BG796"/>
  <c r="BF796"/>
  <c r="T796"/>
  <c r="R796"/>
  <c r="P796"/>
  <c r="BI795"/>
  <c r="BH795"/>
  <c r="BG795"/>
  <c r="BF795"/>
  <c r="T795"/>
  <c r="R795"/>
  <c r="P795"/>
  <c r="BI792"/>
  <c r="BH792"/>
  <c r="BG792"/>
  <c r="BF792"/>
  <c r="T792"/>
  <c r="T791"/>
  <c r="R792"/>
  <c r="R791"/>
  <c r="P792"/>
  <c r="P791"/>
  <c r="BI790"/>
  <c r="BH790"/>
  <c r="BG790"/>
  <c r="BF790"/>
  <c r="T790"/>
  <c r="T789"/>
  <c r="R790"/>
  <c r="R789"/>
  <c r="P790"/>
  <c r="P789"/>
  <c r="BI788"/>
  <c r="BH788"/>
  <c r="BG788"/>
  <c r="BF788"/>
  <c r="T788"/>
  <c r="R788"/>
  <c r="P788"/>
  <c r="BI787"/>
  <c r="BH787"/>
  <c r="BG787"/>
  <c r="BF787"/>
  <c r="T787"/>
  <c r="R787"/>
  <c r="P787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8"/>
  <c r="BH778"/>
  <c r="BG778"/>
  <c r="BF778"/>
  <c r="T778"/>
  <c r="R778"/>
  <c r="P778"/>
  <c r="BI777"/>
  <c r="BH777"/>
  <c r="BG777"/>
  <c r="BF777"/>
  <c r="T777"/>
  <c r="R777"/>
  <c r="P777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1"/>
  <c r="BH771"/>
  <c r="BG771"/>
  <c r="BF771"/>
  <c r="T771"/>
  <c r="R771"/>
  <c r="P771"/>
  <c r="BI770"/>
  <c r="BH770"/>
  <c r="BG770"/>
  <c r="BF770"/>
  <c r="T770"/>
  <c r="R770"/>
  <c r="P770"/>
  <c r="BI768"/>
  <c r="BH768"/>
  <c r="BG768"/>
  <c r="BF768"/>
  <c r="T768"/>
  <c r="R768"/>
  <c r="P768"/>
  <c r="BI767"/>
  <c r="BH767"/>
  <c r="BG767"/>
  <c r="BF767"/>
  <c r="T767"/>
  <c r="R767"/>
  <c r="P767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1"/>
  <c r="BH761"/>
  <c r="BG761"/>
  <c r="BF761"/>
  <c r="T761"/>
  <c r="R761"/>
  <c r="P761"/>
  <c r="BI760"/>
  <c r="BH760"/>
  <c r="BG760"/>
  <c r="BF760"/>
  <c r="T760"/>
  <c r="R760"/>
  <c r="P760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1"/>
  <c r="BH751"/>
  <c r="BG751"/>
  <c r="BF751"/>
  <c r="T751"/>
  <c r="R751"/>
  <c r="P751"/>
  <c r="BI750"/>
  <c r="BH750"/>
  <c r="BG750"/>
  <c r="BF750"/>
  <c r="T750"/>
  <c r="R750"/>
  <c r="P750"/>
  <c r="BI749"/>
  <c r="BH749"/>
  <c r="BG749"/>
  <c r="BF749"/>
  <c r="T749"/>
  <c r="R749"/>
  <c r="P749"/>
  <c r="BI747"/>
  <c r="BH747"/>
  <c r="BG747"/>
  <c r="BF747"/>
  <c r="T747"/>
  <c r="R747"/>
  <c r="P747"/>
  <c r="BI746"/>
  <c r="BH746"/>
  <c r="BG746"/>
  <c r="BF746"/>
  <c r="T746"/>
  <c r="R746"/>
  <c r="P746"/>
  <c r="BI744"/>
  <c r="BH744"/>
  <c r="BG744"/>
  <c r="BF744"/>
  <c r="T744"/>
  <c r="R744"/>
  <c r="P744"/>
  <c r="BI743"/>
  <c r="BH743"/>
  <c r="BG743"/>
  <c r="BF743"/>
  <c r="T743"/>
  <c r="R743"/>
  <c r="P743"/>
  <c r="BI742"/>
  <c r="BH742"/>
  <c r="BG742"/>
  <c r="BF742"/>
  <c r="T742"/>
  <c r="R742"/>
  <c r="P742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30"/>
  <c r="BH730"/>
  <c r="BG730"/>
  <c r="BF730"/>
  <c r="T730"/>
  <c r="R730"/>
  <c r="P730"/>
  <c r="BI729"/>
  <c r="BH729"/>
  <c r="BG729"/>
  <c r="BF729"/>
  <c r="T729"/>
  <c r="R729"/>
  <c r="P729"/>
  <c r="BI728"/>
  <c r="BH728"/>
  <c r="BG728"/>
  <c r="BF728"/>
  <c r="T728"/>
  <c r="R728"/>
  <c r="P728"/>
  <c r="BI727"/>
  <c r="BH727"/>
  <c r="BG727"/>
  <c r="BF727"/>
  <c r="T727"/>
  <c r="R727"/>
  <c r="P727"/>
  <c r="BI725"/>
  <c r="BH725"/>
  <c r="BG725"/>
  <c r="BF725"/>
  <c r="T725"/>
  <c r="T724"/>
  <c r="R725"/>
  <c r="R724"/>
  <c r="P725"/>
  <c r="P724"/>
  <c r="BI721"/>
  <c r="BH721"/>
  <c r="BG721"/>
  <c r="BF721"/>
  <c r="T721"/>
  <c r="R721"/>
  <c r="P721"/>
  <c r="BI720"/>
  <c r="BH720"/>
  <c r="BG720"/>
  <c r="BF720"/>
  <c r="T720"/>
  <c r="R720"/>
  <c r="P720"/>
  <c r="BI719"/>
  <c r="BH719"/>
  <c r="BG719"/>
  <c r="BF719"/>
  <c r="T719"/>
  <c r="R719"/>
  <c r="P719"/>
  <c r="BI716"/>
  <c r="BH716"/>
  <c r="BG716"/>
  <c r="BF716"/>
  <c r="T716"/>
  <c r="R716"/>
  <c r="P716"/>
  <c r="BI715"/>
  <c r="BH715"/>
  <c r="BG715"/>
  <c r="BF715"/>
  <c r="T715"/>
  <c r="R715"/>
  <c r="P715"/>
  <c r="BI714"/>
  <c r="BH714"/>
  <c r="BG714"/>
  <c r="BF714"/>
  <c r="T714"/>
  <c r="R714"/>
  <c r="P714"/>
  <c r="BI712"/>
  <c r="BH712"/>
  <c r="BG712"/>
  <c r="BF712"/>
  <c r="T712"/>
  <c r="T711"/>
  <c r="R712"/>
  <c r="R711"/>
  <c r="P712"/>
  <c r="P711"/>
  <c r="BI710"/>
  <c r="BH710"/>
  <c r="BG710"/>
  <c r="BF710"/>
  <c r="T710"/>
  <c r="T709"/>
  <c r="R710"/>
  <c r="R709"/>
  <c r="P710"/>
  <c r="P709"/>
  <c r="BI707"/>
  <c r="BH707"/>
  <c r="BG707"/>
  <c r="BF707"/>
  <c r="T707"/>
  <c r="T706"/>
  <c r="R707"/>
  <c r="R706"/>
  <c r="P707"/>
  <c r="P706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9"/>
  <c r="BH699"/>
  <c r="BG699"/>
  <c r="BF699"/>
  <c r="T699"/>
  <c r="R699"/>
  <c r="P699"/>
  <c r="BI698"/>
  <c r="BH698"/>
  <c r="BG698"/>
  <c r="BF698"/>
  <c r="T698"/>
  <c r="R698"/>
  <c r="P698"/>
  <c r="BI696"/>
  <c r="BH696"/>
  <c r="BG696"/>
  <c r="BF696"/>
  <c r="T696"/>
  <c r="R696"/>
  <c r="P696"/>
  <c r="BI695"/>
  <c r="BH695"/>
  <c r="BG695"/>
  <c r="BF695"/>
  <c r="T695"/>
  <c r="R695"/>
  <c r="P695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89"/>
  <c r="BH689"/>
  <c r="BG689"/>
  <c r="BF689"/>
  <c r="T689"/>
  <c r="T688"/>
  <c r="R689"/>
  <c r="R688"/>
  <c r="P689"/>
  <c r="P688"/>
  <c r="BI687"/>
  <c r="BH687"/>
  <c r="BG687"/>
  <c r="BF687"/>
  <c r="T687"/>
  <c r="T686"/>
  <c r="R687"/>
  <c r="R686"/>
  <c r="P687"/>
  <c r="P686"/>
  <c r="BI685"/>
  <c r="BH685"/>
  <c r="BG685"/>
  <c r="BF685"/>
  <c r="T685"/>
  <c r="T684"/>
  <c r="R685"/>
  <c r="R684"/>
  <c r="P685"/>
  <c r="P684"/>
  <c r="BI683"/>
  <c r="BH683"/>
  <c r="BG683"/>
  <c r="BF683"/>
  <c r="T683"/>
  <c r="T682"/>
  <c r="R683"/>
  <c r="R682"/>
  <c r="P683"/>
  <c r="P682"/>
  <c r="BI680"/>
  <c r="BH680"/>
  <c r="BG680"/>
  <c r="BF680"/>
  <c r="T680"/>
  <c r="T679"/>
  <c r="R680"/>
  <c r="R679"/>
  <c r="P680"/>
  <c r="P679"/>
  <c r="BI677"/>
  <c r="BH677"/>
  <c r="BG677"/>
  <c r="BF677"/>
  <c r="T677"/>
  <c r="T676"/>
  <c r="R677"/>
  <c r="R676"/>
  <c r="P677"/>
  <c r="P676"/>
  <c r="BI674"/>
  <c r="BH674"/>
  <c r="BG674"/>
  <c r="BF674"/>
  <c r="T674"/>
  <c r="T673"/>
  <c r="R674"/>
  <c r="R673"/>
  <c r="P674"/>
  <c r="P673"/>
  <c r="BI671"/>
  <c r="BH671"/>
  <c r="BG671"/>
  <c r="BF671"/>
  <c r="T671"/>
  <c r="T670"/>
  <c r="R671"/>
  <c r="R670"/>
  <c r="P671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3"/>
  <c r="BH663"/>
  <c r="BG663"/>
  <c r="BF663"/>
  <c r="T663"/>
  <c r="T662"/>
  <c r="R663"/>
  <c r="R662"/>
  <c r="P663"/>
  <c r="P662"/>
  <c r="BI661"/>
  <c r="BH661"/>
  <c r="BG661"/>
  <c r="BF661"/>
  <c r="T661"/>
  <c r="R661"/>
  <c r="P661"/>
  <c r="BI660"/>
  <c r="BH660"/>
  <c r="BG660"/>
  <c r="BF660"/>
  <c r="T660"/>
  <c r="R660"/>
  <c r="P660"/>
  <c r="BI657"/>
  <c r="BH657"/>
  <c r="BG657"/>
  <c r="BF657"/>
  <c r="T657"/>
  <c r="T656"/>
  <c r="R657"/>
  <c r="R656"/>
  <c r="P657"/>
  <c r="P656"/>
  <c r="BI655"/>
  <c r="BH655"/>
  <c r="BG655"/>
  <c r="BF655"/>
  <c r="T655"/>
  <c r="R655"/>
  <c r="P655"/>
  <c r="BI654"/>
  <c r="BH654"/>
  <c r="BG654"/>
  <c r="BF654"/>
  <c r="T654"/>
  <c r="R654"/>
  <c r="P654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0"/>
  <c r="BH630"/>
  <c r="BG630"/>
  <c r="BF630"/>
  <c r="T630"/>
  <c r="R630"/>
  <c r="P630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5"/>
  <c r="BH615"/>
  <c r="BG615"/>
  <c r="BF615"/>
  <c r="T615"/>
  <c r="R615"/>
  <c r="P615"/>
  <c r="BI613"/>
  <c r="BH613"/>
  <c r="BG613"/>
  <c r="BF613"/>
  <c r="T613"/>
  <c r="R613"/>
  <c r="P613"/>
  <c r="BI612"/>
  <c r="BH612"/>
  <c r="BG612"/>
  <c r="BF612"/>
  <c r="T612"/>
  <c r="R612"/>
  <c r="P612"/>
  <c r="BI610"/>
  <c r="BH610"/>
  <c r="BG610"/>
  <c r="BF610"/>
  <c r="T610"/>
  <c r="T609"/>
  <c r="R610"/>
  <c r="R609"/>
  <c r="P610"/>
  <c r="P609"/>
  <c r="BI608"/>
  <c r="BH608"/>
  <c r="BG608"/>
  <c r="BF608"/>
  <c r="T608"/>
  <c r="R608"/>
  <c r="P608"/>
  <c r="BI607"/>
  <c r="BH607"/>
  <c r="BG607"/>
  <c r="BF607"/>
  <c r="T607"/>
  <c r="R607"/>
  <c r="P607"/>
  <c r="BI606"/>
  <c r="BH606"/>
  <c r="BG606"/>
  <c r="BF606"/>
  <c r="T606"/>
  <c r="R606"/>
  <c r="P606"/>
  <c r="BI604"/>
  <c r="BH604"/>
  <c r="BG604"/>
  <c r="BF604"/>
  <c r="T604"/>
  <c r="R604"/>
  <c r="P604"/>
  <c r="BI603"/>
  <c r="BH603"/>
  <c r="BG603"/>
  <c r="BF603"/>
  <c r="T603"/>
  <c r="R603"/>
  <c r="P603"/>
  <c r="BI601"/>
  <c r="BH601"/>
  <c r="BG601"/>
  <c r="BF601"/>
  <c r="T601"/>
  <c r="R601"/>
  <c r="P601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3"/>
  <c r="BH593"/>
  <c r="BG593"/>
  <c r="BF593"/>
  <c r="T593"/>
  <c r="R593"/>
  <c r="P593"/>
  <c r="BI592"/>
  <c r="BH592"/>
  <c r="BG592"/>
  <c r="BF592"/>
  <c r="T592"/>
  <c r="R592"/>
  <c r="P592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5"/>
  <c r="BH575"/>
  <c r="BG575"/>
  <c r="BF575"/>
  <c r="T575"/>
  <c r="T574"/>
  <c r="R575"/>
  <c r="R574"/>
  <c r="P575"/>
  <c r="P574"/>
  <c r="BI573"/>
  <c r="BH573"/>
  <c r="BG573"/>
  <c r="BF573"/>
  <c r="T573"/>
  <c r="R573"/>
  <c r="P573"/>
  <c r="BI572"/>
  <c r="BH572"/>
  <c r="BG572"/>
  <c r="BF572"/>
  <c r="T572"/>
  <c r="R572"/>
  <c r="P572"/>
  <c r="BI570"/>
  <c r="BH570"/>
  <c r="BG570"/>
  <c r="BF570"/>
  <c r="T570"/>
  <c r="R570"/>
  <c r="P570"/>
  <c r="BI569"/>
  <c r="BH569"/>
  <c r="BG569"/>
  <c r="BF569"/>
  <c r="T569"/>
  <c r="R569"/>
  <c r="P569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1"/>
  <c r="BH561"/>
  <c r="BG561"/>
  <c r="BF561"/>
  <c r="T561"/>
  <c r="T560"/>
  <c r="R561"/>
  <c r="R560"/>
  <c r="P561"/>
  <c r="P560"/>
  <c r="BI558"/>
  <c r="BH558"/>
  <c r="BG558"/>
  <c r="BF558"/>
  <c r="T558"/>
  <c r="T557"/>
  <c r="R558"/>
  <c r="R557"/>
  <c r="P558"/>
  <c r="P557"/>
  <c r="BI555"/>
  <c r="BH555"/>
  <c r="BG555"/>
  <c r="BF555"/>
  <c r="T555"/>
  <c r="T554"/>
  <c r="R555"/>
  <c r="R554"/>
  <c r="P555"/>
  <c r="P554"/>
  <c r="J158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T535"/>
  <c r="R536"/>
  <c r="R535"/>
  <c r="P536"/>
  <c r="P535"/>
  <c r="BI534"/>
  <c r="BH534"/>
  <c r="BG534"/>
  <c r="BF534"/>
  <c r="T534"/>
  <c r="R534"/>
  <c r="P534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3"/>
  <c r="BH513"/>
  <c r="BG513"/>
  <c r="BF513"/>
  <c r="T513"/>
  <c r="R513"/>
  <c r="P513"/>
  <c r="BI510"/>
  <c r="BH510"/>
  <c r="BG510"/>
  <c r="BF510"/>
  <c r="T510"/>
  <c r="R510"/>
  <c r="P510"/>
  <c r="BI508"/>
  <c r="BH508"/>
  <c r="BG508"/>
  <c r="BF508"/>
  <c r="T508"/>
  <c r="R508"/>
  <c r="P508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T500"/>
  <c r="R501"/>
  <c r="R500"/>
  <c r="P501"/>
  <c r="P500"/>
  <c r="BI499"/>
  <c r="BH499"/>
  <c r="BG499"/>
  <c r="BF499"/>
  <c r="T499"/>
  <c r="T498"/>
  <c r="R499"/>
  <c r="R498"/>
  <c r="P499"/>
  <c r="P498"/>
  <c r="BI497"/>
  <c r="BH497"/>
  <c r="BG497"/>
  <c r="BF497"/>
  <c r="T497"/>
  <c r="R497"/>
  <c r="P497"/>
  <c r="BI496"/>
  <c r="BH496"/>
  <c r="BG496"/>
  <c r="BF496"/>
  <c r="T496"/>
  <c r="R496"/>
  <c r="P496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6"/>
  <c r="BH476"/>
  <c r="BG476"/>
  <c r="BF476"/>
  <c r="T476"/>
  <c r="T475"/>
  <c r="R476"/>
  <c r="R475"/>
  <c r="P476"/>
  <c r="P475"/>
  <c r="J143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T459"/>
  <c r="R460"/>
  <c r="R459"/>
  <c r="P460"/>
  <c r="P459"/>
  <c r="BI457"/>
  <c r="BH457"/>
  <c r="BG457"/>
  <c r="BF457"/>
  <c r="T457"/>
  <c r="T456"/>
  <c r="R457"/>
  <c r="R456"/>
  <c r="P457"/>
  <c r="P456"/>
  <c r="BI454"/>
  <c r="BH454"/>
  <c r="BG454"/>
  <c r="BF454"/>
  <c r="T454"/>
  <c r="T453"/>
  <c r="R454"/>
  <c r="R453"/>
  <c r="P454"/>
  <c r="P453"/>
  <c r="BI451"/>
  <c r="BH451"/>
  <c r="BG451"/>
  <c r="BF451"/>
  <c r="T451"/>
  <c r="T450"/>
  <c r="R451"/>
  <c r="R450"/>
  <c r="P451"/>
  <c r="P450"/>
  <c r="BI448"/>
  <c r="BH448"/>
  <c r="BG448"/>
  <c r="BF448"/>
  <c r="T448"/>
  <c r="T447"/>
  <c r="R448"/>
  <c r="R447"/>
  <c r="P448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T432"/>
  <c r="R433"/>
  <c r="R432"/>
  <c r="P433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4"/>
  <c r="BH424"/>
  <c r="BG424"/>
  <c r="BF424"/>
  <c r="T424"/>
  <c r="R424"/>
  <c r="P424"/>
  <c r="BI423"/>
  <c r="BH423"/>
  <c r="BG423"/>
  <c r="BF423"/>
  <c r="T423"/>
  <c r="R423"/>
  <c r="P423"/>
  <c r="BI421"/>
  <c r="BH421"/>
  <c r="BG421"/>
  <c r="BF421"/>
  <c r="T421"/>
  <c r="T420"/>
  <c r="R421"/>
  <c r="R420"/>
  <c r="P421"/>
  <c r="P420"/>
  <c r="BI419"/>
  <c r="BH419"/>
  <c r="BG419"/>
  <c r="BF419"/>
  <c r="T419"/>
  <c r="R419"/>
  <c r="P419"/>
  <c r="BI418"/>
  <c r="BH418"/>
  <c r="BG418"/>
  <c r="BF418"/>
  <c r="T418"/>
  <c r="R418"/>
  <c r="P418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T355"/>
  <c r="R356"/>
  <c r="R355"/>
  <c r="P356"/>
  <c r="P355"/>
  <c r="BI354"/>
  <c r="BH354"/>
  <c r="BG354"/>
  <c r="BF354"/>
  <c r="T354"/>
  <c r="T353"/>
  <c r="R354"/>
  <c r="R353"/>
  <c r="P354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T344"/>
  <c r="R345"/>
  <c r="R344"/>
  <c r="P345"/>
  <c r="P344"/>
  <c r="BI342"/>
  <c r="BH342"/>
  <c r="BG342"/>
  <c r="BF342"/>
  <c r="T342"/>
  <c r="T341"/>
  <c r="R342"/>
  <c r="R341"/>
  <c r="P342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T332"/>
  <c r="R333"/>
  <c r="R332"/>
  <c r="P333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T307"/>
  <c r="R308"/>
  <c r="R307"/>
  <c r="P308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T301"/>
  <c r="R302"/>
  <c r="R301"/>
  <c r="P302"/>
  <c r="P301"/>
  <c r="BI300"/>
  <c r="BH300"/>
  <c r="BG300"/>
  <c r="BF300"/>
  <c r="T300"/>
  <c r="T299"/>
  <c r="R300"/>
  <c r="R299"/>
  <c r="P300"/>
  <c r="P299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T293"/>
  <c r="R294"/>
  <c r="R293"/>
  <c r="P294"/>
  <c r="P293"/>
  <c r="BI292"/>
  <c r="BH292"/>
  <c r="BG292"/>
  <c r="BF292"/>
  <c r="T292"/>
  <c r="R292"/>
  <c r="P292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J262"/>
  <c r="F261"/>
  <c r="F259"/>
  <c r="E257"/>
  <c r="J92"/>
  <c r="F91"/>
  <c r="F89"/>
  <c r="E87"/>
  <c r="J21"/>
  <c r="E21"/>
  <c r="J261"/>
  <c r="J20"/>
  <c r="J18"/>
  <c r="E18"/>
  <c r="F262"/>
  <c r="J17"/>
  <c r="J12"/>
  <c r="J259"/>
  <c r="E7"/>
  <c r="E85"/>
  <c i="1" r="L90"/>
  <c r="AM90"/>
  <c r="AM89"/>
  <c r="L89"/>
  <c r="AM87"/>
  <c r="L87"/>
  <c r="L85"/>
  <c r="L84"/>
  <c i="2" r="J918"/>
  <c r="J848"/>
  <c r="BK810"/>
  <c r="J763"/>
  <c r="BK725"/>
  <c r="J668"/>
  <c r="J598"/>
  <c r="J580"/>
  <c r="J508"/>
  <c r="BK465"/>
  <c r="BK426"/>
  <c r="J380"/>
  <c r="J308"/>
  <c r="BK892"/>
  <c r="BK841"/>
  <c r="BK768"/>
  <c r="BK731"/>
  <c r="BK654"/>
  <c r="J600"/>
  <c r="J579"/>
  <c r="BK503"/>
  <c r="BK485"/>
  <c r="BK471"/>
  <c r="J427"/>
  <c r="J398"/>
  <c r="BK363"/>
  <c r="BK924"/>
  <c r="BK895"/>
  <c r="J861"/>
  <c r="J792"/>
  <c r="J760"/>
  <c r="J714"/>
  <c r="BK660"/>
  <c r="J610"/>
  <c r="J575"/>
  <c r="J531"/>
  <c r="BK467"/>
  <c r="BK398"/>
  <c r="BK356"/>
  <c r="BK284"/>
  <c r="BK912"/>
  <c r="J856"/>
  <c r="BK843"/>
  <c r="BK806"/>
  <c r="J778"/>
  <c r="BK753"/>
  <c r="BK721"/>
  <c r="J696"/>
  <c r="BK648"/>
  <c r="J612"/>
  <c r="BK547"/>
  <c r="J521"/>
  <c r="BK493"/>
  <c r="BK402"/>
  <c r="BK365"/>
  <c r="J321"/>
  <c r="BK894"/>
  <c r="J852"/>
  <c r="BK824"/>
  <c r="J767"/>
  <c r="J715"/>
  <c r="BK683"/>
  <c r="J648"/>
  <c r="BK604"/>
  <c r="J543"/>
  <c r="J485"/>
  <c r="J463"/>
  <c r="BK421"/>
  <c r="BK369"/>
  <c r="BK288"/>
  <c r="J879"/>
  <c r="BK831"/>
  <c r="BK767"/>
  <c r="J731"/>
  <c r="J712"/>
  <c r="BK674"/>
  <c r="BK642"/>
  <c r="J604"/>
  <c r="BK573"/>
  <c r="J540"/>
  <c r="BK508"/>
  <c r="J465"/>
  <c r="J429"/>
  <c r="J336"/>
  <c r="BK269"/>
  <c r="BK826"/>
  <c r="BK800"/>
  <c r="BK775"/>
  <c r="BK720"/>
  <c r="J636"/>
  <c r="BK572"/>
  <c r="BK491"/>
  <c r="J438"/>
  <c r="BK360"/>
  <c r="J927"/>
  <c r="BK907"/>
  <c r="BK830"/>
  <c r="BK781"/>
  <c r="J701"/>
  <c r="J633"/>
  <c r="BK587"/>
  <c r="BK496"/>
  <c r="BK442"/>
  <c r="J421"/>
  <c r="J389"/>
  <c r="J363"/>
  <c r="J289"/>
  <c i="3" r="BK160"/>
  <c r="BK133"/>
  <c r="J162"/>
  <c r="J131"/>
  <c r="J158"/>
  <c r="J166"/>
  <c r="J125"/>
  <c i="4" r="BK159"/>
  <c r="BK174"/>
  <c r="J129"/>
  <c r="J172"/>
  <c r="J147"/>
  <c r="BK147"/>
  <c r="J131"/>
  <c r="J163"/>
  <c r="J177"/>
  <c r="J167"/>
  <c r="J179"/>
  <c r="BK133"/>
  <c i="5" r="J137"/>
  <c r="J163"/>
  <c r="BK128"/>
  <c r="BK160"/>
  <c r="J187"/>
  <c r="BK140"/>
  <c r="J139"/>
  <c r="BK177"/>
  <c r="J153"/>
  <c r="BK175"/>
  <c i="6" r="J158"/>
  <c r="J159"/>
  <c r="J163"/>
  <c r="BK159"/>
  <c r="BK162"/>
  <c r="BK138"/>
  <c r="J153"/>
  <c r="BK129"/>
  <c i="8" r="J310"/>
  <c r="BK153"/>
  <c r="J153"/>
  <c r="J208"/>
  <c r="BK301"/>
  <c r="BK194"/>
  <c r="J190"/>
  <c r="BK277"/>
  <c r="BK182"/>
  <c r="BK321"/>
  <c r="J178"/>
  <c r="J324"/>
  <c r="J181"/>
  <c i="9" r="BK339"/>
  <c r="BK272"/>
  <c r="J219"/>
  <c r="BK350"/>
  <c r="BK306"/>
  <c r="J254"/>
  <c r="BK192"/>
  <c r="BK333"/>
  <c r="J283"/>
  <c r="J207"/>
  <c r="BK292"/>
  <c r="J167"/>
  <c r="BK294"/>
  <c r="BK262"/>
  <c r="J221"/>
  <c r="J165"/>
  <c r="J332"/>
  <c r="J267"/>
  <c r="J229"/>
  <c r="BK182"/>
  <c r="BK341"/>
  <c r="BK311"/>
  <c r="BK244"/>
  <c r="J190"/>
  <c r="J154"/>
  <c i="10" r="BK657"/>
  <c r="J615"/>
  <c r="BK466"/>
  <c r="J377"/>
  <c r="J296"/>
  <c r="J194"/>
  <c r="J667"/>
  <c r="J545"/>
  <c r="J469"/>
  <c r="BK393"/>
  <c r="J309"/>
  <c r="BK265"/>
  <c r="J227"/>
  <c r="BK167"/>
  <c r="BK669"/>
  <c r="J575"/>
  <c r="J387"/>
  <c r="J278"/>
  <c r="J666"/>
  <c r="BK606"/>
  <c r="BK533"/>
  <c r="J431"/>
  <c r="J373"/>
  <c r="BK289"/>
  <c r="BK219"/>
  <c r="BK177"/>
  <c r="BK649"/>
  <c r="BK589"/>
  <c r="BK428"/>
  <c r="J344"/>
  <c r="BK273"/>
  <c r="BK620"/>
  <c r="BK526"/>
  <c r="J370"/>
  <c r="BK283"/>
  <c r="J210"/>
  <c i="11" r="BK121"/>
  <c i="12" r="J178"/>
  <c r="BK141"/>
  <c r="BK214"/>
  <c r="BK150"/>
  <c r="BK194"/>
  <c r="J149"/>
  <c r="J214"/>
  <c r="J146"/>
  <c r="J211"/>
  <c r="J153"/>
  <c r="J216"/>
  <c r="J148"/>
  <c r="J194"/>
  <c r="BK156"/>
  <c r="BK222"/>
  <c r="BK184"/>
  <c i="13" r="J147"/>
  <c r="BK125"/>
  <c r="BK136"/>
  <c i="2" r="J923"/>
  <c r="J872"/>
  <c r="J827"/>
  <c r="BK804"/>
  <c r="BK744"/>
  <c r="BK700"/>
  <c r="BK638"/>
  <c r="J597"/>
  <c r="BK561"/>
  <c r="J516"/>
  <c r="BK486"/>
  <c r="J405"/>
  <c r="BK338"/>
  <c r="BK304"/>
  <c r="BK268"/>
  <c r="BK867"/>
  <c r="J853"/>
  <c r="BK828"/>
  <c r="BK790"/>
  <c r="J744"/>
  <c r="J703"/>
  <c r="J685"/>
  <c r="BK639"/>
  <c r="BK586"/>
  <c r="J534"/>
  <c r="BK492"/>
  <c r="J473"/>
  <c r="BK454"/>
  <c r="BK424"/>
  <c r="BK389"/>
  <c r="BK342"/>
  <c r="BK922"/>
  <c r="J884"/>
  <c r="BK852"/>
  <c r="BK788"/>
  <c r="BK732"/>
  <c r="BK680"/>
  <c r="J630"/>
  <c r="BK565"/>
  <c r="BK534"/>
  <c r="J446"/>
  <c r="BK392"/>
  <c r="BK359"/>
  <c r="BK331"/>
  <c r="J268"/>
  <c r="BK882"/>
  <c r="BK821"/>
  <c r="BK780"/>
  <c r="BK754"/>
  <c r="BK737"/>
  <c r="J663"/>
  <c r="J642"/>
  <c r="J599"/>
  <c r="J538"/>
  <c r="BK505"/>
  <c r="J437"/>
  <c r="J356"/>
  <c r="J298"/>
  <c r="J867"/>
  <c r="J834"/>
  <c r="BK801"/>
  <c r="BK742"/>
  <c r="BK714"/>
  <c r="BK671"/>
  <c r="J641"/>
  <c r="BK600"/>
  <c r="BK551"/>
  <c r="J488"/>
  <c r="J451"/>
  <c r="J409"/>
  <c r="J335"/>
  <c r="BK286"/>
  <c r="BK850"/>
  <c r="J813"/>
  <c r="J746"/>
  <c r="BK715"/>
  <c r="J655"/>
  <c r="BK616"/>
  <c r="J581"/>
  <c r="BK543"/>
  <c r="J490"/>
  <c r="J439"/>
  <c r="J396"/>
  <c r="J351"/>
  <c r="BK283"/>
  <c r="J862"/>
  <c r="J808"/>
  <c r="BK757"/>
  <c r="J693"/>
  <c r="J632"/>
  <c r="BK526"/>
  <c r="BK466"/>
  <c r="BK428"/>
  <c r="J364"/>
  <c r="J281"/>
  <c r="BK909"/>
  <c r="BK837"/>
  <c r="J782"/>
  <c r="J702"/>
  <c r="BK608"/>
  <c r="J572"/>
  <c r="J466"/>
  <c r="BK429"/>
  <c r="BK394"/>
  <c r="BK368"/>
  <c r="J331"/>
  <c r="BK279"/>
  <c i="3" r="BK159"/>
  <c r="J159"/>
  <c r="J164"/>
  <c r="BK136"/>
  <c r="J134"/>
  <c r="BK165"/>
  <c r="BK163"/>
  <c r="BK132"/>
  <c i="4" r="J161"/>
  <c r="BK145"/>
  <c r="J176"/>
  <c r="BK182"/>
  <c r="J157"/>
  <c r="BK142"/>
  <c r="BK139"/>
  <c r="BK177"/>
  <c r="BK161"/>
  <c r="J174"/>
  <c r="BK183"/>
  <c r="J149"/>
  <c i="5" r="J172"/>
  <c r="J180"/>
  <c r="J160"/>
  <c r="BK176"/>
  <c r="BK131"/>
  <c r="J166"/>
  <c r="J174"/>
  <c r="J128"/>
  <c r="BK148"/>
  <c r="J159"/>
  <c i="6" r="BK173"/>
  <c r="J170"/>
  <c r="J162"/>
  <c r="J150"/>
  <c r="BK151"/>
  <c r="J141"/>
  <c r="BK170"/>
  <c i="7" r="J127"/>
  <c i="8" r="J182"/>
  <c r="J301"/>
  <c r="BK141"/>
  <c r="J221"/>
  <c r="BK310"/>
  <c r="BK234"/>
  <c r="BK287"/>
  <c r="BK169"/>
  <c r="BK213"/>
  <c r="BK162"/>
  <c r="BK318"/>
  <c r="J139"/>
  <c r="BK324"/>
  <c r="BK198"/>
  <c i="9" r="J335"/>
  <c r="J211"/>
  <c r="J169"/>
  <c r="J334"/>
  <c r="J275"/>
  <c r="BK239"/>
  <c r="BK190"/>
  <c r="J311"/>
  <c r="J272"/>
  <c r="BK199"/>
  <c r="BK275"/>
  <c r="BK201"/>
  <c r="BK163"/>
  <c i="10" r="BK686"/>
  <c r="BK431"/>
  <c r="J409"/>
  <c r="BK377"/>
  <c r="J337"/>
  <c r="BK299"/>
  <c r="J289"/>
  <c r="BK276"/>
  <c r="BK246"/>
  <c r="BK213"/>
  <c r="J198"/>
  <c i="2" r="BK888"/>
  <c r="BK838"/>
  <c r="BK816"/>
  <c r="J774"/>
  <c r="J738"/>
  <c r="BK704"/>
  <c r="BK643"/>
  <c r="J593"/>
  <c r="J573"/>
  <c r="BK523"/>
  <c r="J505"/>
  <c r="BK451"/>
  <c r="J370"/>
  <c r="J283"/>
  <c r="J902"/>
  <c r="J850"/>
  <c r="J810"/>
  <c r="BK785"/>
  <c r="J739"/>
  <c r="J698"/>
  <c r="BK667"/>
  <c r="BK596"/>
  <c r="J548"/>
  <c r="J496"/>
  <c r="J472"/>
  <c r="BK443"/>
  <c r="BK419"/>
  <c r="J387"/>
  <c r="J345"/>
  <c r="BK315"/>
  <c r="BK900"/>
  <c r="BK848"/>
  <c r="J817"/>
  <c r="J768"/>
  <c r="BK728"/>
  <c r="BK693"/>
  <c r="J620"/>
  <c r="J582"/>
  <c r="J552"/>
  <c r="BK515"/>
  <c r="J442"/>
  <c r="BK387"/>
  <c r="J329"/>
  <c r="BK923"/>
  <c r="J894"/>
  <c r="J836"/>
  <c r="BK809"/>
  <c r="BK765"/>
  <c r="J747"/>
  <c r="J716"/>
  <c r="J669"/>
  <c r="BK626"/>
  <c r="BK558"/>
  <c r="J518"/>
  <c r="BK482"/>
  <c r="BK371"/>
  <c r="BK330"/>
  <c r="J277"/>
  <c r="J840"/>
  <c r="BK817"/>
  <c r="J757"/>
  <c r="BK716"/>
  <c r="BK657"/>
  <c r="J623"/>
  <c r="BK575"/>
  <c r="J523"/>
  <c r="BK481"/>
  <c r="BK444"/>
  <c r="J406"/>
  <c r="BK321"/>
  <c r="BK865"/>
  <c r="J825"/>
  <c r="BK770"/>
  <c r="J727"/>
  <c r="J683"/>
  <c r="J638"/>
  <c r="J613"/>
  <c r="BK570"/>
  <c r="BK536"/>
  <c r="BK507"/>
  <c r="BK460"/>
  <c r="BK414"/>
  <c r="BK311"/>
  <c r="J273"/>
  <c r="J821"/>
  <c r="BK784"/>
  <c r="J754"/>
  <c r="BK663"/>
  <c r="J585"/>
  <c r="BK552"/>
  <c r="J478"/>
  <c r="BK396"/>
  <c r="BK317"/>
  <c r="BK931"/>
  <c r="BK902"/>
  <c r="BK849"/>
  <c r="J785"/>
  <c r="BK727"/>
  <c r="BK641"/>
  <c r="BK584"/>
  <c r="J492"/>
  <c r="BK446"/>
  <c r="BK418"/>
  <c r="J383"/>
  <c r="J302"/>
  <c i="3" r="BK164"/>
  <c r="BK154"/>
  <c r="J160"/>
  <c r="J128"/>
  <c r="BK171"/>
  <c r="J172"/>
  <c r="J153"/>
  <c r="BK162"/>
  <c i="4" r="J165"/>
  <c r="J150"/>
  <c r="BK134"/>
  <c r="BK141"/>
  <c r="J130"/>
  <c r="BK167"/>
  <c r="J144"/>
  <c r="J185"/>
  <c r="BK164"/>
  <c r="J132"/>
  <c r="BK163"/>
  <c r="J162"/>
  <c r="J139"/>
  <c i="5" r="BK166"/>
  <c r="J167"/>
  <c r="BK153"/>
  <c r="BK185"/>
  <c r="BK183"/>
  <c r="J176"/>
  <c r="BK187"/>
  <c r="J162"/>
  <c r="BK161"/>
  <c i="6" r="BK141"/>
  <c r="J155"/>
  <c r="J154"/>
  <c r="BK155"/>
  <c r="BK152"/>
  <c r="J156"/>
  <c r="BK166"/>
  <c r="BK153"/>
  <c i="8" r="J213"/>
  <c r="J269"/>
  <c r="J285"/>
  <c r="BK181"/>
  <c r="BK285"/>
  <c r="J318"/>
  <c r="J170"/>
  <c r="J266"/>
  <c r="BK190"/>
  <c r="J138"/>
  <c r="J198"/>
  <c r="BK253"/>
  <c r="J166"/>
  <c i="9" r="BK332"/>
  <c r="J301"/>
  <c r="BK270"/>
  <c r="J205"/>
  <c r="BK147"/>
  <c r="BK330"/>
  <c r="J281"/>
  <c r="BK237"/>
  <c r="BK139"/>
  <c r="J290"/>
  <c r="J217"/>
  <c r="J287"/>
  <c r="BK189"/>
  <c r="J134"/>
  <c r="BK287"/>
  <c r="J246"/>
  <c r="BK215"/>
  <c r="BK345"/>
  <c r="J296"/>
  <c r="BK250"/>
  <c r="J173"/>
  <c r="BK136"/>
  <c r="BK284"/>
  <c r="BK227"/>
  <c r="BK185"/>
  <c r="BK134"/>
  <c i="10" r="BK678"/>
  <c r="J620"/>
  <c r="BK519"/>
  <c r="J455"/>
  <c r="BK354"/>
  <c r="J302"/>
  <c r="BK269"/>
  <c r="J181"/>
  <c r="J665"/>
  <c r="J543"/>
  <c r="BK462"/>
  <c r="BK375"/>
  <c r="J321"/>
  <c r="BK241"/>
  <c r="BK189"/>
  <c r="BK681"/>
  <c r="BK630"/>
  <c r="BK552"/>
  <c r="J487"/>
  <c r="BK328"/>
  <c r="J271"/>
  <c r="BK660"/>
  <c r="BK555"/>
  <c r="J488"/>
  <c r="J418"/>
  <c r="BK305"/>
  <c r="J225"/>
  <c r="BK690"/>
  <c r="BK666"/>
  <c r="J618"/>
  <c r="J435"/>
  <c r="BK370"/>
  <c r="BK281"/>
  <c r="J683"/>
  <c r="BK575"/>
  <c r="BK543"/>
  <c r="BK344"/>
  <c r="BK304"/>
  <c r="J239"/>
  <c i="11" r="J121"/>
  <c i="12" r="BK200"/>
  <c r="J155"/>
  <c r="J205"/>
  <c r="BK148"/>
  <c r="BK206"/>
  <c r="BK153"/>
  <c r="J134"/>
  <c r="BK165"/>
  <c r="BK220"/>
  <c r="BK170"/>
  <c r="BK135"/>
  <c r="J192"/>
  <c r="J185"/>
  <c r="J209"/>
  <c r="J168"/>
  <c r="J218"/>
  <c r="BK178"/>
  <c i="13" r="BK147"/>
  <c r="BK139"/>
  <c r="J139"/>
  <c r="BK144"/>
  <c r="J128"/>
  <c i="2" r="J922"/>
  <c r="J847"/>
  <c r="J820"/>
  <c r="J788"/>
  <c r="BK750"/>
  <c r="J699"/>
  <c r="J626"/>
  <c r="J590"/>
  <c r="BK544"/>
  <c r="J507"/>
  <c r="BK457"/>
  <c r="J823"/>
  <c r="BK755"/>
  <c r="BK702"/>
  <c r="J671"/>
  <c r="BK646"/>
  <c r="J592"/>
  <c r="J525"/>
  <c r="J484"/>
  <c r="BK470"/>
  <c r="BK409"/>
  <c r="J365"/>
  <c r="J325"/>
  <c r="J909"/>
  <c r="J880"/>
  <c r="J843"/>
  <c r="J780"/>
  <c r="J725"/>
  <c r="BK637"/>
  <c r="BK612"/>
  <c r="BK578"/>
  <c r="J551"/>
  <c r="BK479"/>
  <c r="BK384"/>
  <c r="J315"/>
  <c r="J269"/>
  <c r="J900"/>
  <c r="BK840"/>
  <c r="J795"/>
  <c r="BK760"/>
  <c r="J732"/>
  <c r="BK677"/>
  <c r="J646"/>
  <c r="BK615"/>
  <c r="BK545"/>
  <c r="BK516"/>
  <c r="J418"/>
  <c r="J360"/>
  <c r="J317"/>
  <c r="BK886"/>
  <c r="BK833"/>
  <c r="J783"/>
  <c r="J740"/>
  <c r="J691"/>
  <c r="J650"/>
  <c r="J616"/>
  <c r="BK548"/>
  <c r="BK513"/>
  <c r="J476"/>
  <c r="J423"/>
  <c r="BK385"/>
  <c r="J330"/>
  <c r="J285"/>
  <c r="BK880"/>
  <c r="BK842"/>
  <c r="BK796"/>
  <c r="J733"/>
  <c r="J695"/>
  <c r="J647"/>
  <c r="J607"/>
  <c r="J569"/>
  <c r="BK541"/>
  <c r="J522"/>
  <c r="J481"/>
  <c r="BK431"/>
  <c r="J381"/>
  <c r="J333"/>
  <c r="J280"/>
  <c r="BK855"/>
  <c r="J796"/>
  <c r="J707"/>
  <c r="J651"/>
  <c r="J603"/>
  <c r="J544"/>
  <c r="BK472"/>
  <c r="J433"/>
  <c r="J371"/>
  <c r="J297"/>
  <c r="BK918"/>
  <c r="J857"/>
  <c r="BK792"/>
  <c r="BK756"/>
  <c r="J667"/>
  <c r="BK603"/>
  <c r="J561"/>
  <c r="J483"/>
  <c r="J430"/>
  <c r="BK401"/>
  <c r="BK364"/>
  <c r="J311"/>
  <c i="3" r="J171"/>
  <c r="BK156"/>
  <c r="BK168"/>
  <c r="BK134"/>
  <c r="J141"/>
  <c r="BK155"/>
  <c r="BK158"/>
  <c i="4" r="J181"/>
  <c r="BK157"/>
  <c r="BK131"/>
  <c r="BK184"/>
  <c r="BK154"/>
  <c r="BK135"/>
  <c r="BK129"/>
  <c r="J168"/>
  <c r="BK153"/>
  <c r="BK160"/>
  <c r="BK155"/>
  <c r="J154"/>
  <c r="J148"/>
  <c r="J138"/>
  <c r="J184"/>
  <c r="J159"/>
  <c r="BK143"/>
  <c i="5" r="J175"/>
  <c r="J140"/>
  <c r="J165"/>
  <c r="BK167"/>
  <c r="BK137"/>
  <c r="BK159"/>
  <c r="BK172"/>
  <c r="BK173"/>
  <c r="J183"/>
  <c r="BK139"/>
  <c i="6" r="J137"/>
  <c r="J172"/>
  <c r="BK163"/>
  <c r="J166"/>
  <c r="J130"/>
  <c r="J152"/>
  <c r="J132"/>
  <c i="8" r="BK275"/>
  <c r="BK166"/>
  <c r="J277"/>
  <c r="BK135"/>
  <c r="J261"/>
  <c r="BK148"/>
  <c r="BK144"/>
  <c r="BK174"/>
  <c r="J271"/>
  <c r="J194"/>
  <c r="BK157"/>
  <c r="BK306"/>
  <c r="BK138"/>
  <c r="J297"/>
  <c r="BK203"/>
  <c i="9" r="BK347"/>
  <c r="BK309"/>
  <c r="J233"/>
  <c r="J149"/>
  <c r="J339"/>
  <c r="J292"/>
  <c r="BK252"/>
  <c r="J201"/>
  <c r="BK132"/>
  <c r="BK281"/>
  <c r="J194"/>
  <c r="J256"/>
  <c r="J179"/>
  <c r="J141"/>
  <c r="J307"/>
  <c r="J244"/>
  <c r="BK219"/>
  <c r="BK197"/>
  <c r="J337"/>
  <c r="BK283"/>
  <c r="J258"/>
  <c r="BK223"/>
  <c r="BK167"/>
  <c r="BK335"/>
  <c r="BK315"/>
  <c r="J265"/>
  <c r="BK169"/>
  <c i="10" r="BK683"/>
  <c r="J652"/>
  <c r="J589"/>
  <c r="J507"/>
  <c r="J403"/>
  <c r="BK298"/>
  <c r="BK227"/>
  <c r="J167"/>
  <c r="J566"/>
  <c r="J552"/>
  <c r="J548"/>
  <c r="BK510"/>
  <c r="J497"/>
  <c r="BK488"/>
  <c r="J466"/>
  <c r="BK455"/>
  <c r="J445"/>
  <c r="BK426"/>
  <c r="J416"/>
  <c r="BK403"/>
  <c r="J371"/>
  <c r="J315"/>
  <c r="BK296"/>
  <c r="BK268"/>
  <c r="BK239"/>
  <c r="J205"/>
  <c r="BK194"/>
  <c r="BK169"/>
  <c r="BK151"/>
  <c r="BK693"/>
  <c r="J690"/>
  <c r="BK663"/>
  <c r="BK659"/>
  <c r="BK622"/>
  <c r="J553"/>
  <c r="BK487"/>
  <c r="J428"/>
  <c r="J322"/>
  <c r="J549"/>
  <c r="BK477"/>
  <c r="BK321"/>
  <c r="J241"/>
  <c r="J611"/>
  <c r="BK549"/>
  <c r="BK469"/>
  <c r="BK371"/>
  <c r="J273"/>
  <c r="J193"/>
  <c r="J693"/>
  <c r="BK665"/>
  <c r="BK597"/>
  <c r="BK507"/>
  <c r="J381"/>
  <c r="J305"/>
  <c r="BK675"/>
  <c r="J555"/>
  <c r="J375"/>
  <c r="BK309"/>
  <c r="BK271"/>
  <c r="J213"/>
  <c i="12" r="BK218"/>
  <c r="J152"/>
  <c r="J220"/>
  <c r="J154"/>
  <c r="BK134"/>
  <c r="BK181"/>
  <c r="J141"/>
  <c r="J184"/>
  <c r="J223"/>
  <c r="BK172"/>
  <c r="BK145"/>
  <c r="J196"/>
  <c r="BK174"/>
  <c r="J143"/>
  <c r="J140"/>
  <c r="BK205"/>
  <c r="J142"/>
  <c i="13" r="BK134"/>
  <c r="BK127"/>
  <c r="BK131"/>
  <c r="J127"/>
  <c i="2" r="BK879"/>
  <c r="J865"/>
  <c r="J831"/>
  <c r="J773"/>
  <c r="J730"/>
  <c r="BK695"/>
  <c r="J635"/>
  <c r="J584"/>
  <c r="J526"/>
  <c r="J501"/>
  <c r="J444"/>
  <c r="J401"/>
  <c r="J342"/>
  <c r="J288"/>
  <c r="BK925"/>
  <c r="BK861"/>
  <c r="J842"/>
  <c r="BK808"/>
  <c r="BK761"/>
  <c r="J704"/>
  <c r="BK647"/>
  <c r="BK610"/>
  <c r="J583"/>
  <c r="J517"/>
  <c r="BK476"/>
  <c r="BK440"/>
  <c r="BK404"/>
  <c r="BK366"/>
  <c r="BK335"/>
  <c r="BK281"/>
  <c r="BK889"/>
  <c r="J849"/>
  <c r="J809"/>
  <c r="J771"/>
  <c r="J705"/>
  <c r="BK590"/>
  <c r="J578"/>
  <c r="BK550"/>
  <c r="J482"/>
  <c r="J407"/>
  <c r="BK347"/>
  <c r="J304"/>
  <c r="J920"/>
  <c r="BK869"/>
  <c r="J846"/>
  <c r="J824"/>
  <c r="BK773"/>
  <c r="J750"/>
  <c r="BK710"/>
  <c r="BK651"/>
  <c r="BK630"/>
  <c r="BK601"/>
  <c r="BK527"/>
  <c r="BK494"/>
  <c r="BK408"/>
  <c r="J366"/>
  <c r="BK319"/>
  <c r="J889"/>
  <c r="BK847"/>
  <c r="BK813"/>
  <c r="J770"/>
  <c r="J720"/>
  <c r="J677"/>
  <c r="BK632"/>
  <c r="BK583"/>
  <c r="J547"/>
  <c r="BK499"/>
  <c r="BK436"/>
  <c r="BK380"/>
  <c r="J294"/>
  <c r="J272"/>
  <c r="J859"/>
  <c r="J790"/>
  <c r="BK747"/>
  <c r="J728"/>
  <c r="J692"/>
  <c r="BK652"/>
  <c r="BK593"/>
  <c r="J565"/>
  <c r="BK530"/>
  <c r="J486"/>
  <c r="J448"/>
  <c r="J428"/>
  <c r="J375"/>
  <c r="BK300"/>
  <c r="J897"/>
  <c r="BK820"/>
  <c r="BK783"/>
  <c r="BK734"/>
  <c r="J687"/>
  <c r="J615"/>
  <c r="J558"/>
  <c r="BK490"/>
  <c r="BK463"/>
  <c r="J415"/>
  <c r="BK302"/>
  <c r="BK919"/>
  <c r="BK876"/>
  <c r="J804"/>
  <c r="BK774"/>
  <c r="BK696"/>
  <c r="BK607"/>
  <c r="BK564"/>
  <c r="BK484"/>
  <c r="J445"/>
  <c r="J414"/>
  <c r="J374"/>
  <c r="J347"/>
  <c r="BK272"/>
  <c i="3" r="J157"/>
  <c r="BK169"/>
  <c r="BK140"/>
  <c r="J156"/>
  <c r="J135"/>
  <c r="J140"/>
  <c r="BK157"/>
  <c i="4" r="J173"/>
  <c r="BK152"/>
  <c r="BK185"/>
  <c r="J166"/>
  <c r="J136"/>
  <c r="BK140"/>
  <c r="J183"/>
  <c r="BK162"/>
  <c r="J175"/>
  <c r="J156"/>
  <c r="BK150"/>
  <c r="J146"/>
  <c r="BK127"/>
  <c r="BK156"/>
  <c r="BK128"/>
  <c i="5" r="BK164"/>
  <c r="BK163"/>
  <c r="BK145"/>
  <c r="J164"/>
  <c r="J188"/>
  <c r="J134"/>
  <c r="J131"/>
  <c r="BK171"/>
  <c r="J138"/>
  <c r="J158"/>
  <c i="6" r="BK146"/>
  <c r="J138"/>
  <c r="BK130"/>
  <c r="BK172"/>
  <c r="BK160"/>
  <c r="J169"/>
  <c r="BK164"/>
  <c r="J133"/>
  <c i="8" r="BK314"/>
  <c r="BK132"/>
  <c r="BK297"/>
  <c r="J249"/>
  <c r="J287"/>
  <c r="J132"/>
  <c r="BK243"/>
  <c r="BK257"/>
  <c r="J186"/>
  <c r="J135"/>
  <c r="BK229"/>
  <c r="BK266"/>
  <c r="J157"/>
  <c i="9" r="J321"/>
  <c r="J294"/>
  <c r="BK221"/>
  <c r="J163"/>
  <c r="BK324"/>
  <c r="BK256"/>
  <c r="BK229"/>
  <c r="J189"/>
  <c r="J309"/>
  <c r="J250"/>
  <c r="J192"/>
  <c r="BK235"/>
  <c r="BK188"/>
  <c r="BK151"/>
  <c r="BK328"/>
  <c i="10" r="J573"/>
  <c r="J476"/>
  <c r="J304"/>
  <c r="J233"/>
  <c r="BK640"/>
  <c r="J551"/>
  <c r="BK435"/>
  <c r="BK387"/>
  <c r="J281"/>
  <c r="BK179"/>
  <c r="BK673"/>
  <c r="J622"/>
  <c r="BK546"/>
  <c r="J393"/>
  <c r="BK337"/>
  <c r="J663"/>
  <c r="BK564"/>
  <c r="BK418"/>
  <c r="J306"/>
  <c r="J257"/>
  <c i="11" r="BK122"/>
  <c i="12" r="BK168"/>
  <c r="BK223"/>
  <c r="J156"/>
  <c r="BK143"/>
  <c r="BK185"/>
  <c r="J150"/>
  <c r="J138"/>
  <c r="J181"/>
  <c r="BK198"/>
  <c r="J159"/>
  <c r="BK211"/>
  <c r="BK188"/>
  <c r="J147"/>
  <c r="J207"/>
  <c r="J139"/>
  <c r="BK216"/>
  <c r="BK177"/>
  <c i="13" r="J141"/>
  <c r="BK128"/>
  <c r="BK141"/>
  <c r="J129"/>
  <c i="2" r="J925"/>
  <c r="BK832"/>
  <c r="BK771"/>
  <c r="J737"/>
  <c r="J661"/>
  <c r="BK606"/>
  <c r="BK588"/>
  <c r="BK540"/>
  <c r="J515"/>
  <c r="J462"/>
  <c r="BK407"/>
  <c r="J368"/>
  <c r="J319"/>
  <c r="J286"/>
  <c i="1" r="AS94"/>
  <c i="2" r="J606"/>
  <c r="BK581"/>
  <c r="BK518"/>
  <c r="BK483"/>
  <c r="BK462"/>
  <c r="BK437"/>
  <c r="J413"/>
  <c r="BK367"/>
  <c r="BK340"/>
  <c r="BK920"/>
  <c r="BK872"/>
  <c r="J805"/>
  <c r="BK739"/>
  <c r="BK712"/>
  <c r="J657"/>
  <c r="BK599"/>
  <c r="J577"/>
  <c r="J542"/>
  <c r="J487"/>
  <c r="J408"/>
  <c r="J369"/>
  <c r="BK333"/>
  <c r="BK270"/>
  <c r="J907"/>
  <c r="BK854"/>
  <c r="BK827"/>
  <c r="BK787"/>
  <c r="J755"/>
  <c r="BK743"/>
  <c r="J680"/>
  <c r="BK623"/>
  <c r="J589"/>
  <c r="J536"/>
  <c r="BK497"/>
  <c r="J436"/>
  <c r="BK373"/>
  <c r="J354"/>
  <c r="BK305"/>
  <c r="BK859"/>
  <c r="BK811"/>
  <c r="J751"/>
  <c r="BK698"/>
  <c r="BK668"/>
  <c r="J637"/>
  <c r="BK555"/>
  <c r="J530"/>
  <c r="BK480"/>
  <c r="J426"/>
  <c r="J394"/>
  <c r="BK339"/>
  <c r="BK273"/>
  <c r="J841"/>
  <c r="J777"/>
  <c r="J743"/>
  <c r="J719"/>
  <c r="BK669"/>
  <c r="BK634"/>
  <c r="BK585"/>
  <c r="J545"/>
  <c r="J529"/>
  <c r="BK478"/>
  <c r="BK438"/>
  <c r="J379"/>
  <c r="J305"/>
  <c r="BK277"/>
  <c r="J833"/>
  <c r="BK798"/>
  <c r="BK746"/>
  <c r="BK691"/>
  <c r="BK589"/>
  <c r="J527"/>
  <c r="BK487"/>
  <c r="J435"/>
  <c r="J392"/>
  <c r="BK298"/>
  <c r="J931"/>
  <c r="J888"/>
  <c r="J844"/>
  <c r="J801"/>
  <c r="J735"/>
  <c r="BK661"/>
  <c r="BK592"/>
  <c r="J541"/>
  <c r="BK448"/>
  <c r="BK406"/>
  <c r="J373"/>
  <c r="J340"/>
  <c i="3" r="J165"/>
  <c r="BK153"/>
  <c r="BK161"/>
  <c r="J169"/>
  <c r="BK128"/>
  <c r="J168"/>
  <c r="BK144"/>
  <c r="BK135"/>
  <c i="4" r="J160"/>
  <c r="J143"/>
  <c r="BK166"/>
  <c r="BK179"/>
  <c r="J145"/>
  <c r="J127"/>
  <c r="J135"/>
  <c r="J171"/>
  <c r="J134"/>
  <c r="BK168"/>
  <c r="J182"/>
  <c r="J142"/>
  <c i="5" r="BK169"/>
  <c r="J177"/>
  <c r="J148"/>
  <c r="J170"/>
  <c r="J144"/>
  <c r="J169"/>
  <c r="J173"/>
  <c r="J179"/>
  <c r="J157"/>
  <c r="BK179"/>
  <c i="6" r="J129"/>
  <c r="J151"/>
  <c r="BK132"/>
  <c r="BK158"/>
  <c r="J164"/>
  <c r="J161"/>
  <c i="7" r="BK127"/>
  <c i="8" r="BK261"/>
  <c r="J144"/>
  <c r="BK239"/>
  <c r="BK269"/>
  <c r="BK139"/>
  <c r="BK202"/>
  <c r="BK249"/>
  <c r="BK279"/>
  <c r="J239"/>
  <c r="J141"/>
  <c r="J279"/>
  <c r="BK325"/>
  <c r="J229"/>
  <c i="9" r="J348"/>
  <c r="BK290"/>
  <c r="BK231"/>
  <c r="J185"/>
  <c r="J349"/>
  <c r="BK296"/>
  <c r="BK258"/>
  <c r="J197"/>
  <c r="BK337"/>
  <c r="BK302"/>
  <c r="J241"/>
  <c r="BK307"/>
  <c r="BK205"/>
  <c r="J145"/>
  <c r="J278"/>
  <c r="BK233"/>
  <c r="J156"/>
  <c r="J313"/>
  <c r="J262"/>
  <c r="BK203"/>
  <c r="BK141"/>
  <c r="J326"/>
  <c r="BK267"/>
  <c r="J203"/>
  <c r="BK161"/>
  <c i="10" r="J662"/>
  <c r="J606"/>
  <c r="BK497"/>
  <c r="BK424"/>
  <c r="J328"/>
  <c r="J276"/>
  <c r="J219"/>
  <c r="BK688"/>
  <c r="BK652"/>
  <c r="J630"/>
  <c r="J582"/>
  <c r="BK459"/>
  <c r="J364"/>
  <c r="J268"/>
  <c r="BK233"/>
  <c r="J177"/>
  <c r="J657"/>
  <c r="J608"/>
  <c r="J510"/>
  <c r="BK346"/>
  <c r="J298"/>
  <c r="J669"/>
  <c r="BK582"/>
  <c r="BK476"/>
  <c r="J424"/>
  <c r="J299"/>
  <c r="J199"/>
  <c r="J686"/>
  <c r="BK635"/>
  <c r="BK551"/>
  <c r="BK420"/>
  <c r="BK364"/>
  <c r="BK301"/>
  <c r="BK181"/>
  <c r="BK573"/>
  <c r="J519"/>
  <c r="BK335"/>
  <c r="J269"/>
  <c r="BK198"/>
  <c i="12" r="J206"/>
  <c r="J165"/>
  <c r="J136"/>
  <c r="BK182"/>
  <c r="BK155"/>
  <c r="BK146"/>
  <c r="J188"/>
  <c r="BK144"/>
  <c r="BK224"/>
  <c r="J144"/>
  <c r="J177"/>
  <c r="BK149"/>
  <c r="BK190"/>
  <c r="BK152"/>
  <c r="J222"/>
  <c r="J179"/>
  <c r="J202"/>
  <c r="J135"/>
  <c i="13" r="BK133"/>
  <c r="J136"/>
  <c r="BK129"/>
  <c r="J144"/>
  <c i="2" r="BK927"/>
  <c r="BK864"/>
  <c r="J830"/>
  <c r="BK778"/>
  <c r="J749"/>
  <c r="BK707"/>
  <c r="BK650"/>
  <c r="BK620"/>
  <c r="J586"/>
  <c r="BK546"/>
  <c r="J510"/>
  <c r="J470"/>
  <c r="BK413"/>
  <c r="BK345"/>
  <c r="BK297"/>
  <c r="BK929"/>
  <c r="J864"/>
  <c r="BK846"/>
  <c r="J800"/>
  <c r="J781"/>
  <c r="J742"/>
  <c r="BK689"/>
  <c r="J652"/>
  <c r="BK629"/>
  <c r="BK542"/>
  <c r="J513"/>
  <c r="BK488"/>
  <c r="J460"/>
  <c r="J431"/>
  <c r="BK374"/>
  <c r="BK329"/>
  <c r="J270"/>
  <c r="BK897"/>
  <c r="BK862"/>
  <c r="BK836"/>
  <c r="J787"/>
  <c r="J721"/>
  <c r="J674"/>
  <c r="BK618"/>
  <c r="BK580"/>
  <c r="J555"/>
  <c r="BK521"/>
  <c r="BK435"/>
  <c r="BK370"/>
  <c r="BK308"/>
  <c r="J929"/>
  <c r="J855"/>
  <c r="J837"/>
  <c r="J811"/>
  <c r="J764"/>
  <c r="BK740"/>
  <c r="BK699"/>
  <c r="BK655"/>
  <c r="J639"/>
  <c r="BK597"/>
  <c r="BK525"/>
  <c r="BK501"/>
  <c r="BK381"/>
  <c r="BK349"/>
  <c r="BK280"/>
  <c r="J882"/>
  <c r="J832"/>
  <c r="J756"/>
  <c r="BK705"/>
  <c r="J654"/>
  <c r="BK613"/>
  <c r="J564"/>
  <c r="BK522"/>
  <c r="J479"/>
  <c r="BK427"/>
  <c r="J404"/>
  <c r="BK354"/>
  <c r="J292"/>
  <c r="J886"/>
  <c r="BK844"/>
  <c r="BK782"/>
  <c r="BK738"/>
  <c r="BK703"/>
  <c r="BK649"/>
  <c r="BK633"/>
  <c r="J588"/>
  <c r="J550"/>
  <c r="BK531"/>
  <c r="J493"/>
  <c r="J471"/>
  <c r="BK405"/>
  <c r="J338"/>
  <c r="BK294"/>
  <c r="J895"/>
  <c r="BK825"/>
  <c r="J765"/>
  <c r="BK719"/>
  <c r="BK644"/>
  <c r="J587"/>
  <c r="J494"/>
  <c r="J440"/>
  <c r="BK416"/>
  <c r="J358"/>
  <c r="BK285"/>
  <c r="J924"/>
  <c r="BK853"/>
  <c r="BK795"/>
  <c r="BK763"/>
  <c r="J700"/>
  <c r="J618"/>
  <c r="J566"/>
  <c r="J467"/>
  <c r="BK433"/>
  <c r="BK423"/>
  <c r="BK375"/>
  <c r="J349"/>
  <c r="J284"/>
  <c i="3" r="J163"/>
  <c r="BK131"/>
  <c r="BK141"/>
  <c r="J149"/>
  <c r="J133"/>
  <c r="J132"/>
  <c r="J136"/>
  <c i="4" r="J164"/>
  <c r="BK146"/>
  <c r="J128"/>
  <c r="BK136"/>
  <c r="BK175"/>
  <c r="J153"/>
  <c r="BK144"/>
  <c r="BK181"/>
  <c r="BK148"/>
  <c r="BK171"/>
  <c r="BK130"/>
  <c r="J152"/>
  <c r="BK138"/>
  <c i="5" r="J168"/>
  <c r="BK136"/>
  <c r="BK144"/>
  <c r="BK168"/>
  <c r="BK180"/>
  <c r="BK135"/>
  <c r="BK158"/>
  <c r="BK165"/>
  <c r="BK188"/>
  <c r="J136"/>
  <c i="6" r="J131"/>
  <c r="BK169"/>
  <c r="J157"/>
  <c r="BK157"/>
  <c r="BK131"/>
  <c r="J173"/>
  <c r="BK133"/>
  <c r="BK137"/>
  <c i="7" r="J122"/>
  <c i="8" r="J203"/>
  <c r="BK140"/>
  <c r="BK186"/>
  <c r="BK271"/>
  <c r="BK170"/>
  <c r="J257"/>
  <c r="J321"/>
  <c r="J314"/>
  <c r="BK217"/>
  <c r="J140"/>
  <c r="BK208"/>
  <c r="BK282"/>
  <c r="J174"/>
  <c i="9" r="J343"/>
  <c r="BK304"/>
  <c r="J223"/>
  <c r="BK179"/>
  <c r="BK343"/>
  <c r="J284"/>
  <c r="BK246"/>
  <c r="BK158"/>
  <c r="J306"/>
  <c r="J188"/>
  <c r="J182"/>
  <c r="BK173"/>
  <c r="J158"/>
  <c r="J136"/>
  <c r="J132"/>
  <c r="BK334"/>
  <c r="J330"/>
  <c r="BK317"/>
  <c r="J315"/>
  <c r="J298"/>
  <c r="BK285"/>
  <c r="J270"/>
  <c r="BK254"/>
  <c r="BK241"/>
  <c r="J227"/>
  <c r="BK217"/>
  <c r="J199"/>
  <c r="J187"/>
  <c r="J161"/>
  <c r="BK153"/>
  <c r="J147"/>
  <c r="J350"/>
  <c r="BK348"/>
  <c r="J341"/>
  <c r="BK326"/>
  <c r="J319"/>
  <c r="BK313"/>
  <c r="BK298"/>
  <c r="BK207"/>
  <c r="J347"/>
  <c r="J285"/>
  <c r="J239"/>
  <c r="J151"/>
  <c r="BK319"/>
  <c r="BK266"/>
  <c r="J237"/>
  <c r="BK145"/>
  <c r="J333"/>
  <c r="BK321"/>
  <c r="J215"/>
  <c r="BK165"/>
  <c i="10" r="J681"/>
  <c r="J645"/>
  <c r="BK566"/>
  <c r="BK225"/>
  <c r="J151"/>
  <c r="BK662"/>
  <c r="BK608"/>
  <c r="BK409"/>
  <c r="J346"/>
  <c r="J283"/>
  <c r="J247"/>
  <c r="J169"/>
  <c r="BK667"/>
  <c r="J640"/>
  <c r="J564"/>
  <c r="BK445"/>
  <c r="J301"/>
  <c r="J688"/>
  <c r="J633"/>
  <c r="BK548"/>
  <c r="J459"/>
  <c r="BK362"/>
  <c r="J246"/>
  <c r="J189"/>
  <c r="J675"/>
  <c r="BK611"/>
  <c r="J533"/>
  <c r="BK416"/>
  <c r="J335"/>
  <c r="BK199"/>
  <c r="BK645"/>
  <c r="BK486"/>
  <c r="J354"/>
  <c r="BK278"/>
  <c r="BK245"/>
  <c i="11" r="J122"/>
  <c i="12" r="BK159"/>
  <c r="BK207"/>
  <c r="BK192"/>
  <c r="J224"/>
  <c i="13" r="J131"/>
  <c i="2" r="BK905"/>
  <c r="BK857"/>
  <c r="J806"/>
  <c r="J761"/>
  <c r="J734"/>
  <c r="J644"/>
  <c r="J596"/>
  <c r="J570"/>
  <c r="BK532"/>
  <c r="BK473"/>
  <c r="BK430"/>
  <c r="BK383"/>
  <c r="J326"/>
  <c r="J279"/>
  <c r="J869"/>
  <c r="BK856"/>
  <c r="BK834"/>
  <c r="J798"/>
  <c r="J710"/>
  <c r="J660"/>
  <c r="BK636"/>
  <c r="BK582"/>
  <c r="J497"/>
  <c r="J480"/>
  <c r="BK445"/>
  <c r="J416"/>
  <c r="J385"/>
  <c r="J339"/>
  <c r="J300"/>
  <c r="J905"/>
  <c r="J851"/>
  <c r="BK823"/>
  <c r="J784"/>
  <c r="BK730"/>
  <c r="BK701"/>
  <c r="J629"/>
  <c r="BK577"/>
  <c r="BK529"/>
  <c r="J419"/>
  <c r="BK379"/>
  <c r="BK336"/>
  <c r="BK292"/>
  <c r="J919"/>
  <c r="J892"/>
  <c r="BK851"/>
  <c r="J826"/>
  <c r="J775"/>
  <c r="BK751"/>
  <c r="BK733"/>
  <c r="J689"/>
  <c r="J649"/>
  <c r="J608"/>
  <c r="J546"/>
  <c r="BK517"/>
  <c r="J454"/>
  <c r="J367"/>
  <c r="BK325"/>
  <c r="BK884"/>
  <c r="J838"/>
  <c r="BK805"/>
  <c r="BK764"/>
  <c r="BK735"/>
  <c r="BK692"/>
  <c r="J634"/>
  <c r="BK569"/>
  <c r="J532"/>
  <c r="J491"/>
  <c r="J457"/>
  <c r="BK415"/>
  <c r="BK326"/>
  <c r="J278"/>
  <c r="J876"/>
  <c r="J816"/>
  <c r="J753"/>
  <c r="J729"/>
  <c r="BK687"/>
  <c r="BK635"/>
  <c r="J601"/>
  <c r="BK566"/>
  <c r="BK538"/>
  <c r="J499"/>
  <c r="J443"/>
  <c r="J424"/>
  <c r="BK358"/>
  <c r="BK289"/>
  <c r="J828"/>
  <c r="J802"/>
  <c r="BK777"/>
  <c r="BK729"/>
  <c r="J643"/>
  <c r="BK579"/>
  <c r="J503"/>
  <c r="BK439"/>
  <c r="J402"/>
  <c r="J359"/>
  <c r="BK278"/>
  <c r="J912"/>
  <c r="J854"/>
  <c r="BK802"/>
  <c r="BK749"/>
  <c r="BK685"/>
  <c r="BK598"/>
  <c r="BK510"/>
  <c r="J384"/>
  <c r="BK351"/>
  <c i="3" r="BK172"/>
  <c r="J144"/>
  <c r="J155"/>
  <c r="J161"/>
  <c r="BK149"/>
  <c r="BK166"/>
  <c r="BK125"/>
  <c r="J154"/>
  <c i="4" r="J170"/>
  <c r="J155"/>
  <c r="J141"/>
  <c r="J140"/>
  <c r="BK176"/>
  <c r="BK173"/>
  <c r="BK149"/>
  <c r="BK132"/>
  <c r="BK172"/>
  <c r="J133"/>
  <c r="BK165"/>
  <c r="BK170"/>
  <c i="5" r="J185"/>
  <c r="BK162"/>
  <c r="J171"/>
  <c r="J135"/>
  <c r="J161"/>
  <c r="BK170"/>
  <c r="BK157"/>
  <c r="BK138"/>
  <c r="BK174"/>
  <c r="BK134"/>
  <c r="J145"/>
  <c i="6" r="BK126"/>
  <c r="J126"/>
  <c r="BK161"/>
  <c r="J160"/>
  <c r="BK154"/>
  <c r="BK150"/>
  <c r="BK156"/>
  <c r="J146"/>
  <c i="7" r="BK122"/>
  <c i="8" r="J202"/>
  <c r="J306"/>
  <c r="J217"/>
  <c r="J275"/>
  <c r="BK178"/>
  <c r="J282"/>
  <c r="J148"/>
  <c r="J253"/>
  <c r="J162"/>
  <c r="J243"/>
  <c r="J169"/>
  <c r="J234"/>
  <c r="J325"/>
  <c r="BK221"/>
  <c i="9" r="BK349"/>
  <c r="J317"/>
  <c r="J252"/>
  <c r="BK187"/>
  <c r="J139"/>
  <c r="J302"/>
  <c r="J269"/>
  <c r="BK211"/>
  <c r="J324"/>
  <c r="BK269"/>
  <c r="BK213"/>
  <c r="J304"/>
  <c r="J225"/>
  <c r="BK156"/>
  <c r="J345"/>
  <c r="J266"/>
  <c r="J235"/>
  <c r="J213"/>
  <c r="BK149"/>
  <c r="BK301"/>
  <c r="BK265"/>
  <c r="BK225"/>
  <c r="BK154"/>
  <c r="J328"/>
  <c r="BK278"/>
  <c r="J231"/>
  <c r="BK194"/>
  <c r="J153"/>
  <c i="10" r="J659"/>
  <c r="BK618"/>
  <c r="J546"/>
  <c r="J462"/>
  <c r="BK381"/>
  <c r="BK315"/>
  <c r="BK205"/>
  <c r="J673"/>
  <c r="J635"/>
  <c r="BK615"/>
  <c r="J477"/>
  <c r="BK373"/>
  <c r="BK306"/>
  <c r="BK257"/>
  <c r="BK210"/>
  <c r="J159"/>
  <c r="J649"/>
  <c r="J597"/>
  <c r="BK545"/>
  <c r="J426"/>
  <c r="J307"/>
  <c r="J265"/>
  <c r="J678"/>
  <c r="BK599"/>
  <c r="J526"/>
  <c r="J420"/>
  <c r="BK307"/>
  <c r="J245"/>
  <c r="BK159"/>
  <c r="J660"/>
  <c r="J599"/>
  <c r="J486"/>
  <c r="J362"/>
  <c r="BK302"/>
  <c r="BK193"/>
  <c r="BK633"/>
  <c r="BK553"/>
  <c r="BK322"/>
  <c r="BK247"/>
  <c r="J179"/>
  <c i="12" r="BK209"/>
  <c r="J170"/>
  <c r="BK139"/>
  <c r="BK179"/>
  <c r="BK147"/>
  <c r="BK196"/>
  <c r="J174"/>
  <c r="BK142"/>
  <c r="J198"/>
  <c r="BK140"/>
  <c r="J190"/>
  <c r="BK136"/>
  <c r="BK202"/>
  <c r="J172"/>
  <c r="J145"/>
  <c r="J182"/>
  <c r="BK138"/>
  <c r="J200"/>
  <c r="BK154"/>
  <c i="13" r="J133"/>
  <c r="J134"/>
  <c r="J125"/>
  <c i="2" l="1" r="T271"/>
  <c r="R296"/>
  <c r="P310"/>
  <c r="R334"/>
  <c r="R357"/>
  <c r="BK382"/>
  <c r="J382"/>
  <c r="J122"/>
  <c r="T391"/>
  <c r="BK412"/>
  <c r="J412"/>
  <c r="J127"/>
  <c r="R425"/>
  <c r="R441"/>
  <c r="R464"/>
  <c r="R469"/>
  <c r="P489"/>
  <c r="BK502"/>
  <c r="J502"/>
  <c r="J150"/>
  <c r="P520"/>
  <c r="T524"/>
  <c r="R549"/>
  <c r="BK576"/>
  <c r="J576"/>
  <c r="J166"/>
  <c r="BK595"/>
  <c r="J595"/>
  <c r="J168"/>
  <c r="BK605"/>
  <c r="J605"/>
  <c r="J170"/>
  <c r="R611"/>
  <c r="P640"/>
  <c r="R659"/>
  <c r="R666"/>
  <c r="BK694"/>
  <c r="J694"/>
  <c r="J192"/>
  <c r="P713"/>
  <c r="P708"/>
  <c r="P726"/>
  <c r="P741"/>
  <c r="R752"/>
  <c r="P766"/>
  <c r="R776"/>
  <c r="R786"/>
  <c r="T799"/>
  <c r="R807"/>
  <c r="R815"/>
  <c r="R822"/>
  <c r="R835"/>
  <c r="P839"/>
  <c r="T860"/>
  <c r="P878"/>
  <c r="P874"/>
  <c r="T887"/>
  <c r="R896"/>
  <c r="T921"/>
  <c i="3" r="R152"/>
  <c r="T167"/>
  <c i="4" r="R137"/>
  <c r="R158"/>
  <c r="R180"/>
  <c i="5" r="P156"/>
  <c r="T186"/>
  <c i="6" r="T171"/>
  <c i="8" r="P161"/>
  <c r="R185"/>
  <c r="T207"/>
  <c r="T238"/>
  <c r="T296"/>
  <c r="T295"/>
  <c i="9" r="T131"/>
  <c r="P178"/>
  <c r="T178"/>
  <c r="R184"/>
  <c r="P264"/>
  <c r="T300"/>
  <c i="2" r="T267"/>
  <c r="R282"/>
  <c r="BK310"/>
  <c r="J310"/>
  <c r="J108"/>
  <c r="P337"/>
  <c r="R346"/>
  <c r="R343"/>
  <c r="T372"/>
  <c r="T382"/>
  <c r="R391"/>
  <c r="P412"/>
  <c r="R422"/>
  <c r="P434"/>
  <c r="T464"/>
  <c r="T469"/>
  <c r="BK489"/>
  <c r="J489"/>
  <c r="J146"/>
  <c r="R502"/>
  <c r="BK520"/>
  <c r="J520"/>
  <c r="J152"/>
  <c r="R528"/>
  <c r="P549"/>
  <c r="T563"/>
  <c r="T571"/>
  <c r="BK591"/>
  <c r="J591"/>
  <c r="J167"/>
  <c r="R602"/>
  <c r="P611"/>
  <c r="BK640"/>
  <c r="J640"/>
  <c r="J176"/>
  <c r="R690"/>
  <c r="R678"/>
  <c r="P718"/>
  <c r="BK736"/>
  <c r="J736"/>
  <c r="J201"/>
  <c r="R745"/>
  <c r="P748"/>
  <c r="R762"/>
  <c r="BK769"/>
  <c r="J769"/>
  <c r="J208"/>
  <c r="T779"/>
  <c r="R794"/>
  <c r="BK803"/>
  <c r="J803"/>
  <c r="J218"/>
  <c r="BK815"/>
  <c r="J815"/>
  <c r="J221"/>
  <c r="P819"/>
  <c r="BK829"/>
  <c r="J829"/>
  <c r="J224"/>
  <c r="T835"/>
  <c r="R839"/>
  <c r="BK860"/>
  <c r="J860"/>
  <c r="J229"/>
  <c r="P863"/>
  <c r="BK881"/>
  <c r="J881"/>
  <c r="J236"/>
  <c r="R887"/>
  <c r="T896"/>
  <c r="BK917"/>
  <c r="J917"/>
  <c r="J241"/>
  <c i="3" r="P152"/>
  <c r="BK170"/>
  <c r="J170"/>
  <c r="J102"/>
  <c i="4" r="BK137"/>
  <c r="J137"/>
  <c r="J99"/>
  <c r="T151"/>
  <c r="P169"/>
  <c r="P180"/>
  <c i="5" r="T156"/>
  <c i="6" r="T149"/>
  <c r="R168"/>
  <c i="8" r="T131"/>
  <c r="P185"/>
  <c r="BK207"/>
  <c r="J207"/>
  <c r="J102"/>
  <c r="P238"/>
  <c r="BK296"/>
  <c r="J296"/>
  <c r="J109"/>
  <c i="9" r="R196"/>
  <c r="P280"/>
  <c r="BK286"/>
  <c r="J286"/>
  <c r="J107"/>
  <c r="T286"/>
  <c r="T293"/>
  <c i="2" r="P271"/>
  <c r="P296"/>
  <c r="R303"/>
  <c r="BK328"/>
  <c r="J328"/>
  <c r="J109"/>
  <c r="BK337"/>
  <c r="J337"/>
  <c r="J112"/>
  <c r="BK346"/>
  <c r="J346"/>
  <c r="J116"/>
  <c r="P372"/>
  <c r="R382"/>
  <c r="P391"/>
  <c r="P403"/>
  <c r="T422"/>
  <c r="T434"/>
  <c r="T461"/>
  <c r="P477"/>
  <c r="R495"/>
  <c r="R512"/>
  <c r="BK528"/>
  <c r="J528"/>
  <c r="J154"/>
  <c r="R537"/>
  <c r="R576"/>
  <c r="R591"/>
  <c r="P602"/>
  <c r="BK622"/>
  <c r="J622"/>
  <c r="J173"/>
  <c r="R628"/>
  <c r="T631"/>
  <c r="P653"/>
  <c r="P659"/>
  <c r="P666"/>
  <c r="P690"/>
  <c r="BK713"/>
  <c r="J713"/>
  <c r="J197"/>
  <c r="BK726"/>
  <c r="J726"/>
  <c r="J200"/>
  <c r="BK741"/>
  <c r="J741"/>
  <c r="J202"/>
  <c r="P752"/>
  <c r="BK766"/>
  <c r="J766"/>
  <c r="J207"/>
  <c r="P776"/>
  <c r="P786"/>
  <c r="R799"/>
  <c r="T807"/>
  <c r="T815"/>
  <c r="T822"/>
  <c r="BK845"/>
  <c r="J845"/>
  <c r="J227"/>
  <c r="BK863"/>
  <c r="J863"/>
  <c r="J230"/>
  <c r="P881"/>
  <c r="BK887"/>
  <c r="J887"/>
  <c r="J238"/>
  <c r="R917"/>
  <c i="3" r="BK124"/>
  <c r="J124"/>
  <c r="J98"/>
  <c r="BK152"/>
  <c r="J152"/>
  <c r="J100"/>
  <c r="R167"/>
  <c i="4" r="T137"/>
  <c r="P158"/>
  <c r="BK180"/>
  <c r="J180"/>
  <c r="J104"/>
  <c i="5" r="T127"/>
  <c r="P178"/>
  <c r="R186"/>
  <c i="6" r="BK149"/>
  <c r="J149"/>
  <c r="J100"/>
  <c r="P171"/>
  <c i="8" r="P131"/>
  <c r="BK185"/>
  <c r="J185"/>
  <c r="J100"/>
  <c r="P193"/>
  <c r="BK220"/>
  <c r="J220"/>
  <c r="J103"/>
  <c r="T220"/>
  <c r="R265"/>
  <c i="9" r="BK131"/>
  <c r="J131"/>
  <c r="J98"/>
  <c r="T196"/>
  <c r="BK300"/>
  <c r="J300"/>
  <c r="J109"/>
  <c i="10" r="P176"/>
  <c r="P188"/>
  <c r="R204"/>
  <c r="P226"/>
  <c r="BK267"/>
  <c r="J267"/>
  <c r="J105"/>
  <c r="P297"/>
  <c r="T297"/>
  <c r="BK376"/>
  <c r="J376"/>
  <c r="J112"/>
  <c r="BK419"/>
  <c r="J419"/>
  <c r="J113"/>
  <c r="R434"/>
  <c r="T506"/>
  <c r="R554"/>
  <c r="T610"/>
  <c r="BK658"/>
  <c r="J658"/>
  <c r="J125"/>
  <c r="P674"/>
  <c r="R689"/>
  <c i="11" r="BK120"/>
  <c r="BK119"/>
  <c r="BK118"/>
  <c r="J118"/>
  <c i="12" r="P137"/>
  <c r="R151"/>
  <c r="BK167"/>
  <c r="J167"/>
  <c r="J104"/>
  <c r="P176"/>
  <c r="T176"/>
  <c r="P204"/>
  <c r="R213"/>
  <c i="2" r="R267"/>
  <c r="P282"/>
  <c r="T303"/>
  <c r="R328"/>
  <c r="T337"/>
  <c r="BK357"/>
  <c r="J357"/>
  <c r="J119"/>
  <c r="BK378"/>
  <c r="J378"/>
  <c r="J121"/>
  <c r="P386"/>
  <c r="P400"/>
  <c r="T403"/>
  <c r="T425"/>
  <c r="T441"/>
  <c r="BK461"/>
  <c r="J461"/>
  <c r="J140"/>
  <c r="BK477"/>
  <c r="J477"/>
  <c r="J145"/>
  <c r="BK495"/>
  <c r="J495"/>
  <c r="J147"/>
  <c r="T502"/>
  <c r="R520"/>
  <c r="P528"/>
  <c r="T549"/>
  <c r="P563"/>
  <c r="P571"/>
  <c r="P595"/>
  <c r="R605"/>
  <c r="T622"/>
  <c r="R640"/>
  <c r="BK690"/>
  <c r="J690"/>
  <c r="J191"/>
  <c r="R713"/>
  <c r="R708"/>
  <c r="T726"/>
  <c r="T741"/>
  <c r="T752"/>
  <c r="P769"/>
  <c r="BK779"/>
  <c r="J779"/>
  <c r="J210"/>
  <c r="T794"/>
  <c r="P803"/>
  <c r="BK822"/>
  <c r="J822"/>
  <c r="J223"/>
  <c r="BK835"/>
  <c r="J835"/>
  <c r="J225"/>
  <c r="P845"/>
  <c r="R863"/>
  <c r="T878"/>
  <c r="P887"/>
  <c r="BK896"/>
  <c r="J896"/>
  <c r="J240"/>
  <c r="T917"/>
  <c i="3" r="R124"/>
  <c r="R123"/>
  <c r="BK167"/>
  <c r="J167"/>
  <c r="J101"/>
  <c r="T170"/>
  <c i="4" r="BK126"/>
  <c r="P137"/>
  <c r="R151"/>
  <c r="T169"/>
  <c i="5" r="P127"/>
  <c r="P126"/>
  <c r="BK178"/>
  <c r="J178"/>
  <c r="J101"/>
  <c i="6" r="T125"/>
  <c r="T124"/>
  <c r="T123"/>
  <c r="T168"/>
  <c i="8" r="R161"/>
  <c r="R193"/>
  <c r="P220"/>
  <c r="BK265"/>
  <c r="J265"/>
  <c r="J105"/>
  <c r="P296"/>
  <c r="P295"/>
  <c i="9" r="P196"/>
  <c r="R300"/>
  <c i="10" r="BK176"/>
  <c r="J176"/>
  <c r="J100"/>
  <c r="R188"/>
  <c r="R212"/>
  <c r="P267"/>
  <c r="R308"/>
  <c r="T363"/>
  <c r="P372"/>
  <c r="R372"/>
  <c r="R419"/>
  <c r="T434"/>
  <c r="R506"/>
  <c r="T554"/>
  <c r="P639"/>
  <c r="R658"/>
  <c r="R668"/>
  <c r="BK689"/>
  <c r="J689"/>
  <c r="J128"/>
  <c i="12" r="BK133"/>
  <c r="J133"/>
  <c r="J98"/>
  <c r="T133"/>
  <c r="P151"/>
  <c r="R167"/>
  <c r="R183"/>
  <c r="T213"/>
  <c i="2" r="P267"/>
  <c r="P266"/>
  <c r="T282"/>
  <c r="P303"/>
  <c r="P328"/>
  <c r="P334"/>
  <c r="P357"/>
  <c r="P378"/>
  <c r="BK386"/>
  <c r="J386"/>
  <c r="J123"/>
  <c r="BK400"/>
  <c r="J400"/>
  <c r="J125"/>
  <c r="R403"/>
  <c r="BK422"/>
  <c r="J422"/>
  <c r="J129"/>
  <c r="BK434"/>
  <c r="J434"/>
  <c r="J132"/>
  <c r="P461"/>
  <c r="BK469"/>
  <c r="J469"/>
  <c r="J142"/>
  <c r="T489"/>
  <c r="P512"/>
  <c r="P524"/>
  <c r="T537"/>
  <c r="BK563"/>
  <c r="J563"/>
  <c r="J163"/>
  <c r="BK571"/>
  <c r="J571"/>
  <c r="J164"/>
  <c r="T595"/>
  <c r="P605"/>
  <c r="BK611"/>
  <c r="J611"/>
  <c r="J172"/>
  <c r="P628"/>
  <c r="R631"/>
  <c r="T653"/>
  <c r="T659"/>
  <c r="T666"/>
  <c r="P694"/>
  <c r="T718"/>
  <c r="R736"/>
  <c r="P745"/>
  <c r="T748"/>
  <c r="T762"/>
  <c r="T766"/>
  <c r="T776"/>
  <c r="T786"/>
  <c r="BK799"/>
  <c r="J799"/>
  <c r="J217"/>
  <c r="BK807"/>
  <c r="J807"/>
  <c r="J219"/>
  <c r="T819"/>
  <c r="T829"/>
  <c r="BK839"/>
  <c r="J839"/>
  <c r="J226"/>
  <c r="T839"/>
  <c r="P860"/>
  <c r="R881"/>
  <c r="P921"/>
  <c i="3" r="T124"/>
  <c r="P167"/>
  <c i="4" r="R126"/>
  <c r="P151"/>
  <c r="BK169"/>
  <c r="J169"/>
  <c r="J102"/>
  <c i="5" r="R127"/>
  <c r="T178"/>
  <c i="6" r="BK125"/>
  <c r="J125"/>
  <c r="J98"/>
  <c r="P149"/>
  <c r="BK168"/>
  <c r="J168"/>
  <c r="J102"/>
  <c r="R171"/>
  <c i="8" r="BK161"/>
  <c r="J161"/>
  <c r="J99"/>
  <c r="T185"/>
  <c r="P207"/>
  <c r="BK238"/>
  <c r="J238"/>
  <c r="J104"/>
  <c r="T265"/>
  <c i="9" r="BK196"/>
  <c r="J196"/>
  <c r="J102"/>
  <c r="T264"/>
  <c r="R280"/>
  <c r="P286"/>
  <c r="BK293"/>
  <c r="J293"/>
  <c r="J108"/>
  <c r="R293"/>
  <c i="10" r="R166"/>
  <c r="BK188"/>
  <c r="J188"/>
  <c r="J101"/>
  <c r="P204"/>
  <c r="P212"/>
  <c r="T212"/>
  <c r="T267"/>
  <c r="BK308"/>
  <c r="J308"/>
  <c r="J109"/>
  <c r="P363"/>
  <c r="BK372"/>
  <c r="J372"/>
  <c r="J111"/>
  <c r="T372"/>
  <c r="P419"/>
  <c r="P434"/>
  <c r="R465"/>
  <c r="BK554"/>
  <c r="J554"/>
  <c r="J120"/>
  <c r="T639"/>
  <c r="P668"/>
  <c r="T668"/>
  <c r="P689"/>
  <c i="11" r="R120"/>
  <c r="R119"/>
  <c r="R118"/>
  <c i="12" r="BK137"/>
  <c r="J137"/>
  <c r="J99"/>
  <c r="T151"/>
  <c r="T167"/>
  <c r="T183"/>
  <c r="BK213"/>
  <c r="P221"/>
  <c i="13" r="P124"/>
  <c r="R138"/>
  <c i="2" r="R271"/>
  <c r="T296"/>
  <c r="BK303"/>
  <c r="J303"/>
  <c r="J106"/>
  <c r="T328"/>
  <c r="BK334"/>
  <c r="J334"/>
  <c r="J111"/>
  <c r="T346"/>
  <c r="BK372"/>
  <c r="J372"/>
  <c r="J120"/>
  <c r="P382"/>
  <c r="BK391"/>
  <c r="J391"/>
  <c r="J124"/>
  <c r="BK403"/>
  <c r="J403"/>
  <c r="J126"/>
  <c r="BK425"/>
  <c r="J425"/>
  <c r="J130"/>
  <c r="R434"/>
  <c r="P464"/>
  <c r="P469"/>
  <c r="R489"/>
  <c r="P502"/>
  <c r="T520"/>
  <c r="T528"/>
  <c r="BK549"/>
  <c r="J549"/>
  <c r="J157"/>
  <c r="R563"/>
  <c r="R571"/>
  <c r="P591"/>
  <c r="T605"/>
  <c r="T611"/>
  <c r="BK628"/>
  <c r="J628"/>
  <c r="J174"/>
  <c r="P631"/>
  <c r="R653"/>
  <c r="T694"/>
  <c r="BK718"/>
  <c r="J718"/>
  <c r="J198"/>
  <c r="P736"/>
  <c r="T745"/>
  <c r="R748"/>
  <c r="P762"/>
  <c r="T769"/>
  <c r="P779"/>
  <c r="P794"/>
  <c r="T803"/>
  <c r="BK819"/>
  <c r="J819"/>
  <c r="J222"/>
  <c r="R829"/>
  <c r="R845"/>
  <c r="T863"/>
  <c r="BK878"/>
  <c r="J878"/>
  <c r="J235"/>
  <c r="T881"/>
  <c r="P891"/>
  <c r="R891"/>
  <c r="T891"/>
  <c r="R921"/>
  <c i="3" r="T152"/>
  <c r="P170"/>
  <c i="4" r="P126"/>
  <c r="P125"/>
  <c r="P124"/>
  <c i="1" r="AU97"/>
  <c i="4" r="BK151"/>
  <c r="J151"/>
  <c r="J100"/>
  <c r="T158"/>
  <c i="5" r="BK156"/>
  <c r="J156"/>
  <c r="J100"/>
  <c r="R178"/>
  <c r="P186"/>
  <c i="6" r="R125"/>
  <c r="BK171"/>
  <c r="J171"/>
  <c r="J103"/>
  <c i="8" r="BK131"/>
  <c r="J131"/>
  <c r="J98"/>
  <c r="T161"/>
  <c r="T193"/>
  <c r="R238"/>
  <c r="R296"/>
  <c r="R295"/>
  <c i="9" r="P131"/>
  <c r="BK184"/>
  <c r="J184"/>
  <c r="J101"/>
  <c r="T184"/>
  <c r="R264"/>
  <c r="P300"/>
  <c i="10" r="R176"/>
  <c r="T204"/>
  <c r="T226"/>
  <c r="T308"/>
  <c r="R376"/>
  <c r="T419"/>
  <c r="P465"/>
  <c r="P506"/>
  <c r="P554"/>
  <c r="R610"/>
  <c r="P658"/>
  <c r="BK674"/>
  <c r="J674"/>
  <c r="J127"/>
  <c r="T689"/>
  <c i="12" r="R133"/>
  <c r="BK151"/>
  <c r="J151"/>
  <c r="J100"/>
  <c r="P167"/>
  <c r="P157"/>
  <c r="BK183"/>
  <c r="J183"/>
  <c r="J106"/>
  <c r="R204"/>
  <c r="BK221"/>
  <c r="J221"/>
  <c r="J111"/>
  <c i="13" r="R124"/>
  <c r="R123"/>
  <c r="R122"/>
  <c i="2" r="BK271"/>
  <c r="J271"/>
  <c r="J99"/>
  <c r="BK296"/>
  <c r="J296"/>
  <c r="J103"/>
  <c r="T310"/>
  <c r="R337"/>
  <c r="P346"/>
  <c r="P343"/>
  <c r="R372"/>
  <c r="T378"/>
  <c r="T386"/>
  <c r="T400"/>
  <c r="T412"/>
  <c r="P422"/>
  <c r="BK441"/>
  <c r="J441"/>
  <c r="J133"/>
  <c r="R461"/>
  <c r="R477"/>
  <c r="T495"/>
  <c r="T512"/>
  <c r="R524"/>
  <c r="P537"/>
  <c r="T576"/>
  <c r="T591"/>
  <c r="BK602"/>
  <c r="J602"/>
  <c r="J169"/>
  <c r="R622"/>
  <c r="T640"/>
  <c r="T690"/>
  <c r="T678"/>
  <c r="T713"/>
  <c r="T708"/>
  <c r="R726"/>
  <c r="R741"/>
  <c r="BK752"/>
  <c r="J752"/>
  <c r="J205"/>
  <c r="R769"/>
  <c r="R779"/>
  <c r="BK794"/>
  <c r="J794"/>
  <c r="J215"/>
  <c r="P799"/>
  <c r="P807"/>
  <c r="P815"/>
  <c r="P822"/>
  <c r="P835"/>
  <c r="T845"/>
  <c r="R860"/>
  <c r="R878"/>
  <c r="R874"/>
  <c r="BK891"/>
  <c r="J891"/>
  <c r="J239"/>
  <c r="P896"/>
  <c r="P917"/>
  <c i="10" r="BK166"/>
  <c r="J166"/>
  <c r="J99"/>
  <c r="T166"/>
  <c r="T188"/>
  <c r="BK212"/>
  <c r="J212"/>
  <c r="J103"/>
  <c r="R226"/>
  <c r="BK297"/>
  <c r="J297"/>
  <c r="J108"/>
  <c r="R297"/>
  <c r="BK363"/>
  <c r="J363"/>
  <c r="J110"/>
  <c r="P376"/>
  <c r="BK434"/>
  <c r="J434"/>
  <c r="J115"/>
  <c r="T465"/>
  <c r="BK544"/>
  <c r="J544"/>
  <c r="J119"/>
  <c r="R544"/>
  <c r="BK610"/>
  <c r="BK639"/>
  <c r="J639"/>
  <c r="J123"/>
  <c r="T658"/>
  <c r="R674"/>
  <c i="11" r="P120"/>
  <c r="P119"/>
  <c r="P118"/>
  <c i="1" r="AU104"/>
  <c i="12" r="R137"/>
  <c r="BK176"/>
  <c r="J176"/>
  <c r="J105"/>
  <c r="R176"/>
  <c r="BK204"/>
  <c r="J204"/>
  <c r="J107"/>
  <c r="T221"/>
  <c i="13" r="BK124"/>
  <c r="P138"/>
  <c i="2" r="BK267"/>
  <c r="J267"/>
  <c r="J98"/>
  <c r="BK282"/>
  <c r="J282"/>
  <c r="J100"/>
  <c r="R310"/>
  <c r="T334"/>
  <c r="T357"/>
  <c r="R378"/>
  <c r="R386"/>
  <c r="R400"/>
  <c r="R412"/>
  <c r="P425"/>
  <c r="P441"/>
  <c r="BK464"/>
  <c r="J464"/>
  <c r="J141"/>
  <c r="T477"/>
  <c r="P495"/>
  <c r="BK512"/>
  <c r="J512"/>
  <c r="J151"/>
  <c r="BK524"/>
  <c r="J524"/>
  <c r="J153"/>
  <c r="BK537"/>
  <c r="J537"/>
  <c r="J156"/>
  <c r="P576"/>
  <c r="R595"/>
  <c r="T602"/>
  <c r="P622"/>
  <c r="T628"/>
  <c r="BK631"/>
  <c r="J631"/>
  <c r="J175"/>
  <c r="BK653"/>
  <c r="J653"/>
  <c r="J177"/>
  <c r="BK659"/>
  <c r="J659"/>
  <c r="J179"/>
  <c r="BK666"/>
  <c r="J666"/>
  <c r="J181"/>
  <c r="R694"/>
  <c r="R718"/>
  <c r="T736"/>
  <c r="BK745"/>
  <c r="J745"/>
  <c r="J203"/>
  <c r="BK748"/>
  <c r="J748"/>
  <c r="J204"/>
  <c r="BK762"/>
  <c r="J762"/>
  <c r="J206"/>
  <c r="R766"/>
  <c r="BK776"/>
  <c r="J776"/>
  <c r="J209"/>
  <c r="BK786"/>
  <c r="J786"/>
  <c r="J211"/>
  <c r="R803"/>
  <c r="R819"/>
  <c r="P829"/>
  <c r="BK921"/>
  <c r="J921"/>
  <c r="J242"/>
  <c i="3" r="P124"/>
  <c r="P123"/>
  <c r="P122"/>
  <c i="1" r="AU96"/>
  <c i="3" r="R170"/>
  <c i="4" r="T126"/>
  <c r="T125"/>
  <c r="T124"/>
  <c r="BK158"/>
  <c r="J158"/>
  <c r="J101"/>
  <c r="R169"/>
  <c r="T180"/>
  <c i="5" r="BK127"/>
  <c r="R156"/>
  <c r="BK186"/>
  <c r="J186"/>
  <c r="J105"/>
  <c i="6" r="P125"/>
  <c r="P124"/>
  <c r="P123"/>
  <c i="1" r="AU99"/>
  <c i="6" r="R149"/>
  <c r="P168"/>
  <c i="8" r="R131"/>
  <c r="R130"/>
  <c r="R129"/>
  <c r="BK193"/>
  <c r="J193"/>
  <c r="J101"/>
  <c r="R207"/>
  <c r="R220"/>
  <c r="P265"/>
  <c i="9" r="R131"/>
  <c r="R130"/>
  <c r="BK178"/>
  <c r="J178"/>
  <c r="J100"/>
  <c r="R178"/>
  <c r="P184"/>
  <c r="BK264"/>
  <c r="J264"/>
  <c r="J103"/>
  <c r="BK280"/>
  <c r="J280"/>
  <c r="J106"/>
  <c r="T280"/>
  <c r="T279"/>
  <c r="R286"/>
  <c r="P293"/>
  <c i="10" r="P166"/>
  <c r="T176"/>
  <c r="BK204"/>
  <c r="J204"/>
  <c r="J102"/>
  <c r="BK226"/>
  <c r="J226"/>
  <c r="J104"/>
  <c r="R267"/>
  <c r="P308"/>
  <c r="R363"/>
  <c r="T376"/>
  <c r="BK465"/>
  <c r="J465"/>
  <c r="J116"/>
  <c r="BK506"/>
  <c r="J506"/>
  <c r="J117"/>
  <c r="P544"/>
  <c r="T544"/>
  <c r="P610"/>
  <c r="P609"/>
  <c r="R639"/>
  <c r="BK668"/>
  <c r="J668"/>
  <c r="J126"/>
  <c r="T674"/>
  <c i="11" r="T120"/>
  <c r="T119"/>
  <c r="T118"/>
  <c i="12" r="P133"/>
  <c r="P132"/>
  <c r="T137"/>
  <c r="P183"/>
  <c r="T204"/>
  <c r="P213"/>
  <c r="P212"/>
  <c r="R221"/>
  <c i="13" r="T124"/>
  <c r="T123"/>
  <c r="T122"/>
  <c r="BK138"/>
  <c r="J138"/>
  <c r="J100"/>
  <c r="T138"/>
  <c i="2" r="BK341"/>
  <c r="J341"/>
  <c r="J113"/>
  <c r="BK656"/>
  <c r="J656"/>
  <c r="J178"/>
  <c r="BK709"/>
  <c r="J709"/>
  <c r="J195"/>
  <c r="BK858"/>
  <c r="J858"/>
  <c r="J228"/>
  <c r="BK875"/>
  <c i="6" r="BK145"/>
  <c r="J145"/>
  <c r="J99"/>
  <c i="2" r="BK420"/>
  <c r="J420"/>
  <c r="J128"/>
  <c r="BK475"/>
  <c r="J475"/>
  <c r="J144"/>
  <c r="BK498"/>
  <c r="J498"/>
  <c r="J148"/>
  <c r="BK662"/>
  <c r="J662"/>
  <c r="J180"/>
  <c r="BK684"/>
  <c r="J684"/>
  <c r="J188"/>
  <c r="BK724"/>
  <c r="J724"/>
  <c r="J199"/>
  <c r="BK789"/>
  <c r="J789"/>
  <c r="J212"/>
  <c r="BK926"/>
  <c r="J926"/>
  <c r="J243"/>
  <c r="BK332"/>
  <c r="J332"/>
  <c r="J110"/>
  <c r="BK353"/>
  <c r="J353"/>
  <c r="J117"/>
  <c r="BK432"/>
  <c r="J432"/>
  <c r="J131"/>
  <c r="BK453"/>
  <c r="J453"/>
  <c r="J136"/>
  <c i="8" r="BK286"/>
  <c r="J286"/>
  <c r="J107"/>
  <c i="10" r="BK288"/>
  <c r="J288"/>
  <c r="J106"/>
  <c r="BK295"/>
  <c r="J295"/>
  <c r="J107"/>
  <c i="13" r="BK135"/>
  <c r="J135"/>
  <c r="J99"/>
  <c i="2" r="BK293"/>
  <c r="J293"/>
  <c r="J101"/>
  <c r="BK299"/>
  <c r="J299"/>
  <c r="J104"/>
  <c r="BK535"/>
  <c r="J535"/>
  <c r="J155"/>
  <c r="BK686"/>
  <c r="J686"/>
  <c r="J189"/>
  <c r="BK706"/>
  <c r="J706"/>
  <c r="J193"/>
  <c r="BK928"/>
  <c r="J928"/>
  <c r="J244"/>
  <c i="5" r="BK152"/>
  <c r="J152"/>
  <c r="J99"/>
  <c i="7" r="BK126"/>
  <c r="J126"/>
  <c r="J99"/>
  <c i="10" r="BK150"/>
  <c r="BK149"/>
  <c r="J149"/>
  <c r="J97"/>
  <c i="2" r="BK344"/>
  <c r="J344"/>
  <c r="J115"/>
  <c r="BK447"/>
  <c r="J447"/>
  <c r="J134"/>
  <c r="BK456"/>
  <c r="J456"/>
  <c r="J138"/>
  <c r="BK500"/>
  <c r="J500"/>
  <c r="J149"/>
  <c r="BK574"/>
  <c r="J574"/>
  <c r="J165"/>
  <c r="BK791"/>
  <c r="J791"/>
  <c r="J213"/>
  <c r="BK812"/>
  <c r="J812"/>
  <c r="J220"/>
  <c r="BK868"/>
  <c r="J868"/>
  <c r="J231"/>
  <c r="BK871"/>
  <c r="J871"/>
  <c r="J232"/>
  <c r="BK885"/>
  <c r="J885"/>
  <c r="J237"/>
  <c i="4" r="BK178"/>
  <c r="J178"/>
  <c r="J103"/>
  <c i="5" r="BK184"/>
  <c r="J184"/>
  <c r="J104"/>
  <c i="7" r="BK121"/>
  <c r="J121"/>
  <c r="J98"/>
  <c i="12" r="BK164"/>
  <c r="J164"/>
  <c r="J103"/>
  <c i="2" r="BK301"/>
  <c r="J301"/>
  <c r="J105"/>
  <c r="BK307"/>
  <c r="J307"/>
  <c r="J107"/>
  <c r="BK355"/>
  <c r="J355"/>
  <c r="J118"/>
  <c r="BK711"/>
  <c r="J711"/>
  <c r="J196"/>
  <c i="5" r="BK182"/>
  <c r="J182"/>
  <c r="J103"/>
  <c i="6" r="BK165"/>
  <c r="J165"/>
  <c r="J101"/>
  <c i="10" r="BK542"/>
  <c r="J542"/>
  <c r="J118"/>
  <c i="2" r="BK450"/>
  <c r="J450"/>
  <c r="J135"/>
  <c r="BK459"/>
  <c r="J459"/>
  <c r="J139"/>
  <c r="BK554"/>
  <c r="J554"/>
  <c r="J159"/>
  <c r="BK560"/>
  <c r="J560"/>
  <c r="J161"/>
  <c r="BK609"/>
  <c r="J609"/>
  <c r="J171"/>
  <c r="BK670"/>
  <c r="J670"/>
  <c r="J182"/>
  <c r="BK676"/>
  <c r="J676"/>
  <c r="J184"/>
  <c r="BK682"/>
  <c r="J682"/>
  <c r="J187"/>
  <c r="BK688"/>
  <c r="J688"/>
  <c r="J190"/>
  <c i="12" r="BK210"/>
  <c r="J210"/>
  <c r="J108"/>
  <c i="13" r="BK143"/>
  <c r="J143"/>
  <c r="J101"/>
  <c i="2" r="BK557"/>
  <c r="J557"/>
  <c r="J160"/>
  <c r="BK673"/>
  <c r="J673"/>
  <c r="J183"/>
  <c r="BK679"/>
  <c r="J679"/>
  <c r="J186"/>
  <c r="BK797"/>
  <c r="J797"/>
  <c r="J216"/>
  <c r="BK930"/>
  <c r="J930"/>
  <c r="J245"/>
  <c i="3" r="BK148"/>
  <c r="J148"/>
  <c r="J99"/>
  <c i="8" r="BK284"/>
  <c r="J284"/>
  <c r="J106"/>
  <c i="9" r="BK277"/>
  <c r="J277"/>
  <c r="J104"/>
  <c i="10" r="BK656"/>
  <c r="J656"/>
  <c r="J124"/>
  <c i="12" r="BK158"/>
  <c r="J158"/>
  <c r="J102"/>
  <c i="13" r="BK146"/>
  <c r="J146"/>
  <c r="J102"/>
  <c i="12" r="J213"/>
  <c r="J110"/>
  <c i="13" r="BE127"/>
  <c r="BE134"/>
  <c r="F119"/>
  <c r="BE125"/>
  <c r="BE133"/>
  <c r="BE129"/>
  <c r="E112"/>
  <c r="BE128"/>
  <c r="BE147"/>
  <c i="12" r="BK132"/>
  <c i="13" r="J91"/>
  <c r="BE136"/>
  <c r="BE139"/>
  <c r="BE141"/>
  <c r="BE144"/>
  <c r="J116"/>
  <c r="BE131"/>
  <c i="11" r="J96"/>
  <c r="J119"/>
  <c r="J97"/>
  <c r="J120"/>
  <c r="J98"/>
  <c i="12" r="BE138"/>
  <c r="BE144"/>
  <c r="BE146"/>
  <c r="BE147"/>
  <c r="BE150"/>
  <c r="BE152"/>
  <c r="BE188"/>
  <c r="BE209"/>
  <c r="BE214"/>
  <c r="J125"/>
  <c r="BE134"/>
  <c r="BE135"/>
  <c r="BE141"/>
  <c r="BE142"/>
  <c r="BE172"/>
  <c r="BE177"/>
  <c r="BE198"/>
  <c r="F128"/>
  <c r="BE136"/>
  <c r="BE139"/>
  <c r="BE153"/>
  <c r="BE156"/>
  <c r="BE159"/>
  <c r="BE168"/>
  <c r="E85"/>
  <c r="J127"/>
  <c r="BE154"/>
  <c r="BE174"/>
  <c r="BE179"/>
  <c r="BE181"/>
  <c r="BE185"/>
  <c r="BE178"/>
  <c r="BE205"/>
  <c r="BE211"/>
  <c r="BE216"/>
  <c r="BE218"/>
  <c r="BE220"/>
  <c r="BE143"/>
  <c r="BE148"/>
  <c r="BE155"/>
  <c r="BE165"/>
  <c r="BE200"/>
  <c r="BE202"/>
  <c r="BE207"/>
  <c r="BE170"/>
  <c r="BE206"/>
  <c r="BE222"/>
  <c r="BE140"/>
  <c r="BE145"/>
  <c r="BE149"/>
  <c r="BE182"/>
  <c r="BE184"/>
  <c r="BE190"/>
  <c r="BE192"/>
  <c r="BE194"/>
  <c r="BE196"/>
  <c r="BE223"/>
  <c r="BE224"/>
  <c i="11" r="E85"/>
  <c r="J114"/>
  <c i="10" r="J150"/>
  <c r="J98"/>
  <c i="11" r="J89"/>
  <c r="F115"/>
  <c i="10" r="BK433"/>
  <c r="J433"/>
  <c r="J114"/>
  <c r="J610"/>
  <c r="J122"/>
  <c i="11" r="BE121"/>
  <c r="BE122"/>
  <c i="10" r="BE167"/>
  <c r="BE181"/>
  <c r="BE189"/>
  <c r="BE193"/>
  <c r="BE219"/>
  <c r="BE225"/>
  <c r="BE227"/>
  <c r="BE273"/>
  <c r="BE276"/>
  <c r="BE281"/>
  <c r="BE299"/>
  <c r="BE301"/>
  <c r="BE307"/>
  <c r="BE321"/>
  <c r="BE337"/>
  <c r="BE403"/>
  <c r="BE462"/>
  <c r="BE477"/>
  <c r="BE497"/>
  <c r="BE507"/>
  <c r="BE510"/>
  <c r="BE548"/>
  <c r="BE597"/>
  <c r="BE599"/>
  <c r="BE622"/>
  <c r="BE630"/>
  <c r="BE652"/>
  <c r="BE657"/>
  <c r="BE660"/>
  <c r="BE662"/>
  <c r="BE666"/>
  <c r="BE667"/>
  <c r="BE686"/>
  <c r="J91"/>
  <c r="BE159"/>
  <c r="BE177"/>
  <c r="BE179"/>
  <c r="BE289"/>
  <c r="BE296"/>
  <c r="BE298"/>
  <c r="BE426"/>
  <c r="BE488"/>
  <c r="BE526"/>
  <c r="BE606"/>
  <c r="BE669"/>
  <c r="BE683"/>
  <c r="BE205"/>
  <c r="BE210"/>
  <c r="BE213"/>
  <c r="BE271"/>
  <c r="BE545"/>
  <c r="BE546"/>
  <c r="BE566"/>
  <c r="BE573"/>
  <c r="BE575"/>
  <c r="BE608"/>
  <c r="BE615"/>
  <c r="BE618"/>
  <c r="BE635"/>
  <c r="BE659"/>
  <c r="BE690"/>
  <c r="J89"/>
  <c r="E138"/>
  <c r="F145"/>
  <c r="BE194"/>
  <c r="BE199"/>
  <c r="BE306"/>
  <c r="BE309"/>
  <c r="BE371"/>
  <c r="BE409"/>
  <c r="BE416"/>
  <c r="BE428"/>
  <c r="BE431"/>
  <c r="BE459"/>
  <c r="BE469"/>
  <c r="BE533"/>
  <c r="BE611"/>
  <c r="BE620"/>
  <c r="BE633"/>
  <c r="BE663"/>
  <c r="BE665"/>
  <c r="BE673"/>
  <c r="BE688"/>
  <c r="BE151"/>
  <c r="BE278"/>
  <c r="BE302"/>
  <c r="BE304"/>
  <c r="BE305"/>
  <c r="BE315"/>
  <c r="BE335"/>
  <c r="BE377"/>
  <c r="BE381"/>
  <c r="BE418"/>
  <c r="BE445"/>
  <c r="BE455"/>
  <c r="BE466"/>
  <c r="BE476"/>
  <c r="BE519"/>
  <c r="BE564"/>
  <c r="BE649"/>
  <c r="BE678"/>
  <c r="BE681"/>
  <c r="BE233"/>
  <c r="BE265"/>
  <c r="BE269"/>
  <c r="BE283"/>
  <c r="BE322"/>
  <c r="BE328"/>
  <c r="BE344"/>
  <c r="BE346"/>
  <c r="BE354"/>
  <c r="BE373"/>
  <c r="BE375"/>
  <c r="BE387"/>
  <c r="BE393"/>
  <c r="BE420"/>
  <c r="BE424"/>
  <c r="BE435"/>
  <c r="BE486"/>
  <c r="BE487"/>
  <c r="BE589"/>
  <c r="BE645"/>
  <c i="9" r="BK130"/>
  <c i="10" r="BE169"/>
  <c r="BE198"/>
  <c r="BE239"/>
  <c r="BE241"/>
  <c r="BE245"/>
  <c r="BE246"/>
  <c r="BE247"/>
  <c r="BE257"/>
  <c r="BE268"/>
  <c r="BE362"/>
  <c r="BE364"/>
  <c r="BE370"/>
  <c r="BE543"/>
  <c r="BE549"/>
  <c r="BE551"/>
  <c r="BE552"/>
  <c r="BE553"/>
  <c r="BE555"/>
  <c r="BE582"/>
  <c r="BE640"/>
  <c r="BE675"/>
  <c r="BE693"/>
  <c i="9" r="J123"/>
  <c r="BE139"/>
  <c r="BE141"/>
  <c r="BE147"/>
  <c r="BE182"/>
  <c r="BE211"/>
  <c r="BE217"/>
  <c r="BE219"/>
  <c r="BE221"/>
  <c r="BE223"/>
  <c r="BE235"/>
  <c r="BE239"/>
  <c r="BE252"/>
  <c r="BE272"/>
  <c r="BE287"/>
  <c r="BE290"/>
  <c r="BE292"/>
  <c r="BE294"/>
  <c r="BE296"/>
  <c r="BE306"/>
  <c r="BE307"/>
  <c r="BE339"/>
  <c r="BE163"/>
  <c r="BE192"/>
  <c r="BE194"/>
  <c r="BE199"/>
  <c r="BE309"/>
  <c r="BE328"/>
  <c i="8" r="BK130"/>
  <c r="J130"/>
  <c r="J97"/>
  <c r="BK295"/>
  <c r="J295"/>
  <c r="J108"/>
  <c i="9" r="BE161"/>
  <c r="BE187"/>
  <c r="BE189"/>
  <c r="BE231"/>
  <c r="BE256"/>
  <c r="BE281"/>
  <c r="BE304"/>
  <c r="BE313"/>
  <c r="BE317"/>
  <c r="BE334"/>
  <c r="BE335"/>
  <c r="BE343"/>
  <c r="BE348"/>
  <c r="F126"/>
  <c r="BE136"/>
  <c r="BE197"/>
  <c r="BE213"/>
  <c r="BE241"/>
  <c r="BE265"/>
  <c r="BE267"/>
  <c r="BE269"/>
  <c r="BE275"/>
  <c r="BE278"/>
  <c r="BE284"/>
  <c r="BE321"/>
  <c r="BE333"/>
  <c r="BE349"/>
  <c r="J125"/>
  <c r="BE156"/>
  <c r="BE179"/>
  <c r="BE190"/>
  <c r="BE207"/>
  <c r="BE233"/>
  <c r="BE237"/>
  <c r="BE246"/>
  <c r="BE250"/>
  <c r="BE262"/>
  <c r="BE301"/>
  <c r="BE302"/>
  <c r="E85"/>
  <c r="BE145"/>
  <c r="BE149"/>
  <c r="BE151"/>
  <c r="BE153"/>
  <c r="BE154"/>
  <c r="BE165"/>
  <c r="BE203"/>
  <c r="BE258"/>
  <c r="BE285"/>
  <c r="BE315"/>
  <c r="BE319"/>
  <c r="BE326"/>
  <c r="BE330"/>
  <c r="BE167"/>
  <c r="BE169"/>
  <c r="BE173"/>
  <c r="BE185"/>
  <c r="BE188"/>
  <c r="BE205"/>
  <c r="BE215"/>
  <c r="BE270"/>
  <c r="BE298"/>
  <c r="BE332"/>
  <c r="BE337"/>
  <c r="BE345"/>
  <c r="BE347"/>
  <c r="BE132"/>
  <c r="BE134"/>
  <c r="BE158"/>
  <c r="BE201"/>
  <c r="BE225"/>
  <c r="BE227"/>
  <c r="BE229"/>
  <c r="BE244"/>
  <c r="BE254"/>
  <c r="BE266"/>
  <c r="BE283"/>
  <c r="BE311"/>
  <c r="BE324"/>
  <c r="BE341"/>
  <c r="BE350"/>
  <c i="8" r="BE139"/>
  <c r="BE190"/>
  <c r="BE275"/>
  <c r="BE287"/>
  <c r="BE321"/>
  <c r="BE324"/>
  <c r="BE325"/>
  <c r="E85"/>
  <c r="F92"/>
  <c r="BE140"/>
  <c r="BE157"/>
  <c r="BE162"/>
  <c r="BE169"/>
  <c r="BE181"/>
  <c r="BE182"/>
  <c r="BE186"/>
  <c r="BE243"/>
  <c r="BE249"/>
  <c r="BE253"/>
  <c r="BE261"/>
  <c r="BE269"/>
  <c i="7" r="BK120"/>
  <c r="BK119"/>
  <c r="J119"/>
  <c r="J96"/>
  <c i="8" r="J89"/>
  <c r="J125"/>
  <c r="BE148"/>
  <c r="BE153"/>
  <c r="BE178"/>
  <c r="BE198"/>
  <c r="BE203"/>
  <c r="BE229"/>
  <c r="BE301"/>
  <c r="BE132"/>
  <c r="BE144"/>
  <c r="BE208"/>
  <c r="BE213"/>
  <c r="BE217"/>
  <c r="BE234"/>
  <c r="BE239"/>
  <c r="BE257"/>
  <c r="BE279"/>
  <c r="BE297"/>
  <c r="BE141"/>
  <c r="BE166"/>
  <c r="BE266"/>
  <c r="BE271"/>
  <c r="BE277"/>
  <c r="BE314"/>
  <c r="BE135"/>
  <c r="BE202"/>
  <c r="BE282"/>
  <c r="BE306"/>
  <c r="BE310"/>
  <c r="BE138"/>
  <c r="BE174"/>
  <c r="BE221"/>
  <c r="BE285"/>
  <c r="BE318"/>
  <c r="BE170"/>
  <c r="BE194"/>
  <c i="7" r="E85"/>
  <c r="J91"/>
  <c r="J113"/>
  <c i="6" r="BK124"/>
  <c r="BK123"/>
  <c r="J123"/>
  <c i="7" r="F92"/>
  <c r="BE122"/>
  <c r="BE127"/>
  <c i="6" r="J91"/>
  <c r="BE151"/>
  <c r="BE157"/>
  <c r="BE158"/>
  <c r="BE159"/>
  <c r="BE173"/>
  <c r="F92"/>
  <c r="BE129"/>
  <c r="BE141"/>
  <c r="BE146"/>
  <c r="BE163"/>
  <c r="BE126"/>
  <c r="BE133"/>
  <c r="BE138"/>
  <c r="BE169"/>
  <c r="BE170"/>
  <c i="5" r="J127"/>
  <c r="J98"/>
  <c i="6" r="J89"/>
  <c r="BE137"/>
  <c r="BE162"/>
  <c r="E85"/>
  <c r="BE132"/>
  <c r="BE150"/>
  <c r="BE152"/>
  <c r="BE130"/>
  <c r="BE131"/>
  <c r="BE153"/>
  <c r="BE160"/>
  <c r="BE164"/>
  <c r="BE166"/>
  <c r="BE172"/>
  <c r="BE154"/>
  <c r="BE155"/>
  <c r="BE156"/>
  <c r="BE161"/>
  <c i="5" r="E85"/>
  <c r="BE164"/>
  <c i="4" r="J126"/>
  <c r="J98"/>
  <c i="5" r="BE131"/>
  <c r="BE140"/>
  <c r="BE160"/>
  <c r="BE167"/>
  <c r="BE170"/>
  <c r="F92"/>
  <c r="BE134"/>
  <c r="BE135"/>
  <c r="BE136"/>
  <c r="BE159"/>
  <c r="BE168"/>
  <c r="BE169"/>
  <c r="BE171"/>
  <c r="J119"/>
  <c r="BE145"/>
  <c r="BE163"/>
  <c r="BE175"/>
  <c r="BE177"/>
  <c r="BE148"/>
  <c r="BE153"/>
  <c r="BE157"/>
  <c r="BE158"/>
  <c r="BE162"/>
  <c r="BE166"/>
  <c r="BE172"/>
  <c r="BE179"/>
  <c r="BE180"/>
  <c r="BE187"/>
  <c r="BE188"/>
  <c r="J91"/>
  <c r="BE137"/>
  <c r="BE161"/>
  <c r="BE173"/>
  <c r="BE183"/>
  <c r="BE128"/>
  <c r="BE138"/>
  <c r="BE139"/>
  <c r="BE144"/>
  <c r="BE165"/>
  <c r="BE174"/>
  <c r="BE176"/>
  <c r="BE185"/>
  <c i="4" r="E85"/>
  <c r="BE129"/>
  <c r="BE130"/>
  <c r="BE146"/>
  <c r="BE150"/>
  <c r="BE155"/>
  <c r="BE157"/>
  <c r="BE173"/>
  <c r="BE177"/>
  <c r="BE128"/>
  <c r="BE133"/>
  <c r="BE135"/>
  <c r="BE143"/>
  <c r="BE149"/>
  <c r="BE159"/>
  <c r="J120"/>
  <c r="BE138"/>
  <c r="BE140"/>
  <c r="BE141"/>
  <c r="BE142"/>
  <c r="BE144"/>
  <c r="BE152"/>
  <c r="BE166"/>
  <c r="BE167"/>
  <c r="BE170"/>
  <c r="BE174"/>
  <c r="BE176"/>
  <c r="BE179"/>
  <c r="BE182"/>
  <c r="F92"/>
  <c r="J118"/>
  <c r="BE127"/>
  <c r="BE134"/>
  <c r="BE145"/>
  <c r="BE156"/>
  <c r="BE160"/>
  <c r="BE161"/>
  <c r="BE181"/>
  <c r="BE183"/>
  <c r="BE185"/>
  <c i="3" r="BK123"/>
  <c r="J123"/>
  <c r="J97"/>
  <c i="4" r="BE131"/>
  <c r="BE132"/>
  <c r="BE147"/>
  <c r="BE148"/>
  <c r="BE164"/>
  <c r="BE165"/>
  <c r="BE175"/>
  <c r="BE136"/>
  <c r="BE139"/>
  <c r="BE153"/>
  <c r="BE154"/>
  <c r="BE162"/>
  <c r="BE163"/>
  <c r="BE168"/>
  <c r="BE171"/>
  <c r="BE172"/>
  <c r="BE184"/>
  <c i="2" r="BK562"/>
  <c r="J562"/>
  <c r="J162"/>
  <c r="J875"/>
  <c r="J234"/>
  <c r="BK678"/>
  <c r="J678"/>
  <c r="J185"/>
  <c i="3" r="BE131"/>
  <c r="BE134"/>
  <c r="BE149"/>
  <c r="BE153"/>
  <c r="BE155"/>
  <c r="BE156"/>
  <c r="BE159"/>
  <c r="BE160"/>
  <c r="BE161"/>
  <c i="2" r="BK455"/>
  <c r="J455"/>
  <c r="J137"/>
  <c i="3" r="J118"/>
  <c r="BE157"/>
  <c i="2" r="BK266"/>
  <c i="3" r="J116"/>
  <c r="BE128"/>
  <c r="BE140"/>
  <c r="BE144"/>
  <c r="BE169"/>
  <c r="F119"/>
  <c r="BE125"/>
  <c r="BE135"/>
  <c r="BE163"/>
  <c r="BE168"/>
  <c r="BE171"/>
  <c i="2" r="BK295"/>
  <c r="J295"/>
  <c r="J102"/>
  <c i="3" r="E112"/>
  <c r="BE132"/>
  <c r="BE133"/>
  <c r="BE136"/>
  <c r="BE154"/>
  <c r="BE158"/>
  <c r="BE164"/>
  <c r="BE165"/>
  <c r="BE141"/>
  <c r="BE162"/>
  <c r="BE166"/>
  <c r="BE172"/>
  <c i="2" r="BE268"/>
  <c r="BE270"/>
  <c r="BE277"/>
  <c r="BE339"/>
  <c r="BE345"/>
  <c r="BE379"/>
  <c r="BE381"/>
  <c r="BE436"/>
  <c r="BE438"/>
  <c r="BE460"/>
  <c r="BE470"/>
  <c r="BE476"/>
  <c r="BE478"/>
  <c r="BE486"/>
  <c r="BE490"/>
  <c r="BE521"/>
  <c r="BE538"/>
  <c r="BE544"/>
  <c r="BE547"/>
  <c r="BE552"/>
  <c r="BE573"/>
  <c r="BE601"/>
  <c r="BE604"/>
  <c r="BE626"/>
  <c r="BE629"/>
  <c r="BE630"/>
  <c r="BE635"/>
  <c r="BE657"/>
  <c r="BE668"/>
  <c r="BE677"/>
  <c r="BE712"/>
  <c r="BE729"/>
  <c r="BE730"/>
  <c r="BE732"/>
  <c r="BE740"/>
  <c r="BE744"/>
  <c r="BE767"/>
  <c r="BE771"/>
  <c r="BE790"/>
  <c r="BE798"/>
  <c r="BE806"/>
  <c r="BE808"/>
  <c r="BE820"/>
  <c r="BE826"/>
  <c r="BE833"/>
  <c r="BE838"/>
  <c r="BE840"/>
  <c r="BE842"/>
  <c r="BE847"/>
  <c r="BE869"/>
  <c r="BE872"/>
  <c r="BE894"/>
  <c r="BE922"/>
  <c r="BE929"/>
  <c r="BE931"/>
  <c r="BE300"/>
  <c r="BE305"/>
  <c r="BE308"/>
  <c r="BE329"/>
  <c r="BE333"/>
  <c r="BE340"/>
  <c r="BE342"/>
  <c r="BE351"/>
  <c r="BE373"/>
  <c r="BE375"/>
  <c r="BE387"/>
  <c r="BE389"/>
  <c r="BE409"/>
  <c r="BE413"/>
  <c r="BE444"/>
  <c r="BE445"/>
  <c r="BE446"/>
  <c r="BE451"/>
  <c r="BE473"/>
  <c r="BE481"/>
  <c r="BE507"/>
  <c r="BE508"/>
  <c r="BE513"/>
  <c r="BE516"/>
  <c r="BE517"/>
  <c r="BE523"/>
  <c r="BE529"/>
  <c r="BE531"/>
  <c r="BE532"/>
  <c r="BE536"/>
  <c r="BE541"/>
  <c r="BE548"/>
  <c r="BE551"/>
  <c r="BE565"/>
  <c r="BE569"/>
  <c r="BE580"/>
  <c r="BE592"/>
  <c r="BE596"/>
  <c r="BE597"/>
  <c r="BE599"/>
  <c r="BE608"/>
  <c r="BE612"/>
  <c r="BE623"/>
  <c r="BE639"/>
  <c r="BE641"/>
  <c r="BE649"/>
  <c r="BE671"/>
  <c r="BE674"/>
  <c r="BE683"/>
  <c r="BE689"/>
  <c r="BE699"/>
  <c r="BE703"/>
  <c r="BE715"/>
  <c r="BE737"/>
  <c r="BE742"/>
  <c r="BE751"/>
  <c r="BE763"/>
  <c r="BE773"/>
  <c r="BE781"/>
  <c r="BE795"/>
  <c r="BE804"/>
  <c r="BE809"/>
  <c r="BE810"/>
  <c r="BE816"/>
  <c r="BE824"/>
  <c r="BE831"/>
  <c r="BE834"/>
  <c r="BE844"/>
  <c r="BE848"/>
  <c r="BE850"/>
  <c r="BE859"/>
  <c r="BE867"/>
  <c r="BE884"/>
  <c r="BE892"/>
  <c r="F92"/>
  <c r="BE272"/>
  <c r="BE286"/>
  <c r="BE288"/>
  <c r="BE292"/>
  <c r="BE354"/>
  <c r="BE363"/>
  <c r="BE367"/>
  <c r="BE368"/>
  <c r="BE383"/>
  <c r="BE385"/>
  <c r="BE407"/>
  <c r="BE416"/>
  <c r="BE427"/>
  <c r="BE454"/>
  <c r="BE457"/>
  <c r="BE462"/>
  <c r="BE484"/>
  <c r="BE491"/>
  <c r="BE501"/>
  <c r="BE525"/>
  <c r="BE526"/>
  <c r="BE534"/>
  <c r="BE590"/>
  <c r="BE660"/>
  <c r="BE663"/>
  <c r="BE667"/>
  <c r="BE685"/>
  <c r="BE698"/>
  <c r="BE701"/>
  <c r="BE721"/>
  <c r="BE725"/>
  <c r="BE739"/>
  <c r="BE749"/>
  <c r="BE757"/>
  <c r="BE764"/>
  <c r="BE780"/>
  <c r="BE823"/>
  <c r="BE837"/>
  <c r="BE849"/>
  <c r="BE851"/>
  <c r="BE852"/>
  <c r="BE854"/>
  <c r="BE857"/>
  <c r="BE889"/>
  <c r="BE900"/>
  <c r="BE902"/>
  <c r="E255"/>
  <c r="BE269"/>
  <c r="BE280"/>
  <c r="BE298"/>
  <c r="BE302"/>
  <c r="BE304"/>
  <c r="BE315"/>
  <c r="BE325"/>
  <c r="BE347"/>
  <c r="BE349"/>
  <c r="BE360"/>
  <c r="BE366"/>
  <c r="BE408"/>
  <c r="BE418"/>
  <c r="BE424"/>
  <c r="BE429"/>
  <c r="BE430"/>
  <c r="BE435"/>
  <c r="BE443"/>
  <c r="BE471"/>
  <c r="BE472"/>
  <c r="BE482"/>
  <c r="BE483"/>
  <c r="BE497"/>
  <c r="BE561"/>
  <c r="BE586"/>
  <c r="BE588"/>
  <c r="BE620"/>
  <c r="BE642"/>
  <c r="BE646"/>
  <c r="BE661"/>
  <c r="BE687"/>
  <c r="BE693"/>
  <c r="BE695"/>
  <c r="BE700"/>
  <c r="BE710"/>
  <c r="BE727"/>
  <c r="BE731"/>
  <c r="BE743"/>
  <c r="BE746"/>
  <c r="BE778"/>
  <c r="BE787"/>
  <c r="BE828"/>
  <c r="BE836"/>
  <c r="BE843"/>
  <c r="BE879"/>
  <c r="BE907"/>
  <c r="BE279"/>
  <c r="BE281"/>
  <c r="BE289"/>
  <c r="BE297"/>
  <c r="BE311"/>
  <c r="BE359"/>
  <c r="BE392"/>
  <c r="BE396"/>
  <c r="BE398"/>
  <c r="BE401"/>
  <c r="BE404"/>
  <c r="BE426"/>
  <c r="BE442"/>
  <c r="BE463"/>
  <c r="BE479"/>
  <c r="BE488"/>
  <c r="BE510"/>
  <c r="BE515"/>
  <c r="BE522"/>
  <c r="BE542"/>
  <c r="BE543"/>
  <c r="BE550"/>
  <c r="BE570"/>
  <c r="BE572"/>
  <c r="BE579"/>
  <c r="BE581"/>
  <c r="BE582"/>
  <c r="BE583"/>
  <c r="BE584"/>
  <c r="BE587"/>
  <c r="BE593"/>
  <c r="BE638"/>
  <c r="BE643"/>
  <c r="BE702"/>
  <c r="BE704"/>
  <c r="BE714"/>
  <c r="BE720"/>
  <c r="BE738"/>
  <c r="BE768"/>
  <c r="BE782"/>
  <c r="BE783"/>
  <c r="BE785"/>
  <c r="BE788"/>
  <c r="BE800"/>
  <c r="BE817"/>
  <c r="BE853"/>
  <c r="BE861"/>
  <c r="BE865"/>
  <c r="BE888"/>
  <c r="BE905"/>
  <c r="BE909"/>
  <c r="BE918"/>
  <c r="J89"/>
  <c r="BE283"/>
  <c r="BE319"/>
  <c r="BE321"/>
  <c r="BE330"/>
  <c r="BE358"/>
  <c r="BE364"/>
  <c r="BE374"/>
  <c r="BE421"/>
  <c r="BE428"/>
  <c r="BE433"/>
  <c r="BE465"/>
  <c r="BE466"/>
  <c r="BE480"/>
  <c r="BE485"/>
  <c r="BE496"/>
  <c r="BE503"/>
  <c r="BE505"/>
  <c r="BE518"/>
  <c r="BE527"/>
  <c r="BE540"/>
  <c r="BE558"/>
  <c r="BE577"/>
  <c r="BE578"/>
  <c r="BE585"/>
  <c r="BE589"/>
  <c r="BE606"/>
  <c r="BE607"/>
  <c r="BE616"/>
  <c r="BE634"/>
  <c r="BE636"/>
  <c r="BE644"/>
  <c r="BE651"/>
  <c r="BE654"/>
  <c r="BE669"/>
  <c r="BE696"/>
  <c r="BE735"/>
  <c r="BE747"/>
  <c r="BE750"/>
  <c r="BE755"/>
  <c r="BE756"/>
  <c r="BE761"/>
  <c r="BE765"/>
  <c r="BE802"/>
  <c r="BE811"/>
  <c r="BE821"/>
  <c r="BE827"/>
  <c r="BE830"/>
  <c r="BE841"/>
  <c r="BE846"/>
  <c r="BE856"/>
  <c r="BE864"/>
  <c r="J91"/>
  <c r="BE273"/>
  <c r="BE278"/>
  <c r="BE284"/>
  <c r="BE285"/>
  <c r="BE294"/>
  <c r="BE326"/>
  <c r="BE331"/>
  <c r="BE336"/>
  <c r="BE338"/>
  <c r="BE356"/>
  <c r="BE369"/>
  <c r="BE370"/>
  <c r="BE371"/>
  <c r="BE380"/>
  <c r="BE402"/>
  <c r="BE405"/>
  <c r="BE406"/>
  <c r="BE448"/>
  <c r="BE467"/>
  <c r="BE545"/>
  <c r="BE546"/>
  <c r="BE564"/>
  <c r="BE566"/>
  <c r="BE575"/>
  <c r="BE598"/>
  <c r="BE613"/>
  <c r="BE618"/>
  <c r="BE633"/>
  <c r="BE637"/>
  <c r="BE648"/>
  <c r="BE650"/>
  <c r="BE655"/>
  <c r="BE680"/>
  <c r="BE691"/>
  <c r="BE707"/>
  <c r="BE716"/>
  <c r="BE719"/>
  <c r="BE728"/>
  <c r="BE733"/>
  <c r="BE734"/>
  <c r="BE753"/>
  <c r="BE774"/>
  <c r="BE775"/>
  <c r="BE777"/>
  <c r="BE784"/>
  <c r="BE792"/>
  <c r="BE801"/>
  <c r="BE805"/>
  <c r="BE832"/>
  <c r="BE855"/>
  <c r="BE876"/>
  <c r="BE880"/>
  <c r="BE886"/>
  <c r="BE895"/>
  <c r="BE897"/>
  <c r="BE912"/>
  <c r="BE919"/>
  <c r="BE923"/>
  <c r="BE927"/>
  <c r="BE317"/>
  <c r="BE335"/>
  <c r="BE365"/>
  <c r="BE384"/>
  <c r="BE394"/>
  <c r="BE414"/>
  <c r="BE415"/>
  <c r="BE419"/>
  <c r="BE423"/>
  <c r="BE431"/>
  <c r="BE437"/>
  <c r="BE439"/>
  <c r="BE440"/>
  <c r="BE487"/>
  <c r="BE492"/>
  <c r="BE493"/>
  <c r="BE494"/>
  <c r="BE499"/>
  <c r="BE530"/>
  <c r="BE555"/>
  <c r="BE600"/>
  <c r="BE603"/>
  <c r="BE610"/>
  <c r="BE615"/>
  <c r="BE632"/>
  <c r="BE647"/>
  <c r="BE652"/>
  <c r="BE692"/>
  <c r="BE705"/>
  <c r="BE754"/>
  <c r="BE760"/>
  <c r="BE770"/>
  <c r="BE796"/>
  <c r="BE813"/>
  <c r="BE825"/>
  <c r="BE862"/>
  <c r="BE882"/>
  <c r="BE920"/>
  <c r="BE924"/>
  <c r="BE925"/>
  <c i="11" r="J30"/>
  <c i="2" r="F36"/>
  <c i="1" r="BC95"/>
  <c i="10" r="F37"/>
  <c i="1" r="BD103"/>
  <c i="2" r="F35"/>
  <c i="1" r="BB95"/>
  <c i="9" r="J34"/>
  <c i="1" r="AW102"/>
  <c i="11" r="F36"/>
  <c i="1" r="BC104"/>
  <c i="11" r="J34"/>
  <c i="1" r="AW104"/>
  <c i="12" r="F34"/>
  <c i="1" r="BA105"/>
  <c i="13" r="F35"/>
  <c i="1" r="BB106"/>
  <c i="13" r="F37"/>
  <c i="1" r="BD106"/>
  <c i="3" r="J34"/>
  <c i="1" r="AW96"/>
  <c i="4" r="F36"/>
  <c i="1" r="BC97"/>
  <c i="4" r="J34"/>
  <c i="1" r="AW97"/>
  <c i="5" r="F35"/>
  <c i="1" r="BB98"/>
  <c i="6" r="F36"/>
  <c i="1" r="BC99"/>
  <c i="6" r="F35"/>
  <c i="1" r="BB99"/>
  <c i="7" r="F34"/>
  <c i="1" r="BA100"/>
  <c i="7" r="F36"/>
  <c i="1" r="BC100"/>
  <c i="8" r="F35"/>
  <c i="1" r="BB101"/>
  <c i="8" r="F37"/>
  <c i="1" r="BD101"/>
  <c i="9" r="F36"/>
  <c i="1" r="BC102"/>
  <c i="11" r="F37"/>
  <c i="1" r="BD104"/>
  <c i="11" r="F34"/>
  <c i="1" r="BA104"/>
  <c i="12" r="F35"/>
  <c i="1" r="BB105"/>
  <c i="12" r="F37"/>
  <c i="1" r="BD105"/>
  <c i="13" r="J34"/>
  <c i="1" r="AW106"/>
  <c i="3" r="F36"/>
  <c i="1" r="BC96"/>
  <c i="3" r="F34"/>
  <c i="1" r="BA96"/>
  <c i="4" r="F35"/>
  <c i="1" r="BB97"/>
  <c i="4" r="F34"/>
  <c i="1" r="BA97"/>
  <c i="5" r="J34"/>
  <c i="1" r="AW98"/>
  <c i="5" r="F36"/>
  <c i="1" r="BC98"/>
  <c i="6" r="F34"/>
  <c i="1" r="BA99"/>
  <c i="7" r="F37"/>
  <c i="1" r="BD100"/>
  <c i="7" r="F35"/>
  <c i="1" r="BB100"/>
  <c i="8" r="J34"/>
  <c i="1" r="AW101"/>
  <c i="9" r="F34"/>
  <c i="1" r="BA102"/>
  <c i="10" r="J34"/>
  <c i="1" r="AW103"/>
  <c i="3" r="F37"/>
  <c i="1" r="BD96"/>
  <c i="3" r="F35"/>
  <c i="1" r="BB96"/>
  <c i="4" r="F37"/>
  <c i="1" r="BD97"/>
  <c i="5" r="F34"/>
  <c i="1" r="BA98"/>
  <c i="5" r="F37"/>
  <c i="1" r="BD98"/>
  <c i="6" r="F37"/>
  <c i="1" r="BD99"/>
  <c i="6" r="J34"/>
  <c i="1" r="AW99"/>
  <c i="7" r="J34"/>
  <c i="1" r="AW100"/>
  <c i="6" r="J30"/>
  <c i="8" r="F36"/>
  <c i="1" r="BC101"/>
  <c i="8" r="F34"/>
  <c i="1" r="BA101"/>
  <c i="9" r="F35"/>
  <c i="1" r="BB102"/>
  <c i="10" r="F36"/>
  <c i="1" r="BC103"/>
  <c i="2" r="J34"/>
  <c i="1" r="AW95"/>
  <c i="10" r="F35"/>
  <c i="1" r="BB103"/>
  <c i="2" r="F34"/>
  <c i="1" r="BA95"/>
  <c i="9" r="F37"/>
  <c i="1" r="BD102"/>
  <c i="11" r="F35"/>
  <c i="1" r="BB104"/>
  <c i="12" r="F36"/>
  <c i="1" r="BC105"/>
  <c i="12" r="J34"/>
  <c i="1" r="AW105"/>
  <c i="13" r="F36"/>
  <c i="1" r="BC106"/>
  <c i="13" r="F34"/>
  <c i="1" r="BA106"/>
  <c i="2" r="F37"/>
  <c i="1" r="BD95"/>
  <c i="10" r="F34"/>
  <c i="1" r="BA103"/>
  <c i="12" l="1" r="R132"/>
  <c r="T157"/>
  <c i="10" r="P433"/>
  <c i="2" r="P455"/>
  <c i="10" r="R433"/>
  <c r="BK609"/>
  <c r="J609"/>
  <c r="J121"/>
  <c i="2" r="R455"/>
  <c i="12" r="BK212"/>
  <c r="J212"/>
  <c r="J109"/>
  <c i="3" r="R122"/>
  <c i="2" r="R793"/>
  <c r="BK874"/>
  <c r="J874"/>
  <c r="J233"/>
  <c i="10" r="R609"/>
  <c i="6" r="R124"/>
  <c r="R123"/>
  <c i="10" r="R149"/>
  <c r="R148"/>
  <c i="12" r="T132"/>
  <c i="2" r="T874"/>
  <c r="P562"/>
  <c i="9" r="P279"/>
  <c i="13" r="P123"/>
  <c r="P122"/>
  <c i="1" r="AU106"/>
  <c i="9" r="R279"/>
  <c r="R129"/>
  <c i="5" r="R126"/>
  <c r="R125"/>
  <c i="12" r="R157"/>
  <c r="R131"/>
  <c i="10" r="T433"/>
  <c i="12" r="R212"/>
  <c i="9" r="T130"/>
  <c r="T129"/>
  <c i="2" r="T343"/>
  <c r="T793"/>
  <c r="R266"/>
  <c i="10" r="T609"/>
  <c i="8" r="P130"/>
  <c r="P129"/>
  <c i="1" r="AU101"/>
  <c i="2" r="P678"/>
  <c i="12" r="P131"/>
  <c i="1" r="AU105"/>
  <c i="13" r="BK123"/>
  <c r="BK122"/>
  <c r="J122"/>
  <c r="J96"/>
  <c i="10" r="T149"/>
  <c r="T148"/>
  <c i="9" r="P130"/>
  <c r="P129"/>
  <c i="1" r="AU102"/>
  <c i="2" r="P793"/>
  <c i="4" r="R125"/>
  <c r="R124"/>
  <c i="5" r="P125"/>
  <c i="1" r="AU98"/>
  <c i="2" r="T455"/>
  <c i="5" r="BK126"/>
  <c i="2" r="R562"/>
  <c i="5" r="T126"/>
  <c r="T125"/>
  <c i="2" r="P295"/>
  <c r="P265"/>
  <c i="1" r="AU95"/>
  <c i="2" r="R295"/>
  <c r="R265"/>
  <c i="10" r="P149"/>
  <c r="P148"/>
  <c i="1" r="AU103"/>
  <c i="2" r="T295"/>
  <c i="3" r="T123"/>
  <c r="T122"/>
  <c i="12" r="T212"/>
  <c i="4" r="BK125"/>
  <c r="BK124"/>
  <c r="J124"/>
  <c i="8" r="T130"/>
  <c r="T129"/>
  <c i="2" r="T562"/>
  <c r="T266"/>
  <c i="12" r="BK157"/>
  <c r="J157"/>
  <c r="J101"/>
  <c i="1" r="AG104"/>
  <c i="5" r="BK181"/>
  <c r="J181"/>
  <c r="J102"/>
  <c i="2" r="BK708"/>
  <c r="J708"/>
  <c r="J194"/>
  <c i="9" r="BK279"/>
  <c r="J279"/>
  <c r="J105"/>
  <c i="2" r="BK343"/>
  <c r="J343"/>
  <c r="J114"/>
  <c i="13" r="J124"/>
  <c r="J98"/>
  <c i="2" r="BK793"/>
  <c r="J793"/>
  <c r="J214"/>
  <c i="12" r="J132"/>
  <c r="J97"/>
  <c i="10" r="BK148"/>
  <c r="J148"/>
  <c i="9" r="J130"/>
  <c r="J97"/>
  <c i="8" r="BK129"/>
  <c r="J129"/>
  <c r="J96"/>
  <c i="7" r="J120"/>
  <c r="J97"/>
  <c i="1" r="AG99"/>
  <c i="6" r="J96"/>
  <c r="J124"/>
  <c r="J97"/>
  <c i="3" r="BK122"/>
  <c r="J122"/>
  <c r="J96"/>
  <c i="2" r="BK265"/>
  <c r="J265"/>
  <c r="J266"/>
  <c r="J97"/>
  <c i="3" r="F33"/>
  <c i="1" r="AZ96"/>
  <c i="5" r="J33"/>
  <c i="1" r="AV98"/>
  <c r="AT98"/>
  <c i="7" r="F33"/>
  <c i="1" r="AZ100"/>
  <c i="8" r="F33"/>
  <c i="1" r="AZ101"/>
  <c i="10" r="J30"/>
  <c i="1" r="AG103"/>
  <c i="11" r="J33"/>
  <c i="1" r="AV104"/>
  <c r="AT104"/>
  <c r="AN104"/>
  <c i="12" r="J33"/>
  <c i="1" r="AV105"/>
  <c r="AT105"/>
  <c r="BB94"/>
  <c r="AX94"/>
  <c i="2" r="J33"/>
  <c i="1" r="AV95"/>
  <c r="AT95"/>
  <c i="2" r="F33"/>
  <c i="1" r="AZ95"/>
  <c i="4" r="F33"/>
  <c i="1" r="AZ97"/>
  <c i="7" r="J30"/>
  <c i="1" r="AG100"/>
  <c i="8" r="J33"/>
  <c i="1" r="AV101"/>
  <c r="AT101"/>
  <c i="11" r="F33"/>
  <c i="1" r="AZ104"/>
  <c i="12" r="F33"/>
  <c i="1" r="AZ105"/>
  <c r="BD94"/>
  <c r="W33"/>
  <c i="3" r="J33"/>
  <c i="1" r="AV96"/>
  <c r="AT96"/>
  <c i="6" r="F33"/>
  <c i="1" r="AZ99"/>
  <c i="9" r="F33"/>
  <c i="1" r="AZ102"/>
  <c i="13" r="F33"/>
  <c i="1" r="AZ106"/>
  <c r="BA94"/>
  <c r="W30"/>
  <c i="5" r="F33"/>
  <c i="1" r="AZ98"/>
  <c i="6" r="J33"/>
  <c i="1" r="AV99"/>
  <c r="AT99"/>
  <c r="AN99"/>
  <c i="10" r="F33"/>
  <c i="1" r="AZ103"/>
  <c i="4" r="J33"/>
  <c i="1" r="AV97"/>
  <c r="AT97"/>
  <c i="7" r="J33"/>
  <c i="1" r="AV100"/>
  <c r="AT100"/>
  <c i="9" r="J33"/>
  <c i="1" r="AV102"/>
  <c r="AT102"/>
  <c i="13" r="J33"/>
  <c i="1" r="AV106"/>
  <c r="AT106"/>
  <c r="BC94"/>
  <c r="AY94"/>
  <c i="4" r="J30"/>
  <c i="1" r="AG97"/>
  <c i="10" r="J33"/>
  <c i="1" r="AV103"/>
  <c r="AT103"/>
  <c i="2" r="J30"/>
  <c i="1" r="AG95"/>
  <c i="2" l="1" r="T265"/>
  <c i="5" r="BK125"/>
  <c r="J125"/>
  <c r="J96"/>
  <c i="12" r="T131"/>
  <c i="9" r="BK129"/>
  <c r="J129"/>
  <c i="5" r="J126"/>
  <c r="J97"/>
  <c i="13" r="J123"/>
  <c r="J97"/>
  <c i="4" r="J125"/>
  <c r="J97"/>
  <c r="J96"/>
  <c i="12" r="BK131"/>
  <c r="J131"/>
  <c r="J96"/>
  <c i="1" r="AN103"/>
  <c i="10" r="J96"/>
  <c i="11" r="J39"/>
  <c i="10" r="J39"/>
  <c i="1" r="AN100"/>
  <c i="7" r="J39"/>
  <c i="6" r="J39"/>
  <c i="4" r="J39"/>
  <c i="1" r="AN95"/>
  <c i="2" r="J96"/>
  <c r="J39"/>
  <c i="1" r="AN97"/>
  <c r="AU94"/>
  <c r="W31"/>
  <c i="9" r="J30"/>
  <c i="1" r="AG102"/>
  <c i="3" r="J30"/>
  <c i="1" r="AG96"/>
  <c r="AN96"/>
  <c r="W32"/>
  <c i="13" r="J30"/>
  <c i="1" r="AG106"/>
  <c r="AW94"/>
  <c r="AK30"/>
  <c i="8" r="J30"/>
  <c i="1" r="AG101"/>
  <c r="AN101"/>
  <c r="AZ94"/>
  <c r="AV94"/>
  <c r="AK29"/>
  <c i="13" l="1" r="J39"/>
  <c i="9" r="J39"/>
  <c r="J96"/>
  <c i="8" r="J39"/>
  <c i="3" r="J39"/>
  <c i="1" r="AN102"/>
  <c r="AN106"/>
  <c i="5" r="J30"/>
  <c i="1" r="AG98"/>
  <c i="12" r="J30"/>
  <c i="1" r="AG105"/>
  <c r="AN105"/>
  <c r="W29"/>
  <c r="AT94"/>
  <c i="5" l="1" r="J39"/>
  <c i="12" r="J39"/>
  <c i="1" r="AN98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<sst xmlns="http://schemas.openxmlformats.org/spreadsheetml/2006/main">
  <si>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</si>
  <si>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</si>
  <si>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</si>
  <si>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</si>
  <si>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</si>
  <si>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{ebf42a75-03e9-4fab-810a-23712afb183d}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</si>
  <si>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</si>
  <si>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</si>
  <si>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</si>
  <si>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</si>
  <si>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</si>
  <si>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</si>
  <si>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</si>
  <si>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</si>
  <si>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Z2024032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</si>
  <si>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</si>
  <si>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</si>
  <si>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veřejného parteru a zahrady objektů</t>
  </si>
  <si>
    <t>KSO:</t>
  </si>
  <si>
    <t>CC-CZ:</t>
  </si>
  <si>
    <t>Místo:</t>
  </si>
  <si>
    <t>Husova 69 a 110 - 113</t>
  </si>
  <si>
    <t>Datum:</t>
  </si>
  <si>
    <t>15. 5. 2024</t>
  </si>
  <si>
    <t>Zadavatel:</t>
  </si>
  <si>
    <t>IČ:</t>
  </si>
  <si>
    <t>Ing. Arch. Jakub Našinec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</si>
  <si>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</si>
  <si>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</si>
  <si>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</si>
  <si>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</si>
  <si>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</si>
  <si>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</si>
  <si>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</si>
  <si>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24853950</t>
  </si>
  <si>
    <t>QSB s.r.o.</t>
  </si>
  <si>
    <t>CZ24853950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</si>
  <si>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</si>
  <si>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</si>
  <si>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</si>
  <si>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</si>
  <si>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</si>
  <si>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</si>
  <si>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</si>
  <si>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</si>
  <si>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</si>
  <si>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</si>
  <si>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</si>
  <si>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</si>
  <si>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</si>
  <si>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</si>
  <si>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</si>
  <si>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</si>
  <si>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</si>
  <si>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</si>
  <si>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</si>
  <si>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</si>
  <si>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</si>
  <si>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</si>
  <si>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</si>
  <si>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</si>
  <si>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</si>
  <si>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</si>
  <si>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</si>
  <si>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</si>
  <si>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</si>
  <si>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</si>
  <si>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</si>
  <si>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</si>
  <si>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</si>
  <si>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</si>
  <si>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</si>
  <si>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</si>
  <si>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</si>
  <si>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</si>
  <si>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</si>
  <si>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</si>
  <si>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</si>
  <si>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</si>
  <si>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</si>
  <si>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</si>
  <si>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</si>
  <si>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</si>
  <si>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</si>
  <si>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ARS</t>
  </si>
  <si>
    <t>STA</t>
  </si>
  <si>
    <t>1</t>
  </si>
  <si>
    <t>{7241f676-d3a2-4bba-ab56-81b7e9d6b96f}</t>
  </si>
  <si>
    <t>2</t>
  </si>
  <si>
    <t>D.1.4.a</t>
  </si>
  <si>
    <t>ZTI</t>
  </si>
  <si>
    <t>{c68e4699-bb46-46b2-a5f0-faca8b6ea9d2}</t>
  </si>
  <si>
    <t>D.1.4.d</t>
  </si>
  <si>
    <t>VO</t>
  </si>
  <si>
    <t>{bef2891a-3878-43ef-8247-9d12719c80b2}</t>
  </si>
  <si>
    <t>IO.O1</t>
  </si>
  <si>
    <t>Vodovodní a kanalizační přípojka</t>
  </si>
  <si>
    <t>{4daa53a1-7d11-4a4e-9690-a4732eea459c}</t>
  </si>
  <si>
    <t>IO.O2</t>
  </si>
  <si>
    <t>Přeložka plynovodu</t>
  </si>
  <si>
    <t>{6396ccfe-813d-400c-b317-7e3ebfe4d6eb}</t>
  </si>
  <si>
    <t>R1.1</t>
  </si>
  <si>
    <t>Stavební úpravy</t>
  </si>
  <si>
    <t>{68f168b6-b980-43d0-a378-6c5eeec648ee}</t>
  </si>
  <si>
    <t>R1.2</t>
  </si>
  <si>
    <t>Zárubní zdi, únosnost podloží a přidružené činnosti</t>
  </si>
  <si>
    <t>{93e4d67e-32ea-4220-84d8-c78b74ed175b}</t>
  </si>
  <si>
    <t>R2.1</t>
  </si>
  <si>
    <t>Dokončení stavby</t>
  </si>
  <si>
    <t>{7d6e22be-e283-46f4-864d-4ce63f5f92e2}</t>
  </si>
  <si>
    <t>R2.2</t>
  </si>
  <si>
    <t>Anglické dvorky, sanace soklu, oprava omítek</t>
  </si>
  <si>
    <t>{656cbbf6-1a05-484c-b9e9-2cd590f2ce55}</t>
  </si>
  <si>
    <t>R3</t>
  </si>
  <si>
    <t>Prodloužení přeložky plynu</t>
  </si>
  <si>
    <t>{1743de13-2bf2-4acd-a3ff-9312217fea02}</t>
  </si>
  <si>
    <t>R4</t>
  </si>
  <si>
    <t>Vnejší silnoproudé rozvody</t>
  </si>
  <si>
    <t>{76a5221f-1248-437f-8770-be451922f964}</t>
  </si>
  <si>
    <t>VON</t>
  </si>
  <si>
    <t>Vedlejší a ostatní rozpočtové náklady</t>
  </si>
  <si>
    <t>{efb0d774-a1e4-411c-9815-03c6ee5712c3}</t>
  </si>
  <si>
    <t>KRYCÍ LIST SOUPISU PRACÍ</t>
  </si>
  <si>
    <t>Objekt:</t>
  </si>
  <si>
    <t>D.1.1 - ARS</t>
  </si>
  <si>
    <t>REKAPITULACE ČLENĚNÍ SOUPISU PRACÍ</t>
  </si>
  <si>
    <t>Kód dílu - Popis</t>
  </si>
  <si>
    <t>Cena celkem [CZK]</t>
  </si>
  <si>
    <t>Náklady ze soupisu prací</t>
  </si>
  <si>
    <t>-1</t>
  </si>
  <si>
    <t>D1 - Bourání, demolice Vstup knihovna</t>
  </si>
  <si>
    <t xml:space="preserve">    767 - Konstrukce doplňkové stavební (zámečnické)</t>
  </si>
  <si>
    <t xml:space="preserve">    96 - Bourání konstrukcí</t>
  </si>
  <si>
    <t xml:space="preserve">    S - Přesuny sutí</t>
  </si>
  <si>
    <t xml:space="preserve">    M21 - Elektromontáže</t>
  </si>
  <si>
    <t>D8 - SO 02 ZP podchody č.112/111</t>
  </si>
  <si>
    <t xml:space="preserve">    16 - Přemístění výkopku</t>
  </si>
  <si>
    <t xml:space="preserve">    17 - Konstrukce ze zemin</t>
  </si>
  <si>
    <t xml:space="preserve">    18 - Povrchové úpravy terénu</t>
  </si>
  <si>
    <t xml:space="preserve">    28 - Zpevňování hornin a konstrukcí</t>
  </si>
  <si>
    <t xml:space="preserve">    56 - Podkladní vrstvy komunikací, letišť a ploch</t>
  </si>
  <si>
    <t xml:space="preserve">    59 - Kryty pozemních komunikací, letišť a ploch dlážděných (předlažby)</t>
  </si>
  <si>
    <t xml:space="preserve">    711 - Izolace proti vodě</t>
  </si>
  <si>
    <t xml:space="preserve">    91 - Doplňující konstrukce a práce na pozemních komunikacích a zpevněných plochách</t>
  </si>
  <si>
    <t xml:space="preserve">    95 - Různé dokončovací konstrukce a práce na pozemních stavbách</t>
  </si>
  <si>
    <t xml:space="preserve">    H22 - Komunikace pozemní a letiště</t>
  </si>
  <si>
    <t>D9 - SO 03 Náměstí</t>
  </si>
  <si>
    <t xml:space="preserve">    12 - Odkopávky a prokopávky</t>
  </si>
  <si>
    <t xml:space="preserve">    27 - Základy</t>
  </si>
  <si>
    <t xml:space="preserve">    31 - Zdi podpěrné a volné</t>
  </si>
  <si>
    <t xml:space="preserve">    41 - Stropy a stropní konstrukce (pro pozemní stavby)</t>
  </si>
  <si>
    <t xml:space="preserve">    43 - Schodiště</t>
  </si>
  <si>
    <t xml:space="preserve">    62 - Úprava povrchů vnější</t>
  </si>
  <si>
    <t xml:space="preserve">    63 - Podlahy a podlahové konstrukce</t>
  </si>
  <si>
    <t xml:space="preserve">    721 - Vnitřní kanalizace</t>
  </si>
  <si>
    <t xml:space="preserve">    766 - Konstrukce truhlářské</t>
  </si>
  <si>
    <t xml:space="preserve">    783 - Nátěry</t>
  </si>
  <si>
    <t xml:space="preserve">    H15 - Objekty pozemní zvláštní</t>
  </si>
  <si>
    <t xml:space="preserve">    D10 - Ostatní materiál</t>
  </si>
  <si>
    <t>D11 - SO 04 Zahrada, vstup do knihovny</t>
  </si>
  <si>
    <t xml:space="preserve">    11 - Přípravné a přidružené práce</t>
  </si>
  <si>
    <t xml:space="preserve">    13 - Hloubené vykopávky</t>
  </si>
  <si>
    <t xml:space="preserve">    21 - Úprava podloží a základové spáry</t>
  </si>
  <si>
    <t xml:space="preserve">    45 - Podkladní a vedlejší konstrukce (kromě vozovek a železničního svršku)</t>
  </si>
  <si>
    <t xml:space="preserve">    97 - Prorážení otvorů a ostatní bourací práce</t>
  </si>
  <si>
    <t>D12 - SO 05 Parkán</t>
  </si>
  <si>
    <t xml:space="preserve">    94 - Lešení a stavební výtahy</t>
  </si>
  <si>
    <t>D13 - SO 06 Oplocení</t>
  </si>
  <si>
    <t>D14 - SO 07 Altán</t>
  </si>
  <si>
    <t xml:space="preserve">    762 - Konstrukce tesařské</t>
  </si>
  <si>
    <t xml:space="preserve">    764 - Konstrukce klempířské</t>
  </si>
  <si>
    <t xml:space="preserve">    H01 - Budovy občanské výstavby</t>
  </si>
  <si>
    <t>D15 - SO 08 Přístřešek na kontejnery</t>
  </si>
  <si>
    <t xml:space="preserve">    713 - Izolace tepelné</t>
  </si>
  <si>
    <t>D16 - SO 09 ZP průchod budova A,parkov. mezi č.110-113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</si>
  <si>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</si>
  <si>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</si>
  <si>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</si>
  <si>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</si>
  <si>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</si>
  <si>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</si>
  <si>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</si>
  <si>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</si>
  <si>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</si>
  <si>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</si>
  <si>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</si>
  <si>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</si>
  <si>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</si>
  <si>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</si>
  <si>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Bourání, demolice Vstup knihovna</t>
  </si>
  <si>
    <t>ROZPOCET</t>
  </si>
  <si>
    <t>767</t>
  </si>
  <si>
    <t>Konstrukce doplňkové stavební (zámečnické)</t>
  </si>
  <si>
    <t>K</t>
  </si>
  <si>
    <t>966073810</t>
  </si>
  <si>
    <t>Rozebrání vrat a vrátek k oplocení pl do 2 m2</t>
  </si>
  <si>
    <t>kus</t>
  </si>
  <si>
    <t>CS ÚRS 2024 01</t>
  </si>
  <si>
    <t>16</t>
  </si>
  <si>
    <t>6</t>
  </si>
  <si>
    <t>966073811</t>
  </si>
  <si>
    <t>Rozebrání vrat a vrátek k oplocení pl přes 2 do 6 m2</t>
  </si>
  <si>
    <t>8</t>
  </si>
  <si>
    <t>3</t>
  </si>
  <si>
    <t>767R001</t>
  </si>
  <si>
    <t xml:space="preserve">Odřezání zábradlí na koruně zdi - uříznutí dvojité trubky + začištění, zatmelení. </t>
  </si>
  <si>
    <t>kpl</t>
  </si>
  <si>
    <t>-534061299</t>
  </si>
  <si>
    <t>96</t>
  </si>
  <si>
    <t>Bourání konstrukcí</t>
  </si>
  <si>
    <t>4</t>
  </si>
  <si>
    <t>767161811</t>
  </si>
  <si>
    <t>Demontáž zábradlí rovného rozebíratelného hmotnosti 1 m zábradlí do 20 kg do suti</t>
  </si>
  <si>
    <t>m</t>
  </si>
  <si>
    <t>10</t>
  </si>
  <si>
    <t>5</t>
  </si>
  <si>
    <t>966210333.R</t>
  </si>
  <si>
    <t>Bourání desek zákrytových</t>
  </si>
  <si>
    <t>VV</t>
  </si>
  <si>
    <t>14,27</t>
  </si>
  <si>
    <t>"odpočet rozsahu pro angl. dvorky zahrnuto v R2.2" -3,5</t>
  </si>
  <si>
    <t>Součet</t>
  </si>
  <si>
    <t>962042321</t>
  </si>
  <si>
    <t>Bourání zdiva nadzákladového z betonu prostého přes 1 m3</t>
  </si>
  <si>
    <t>m3</t>
  </si>
  <si>
    <t>14</t>
  </si>
  <si>
    <t>7</t>
  </si>
  <si>
    <t>963042819</t>
  </si>
  <si>
    <t>Bourání schodišťových stupňů betonových zhotovených na místě</t>
  </si>
  <si>
    <t>961044111</t>
  </si>
  <si>
    <t>Bourání základů z betonu prostého</t>
  </si>
  <si>
    <t>18</t>
  </si>
  <si>
    <t>9</t>
  </si>
  <si>
    <t>767161850</t>
  </si>
  <si>
    <t>Demontáž madel rovných do suti</t>
  </si>
  <si>
    <t>20</t>
  </si>
  <si>
    <t>962052211</t>
  </si>
  <si>
    <t>Bourání zdiva nadzákladového ze ŽB přes 1 m3</t>
  </si>
  <si>
    <t>22</t>
  </si>
  <si>
    <t>S</t>
  </si>
  <si>
    <t>Přesuny sutí</t>
  </si>
  <si>
    <t>11</t>
  </si>
  <si>
    <t>997013111</t>
  </si>
  <si>
    <t>Vnitrostaveništní doprava suti a vybouraných hmot pro budovy v do 6 m</t>
  </si>
  <si>
    <t>t</t>
  </si>
  <si>
    <t>24</t>
  </si>
  <si>
    <t>997013219</t>
  </si>
  <si>
    <t>Příplatek k vnitrostaveništní dopravě suti a vybouraných hmot za zvětšenou dopravu suti ZKD 10 m</t>
  </si>
  <si>
    <t>26</t>
  </si>
  <si>
    <t>13</t>
  </si>
  <si>
    <t>997013511</t>
  </si>
  <si>
    <t>Odvoz suti a vybouraných hmot z meziskládky na skládku do 1 km s naložením a se složením</t>
  </si>
  <si>
    <t>28</t>
  </si>
  <si>
    <t>997013509</t>
  </si>
  <si>
    <t>Příplatek k odvozu suti a vybouraných hmot na skládku ZKD 1 km přes 1 km</t>
  </si>
  <si>
    <t>30</t>
  </si>
  <si>
    <t>33,637*14</t>
  </si>
  <si>
    <t>15</t>
  </si>
  <si>
    <t>979086112</t>
  </si>
  <si>
    <t>Nakládání nebo překládání suti a vybouraných hmot</t>
  </si>
  <si>
    <t>32</t>
  </si>
  <si>
    <t>997013871</t>
  </si>
  <si>
    <t>Poplatek za uložení stavebního odpadu na recyklační skládce (skládkovné) směsného stavebního a demoličního kód odpadu 17 09 04</t>
  </si>
  <si>
    <t>34</t>
  </si>
  <si>
    <t>119,19+7,13</t>
  </si>
  <si>
    <t>17</t>
  </si>
  <si>
    <t>979951111.R</t>
  </si>
  <si>
    <t>Výkup kovů - železný šrot tl. do 4 mm</t>
  </si>
  <si>
    <t>36</t>
  </si>
  <si>
    <t>M21</t>
  </si>
  <si>
    <t>Elektromontáže</t>
  </si>
  <si>
    <t>210999120.R</t>
  </si>
  <si>
    <t>Demontáž el. instalace posuvných vrat, úprava v rozvaděči</t>
  </si>
  <si>
    <t>kompl</t>
  </si>
  <si>
    <t>40</t>
  </si>
  <si>
    <t>D8</t>
  </si>
  <si>
    <t>SO 02 ZP podchody č.112/111</t>
  </si>
  <si>
    <t>Přemístění výkopku</t>
  </si>
  <si>
    <t>19</t>
  </si>
  <si>
    <t>167151101</t>
  </si>
  <si>
    <t>Nakládání výkopku z hornin třídy těžitelnosti I skupiny 1 až 3 do 100 m3</t>
  </si>
  <si>
    <t>242</t>
  </si>
  <si>
    <t>162251101</t>
  </si>
  <si>
    <t>Vodorovné přemístění do 20 m výkopku/sypaniny z horniny třídy těžitelnosti I skupiny 1 až 3</t>
  </si>
  <si>
    <t>244</t>
  </si>
  <si>
    <t>Konstrukce ze zemin</t>
  </si>
  <si>
    <t>174151101</t>
  </si>
  <si>
    <t>Zásyp jam, šachet rýh nebo kolem objektů sypaninou se zhutněním</t>
  </si>
  <si>
    <t>246</t>
  </si>
  <si>
    <t>Povrchové úpravy terénu</t>
  </si>
  <si>
    <t>181912112</t>
  </si>
  <si>
    <t>Úprava pláně v hornině třídy těžitelnosti I skupiny 3 se zhutněním ručně</t>
  </si>
  <si>
    <t>m2</t>
  </si>
  <si>
    <t>248</t>
  </si>
  <si>
    <t>Zpevňování hornin a konstrukcí</t>
  </si>
  <si>
    <t>23</t>
  </si>
  <si>
    <t>213141111</t>
  </si>
  <si>
    <t>Zřízení vrstvy z geotextilie v rovině nebo ve sklonu do 1:5 š do 3 m</t>
  </si>
  <si>
    <t>250</t>
  </si>
  <si>
    <t>M</t>
  </si>
  <si>
    <t>69311081</t>
  </si>
  <si>
    <t>geotextilie netkaná separační, ochranná, filtrační, drenážní PES 300g/m2</t>
  </si>
  <si>
    <t>-1622910310</t>
  </si>
  <si>
    <t>126,05*1,1845 'Přepočtené koeficientem množství</t>
  </si>
  <si>
    <t>56</t>
  </si>
  <si>
    <t>Podkladní vrstvy komunikací, letišť a ploch</t>
  </si>
  <si>
    <t>25</t>
  </si>
  <si>
    <t>564751114</t>
  </si>
  <si>
    <t>Podklad z kameniva hrubého drceného vel. 32-63 mm plochy přes 100 m2 tl 180 mm</t>
  </si>
  <si>
    <t>252</t>
  </si>
  <si>
    <t>"2 kamenná řezaná mozaika 60x60x6 mm" 37,19+10,9+91,98+14,06+47,41+59,26+32,16</t>
  </si>
  <si>
    <t>59</t>
  </si>
  <si>
    <t>Kryty pozemních komunikací, letišť a ploch dlážděných (předlažby)</t>
  </si>
  <si>
    <t>591411111</t>
  </si>
  <si>
    <t>Kladení dlažby z mozaiky jednobarevné komunikací pro pěší lože z kameniva</t>
  </si>
  <si>
    <t>1568111901</t>
  </si>
  <si>
    <t>"2 kamenná řezaná mozaika 60x60x6 mm" 10,9+91,98+14,06+47,41+59,26+32,16</t>
  </si>
  <si>
    <t>"2 kamenná řezaná mozaika 60x60x6 mm" 37,19</t>
  </si>
  <si>
    <t>27</t>
  </si>
  <si>
    <t>591412111</t>
  </si>
  <si>
    <t>Kladení dlažby z mozaiky dvou a vícebarevné komunikací pro pěší lože z kameniva</t>
  </si>
  <si>
    <t>1319727153</t>
  </si>
  <si>
    <t>596.X01</t>
  </si>
  <si>
    <t>Příplatek k mozaikové dlažbě za pracnost - kroužky</t>
  </si>
  <si>
    <t>1500470875</t>
  </si>
  <si>
    <t>"2 kamenná řezaná mozaika 60x60x6 mm" 59,26+32,16</t>
  </si>
  <si>
    <t>29</t>
  </si>
  <si>
    <t>596.X02</t>
  </si>
  <si>
    <t>Příplatek k mozaikové dlažbě za pracnost - kostka a kříž</t>
  </si>
  <si>
    <t>78166336</t>
  </si>
  <si>
    <t>58380129.R</t>
  </si>
  <si>
    <t>kamenná řezaná mozaiková dlažba 60x60x60 mm (bílá, černá)</t>
  </si>
  <si>
    <t>-1918622994</t>
  </si>
  <si>
    <t>"kamenná řezaná mozaiková dlažba" 59,26+32,16+10,9+91,98+14,06+47,41</t>
  </si>
  <si>
    <t>255,77*1,05 'Přepočtené koeficientem množství</t>
  </si>
  <si>
    <t>31</t>
  </si>
  <si>
    <t>596811220</t>
  </si>
  <si>
    <t>Kladení betonové dlažby komunikací pro pěší do lože z kameniva velikosti přes 0,09 do 0,25 m2 pl do 50 m2</t>
  </si>
  <si>
    <t>-1497738504</t>
  </si>
  <si>
    <t>59245320</t>
  </si>
  <si>
    <t>dlažba chodníková betonová 400x400mm tl 50mm přírodní</t>
  </si>
  <si>
    <t>1839259581</t>
  </si>
  <si>
    <t>20,52*1,03 'Přepočtené koeficientem množství</t>
  </si>
  <si>
    <t>711</t>
  </si>
  <si>
    <t>Izolace proti vodě</t>
  </si>
  <si>
    <t>33</t>
  </si>
  <si>
    <t>711111001</t>
  </si>
  <si>
    <t>Provedení izolace proti zemní vlhkosti vodorovné za studena nátěrem penetračním</t>
  </si>
  <si>
    <t>258</t>
  </si>
  <si>
    <t>711141559</t>
  </si>
  <si>
    <t>Provedení izolace proti zemní vlhkosti pásy přitavením vodorovné NAIP</t>
  </si>
  <si>
    <t>260</t>
  </si>
  <si>
    <t>35</t>
  </si>
  <si>
    <t>998711101</t>
  </si>
  <si>
    <t>Přesun hmot tonážní pro izolace proti vodě, vlhkosti a plynům v objektech v do 6 m</t>
  </si>
  <si>
    <t>262</t>
  </si>
  <si>
    <t>767220141.R</t>
  </si>
  <si>
    <t>Demontáž a zpětná montáž ocel. zábradlí</t>
  </si>
  <si>
    <t>264</t>
  </si>
  <si>
    <t>91</t>
  </si>
  <si>
    <t>Doplňující konstrukce a práce na pozemních komunikacích a zpevněných plochách</t>
  </si>
  <si>
    <t>37</t>
  </si>
  <si>
    <t>916661111.R</t>
  </si>
  <si>
    <t>Osazení park. obrubníků do lože z C 12/15 s opěrou</t>
  </si>
  <si>
    <t>266</t>
  </si>
  <si>
    <t>38</t>
  </si>
  <si>
    <t>966001212</t>
  </si>
  <si>
    <t>Odstranění lavičky stabilní kotvené šrouby na pevný podklad</t>
  </si>
  <si>
    <t>268</t>
  </si>
  <si>
    <t>95</t>
  </si>
  <si>
    <t>Různé dokončovací konstrukce a práce na pozemních stavbách</t>
  </si>
  <si>
    <t>39</t>
  </si>
  <si>
    <t>952901411</t>
  </si>
  <si>
    <t>Vyčištění ostatních objektů (kanálů, zásobníků, kůlen) při jakékoliv výšce podlaží</t>
  </si>
  <si>
    <t>272</t>
  </si>
  <si>
    <t>955120370.R</t>
  </si>
  <si>
    <t>Osazení lavičky</t>
  </si>
  <si>
    <t>ks</t>
  </si>
  <si>
    <t>274</t>
  </si>
  <si>
    <t>41</t>
  </si>
  <si>
    <t>593126300.R</t>
  </si>
  <si>
    <t>Lavička NISHA</t>
  </si>
  <si>
    <t>-1671056265</t>
  </si>
  <si>
    <t>H22</t>
  </si>
  <si>
    <t>Komunikace pozemní a letiště</t>
  </si>
  <si>
    <t>42</t>
  </si>
  <si>
    <t>998223011</t>
  </si>
  <si>
    <t>Přesun hmot pro pozemní komunikace s krytem dlážděným</t>
  </si>
  <si>
    <t>278</t>
  </si>
  <si>
    <t>D9</t>
  </si>
  <si>
    <t>SO 03 Náměstí</t>
  </si>
  <si>
    <t>Odkopávky a prokopávky</t>
  </si>
  <si>
    <t>43</t>
  </si>
  <si>
    <t>122211101</t>
  </si>
  <si>
    <t>Odkopávky a prokopávky v hornině třídy těžitelnosti I, skupiny 3 ručně</t>
  </si>
  <si>
    <t>284</t>
  </si>
  <si>
    <t>44</t>
  </si>
  <si>
    <t>294</t>
  </si>
  <si>
    <t>32,68</t>
  </si>
  <si>
    <t>45</t>
  </si>
  <si>
    <t>171201231</t>
  </si>
  <si>
    <t>Poplatek za uložení zeminy a kamení na recyklační skládce (skládkovné) kód odpadu 17 05 04</t>
  </si>
  <si>
    <t>-1229950825</t>
  </si>
  <si>
    <t>32,68*1,85</t>
  </si>
  <si>
    <t>46</t>
  </si>
  <si>
    <t>162651112</t>
  </si>
  <si>
    <t>Vodorovné přemístění přes 4 000 do 5000 m výkopku/sypaniny z horniny třídy těžitelnosti I skupiny 1 až 3</t>
  </si>
  <si>
    <t>298</t>
  </si>
  <si>
    <t>47</t>
  </si>
  <si>
    <t>171251101</t>
  </si>
  <si>
    <t>Uložení sypaniny do násypů nezhutněných strojně</t>
  </si>
  <si>
    <t>300</t>
  </si>
  <si>
    <t>48</t>
  </si>
  <si>
    <t>181951112</t>
  </si>
  <si>
    <t>Úprava pláně v hornině třídy těžitelnosti I skupiny 1 až 3 se zhutněním strojně</t>
  </si>
  <si>
    <t>302</t>
  </si>
  <si>
    <t>Základy</t>
  </si>
  <si>
    <t>49</t>
  </si>
  <si>
    <t>274313611</t>
  </si>
  <si>
    <t>Základové pásy z betonu tř. C 16/20</t>
  </si>
  <si>
    <t>304</t>
  </si>
  <si>
    <t>50</t>
  </si>
  <si>
    <t>279113155</t>
  </si>
  <si>
    <t>Základová zeď tl přes 300 do 400 mm z tvárnic ztraceného bednění včetně výplně z betonu tř. C 25/30</t>
  </si>
  <si>
    <t>306</t>
  </si>
  <si>
    <t>51</t>
  </si>
  <si>
    <t>279361821</t>
  </si>
  <si>
    <t>Výztuž základových zdí nosných betonářskou ocelí 10 505</t>
  </si>
  <si>
    <t>18430489</t>
  </si>
  <si>
    <t>29,71*0,4*100/1000</t>
  </si>
  <si>
    <t>52</t>
  </si>
  <si>
    <t>274361821</t>
  </si>
  <si>
    <t>Výztuž základových pasů betonářskou ocelí 10 505 (R)</t>
  </si>
  <si>
    <t>308</t>
  </si>
  <si>
    <t>53</t>
  </si>
  <si>
    <t>273313711</t>
  </si>
  <si>
    <t>Základové desky z betonu tř. C 20/25</t>
  </si>
  <si>
    <t>310</t>
  </si>
  <si>
    <t>54</t>
  </si>
  <si>
    <t>273351121</t>
  </si>
  <si>
    <t>Zřízení bednění základových desek</t>
  </si>
  <si>
    <t>312</t>
  </si>
  <si>
    <t>55</t>
  </si>
  <si>
    <t>273351122</t>
  </si>
  <si>
    <t>Odstranění bednění základových desek</t>
  </si>
  <si>
    <t>314</t>
  </si>
  <si>
    <t>273361821</t>
  </si>
  <si>
    <t>Výztuž základových desek betonářskou ocelí 10 505 (R)</t>
  </si>
  <si>
    <t>316</t>
  </si>
  <si>
    <t>57</t>
  </si>
  <si>
    <t>274313811</t>
  </si>
  <si>
    <t>Základové pásy z betonu tř. C 25/30</t>
  </si>
  <si>
    <t>318</t>
  </si>
  <si>
    <t>58</t>
  </si>
  <si>
    <t>274351121</t>
  </si>
  <si>
    <t>Zřízení bednění základových pasů rovného</t>
  </si>
  <si>
    <t>320</t>
  </si>
  <si>
    <t>274351122</t>
  </si>
  <si>
    <t>Odstranění bednění základových pasů rovného</t>
  </si>
  <si>
    <t>322</t>
  </si>
  <si>
    <t>60</t>
  </si>
  <si>
    <t>271532212</t>
  </si>
  <si>
    <t>Podsyp pod základové konstrukce se zhutněním z hrubého kameniva frakce 16 až 32 mm</t>
  </si>
  <si>
    <t>324</t>
  </si>
  <si>
    <t>Zdi podpěrné a volné</t>
  </si>
  <si>
    <t>61</t>
  </si>
  <si>
    <t>311113155</t>
  </si>
  <si>
    <t>Nadzákladová zeď tl přes 300 do 400 mm z hladkých tvárnic ztraceného bednění včetně výplně z betonu tř. C 25/30</t>
  </si>
  <si>
    <t>326</t>
  </si>
  <si>
    <t>62</t>
  </si>
  <si>
    <t>311113141</t>
  </si>
  <si>
    <t>Nadzákladová zeď tl přes 100 do 150 mm z hladkých tvárnic ztraceného bednění včetně výplně z betonu tř. C 20/25</t>
  </si>
  <si>
    <t>328</t>
  </si>
  <si>
    <t>63</t>
  </si>
  <si>
    <t>311361821</t>
  </si>
  <si>
    <t>Výztuž nosných zdí betonářskou ocelí 10 505</t>
  </si>
  <si>
    <t>281472211</t>
  </si>
  <si>
    <t>(7,26*0,4+1*0,15)*100/1000</t>
  </si>
  <si>
    <t>Stropy a stropní konstrukce (pro pozemní stavby)</t>
  </si>
  <si>
    <t>64</t>
  </si>
  <si>
    <t>411121221</t>
  </si>
  <si>
    <t>Montáž prefabrikovaných ŽB stropů ze stropních desek dl do 900 mm</t>
  </si>
  <si>
    <t>330</t>
  </si>
  <si>
    <t>65</t>
  </si>
  <si>
    <t>59241180.R</t>
  </si>
  <si>
    <t xml:space="preserve">Deska zákrytová průběžná ZD 1-40  80x50x8 cm</t>
  </si>
  <si>
    <t>332</t>
  </si>
  <si>
    <t>66</t>
  </si>
  <si>
    <t>592411310.R</t>
  </si>
  <si>
    <t>Deska zákrytová průběžná ZDP 2-13 500x200x50</t>
  </si>
  <si>
    <t>-194498727</t>
  </si>
  <si>
    <t>Schodiště</t>
  </si>
  <si>
    <t>67</t>
  </si>
  <si>
    <t>434311115</t>
  </si>
  <si>
    <t>Schodišťové stupně dusané na terén z betonu tř. C 20/25 bez potěru</t>
  </si>
  <si>
    <t>336</t>
  </si>
  <si>
    <t>68</t>
  </si>
  <si>
    <t>434351141</t>
  </si>
  <si>
    <t>Zřízení bednění stupňů přímočarých schodišť</t>
  </si>
  <si>
    <t>338</t>
  </si>
  <si>
    <t>69</t>
  </si>
  <si>
    <t>434351142</t>
  </si>
  <si>
    <t>Odstranění bednění stupňů přímočarých schodišť</t>
  </si>
  <si>
    <t>340</t>
  </si>
  <si>
    <t>70</t>
  </si>
  <si>
    <t>564731112</t>
  </si>
  <si>
    <t>Podklad z kameniva hrubého drceného vel. 32-63 mm plochy přes 100 m2 tl 110 mm</t>
  </si>
  <si>
    <t>342</t>
  </si>
  <si>
    <t>P</t>
  </si>
  <si>
    <t>Poznámka k položce:_x000d_
jednotková cena vč. staveništního přesunu hmot</t>
  </si>
  <si>
    <t>71</t>
  </si>
  <si>
    <t>564761111</t>
  </si>
  <si>
    <t>Podklad z kameniva hrubého drceného vel. 32-63 mm plochy přes 100 m2 tl 200 mm</t>
  </si>
  <si>
    <t>344</t>
  </si>
  <si>
    <t>72</t>
  </si>
  <si>
    <t>1469671173</t>
  </si>
  <si>
    <t>"2 kamenná řezaná mozaika 60x60x6 mm" 210</t>
  </si>
  <si>
    <t>73</t>
  </si>
  <si>
    <t>348</t>
  </si>
  <si>
    <t>"2 kamenná řezaná mozaika 60x60x6 mm" 79,93+14,2+43,58+9,19+48,2+50,42</t>
  </si>
  <si>
    <t>74</t>
  </si>
  <si>
    <t>-2118978531</t>
  </si>
  <si>
    <t>75</t>
  </si>
  <si>
    <t>-240442861</t>
  </si>
  <si>
    <t>455,52*1,05 'Přepočtené koeficientem množství</t>
  </si>
  <si>
    <t>Úprava povrchů vnější</t>
  </si>
  <si>
    <t>76</t>
  </si>
  <si>
    <t>783817121</t>
  </si>
  <si>
    <t>Krycí jednonásobný syntetický nátěr hladkých, zrnitých tenkovrstvých nebo štukových omítek</t>
  </si>
  <si>
    <t>352</t>
  </si>
  <si>
    <t>77</t>
  </si>
  <si>
    <t>622321101</t>
  </si>
  <si>
    <t>Vápenocementová omítka hrubá jednovrstvá nezatřená vnějších stěn nanášená ručně</t>
  </si>
  <si>
    <t>354</t>
  </si>
  <si>
    <t>Podlahy a podlahové konstrukce</t>
  </si>
  <si>
    <t>78</t>
  </si>
  <si>
    <t>631311126</t>
  </si>
  <si>
    <t>Mazanina tl přes 80 do 120 mm z betonu prostého bez zvýšených nároků na prostředí tř. C 25/30</t>
  </si>
  <si>
    <t>356</t>
  </si>
  <si>
    <t>79</t>
  </si>
  <si>
    <t>631362021</t>
  </si>
  <si>
    <t>Výztuž mazanin svařovanými sítěmi Kari</t>
  </si>
  <si>
    <t>358</t>
  </si>
  <si>
    <t>80</t>
  </si>
  <si>
    <t>631319173</t>
  </si>
  <si>
    <t>Příplatek k mazanině tl přes 80 do 120 mm za stržení povrchu spodní vrstvy před vložením výztuže</t>
  </si>
  <si>
    <t>360</t>
  </si>
  <si>
    <t>81</t>
  </si>
  <si>
    <t>631311123</t>
  </si>
  <si>
    <t>Mazanina tl přes 80 do 120 mm z betonu prostého bez zvýšených nároků na prostředí tř. C 12/15</t>
  </si>
  <si>
    <t>362</t>
  </si>
  <si>
    <t>82</t>
  </si>
  <si>
    <t>631319183</t>
  </si>
  <si>
    <t>Příplatek k mazanině tl přes 80 do 120 mm za sklon přes 15 do 35°</t>
  </si>
  <si>
    <t>364</t>
  </si>
  <si>
    <t>83</t>
  </si>
  <si>
    <t>631319012</t>
  </si>
  <si>
    <t>Příplatek k mazanině tl přes 80 do 120 mm za přehlazení povrchu</t>
  </si>
  <si>
    <t>366</t>
  </si>
  <si>
    <t>9,78*0,1</t>
  </si>
  <si>
    <t>84</t>
  </si>
  <si>
    <t>711112002</t>
  </si>
  <si>
    <t>Provedení izolace proti zemní vlhkosti svislé za studena lakem asfaltovým</t>
  </si>
  <si>
    <t>368</t>
  </si>
  <si>
    <t>85</t>
  </si>
  <si>
    <t>370</t>
  </si>
  <si>
    <t>86</t>
  </si>
  <si>
    <t>711161273</t>
  </si>
  <si>
    <t>Provedení izolace proti zemní vlhkosti svislé z nopové fólie</t>
  </si>
  <si>
    <t>372</t>
  </si>
  <si>
    <t>87</t>
  </si>
  <si>
    <t>28323005</t>
  </si>
  <si>
    <t>fólie profilovaná (nopová) drenážní HDPE s výškou nopů 8mm</t>
  </si>
  <si>
    <t>1618446192</t>
  </si>
  <si>
    <t>21,36*1,221 'Přepočtené koeficientem množství</t>
  </si>
  <si>
    <t>88</t>
  </si>
  <si>
    <t>771591211</t>
  </si>
  <si>
    <t>Rohož lepená roznášecí a separační do podlah ve spojení s dlažbou</t>
  </si>
  <si>
    <t>376</t>
  </si>
  <si>
    <t>89</t>
  </si>
  <si>
    <t>378</t>
  </si>
  <si>
    <t>721</t>
  </si>
  <si>
    <t>Vnitřní kanalizace</t>
  </si>
  <si>
    <t>90</t>
  </si>
  <si>
    <t>721176103.R</t>
  </si>
  <si>
    <t>Potrubí HT připojovací D 50 x 1,8 mm -odvodnění zdí</t>
  </si>
  <si>
    <t>380</t>
  </si>
  <si>
    <t>766</t>
  </si>
  <si>
    <t>Konstrukce truhlářské</t>
  </si>
  <si>
    <t>766230144.R</t>
  </si>
  <si>
    <t>D+M lavička š.45cm dubové hranolky 30/50 na podkl. hranolky 60/40,nátěry</t>
  </si>
  <si>
    <t>382</t>
  </si>
  <si>
    <t>92</t>
  </si>
  <si>
    <t>998766201</t>
  </si>
  <si>
    <t>Přesun hmot procentní pro kce truhlářské v objektech v do 6 m</t>
  </si>
  <si>
    <t>%</t>
  </si>
  <si>
    <t>384</t>
  </si>
  <si>
    <t>93</t>
  </si>
  <si>
    <t>767995114</t>
  </si>
  <si>
    <t>Montáž atypických zámečnických konstrukcí hm přes 20 do 50 kg</t>
  </si>
  <si>
    <t>kg</t>
  </si>
  <si>
    <t>386</t>
  </si>
  <si>
    <t>94</t>
  </si>
  <si>
    <t>13335591.R</t>
  </si>
  <si>
    <t>Úhelník nerovnoramenný 80/60/8 (8,36kg/m)</t>
  </si>
  <si>
    <t>-1426224582</t>
  </si>
  <si>
    <t>767800199.R</t>
  </si>
  <si>
    <t>Příplatek na zinkování</t>
  </si>
  <si>
    <t>390</t>
  </si>
  <si>
    <t>767780160.R</t>
  </si>
  <si>
    <t xml:space="preserve">Zábradlí  ocelové, úprava zinkováním D+M</t>
  </si>
  <si>
    <t>392</t>
  </si>
  <si>
    <t>97</t>
  </si>
  <si>
    <t>767780156.R</t>
  </si>
  <si>
    <t>Zábradlí ocel. schod. jakl. prof. kotveno z boku ramene D+M</t>
  </si>
  <si>
    <t>394</t>
  </si>
  <si>
    <t>98</t>
  </si>
  <si>
    <t>998767201</t>
  </si>
  <si>
    <t>Přesun hmot procentní pro zámečnické konstrukce v objektech v do 6 m</t>
  </si>
  <si>
    <t>396</t>
  </si>
  <si>
    <t>783</t>
  </si>
  <si>
    <t>Nátěry</t>
  </si>
  <si>
    <t>99</t>
  </si>
  <si>
    <t>783124121.R</t>
  </si>
  <si>
    <t>Nátěr syntetický OK "B" dvojnásobný, Paulín</t>
  </si>
  <si>
    <t>398</t>
  </si>
  <si>
    <t>100</t>
  </si>
  <si>
    <t>914111111</t>
  </si>
  <si>
    <t>Montáž svislé dopravní značky do velikosti 1 m2 objímkami na sloupek nebo konzolu</t>
  </si>
  <si>
    <t>1150315701</t>
  </si>
  <si>
    <t>101</t>
  </si>
  <si>
    <t>40445159</t>
  </si>
  <si>
    <t>sloupek směrový dálniční plastový 1,5m</t>
  </si>
  <si>
    <t>-1687405444</t>
  </si>
  <si>
    <t>102</t>
  </si>
  <si>
    <t>40445343.R</t>
  </si>
  <si>
    <t>Značka dopr.informat.IP8a-IP13d 500x700mm,poz.,tř2</t>
  </si>
  <si>
    <t>1895651646</t>
  </si>
  <si>
    <t>103</t>
  </si>
  <si>
    <t>40445161.R</t>
  </si>
  <si>
    <t>Značka dopr dodat E 9,10 500/500 fól 1, EG 7 letá</t>
  </si>
  <si>
    <t>-1117949297</t>
  </si>
  <si>
    <t>104</t>
  </si>
  <si>
    <t>915721111.R</t>
  </si>
  <si>
    <t>Vodorovné značení střík.barvou stopčar,zeber atd.</t>
  </si>
  <si>
    <t>1295929534</t>
  </si>
  <si>
    <t>105</t>
  </si>
  <si>
    <t>914001121.R</t>
  </si>
  <si>
    <t>Osaz.sloupku dopr.značky vč. bet.základu+Al patka</t>
  </si>
  <si>
    <t>-413469934</t>
  </si>
  <si>
    <t>106</t>
  </si>
  <si>
    <t>955120360.R</t>
  </si>
  <si>
    <t>Osazení a montáž pítka</t>
  </si>
  <si>
    <t>-2069692791</t>
  </si>
  <si>
    <t>107</t>
  </si>
  <si>
    <t>594120600.R</t>
  </si>
  <si>
    <t>Pítko beton. SLANTO 3 ( umývadlo, podstavec)120/96/60</t>
  </si>
  <si>
    <t>1135275950</t>
  </si>
  <si>
    <t>108</t>
  </si>
  <si>
    <t>594120601.R</t>
  </si>
  <si>
    <t>Dopravné pítka</t>
  </si>
  <si>
    <t>-858340566</t>
  </si>
  <si>
    <t>109</t>
  </si>
  <si>
    <t>593130145.R</t>
  </si>
  <si>
    <t>Doprava, osazení květináč</t>
  </si>
  <si>
    <t>1977453917</t>
  </si>
  <si>
    <t>110</t>
  </si>
  <si>
    <t>593130144.R</t>
  </si>
  <si>
    <t>Květináč pohl. beton 200/60/60</t>
  </si>
  <si>
    <t>1709837085</t>
  </si>
  <si>
    <t>H15</t>
  </si>
  <si>
    <t>Objekty pozemní zvláštní</t>
  </si>
  <si>
    <t>111</t>
  </si>
  <si>
    <t>998153131</t>
  </si>
  <si>
    <t>Přesun hmot pro samostatné zdi a valy zděné z cihel, kamene, tvárnic nebo monolitické v do 12 m</t>
  </si>
  <si>
    <t>422</t>
  </si>
  <si>
    <t>180,511-128,692</t>
  </si>
  <si>
    <t>112</t>
  </si>
  <si>
    <t>424</t>
  </si>
  <si>
    <t>128,692</t>
  </si>
  <si>
    <t>D10</t>
  </si>
  <si>
    <t>Ostatní materiál</t>
  </si>
  <si>
    <t>113</t>
  </si>
  <si>
    <t>593131265.R</t>
  </si>
  <si>
    <t>Koš beton./ocel</t>
  </si>
  <si>
    <t>1023981062</t>
  </si>
  <si>
    <t>D11</t>
  </si>
  <si>
    <t>SO 04 Zahrada, vstup do knihovny</t>
  </si>
  <si>
    <t>Přípravné a přidružené práce</t>
  </si>
  <si>
    <t>114</t>
  </si>
  <si>
    <t>111240110.R</t>
  </si>
  <si>
    <t>Doprava a nákup ornice</t>
  </si>
  <si>
    <t>-1010818949</t>
  </si>
  <si>
    <t>115</t>
  </si>
  <si>
    <t>122111101</t>
  </si>
  <si>
    <t>Odkopávky a prokopávky v hornině třídy těžitelnosti I, skupiny 1 a 2 ručně</t>
  </si>
  <si>
    <t>2044445870</t>
  </si>
  <si>
    <t>Hloubené vykopávky</t>
  </si>
  <si>
    <t>116</t>
  </si>
  <si>
    <t>132251102</t>
  </si>
  <si>
    <t>Hloubení rýh nezapažených š do 800 mm v hornině třídy těžitelnosti I skupiny 3 objem do 50 m3 strojně</t>
  </si>
  <si>
    <t>1361328263</t>
  </si>
  <si>
    <t>117</t>
  </si>
  <si>
    <t>131213701</t>
  </si>
  <si>
    <t>Hloubení nezapažených jam v soudržných horninách třídy těžitelnosti I skupiny 3 ručně</t>
  </si>
  <si>
    <t>-161114567</t>
  </si>
  <si>
    <t>118</t>
  </si>
  <si>
    <t>-925756078</t>
  </si>
  <si>
    <t>119</t>
  </si>
  <si>
    <t>-1580937610</t>
  </si>
  <si>
    <t>120</t>
  </si>
  <si>
    <t>1359898736</t>
  </si>
  <si>
    <t>115,248*1,85</t>
  </si>
  <si>
    <t>121</t>
  </si>
  <si>
    <t>174151103</t>
  </si>
  <si>
    <t>Zásyp zářezů pro podzemní vedení sypaninou se zhutněním</t>
  </si>
  <si>
    <t>892987941</t>
  </si>
  <si>
    <t>122</t>
  </si>
  <si>
    <t>58333674</t>
  </si>
  <si>
    <t>kamenivo těžené hrubé frakce 16/32</t>
  </si>
  <si>
    <t>-1340953544</t>
  </si>
  <si>
    <t>123</t>
  </si>
  <si>
    <t>171151101</t>
  </si>
  <si>
    <t>Hutnění boků násypů pro jakýkoliv sklon a míru zhutnění svahu</t>
  </si>
  <si>
    <t>456</t>
  </si>
  <si>
    <t>124</t>
  </si>
  <si>
    <t>-1960309709</t>
  </si>
  <si>
    <t>Úprava podloží a základové spáry</t>
  </si>
  <si>
    <t>125</t>
  </si>
  <si>
    <t>212810010.R</t>
  </si>
  <si>
    <t>Trativody z PVC drenážních flexibilních trubek</t>
  </si>
  <si>
    <t>1972257121</t>
  </si>
  <si>
    <t>126</t>
  </si>
  <si>
    <t>271532213</t>
  </si>
  <si>
    <t>Podsyp pod základové konstrukce se zhutněním z hrubého kameniva frakce 8 až 16 mm</t>
  </si>
  <si>
    <t>-1168297498</t>
  </si>
  <si>
    <t>127</t>
  </si>
  <si>
    <t>274354111</t>
  </si>
  <si>
    <t>Bednění základových pasů - zřízení</t>
  </si>
  <si>
    <t>482</t>
  </si>
  <si>
    <t>128</t>
  </si>
  <si>
    <t>274354211</t>
  </si>
  <si>
    <t>Bednění základových pasů - odstranění</t>
  </si>
  <si>
    <t>484</t>
  </si>
  <si>
    <t>129</t>
  </si>
  <si>
    <t>273313911</t>
  </si>
  <si>
    <t>Základové desky z betonu tř. C 30/37</t>
  </si>
  <si>
    <t>-516058389</t>
  </si>
  <si>
    <t>130</t>
  </si>
  <si>
    <t>631319175</t>
  </si>
  <si>
    <t>Příplatek k mazanině tl přes 120 do 240 mm za stržení povrchu spodní vrstvy před vložením výztuže</t>
  </si>
  <si>
    <t>488</t>
  </si>
  <si>
    <t>131</t>
  </si>
  <si>
    <t>273354111</t>
  </si>
  <si>
    <t>Bednění základových desek - zřízení</t>
  </si>
  <si>
    <t>490</t>
  </si>
  <si>
    <t>132</t>
  </si>
  <si>
    <t>492</t>
  </si>
  <si>
    <t>133</t>
  </si>
  <si>
    <t>273354211</t>
  </si>
  <si>
    <t>Bednění základových desek - odstranění</t>
  </si>
  <si>
    <t>494</t>
  </si>
  <si>
    <t>134</t>
  </si>
  <si>
    <t>496</t>
  </si>
  <si>
    <t>135</t>
  </si>
  <si>
    <t>274313711</t>
  </si>
  <si>
    <t>Základové pásy z betonu tř. C 20/25</t>
  </si>
  <si>
    <t>498</t>
  </si>
  <si>
    <t>136</t>
  </si>
  <si>
    <t>275313711</t>
  </si>
  <si>
    <t>Základové patky z betonu tř. C 20/25</t>
  </si>
  <si>
    <t>1687274435</t>
  </si>
  <si>
    <t>137</t>
  </si>
  <si>
    <t>311113151</t>
  </si>
  <si>
    <t>Nadzákladová zeď tl přes 100 do 150 mm z hladkých tvárnic ztraceného bednění včetně výplně z betonu tř. C 25/30</t>
  </si>
  <si>
    <t>-1909984916</t>
  </si>
  <si>
    <t>138</t>
  </si>
  <si>
    <t>-406295156</t>
  </si>
  <si>
    <t>139</t>
  </si>
  <si>
    <t>311321411</t>
  </si>
  <si>
    <t>Nosná zeď ze ŽB tř. C 25/30 bez výztuže</t>
  </si>
  <si>
    <t>506</t>
  </si>
  <si>
    <t>140</t>
  </si>
  <si>
    <t>311351121</t>
  </si>
  <si>
    <t>Zřízení oboustranného bednění nosných nadzákladových zdí</t>
  </si>
  <si>
    <t>-2103445128</t>
  </si>
  <si>
    <t>141</t>
  </si>
  <si>
    <t>311351122</t>
  </si>
  <si>
    <t>Odstranění oboustranného bednění nosných nadzákladových zdí</t>
  </si>
  <si>
    <t>1069059468</t>
  </si>
  <si>
    <t>142</t>
  </si>
  <si>
    <t>411121221.1.R</t>
  </si>
  <si>
    <t>Osazování stropních desek š. do 60, dl. do 90 cm</t>
  </si>
  <si>
    <t>1765473187</t>
  </si>
  <si>
    <t>143</t>
  </si>
  <si>
    <t>1245010887</t>
  </si>
  <si>
    <t>144</t>
  </si>
  <si>
    <t>1726075153</t>
  </si>
  <si>
    <t>Podkladní a vedlejší konstrukce (kromě vozovek a železničního svršku)</t>
  </si>
  <si>
    <t>145</t>
  </si>
  <si>
    <t>451971112</t>
  </si>
  <si>
    <t>Položení podkladní vrstvy z geotextilie s uchycením v terénu sponami</t>
  </si>
  <si>
    <t>522</t>
  </si>
  <si>
    <t>146</t>
  </si>
  <si>
    <t>564731111</t>
  </si>
  <si>
    <t>Podklad z kameniva hrubého drceného vel. 32-63 mm plochy přes 100 m2 tl 100 mm</t>
  </si>
  <si>
    <t>524</t>
  </si>
  <si>
    <t>147</t>
  </si>
  <si>
    <t>564721111</t>
  </si>
  <si>
    <t>Podklad z kameniva hrubého drceného vel. 32-63 mm plochy přes 100 m2 tl 80 mm</t>
  </si>
  <si>
    <t>526</t>
  </si>
  <si>
    <t>148</t>
  </si>
  <si>
    <t>564922105.R</t>
  </si>
  <si>
    <t>Mlatový kryt z mech.zpevněného kameniva tl. 2,5 cm</t>
  </si>
  <si>
    <t>-799402807</t>
  </si>
  <si>
    <t>149</t>
  </si>
  <si>
    <t>564731102</t>
  </si>
  <si>
    <t>Podklad z kameniva hrubého drceného vel. 32-63 mm plochy do 100 m2 tl 110 mm</t>
  </si>
  <si>
    <t>1932450701</t>
  </si>
  <si>
    <t>150</t>
  </si>
  <si>
    <t>564751104</t>
  </si>
  <si>
    <t>Podklad z kameniva hrubého drceného vel. 32-63 mm plochy do 100 m2 tl 180 mm</t>
  </si>
  <si>
    <t>-10592922</t>
  </si>
  <si>
    <t>151</t>
  </si>
  <si>
    <t>564761101</t>
  </si>
  <si>
    <t>Podklad z kameniva hrubého drceného vel. 32-63 mm plochy do 100 m2 tl 200 mm</t>
  </si>
  <si>
    <t>-23944878</t>
  </si>
  <si>
    <t>152</t>
  </si>
  <si>
    <t>596911111</t>
  </si>
  <si>
    <t>Kladení šlapáků v rovině a svahu do 1:5</t>
  </si>
  <si>
    <t>-540074554</t>
  </si>
  <si>
    <t>153</t>
  </si>
  <si>
    <t>583110114.R</t>
  </si>
  <si>
    <t>Kamenný šlapák Těrchovský pískovec</t>
  </si>
  <si>
    <t>1016988442</t>
  </si>
  <si>
    <t>154</t>
  </si>
  <si>
    <t>3883150</t>
  </si>
  <si>
    <t>155</t>
  </si>
  <si>
    <t>-1420680287</t>
  </si>
  <si>
    <t>74,91*1,05 'Přepočtené koeficientem množství</t>
  </si>
  <si>
    <t>156</t>
  </si>
  <si>
    <t>622323311</t>
  </si>
  <si>
    <t>Vápenocementová omítka hladkých vnějších stěn tloušťky do 5 mm nanášená strojně</t>
  </si>
  <si>
    <t>1593522085</t>
  </si>
  <si>
    <t>157</t>
  </si>
  <si>
    <t>1974550478</t>
  </si>
  <si>
    <t>158</t>
  </si>
  <si>
    <t>590749666</t>
  </si>
  <si>
    <t>159</t>
  </si>
  <si>
    <t>-5660532</t>
  </si>
  <si>
    <t>160</t>
  </si>
  <si>
    <t>635111115</t>
  </si>
  <si>
    <t>Násyp pod podlahy ze štěrkopísku s udusáním</t>
  </si>
  <si>
    <t>-645914931</t>
  </si>
  <si>
    <t>161</t>
  </si>
  <si>
    <t>632125630.R</t>
  </si>
  <si>
    <t>Příplatek za zdrsnění povrchu křemennou drtí</t>
  </si>
  <si>
    <t>1049366497</t>
  </si>
  <si>
    <t>162</t>
  </si>
  <si>
    <t>711112001</t>
  </si>
  <si>
    <t>Provedení izolace proti zemní vlhkosti svislé za studena nátěrem penetračním</t>
  </si>
  <si>
    <t>556</t>
  </si>
  <si>
    <t>163</t>
  </si>
  <si>
    <t>711142559</t>
  </si>
  <si>
    <t>Provedení izolace proti zemní vlhkosti pásy přitavením svislé NAIP</t>
  </si>
  <si>
    <t>558</t>
  </si>
  <si>
    <t>164</t>
  </si>
  <si>
    <t>-264730646</t>
  </si>
  <si>
    <t>165</t>
  </si>
  <si>
    <t>285167582</t>
  </si>
  <si>
    <t>11,15*1,221 'Přepočtené koeficientem množství</t>
  </si>
  <si>
    <t>166</t>
  </si>
  <si>
    <t>564</t>
  </si>
  <si>
    <t>167</t>
  </si>
  <si>
    <t>721176103.1.R</t>
  </si>
  <si>
    <t>Potrubí HT připojovací D 50 x 1,8 mm</t>
  </si>
  <si>
    <t>-173710397</t>
  </si>
  <si>
    <t>168</t>
  </si>
  <si>
    <t>767160142.R</t>
  </si>
  <si>
    <t>Madlo trubkové žárově pozink.</t>
  </si>
  <si>
    <t>1104046427</t>
  </si>
  <si>
    <t>21,58*2</t>
  </si>
  <si>
    <t>169</t>
  </si>
  <si>
    <t>767400662.R</t>
  </si>
  <si>
    <t>Branka jeklová výplň svislé členění zinkov 104x150cm D+M Z1</t>
  </si>
  <si>
    <t>565427125</t>
  </si>
  <si>
    <t>170</t>
  </si>
  <si>
    <t>767410180.R</t>
  </si>
  <si>
    <t>Brána dvoudílná posuvná 405x150 jekl prof. el.ovl., pozink. úprava Z2 včetně elektromotoru a elektroinstalace.</t>
  </si>
  <si>
    <t>851555376</t>
  </si>
  <si>
    <t>171</t>
  </si>
  <si>
    <t>767995113</t>
  </si>
  <si>
    <t>Montáž atypických zámečnických konstrukcí hm přes 10 do 20 kg</t>
  </si>
  <si>
    <t>-1837675816</t>
  </si>
  <si>
    <t>172</t>
  </si>
  <si>
    <t>15512725.R</t>
  </si>
  <si>
    <t xml:space="preserve">Ocel tažená kruhová 11SMn30  D 14 mm (1,21kg/m)</t>
  </si>
  <si>
    <t>1127691035</t>
  </si>
  <si>
    <t>173</t>
  </si>
  <si>
    <t>151123650.R</t>
  </si>
  <si>
    <t>Ocel pásová 100x6 plochá (4,71kg/m)</t>
  </si>
  <si>
    <t>1671630984</t>
  </si>
  <si>
    <t>174</t>
  </si>
  <si>
    <t>767640121.R</t>
  </si>
  <si>
    <t>D+M brána dvoukř. 226x201+sloupky,rám jekl, výplň pásovina, pozink.+RAL</t>
  </si>
  <si>
    <t>248977650</t>
  </si>
  <si>
    <t>175</t>
  </si>
  <si>
    <t>13224798.R</t>
  </si>
  <si>
    <t xml:space="preserve">Tyč ocelová plochá jakost S235  30x 4 mm</t>
  </si>
  <si>
    <t>-885228139</t>
  </si>
  <si>
    <t>176</t>
  </si>
  <si>
    <t>767640120.R</t>
  </si>
  <si>
    <t>D+M brána dvoukřídl.250x126+sloupky, rám jekl, výplň pásovina pozink.+RAL</t>
  </si>
  <si>
    <t>1261404458</t>
  </si>
  <si>
    <t>177</t>
  </si>
  <si>
    <t>592</t>
  </si>
  <si>
    <t>178</t>
  </si>
  <si>
    <t>-2004072379</t>
  </si>
  <si>
    <t>179</t>
  </si>
  <si>
    <t>989898021</t>
  </si>
  <si>
    <t>180</t>
  </si>
  <si>
    <t>953941211</t>
  </si>
  <si>
    <t>Osazování kovových konzol nebo kotev</t>
  </si>
  <si>
    <t>598</t>
  </si>
  <si>
    <t>Prorážení otvorů a ostatní bourací práce</t>
  </si>
  <si>
    <t>181</t>
  </si>
  <si>
    <t>602</t>
  </si>
  <si>
    <t>134,012-76,672</t>
  </si>
  <si>
    <t>182</t>
  </si>
  <si>
    <t>604</t>
  </si>
  <si>
    <t>76,672</t>
  </si>
  <si>
    <t>183</t>
  </si>
  <si>
    <t>-1954427615</t>
  </si>
  <si>
    <t>D12</t>
  </si>
  <si>
    <t>SO 05 Parkán</t>
  </si>
  <si>
    <t>184</t>
  </si>
  <si>
    <t>1138970278</t>
  </si>
  <si>
    <t>185</t>
  </si>
  <si>
    <t>727613623</t>
  </si>
  <si>
    <t>186</t>
  </si>
  <si>
    <t>611553910</t>
  </si>
  <si>
    <t>"Jihomor. kraj" 5,46</t>
  </si>
  <si>
    <t>187</t>
  </si>
  <si>
    <t>720513170</t>
  </si>
  <si>
    <t>188</t>
  </si>
  <si>
    <t>171151103</t>
  </si>
  <si>
    <t>Uložení sypaniny z hornin soudržných do násypů zhutněných strojně</t>
  </si>
  <si>
    <t>-853985762</t>
  </si>
  <si>
    <t>189</t>
  </si>
  <si>
    <t>-116281652</t>
  </si>
  <si>
    <t>190</t>
  </si>
  <si>
    <t>405569182</t>
  </si>
  <si>
    <t>191</t>
  </si>
  <si>
    <t>1030009926</t>
  </si>
  <si>
    <t>192</t>
  </si>
  <si>
    <t>1233209615</t>
  </si>
  <si>
    <t>193</t>
  </si>
  <si>
    <t>664181870</t>
  </si>
  <si>
    <t>194</t>
  </si>
  <si>
    <t>-626009838</t>
  </si>
  <si>
    <t>195</t>
  </si>
  <si>
    <t>30698883</t>
  </si>
  <si>
    <t>196</t>
  </si>
  <si>
    <t>279113150</t>
  </si>
  <si>
    <t>Základová zeď tl do 100 mm z tvárnic ztraceného bednění včetně výplně z betonu tř. C 25/30</t>
  </si>
  <si>
    <t>175255887</t>
  </si>
  <si>
    <t>197</t>
  </si>
  <si>
    <t>273321411</t>
  </si>
  <si>
    <t>Základové desky ze ŽB bez zvýšených nároků na prostředí tř. C 20/25</t>
  </si>
  <si>
    <t>662</t>
  </si>
  <si>
    <t>198</t>
  </si>
  <si>
    <t>274321411</t>
  </si>
  <si>
    <t>Základové pasy ze ŽB bez zvýšených nároků na prostředí tř. C 20/25</t>
  </si>
  <si>
    <t>664</t>
  </si>
  <si>
    <t>199</t>
  </si>
  <si>
    <t>705603003</t>
  </si>
  <si>
    <t>200</t>
  </si>
  <si>
    <t>-1832671073</t>
  </si>
  <si>
    <t>201</t>
  </si>
  <si>
    <t>271900100.R</t>
  </si>
  <si>
    <t>Práce čerpadlem na beton</t>
  </si>
  <si>
    <t>hod</t>
  </si>
  <si>
    <t>252560408</t>
  </si>
  <si>
    <t>202</t>
  </si>
  <si>
    <t>272600330.R</t>
  </si>
  <si>
    <t>Dilatace základů a žb. stěn</t>
  </si>
  <si>
    <t>1244954687</t>
  </si>
  <si>
    <t>203</t>
  </si>
  <si>
    <t>1900621107</t>
  </si>
  <si>
    <t>204</t>
  </si>
  <si>
    <t>275354111</t>
  </si>
  <si>
    <t>Bednění základových patek - zřízení</t>
  </si>
  <si>
    <t>676</t>
  </si>
  <si>
    <t>205</t>
  </si>
  <si>
    <t>275354211</t>
  </si>
  <si>
    <t>Bednění základových patek - odstranění</t>
  </si>
  <si>
    <t>678</t>
  </si>
  <si>
    <t>206</t>
  </si>
  <si>
    <t>-1951099442</t>
  </si>
  <si>
    <t>207</t>
  </si>
  <si>
    <t>281312662</t>
  </si>
  <si>
    <t>49,08*1,1845 'Přepočtené koeficientem množství</t>
  </si>
  <si>
    <t>208</t>
  </si>
  <si>
    <t>-1401546587</t>
  </si>
  <si>
    <t>209</t>
  </si>
  <si>
    <t>-398580219</t>
  </si>
  <si>
    <t>210</t>
  </si>
  <si>
    <t>686</t>
  </si>
  <si>
    <t>211</t>
  </si>
  <si>
    <t>1512024065</t>
  </si>
  <si>
    <t>212</t>
  </si>
  <si>
    <t>-1561712038</t>
  </si>
  <si>
    <t>213</t>
  </si>
  <si>
    <t>-204607683</t>
  </si>
  <si>
    <t>214</t>
  </si>
  <si>
    <t>-315801863</t>
  </si>
  <si>
    <t>215</t>
  </si>
  <si>
    <t>121321560</t>
  </si>
  <si>
    <t>216</t>
  </si>
  <si>
    <t>-251311128</t>
  </si>
  <si>
    <t>217</t>
  </si>
  <si>
    <t>702</t>
  </si>
  <si>
    <t>218</t>
  </si>
  <si>
    <t>704</t>
  </si>
  <si>
    <t>219</t>
  </si>
  <si>
    <t>706</t>
  </si>
  <si>
    <t>220</t>
  </si>
  <si>
    <t>564922104.R</t>
  </si>
  <si>
    <t>Mlatový kryt z mech.zpevněného kameniva tl. 4 cm</t>
  </si>
  <si>
    <t>-1631321783</t>
  </si>
  <si>
    <t>221</t>
  </si>
  <si>
    <t>564710011</t>
  </si>
  <si>
    <t>Podklad z kameniva hrubého drceného vel. 8-16 mm plochy přes 100 m2 tl 50 mm</t>
  </si>
  <si>
    <t>-967960520</t>
  </si>
  <si>
    <t>222</t>
  </si>
  <si>
    <t>564730011</t>
  </si>
  <si>
    <t>Podklad z kameniva hrubého drceného vel. 8-16 mm plochy přes 100 m2 tl 100 mm</t>
  </si>
  <si>
    <t>715525795</t>
  </si>
  <si>
    <t>223</t>
  </si>
  <si>
    <t>714</t>
  </si>
  <si>
    <t>224</t>
  </si>
  <si>
    <t>716</t>
  </si>
  <si>
    <t>225</t>
  </si>
  <si>
    <t>1339931946</t>
  </si>
  <si>
    <t>226</t>
  </si>
  <si>
    <t>-1064704400</t>
  </si>
  <si>
    <t>"kamenná řezaná mozaiková dlažba" 52,2</t>
  </si>
  <si>
    <t>227</t>
  </si>
  <si>
    <t>1117289578</t>
  </si>
  <si>
    <t>52,2*1,05 'Přepočtené koeficientem množství</t>
  </si>
  <si>
    <t>228</t>
  </si>
  <si>
    <t>688388312</t>
  </si>
  <si>
    <t>229</t>
  </si>
  <si>
    <t>-1852209321</t>
  </si>
  <si>
    <t>230</t>
  </si>
  <si>
    <t>-1731134666</t>
  </si>
  <si>
    <t>231</t>
  </si>
  <si>
    <t>631311124</t>
  </si>
  <si>
    <t>Mazanina tl přes 80 do 120 mm z betonu prostého bez zvýšených nároků na prostředí tř. C 16/20</t>
  </si>
  <si>
    <t>1197404151</t>
  </si>
  <si>
    <t>232</t>
  </si>
  <si>
    <t>1385952788</t>
  </si>
  <si>
    <t>233</t>
  </si>
  <si>
    <t>631311137</t>
  </si>
  <si>
    <t>Mazanina tl přes 120 do 240 mm z betonu prostého bez zvýšených nároků na prostředí tř. C 30/37</t>
  </si>
  <si>
    <t>-1052913285</t>
  </si>
  <si>
    <t>234</t>
  </si>
  <si>
    <t>738</t>
  </si>
  <si>
    <t>235</t>
  </si>
  <si>
    <t>-655597989</t>
  </si>
  <si>
    <t>236</t>
  </si>
  <si>
    <t>631319185</t>
  </si>
  <si>
    <t>Příplatek k mazanině tl přes 120 do 240 mm za sklon přes 15 do 35°</t>
  </si>
  <si>
    <t>742</t>
  </si>
  <si>
    <t>237</t>
  </si>
  <si>
    <t>-1723707590</t>
  </si>
  <si>
    <t>238</t>
  </si>
  <si>
    <t>746</t>
  </si>
  <si>
    <t>239</t>
  </si>
  <si>
    <t>748</t>
  </si>
  <si>
    <t>240</t>
  </si>
  <si>
    <t>671978514</t>
  </si>
  <si>
    <t>241</t>
  </si>
  <si>
    <t>-133053549</t>
  </si>
  <si>
    <t>282,47*1,221 'Přepočtené koeficientem množství</t>
  </si>
  <si>
    <t>754</t>
  </si>
  <si>
    <t>243</t>
  </si>
  <si>
    <t>756</t>
  </si>
  <si>
    <t>758</t>
  </si>
  <si>
    <t>245</t>
  </si>
  <si>
    <t>760</t>
  </si>
  <si>
    <t>762</t>
  </si>
  <si>
    <t>247</t>
  </si>
  <si>
    <t>764</t>
  </si>
  <si>
    <t>998711201</t>
  </si>
  <si>
    <t>Přesun hmot procentní pro izolace proti vodě, vlhkosti a plynům v objektech v do 6 m</t>
  </si>
  <si>
    <t>249</t>
  </si>
  <si>
    <t>-1190797320</t>
  </si>
  <si>
    <t>998721201</t>
  </si>
  <si>
    <t>Přesun hmot procentní pro vnitřní kanalizaci v objektech v do 6 m</t>
  </si>
  <si>
    <t>770</t>
  </si>
  <si>
    <t>251</t>
  </si>
  <si>
    <t>767160142.1.R</t>
  </si>
  <si>
    <t>Madlo trubkové žárově pozink. D+M</t>
  </si>
  <si>
    <t>-1952322618</t>
  </si>
  <si>
    <t>4,86*2</t>
  </si>
  <si>
    <t>-658913321</t>
  </si>
  <si>
    <t>253</t>
  </si>
  <si>
    <t>7796242</t>
  </si>
  <si>
    <t>Lešení a stavební výtahy</t>
  </si>
  <si>
    <t>254</t>
  </si>
  <si>
    <t>949101111</t>
  </si>
  <si>
    <t>Lešení pomocné pro objekty pozemních staveb s lešeňovou podlahou v do 1,9 m zatížení do 150 kg/m2</t>
  </si>
  <si>
    <t>12352786</t>
  </si>
  <si>
    <t>112,8+30,4</t>
  </si>
  <si>
    <t>255</t>
  </si>
  <si>
    <t>792</t>
  </si>
  <si>
    <t>256</t>
  </si>
  <si>
    <t>1028999250</t>
  </si>
  <si>
    <t>257</t>
  </si>
  <si>
    <t>796</t>
  </si>
  <si>
    <t>798</t>
  </si>
  <si>
    <t>525,277-146,756</t>
  </si>
  <si>
    <t>259</t>
  </si>
  <si>
    <t>800</t>
  </si>
  <si>
    <t>146,756</t>
  </si>
  <si>
    <t>-73947377</t>
  </si>
  <si>
    <t>D13</t>
  </si>
  <si>
    <t>SO 06 Oplocení</t>
  </si>
  <si>
    <t>261</t>
  </si>
  <si>
    <t>256564385</t>
  </si>
  <si>
    <t>26,289*1,85</t>
  </si>
  <si>
    <t>1756625495</t>
  </si>
  <si>
    <t>263</t>
  </si>
  <si>
    <t>-689982938</t>
  </si>
  <si>
    <t>255787154</t>
  </si>
  <si>
    <t>265</t>
  </si>
  <si>
    <t>-858400719</t>
  </si>
  <si>
    <t>820</t>
  </si>
  <si>
    <t>267</t>
  </si>
  <si>
    <t>1831987423</t>
  </si>
  <si>
    <t>-2031398442</t>
  </si>
  <si>
    <t>269</t>
  </si>
  <si>
    <t>646171114</t>
  </si>
  <si>
    <t>Montáž prosvětlovacích pásů stěn z ocelových rámů s výplní polykarbonátovou deskou pl přes 15 m2</t>
  </si>
  <si>
    <t>-1683299454</t>
  </si>
  <si>
    <t>270</t>
  </si>
  <si>
    <t>767112901.R</t>
  </si>
  <si>
    <t>Desky polykarbonát. tl.4mm -dodávka</t>
  </si>
  <si>
    <t>-749889309</t>
  </si>
  <si>
    <t>Poznámka k položce:_x000d_
atypické provedení dle PD vč. příslušenství</t>
  </si>
  <si>
    <t>271</t>
  </si>
  <si>
    <t>767112902.R</t>
  </si>
  <si>
    <t>Dopravné</t>
  </si>
  <si>
    <t>-391796309</t>
  </si>
  <si>
    <t>-17639338</t>
  </si>
  <si>
    <t>273</t>
  </si>
  <si>
    <t>14587779.R</t>
  </si>
  <si>
    <t xml:space="preserve">Profil obdélník. uzavř.svařovaný S235   80x60x3 mm</t>
  </si>
  <si>
    <t>-253680630</t>
  </si>
  <si>
    <t>13611228</t>
  </si>
  <si>
    <t>plech ocelový hladký jakost S235JR tl 10mm tabule</t>
  </si>
  <si>
    <t>-1450314020</t>
  </si>
  <si>
    <t>275</t>
  </si>
  <si>
    <t>767400664.R</t>
  </si>
  <si>
    <t>Matky, šrouby, podložky</t>
  </si>
  <si>
    <t>-1076552297</t>
  </si>
  <si>
    <t>276</t>
  </si>
  <si>
    <t>1173373067</t>
  </si>
  <si>
    <t>277</t>
  </si>
  <si>
    <t>767800200.R</t>
  </si>
  <si>
    <t>Přeprava zámeč. výrobků na zinkování a zpět</t>
  </si>
  <si>
    <t>1295830792</t>
  </si>
  <si>
    <t>844</t>
  </si>
  <si>
    <t>279</t>
  </si>
  <si>
    <t>998232111</t>
  </si>
  <si>
    <t>Přesun hmot pro oplocení zděné z cihel nebo tvárnic v přes 3 do 10 m</t>
  </si>
  <si>
    <t>1258765947</t>
  </si>
  <si>
    <t>D14</t>
  </si>
  <si>
    <t>SO 07 Altán</t>
  </si>
  <si>
    <t>280</t>
  </si>
  <si>
    <t>1871415202</t>
  </si>
  <si>
    <t>281</t>
  </si>
  <si>
    <t>-981855120</t>
  </si>
  <si>
    <t>282</t>
  </si>
  <si>
    <t>-1132893577</t>
  </si>
  <si>
    <t>283</t>
  </si>
  <si>
    <t>-1278332176</t>
  </si>
  <si>
    <t>341146590</t>
  </si>
  <si>
    <t>26,37*1,85</t>
  </si>
  <si>
    <t>285</t>
  </si>
  <si>
    <t>1006489215</t>
  </si>
  <si>
    <t>286</t>
  </si>
  <si>
    <t>175111101</t>
  </si>
  <si>
    <t>Obsypání potrubí ručně sypaninou bez prohození, uloženou do 3 m</t>
  </si>
  <si>
    <t>933256851</t>
  </si>
  <si>
    <t>287</t>
  </si>
  <si>
    <t>58337303</t>
  </si>
  <si>
    <t>štěrkopísek frakce 0/8</t>
  </si>
  <si>
    <t>-1030563772</t>
  </si>
  <si>
    <t>3,9</t>
  </si>
  <si>
    <t>3,9*2 'Přepočtené koeficientem množství</t>
  </si>
  <si>
    <t>288</t>
  </si>
  <si>
    <t>-784073853</t>
  </si>
  <si>
    <t>289</t>
  </si>
  <si>
    <t>-1722948814</t>
  </si>
  <si>
    <t>290</t>
  </si>
  <si>
    <t>-655150455</t>
  </si>
  <si>
    <t>291</t>
  </si>
  <si>
    <t>503628722</t>
  </si>
  <si>
    <t>292</t>
  </si>
  <si>
    <t>2052638250</t>
  </si>
  <si>
    <t>293</t>
  </si>
  <si>
    <t>-1655894265</t>
  </si>
  <si>
    <t>273362021</t>
  </si>
  <si>
    <t>Výztuž základových desek svařovanými sítěmi Kari</t>
  </si>
  <si>
    <t>-1407494103</t>
  </si>
  <si>
    <t>295</t>
  </si>
  <si>
    <t>882</t>
  </si>
  <si>
    <t>296</t>
  </si>
  <si>
    <t>884</t>
  </si>
  <si>
    <t>297</t>
  </si>
  <si>
    <t>-714546300</t>
  </si>
  <si>
    <t>311321817</t>
  </si>
  <si>
    <t>Nosná zeď ze ŽB pohledového tř. C 20/25 bez výztuže</t>
  </si>
  <si>
    <t>-1027831493</t>
  </si>
  <si>
    <t>299</t>
  </si>
  <si>
    <t>-574550740</t>
  </si>
  <si>
    <t>1602666565</t>
  </si>
  <si>
    <t>301</t>
  </si>
  <si>
    <t>-228130339</t>
  </si>
  <si>
    <t>434312241</t>
  </si>
  <si>
    <t>Schody z betonu prostého C 16/20 v opěrných zídkách</t>
  </si>
  <si>
    <t>896</t>
  </si>
  <si>
    <t>303</t>
  </si>
  <si>
    <t>898</t>
  </si>
  <si>
    <t>900</t>
  </si>
  <si>
    <t>305</t>
  </si>
  <si>
    <t>-111379582</t>
  </si>
  <si>
    <t>904</t>
  </si>
  <si>
    <t>307</t>
  </si>
  <si>
    <t>906</t>
  </si>
  <si>
    <t>908</t>
  </si>
  <si>
    <t>309</t>
  </si>
  <si>
    <t>910</t>
  </si>
  <si>
    <t>Konstrukce tesařské</t>
  </si>
  <si>
    <t>762081150</t>
  </si>
  <si>
    <t>Hoblování hraněného řeziva ve staveništní dílně</t>
  </si>
  <si>
    <t>989688846</t>
  </si>
  <si>
    <t>311</t>
  </si>
  <si>
    <t>762195000</t>
  </si>
  <si>
    <t>Spojovací prostředky pro montáž stěn, příček, bednění stěn</t>
  </si>
  <si>
    <t>914</t>
  </si>
  <si>
    <t>762112110</t>
  </si>
  <si>
    <t>Montáž tesařských stěn na hladko z hraněného řeziva průřezové pl do 120 cm2</t>
  </si>
  <si>
    <t>916</t>
  </si>
  <si>
    <t>313</t>
  </si>
  <si>
    <t>762332131</t>
  </si>
  <si>
    <t>Montáž vázaných kcí krovů pravidelných z hraněného řeziva průřezové pl přes 50 do 120 cm2</t>
  </si>
  <si>
    <t>2013338512</t>
  </si>
  <si>
    <t>60512125</t>
  </si>
  <si>
    <t>hranol stavební řezivo průřezu do 120cm2 do dl 6m</t>
  </si>
  <si>
    <t>-1061074544</t>
  </si>
  <si>
    <t>81,6*0,08*0,1</t>
  </si>
  <si>
    <t>315</t>
  </si>
  <si>
    <t>762395000</t>
  </si>
  <si>
    <t>Spojovací prostředky krovů, bednění, laťování, nadstřešních konstrukcí</t>
  </si>
  <si>
    <t>920</t>
  </si>
  <si>
    <t>998762102</t>
  </si>
  <si>
    <t>Přesun hmot tonážní pro kce tesařské v objektech v přes 6 do 12 m</t>
  </si>
  <si>
    <t>922</t>
  </si>
  <si>
    <t>Konstrukce klempířské</t>
  </si>
  <si>
    <t>317</t>
  </si>
  <si>
    <t>764290124.R</t>
  </si>
  <si>
    <t>Lemování Al altánu -stěny, závětr. lišty</t>
  </si>
  <si>
    <t>-1709273478</t>
  </si>
  <si>
    <t>764221405</t>
  </si>
  <si>
    <t>Oplechování větraného hřebene s větrací mřížkou z Al plechu rš 400 mm</t>
  </si>
  <si>
    <t>1978069699</t>
  </si>
  <si>
    <t>319</t>
  </si>
  <si>
    <t>998764201</t>
  </si>
  <si>
    <t>Přesun hmot procentní pro konstrukce klempířské v objektech v do 6 m</t>
  </si>
  <si>
    <t>928</t>
  </si>
  <si>
    <t>766888126.R</t>
  </si>
  <si>
    <t>D+M police na knihy š.45cm, masiv smrk+ nátěr lazura</t>
  </si>
  <si>
    <t>618763485</t>
  </si>
  <si>
    <t>321</t>
  </si>
  <si>
    <t>932</t>
  </si>
  <si>
    <t>767800170.R</t>
  </si>
  <si>
    <t>Ocelové komponenty pro montáž altánu</t>
  </si>
  <si>
    <t>-254028595</t>
  </si>
  <si>
    <t>323</t>
  </si>
  <si>
    <t>767112861.R</t>
  </si>
  <si>
    <t>Deska polykarbonát. tl.16mm šíře 600mm-dodávka</t>
  </si>
  <si>
    <t>1715872491</t>
  </si>
  <si>
    <t>-70691551</t>
  </si>
  <si>
    <t>325</t>
  </si>
  <si>
    <t>-606902817</t>
  </si>
  <si>
    <t>940</t>
  </si>
  <si>
    <t>327</t>
  </si>
  <si>
    <t>783118101</t>
  </si>
  <si>
    <t>Lazurovací jednonásobný syntetický nátěr truhlářských konstrukcí</t>
  </si>
  <si>
    <t>-819605395</t>
  </si>
  <si>
    <t>783114101</t>
  </si>
  <si>
    <t>Základní jednonásobný syntetický nátěr truhlářských konstrukcí</t>
  </si>
  <si>
    <t>-1183747251</t>
  </si>
  <si>
    <t>329</t>
  </si>
  <si>
    <t>943111111</t>
  </si>
  <si>
    <t>Montáž lešení prostorového trubkového lehkého bez podlah zatížení do 200 kg/m2 v do 10 m</t>
  </si>
  <si>
    <t>1529057996</t>
  </si>
  <si>
    <t>943111211</t>
  </si>
  <si>
    <t>Příplatek k lešení prostorovému trubkovému lehkému bez podlah do 200 kg/m2 v do 10 m za každý den použití</t>
  </si>
  <si>
    <t>-1950317506</t>
  </si>
  <si>
    <t>331</t>
  </si>
  <si>
    <t>943111811</t>
  </si>
  <si>
    <t>Demontáž lešení prostorového trubkového lehkého bez podlah zatížení do 200 kg/m2 v do 10 m</t>
  </si>
  <si>
    <t>288040263</t>
  </si>
  <si>
    <t>941111111</t>
  </si>
  <si>
    <t>Montáž lešení řadového trubkového lehkého s podlahami zatížení do 200 kg/m2 š od 0,6 do 0,9 m v do 10 m</t>
  </si>
  <si>
    <t>-1623937371</t>
  </si>
  <si>
    <t>333</t>
  </si>
  <si>
    <t>941111211</t>
  </si>
  <si>
    <t>Příplatek k lešení řadovému trubkovému lehkému s podlahami do 200 kg/m2 š od 0,6 do 0,9 m v do 10 m za každý den použití</t>
  </si>
  <si>
    <t>1423227081</t>
  </si>
  <si>
    <t>334</t>
  </si>
  <si>
    <t>941111811</t>
  </si>
  <si>
    <t>Demontáž lešení řadového trubkového lehkého s podlahami zatížení do 200 kg/m2 š od 0,6 do 0,9 m v do 10 m</t>
  </si>
  <si>
    <t>1501950194</t>
  </si>
  <si>
    <t>335</t>
  </si>
  <si>
    <t>953943211</t>
  </si>
  <si>
    <t>Osazování hasicího přístroje</t>
  </si>
  <si>
    <t>-571205951</t>
  </si>
  <si>
    <t>44984124.R</t>
  </si>
  <si>
    <t>Přístroj hasicí práškový NEURUPPIN PG 6 PDC</t>
  </si>
  <si>
    <t>-607464022</t>
  </si>
  <si>
    <t>337</t>
  </si>
  <si>
    <t>977151111</t>
  </si>
  <si>
    <t>Jádrové vrty diamantovými korunkami do stavebních materiálů D do 35 mm</t>
  </si>
  <si>
    <t>598265250</t>
  </si>
  <si>
    <t>H01</t>
  </si>
  <si>
    <t>Budovy občanské výstavby</t>
  </si>
  <si>
    <t>998011001</t>
  </si>
  <si>
    <t>Přesun hmot pro budovy zděné v do 6 m</t>
  </si>
  <si>
    <t>964</t>
  </si>
  <si>
    <t>D15</t>
  </si>
  <si>
    <t>SO 08 Přístřešek na kontejnery</t>
  </si>
  <si>
    <t>339</t>
  </si>
  <si>
    <t>-1674854154</t>
  </si>
  <si>
    <t>58343959</t>
  </si>
  <si>
    <t>kamenivo drcené hrubé frakce 32/63</t>
  </si>
  <si>
    <t>-1609541535</t>
  </si>
  <si>
    <t>341</t>
  </si>
  <si>
    <t>171152501</t>
  </si>
  <si>
    <t>Zhutnění podloží z hornin soudržných nebo nesoudržných pod násypy</t>
  </si>
  <si>
    <t>1981446036</t>
  </si>
  <si>
    <t>-983680161</t>
  </si>
  <si>
    <t>343</t>
  </si>
  <si>
    <t>1891596778</t>
  </si>
  <si>
    <t>429223096</t>
  </si>
  <si>
    <t>345</t>
  </si>
  <si>
    <t>311113152</t>
  </si>
  <si>
    <t>Nadzákladová zeď tl přes 150 do 200 mm z hladkých tvárnic ztraceného bednění včetně výplně z betonu tř. C 25/30</t>
  </si>
  <si>
    <t>-1064028882</t>
  </si>
  <si>
    <t>346</t>
  </si>
  <si>
    <t>-397100512</t>
  </si>
  <si>
    <t>347</t>
  </si>
  <si>
    <t>317147102.R</t>
  </si>
  <si>
    <t>Překlad U PORFIX, výplň C 20/25, dl. 500,š. 200 mm</t>
  </si>
  <si>
    <t>1763893632</t>
  </si>
  <si>
    <t>413351111</t>
  </si>
  <si>
    <t>Zřízení bednění nosníků a průvlaků bez podpěrné kce výšky do 100 cm</t>
  </si>
  <si>
    <t>1365195883</t>
  </si>
  <si>
    <t>349</t>
  </si>
  <si>
    <t>413351112</t>
  </si>
  <si>
    <t>Odstranění bednění nosníků a průvlaků bez podpěrné kce výšky do 100 cm</t>
  </si>
  <si>
    <t>1987518265</t>
  </si>
  <si>
    <t>350</t>
  </si>
  <si>
    <t>413352111</t>
  </si>
  <si>
    <t>Zřízení podpěrné konstrukce nosníků výšky podepření do 4 m pro nosník výšky do 100 cm</t>
  </si>
  <si>
    <t>1502100362</t>
  </si>
  <si>
    <t>351</t>
  </si>
  <si>
    <t>413352112</t>
  </si>
  <si>
    <t>Odstranění podpěrné konstrukce nosníků výšky podepření do 4 m pro nosník výšky do 100 cm</t>
  </si>
  <si>
    <t>-1360103179</t>
  </si>
  <si>
    <t>1020</t>
  </si>
  <si>
    <t>353</t>
  </si>
  <si>
    <t>-1402795803</t>
  </si>
  <si>
    <t>1756906187</t>
  </si>
  <si>
    <t>8,84*1,05 'Přepočtené koeficientem množství</t>
  </si>
  <si>
    <t>355</t>
  </si>
  <si>
    <t>1228430134</t>
  </si>
  <si>
    <t>-1632184940</t>
  </si>
  <si>
    <t>357</t>
  </si>
  <si>
    <t>61616621</t>
  </si>
  <si>
    <t>1367966506</t>
  </si>
  <si>
    <t>359</t>
  </si>
  <si>
    <t>631311135</t>
  </si>
  <si>
    <t>Mazanina tl přes 120 do 240 mm z betonu prostého bez zvýšených nároků na prostředí tř. C 20/25</t>
  </si>
  <si>
    <t>-519525250</t>
  </si>
  <si>
    <t>274922541</t>
  </si>
  <si>
    <t>361</t>
  </si>
  <si>
    <t>1038</t>
  </si>
  <si>
    <t>994193065</t>
  </si>
  <si>
    <t>363</t>
  </si>
  <si>
    <t>1042</t>
  </si>
  <si>
    <t>1044</t>
  </si>
  <si>
    <t>365</t>
  </si>
  <si>
    <t>1046</t>
  </si>
  <si>
    <t>1048</t>
  </si>
  <si>
    <t>367</t>
  </si>
  <si>
    <t>1050</t>
  </si>
  <si>
    <t>713</t>
  </si>
  <si>
    <t>Izolace tepelné</t>
  </si>
  <si>
    <t>713131151</t>
  </si>
  <si>
    <t>Montáž izolace tepelné stěn volně vloženými rohožemi, pásy, dílci, deskami 1 vrstva</t>
  </si>
  <si>
    <t>1629006751</t>
  </si>
  <si>
    <t>369</t>
  </si>
  <si>
    <t>28375868</t>
  </si>
  <si>
    <t>deska EPS 70 pro konstrukce s malým zatížením λ=0,039 tl 50mm</t>
  </si>
  <si>
    <t>572410193</t>
  </si>
  <si>
    <t>998713201</t>
  </si>
  <si>
    <t>Přesun hmot procentní pro izolace tepelné v objektech v do 6 m</t>
  </si>
  <si>
    <t>1056</t>
  </si>
  <si>
    <t>371</t>
  </si>
  <si>
    <t>764252602.R</t>
  </si>
  <si>
    <t>Žlab podokapní půlkulatý TiZn RHEINZINK rš. 250 mm</t>
  </si>
  <si>
    <t>-2020716577</t>
  </si>
  <si>
    <t>764259611.R</t>
  </si>
  <si>
    <t>Kotlík závěsný TiZn RHEINZINK půlkulatý, 250/80 mm</t>
  </si>
  <si>
    <t>112007478</t>
  </si>
  <si>
    <t>373</t>
  </si>
  <si>
    <t>764554402.R</t>
  </si>
  <si>
    <t>Odpadní trouby z Ti Zn plechu, kruhové, D 100 mm</t>
  </si>
  <si>
    <t>-1172838722</t>
  </si>
  <si>
    <t>374</t>
  </si>
  <si>
    <t>764332391.R</t>
  </si>
  <si>
    <t>Montáž lemování zdí Al, tvrdá krytina, krycí plech</t>
  </si>
  <si>
    <t>262687055</t>
  </si>
  <si>
    <t>375</t>
  </si>
  <si>
    <t>1066</t>
  </si>
  <si>
    <t>767652100.R</t>
  </si>
  <si>
    <t>Dveře kovové posuvné dvoukř.160x205 na vodící kolejnici, nátěr RAL</t>
  </si>
  <si>
    <t>-893661005</t>
  </si>
  <si>
    <t>377</t>
  </si>
  <si>
    <t>76752110.R</t>
  </si>
  <si>
    <t xml:space="preserve">Dveře ocelové  TI,PO EW15 87x205 vč. ocel. zárubně ,nátěr RAL, hydraul. zavírač</t>
  </si>
  <si>
    <t>940580364</t>
  </si>
  <si>
    <t>767646510</t>
  </si>
  <si>
    <t>Montáž dveří protipožárního uzávěru jednokřídlového</t>
  </si>
  <si>
    <t>1072</t>
  </si>
  <si>
    <t>379</t>
  </si>
  <si>
    <t>767649191</t>
  </si>
  <si>
    <t>Montáž dveřního hydraulického samozavírače</t>
  </si>
  <si>
    <t>1074</t>
  </si>
  <si>
    <t>767653210</t>
  </si>
  <si>
    <t>Montáž vrat garážových posuvných do ocelové zárubně do 6 m2</t>
  </si>
  <si>
    <t>1076</t>
  </si>
  <si>
    <t>381</t>
  </si>
  <si>
    <t>767391112</t>
  </si>
  <si>
    <t>Montáž krytiny z tvarovaných plechů šroubováním</t>
  </si>
  <si>
    <t>1602325839</t>
  </si>
  <si>
    <t>767995117</t>
  </si>
  <si>
    <t>Montáž atypických zámečnických konstrukcí hm přes 250 do 500 kg</t>
  </si>
  <si>
    <t>247034735</t>
  </si>
  <si>
    <t>383</t>
  </si>
  <si>
    <t>13383420.R</t>
  </si>
  <si>
    <t>Tyč průřezu IPE 120, střední, jakost oceli S235</t>
  </si>
  <si>
    <t>-1383473840</t>
  </si>
  <si>
    <t>14587755.R</t>
  </si>
  <si>
    <t xml:space="preserve">Profil obdélník. uzavř.svařovaný S235   60x40x2 mm</t>
  </si>
  <si>
    <t>2115235777</t>
  </si>
  <si>
    <t>385</t>
  </si>
  <si>
    <t>133810152.R</t>
  </si>
  <si>
    <t>Profil čtvercový 100/100/5 (14,78kg/m)</t>
  </si>
  <si>
    <t>1270639864</t>
  </si>
  <si>
    <t>802633147</t>
  </si>
  <si>
    <t>387</t>
  </si>
  <si>
    <t>1090</t>
  </si>
  <si>
    <t>388</t>
  </si>
  <si>
    <t>-1505969605</t>
  </si>
  <si>
    <t>389</t>
  </si>
  <si>
    <t>864019861</t>
  </si>
  <si>
    <t>1682339141</t>
  </si>
  <si>
    <t>391</t>
  </si>
  <si>
    <t>1098</t>
  </si>
  <si>
    <t>1100</t>
  </si>
  <si>
    <t>12,58*14</t>
  </si>
  <si>
    <t>393</t>
  </si>
  <si>
    <t>997013602</t>
  </si>
  <si>
    <t>Poplatek za uložení na skládce (skládkovné) stavebního odpadu železobetonového kód odpadu 17 01 01</t>
  </si>
  <si>
    <t>-881710735</t>
  </si>
  <si>
    <t>1104</t>
  </si>
  <si>
    <t>66,212-2,49</t>
  </si>
  <si>
    <t>395</t>
  </si>
  <si>
    <t>1106</t>
  </si>
  <si>
    <t>2,49</t>
  </si>
  <si>
    <t>D16</t>
  </si>
  <si>
    <t>SO 09 ZP průchod budova A,parkov. mezi č.110-113</t>
  </si>
  <si>
    <t>1579464490</t>
  </si>
  <si>
    <t>170,03*0,25</t>
  </si>
  <si>
    <t>397</t>
  </si>
  <si>
    <t>-458325792</t>
  </si>
  <si>
    <t>-2042057435</t>
  </si>
  <si>
    <t>399</t>
  </si>
  <si>
    <t>1255062483</t>
  </si>
  <si>
    <t>42,508*1,85</t>
  </si>
  <si>
    <t>400</t>
  </si>
  <si>
    <t>-662920951</t>
  </si>
  <si>
    <t>401</t>
  </si>
  <si>
    <t>406046507</t>
  </si>
  <si>
    <t>402</t>
  </si>
  <si>
    <t>-788139097</t>
  </si>
  <si>
    <t>403</t>
  </si>
  <si>
    <t>-1749902296</t>
  </si>
  <si>
    <t>52,09*1,1845 'Přepočtené koeficientem množství</t>
  </si>
  <si>
    <t>404</t>
  </si>
  <si>
    <t>-1839508931</t>
  </si>
  <si>
    <t>"kamenná řezaná mozaiková dlažba" 56,93+60,3+52,8</t>
  </si>
  <si>
    <t>405</t>
  </si>
  <si>
    <t>741044982</t>
  </si>
  <si>
    <t>406</t>
  </si>
  <si>
    <t>1128</t>
  </si>
  <si>
    <t>407</t>
  </si>
  <si>
    <t>591211111</t>
  </si>
  <si>
    <t>Kladení dlažby z kostek drobných z kamene do lože z kameniva těženého tl 50 mm</t>
  </si>
  <si>
    <t>1601729459</t>
  </si>
  <si>
    <t>"žulová štípaná kostka" 52,09</t>
  </si>
  <si>
    <t>408</t>
  </si>
  <si>
    <t>-925570655</t>
  </si>
  <si>
    <t>"kamenná řezaná mozaiková dlažba" 52,8</t>
  </si>
  <si>
    <t>409</t>
  </si>
  <si>
    <t>-85446704</t>
  </si>
  <si>
    <t>"kamenná řezaná mozaiková dlažba" 56,93+60,3</t>
  </si>
  <si>
    <t>410</t>
  </si>
  <si>
    <t>-1660459332</t>
  </si>
  <si>
    <t>"2 kamenná řezaná mozaika 100x100x60 mm" 52,09</t>
  </si>
  <si>
    <t>411</t>
  </si>
  <si>
    <t>-64165616</t>
  </si>
  <si>
    <t>"2 kamenná řezaná mozaika 60x60x6 mm" 56,93+60,3</t>
  </si>
  <si>
    <t>412</t>
  </si>
  <si>
    <t>58380120.R</t>
  </si>
  <si>
    <t>Kostka žulová dlažební štípaná drobná 100x100x60 mm (1t = 6,7 m2)</t>
  </si>
  <si>
    <t>-901890178</t>
  </si>
  <si>
    <t>52,09*1,05 'Přepočtené koeficientem množství</t>
  </si>
  <si>
    <t>413</t>
  </si>
  <si>
    <t>-1704316479</t>
  </si>
  <si>
    <t>170,03*1,05 'Přepočtené koeficientem množství</t>
  </si>
  <si>
    <t>414</t>
  </si>
  <si>
    <t>1136</t>
  </si>
  <si>
    <t>415</t>
  </si>
  <si>
    <t>1138</t>
  </si>
  <si>
    <t>416</t>
  </si>
  <si>
    <t>1140</t>
  </si>
  <si>
    <t>417</t>
  </si>
  <si>
    <t>485487760</t>
  </si>
  <si>
    <t>418</t>
  </si>
  <si>
    <t>433783661</t>
  </si>
  <si>
    <t>419</t>
  </si>
  <si>
    <t>40445050.R</t>
  </si>
  <si>
    <t>Značka dopr inf IP 11-13 500/700 fól1, EG7letá</t>
  </si>
  <si>
    <t>571011305</t>
  </si>
  <si>
    <t>420</t>
  </si>
  <si>
    <t>40445321</t>
  </si>
  <si>
    <t>značka vodorovná z termoplastu šipka dl 2,5m</t>
  </si>
  <si>
    <t>-362693130</t>
  </si>
  <si>
    <t>421</t>
  </si>
  <si>
    <t>1150</t>
  </si>
  <si>
    <t>1152</t>
  </si>
  <si>
    <t>423</t>
  </si>
  <si>
    <t>-1244762009</t>
  </si>
  <si>
    <t>D.1.4.a - ZTI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</si>
  <si>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</si>
  <si>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</si>
  <si>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</si>
  <si>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</si>
  <si>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</si>
  <si>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VRN - Vedlejší rozpočtové náklady</t>
  </si>
  <si>
    <t>HSV</t>
  </si>
  <si>
    <t>Práce a dodávky HSV</t>
  </si>
  <si>
    <t>Zemní práce</t>
  </si>
  <si>
    <t>132254204</t>
  </si>
  <si>
    <t>Hloubení zapažených rýh š do 2000 mm v hornině třídy těžitelnosti I skupiny 3 objem do 500 m3</t>
  </si>
  <si>
    <t>40*1,2*3+120*1,0*1,5</t>
  </si>
  <si>
    <t>151101102</t>
  </si>
  <si>
    <t>Zřízení příložného pažení a rozepření stěn rýh hl přes 2 do 4 m</t>
  </si>
  <si>
    <t>40*2*3</t>
  </si>
  <si>
    <t>151101112</t>
  </si>
  <si>
    <t>Odstranění příložného pažení a rozepření stěn rýh hl přes 2 do 4 m</t>
  </si>
  <si>
    <t>162351103</t>
  </si>
  <si>
    <t>Vodorovné přemístění přes 50 do 500 m výkopku/sypaniny z horniny třídy těžitelnosti I skupiny 1 až 3</t>
  </si>
  <si>
    <t>162751117</t>
  </si>
  <si>
    <t>Vodorovné přemístění přes 9 000 do 10000 m výkopku/sypaniny z horniny třídy těžitelnosti I skupiny 1 až 3</t>
  </si>
  <si>
    <t>167151111</t>
  </si>
  <si>
    <t>Nakládání výkopku z hornin třídy těžitelnosti I skupiny 1 až 3 přes 100 m3</t>
  </si>
  <si>
    <t>171251201</t>
  </si>
  <si>
    <t>Uložení sypaniny na skládky nebo meziskládky</t>
  </si>
  <si>
    <t>f4</t>
  </si>
  <si>
    <t>94,8*2 "Přepočtené koeficientem množství</t>
  </si>
  <si>
    <t>174101101</t>
  </si>
  <si>
    <t>175151101</t>
  </si>
  <si>
    <t>Obsypání potrubí strojně sypaninou bez prohození, uloženou do 3 m</t>
  </si>
  <si>
    <t>40*1,2*0,5+120*1,0*0,45</t>
  </si>
  <si>
    <t>f2</t>
  </si>
  <si>
    <t>78*2 "Přepočtené koeficientem množství</t>
  </si>
  <si>
    <t>Vodorovné konstrukce</t>
  </si>
  <si>
    <t>451573111</t>
  </si>
  <si>
    <t>Lože pod potrubí otevřený výkop ze štěrkopísku</t>
  </si>
  <si>
    <t>40*1,2*0,1+120*1,0*0,1</t>
  </si>
  <si>
    <t>Trubní vedení</t>
  </si>
  <si>
    <t>871161211</t>
  </si>
  <si>
    <t>Montáž potrubí z PE100 RC SDR 11 otevřený výkop svařovaných elektrotvarovkou d 32 x 3,0 mm</t>
  </si>
  <si>
    <t>28613595.R</t>
  </si>
  <si>
    <t>potrubí dvouvrstvé PE100 s 10% signalizační vrstvou SDR 11 32x3,0 dl 12m</t>
  </si>
  <si>
    <t>R položka</t>
  </si>
  <si>
    <t>721173401</t>
  </si>
  <si>
    <t>Potrubí kanalizační z PVC SN 8 svodné DN 110</t>
  </si>
  <si>
    <t>721173402.R</t>
  </si>
  <si>
    <t>Potrubí kanalizační z PVC SN 8 svodné DN 125</t>
  </si>
  <si>
    <t>721173403.R</t>
  </si>
  <si>
    <t>Potrubí kanalizační z PVC SN 8 svodné DN 160</t>
  </si>
  <si>
    <t>721173404.R</t>
  </si>
  <si>
    <t>Potrubí kanalizační z PVC SN 12 svodné DN 200</t>
  </si>
  <si>
    <t>894812206</t>
  </si>
  <si>
    <t>Revizní a čistící šachta z PP šachtové dno DN 425/200 průtočné 30°,60°,90°</t>
  </si>
  <si>
    <t>894812207</t>
  </si>
  <si>
    <t>Revizní a čistící šachta z PP šachtové dno DN 425/200 s přítokem tvaru T</t>
  </si>
  <si>
    <t>894812232</t>
  </si>
  <si>
    <t>Revizní a čistící šachta z PP DN 425 šachtová roura korugovaná bez hrdla světlé hloubky 2000 mm</t>
  </si>
  <si>
    <t>894812233</t>
  </si>
  <si>
    <t>Revizní a čistící šachta z PP DN 425 šachtová roura korugovaná bez hrdla světlé hloubky 3000 mm</t>
  </si>
  <si>
    <t>894812249</t>
  </si>
  <si>
    <t>Příplatek k rourám revizní a čistící šachty z PP DN 425 za uříznutí šachtové roury</t>
  </si>
  <si>
    <t>894812261</t>
  </si>
  <si>
    <t>Revizní a čistící šachta z PP DN 425 poklop litinový s teleskopickou rourou pro zatížení 3 t</t>
  </si>
  <si>
    <t>899721111</t>
  </si>
  <si>
    <t>Signalizační vodič DN do 150 mm na potrubí</t>
  </si>
  <si>
    <t>899722113</t>
  </si>
  <si>
    <t>Krytí potrubí z plastů výstražnou fólií z PVC přes 25 do 34cm</t>
  </si>
  <si>
    <t>998</t>
  </si>
  <si>
    <t>Přesun hmot</t>
  </si>
  <si>
    <t>998276101</t>
  </si>
  <si>
    <t>Přesun hmot pro trubní vedení z trub z plastických hmot otevřený výkop</t>
  </si>
  <si>
    <t>998276124</t>
  </si>
  <si>
    <t>Příplatek k přesunu hmot pro trubní vedení z trub z plastických hmot za zvětšený přesun do 500 m</t>
  </si>
  <si>
    <t>VRN</t>
  </si>
  <si>
    <t>Vedlejší rozpočtové náklady</t>
  </si>
  <si>
    <t>043114R01</t>
  </si>
  <si>
    <t>Zkoušky tlakové, proplach a desinfekce vodovodního potrubí</t>
  </si>
  <si>
    <t>soubor</t>
  </si>
  <si>
    <t>043114R02</t>
  </si>
  <si>
    <t>Zkoušky těsnosti kanalizačního potrubí</t>
  </si>
  <si>
    <t>D.1.4.d - VO</t>
  </si>
  <si>
    <t>D1 - S I L N O P R O U D</t>
  </si>
  <si>
    <t xml:space="preserve">    D2 - Kabeláž D+M:</t>
  </si>
  <si>
    <t xml:space="preserve">    D3 - Hlavní rozváděč RH obsahuje :</t>
  </si>
  <si>
    <t xml:space="preserve">    D4 - Rozváděč R40 obsahuje :</t>
  </si>
  <si>
    <t xml:space="preserve">    D5 - Zásuvky, spínače, krabice, elektroinstalační materiál D+M :</t>
  </si>
  <si>
    <t xml:space="preserve">    D6 - Svítidla, stropní vývody, apod… D+M:</t>
  </si>
  <si>
    <t xml:space="preserve">    D68 - Zásuvky, spínače, krabice, elektroinstalační materiál</t>
  </si>
  <si>
    <t xml:space="preserve">    D7 - Ostatní náklady:</t>
  </si>
  <si>
    <t>S I L N O P R O U D</t>
  </si>
  <si>
    <t>D2</t>
  </si>
  <si>
    <t>Kabeláž D+M:</t>
  </si>
  <si>
    <t>Pol1</t>
  </si>
  <si>
    <t>Kabel CYKY-J 4x16mm2</t>
  </si>
  <si>
    <t>Pol2</t>
  </si>
  <si>
    <t>Kabel CYKY-O 2x1,5mm2</t>
  </si>
  <si>
    <t>Pol3</t>
  </si>
  <si>
    <t>Kabel CYKY-J 4x10mm2</t>
  </si>
  <si>
    <t>Pol4</t>
  </si>
  <si>
    <t>Kabel CYKY-J 3x2,5mm2</t>
  </si>
  <si>
    <t>Pol5</t>
  </si>
  <si>
    <t>Výkopové práce pro kabel a zemnící pásek, uložení, pískové lože, červená fólie, zához, hutnění, apod.</t>
  </si>
  <si>
    <t>bm</t>
  </si>
  <si>
    <t>Pol6</t>
  </si>
  <si>
    <t>Uzemňovací pásek FeZn 30x4mm</t>
  </si>
  <si>
    <t>Pol7</t>
  </si>
  <si>
    <t>Trubka kopoflex 75</t>
  </si>
  <si>
    <t>Pol8</t>
  </si>
  <si>
    <t>Trubka kopoflex 50</t>
  </si>
  <si>
    <t>Pol9</t>
  </si>
  <si>
    <t>Drážka v budově pro zasekání kabelů do stěny</t>
  </si>
  <si>
    <t>Pol10</t>
  </si>
  <si>
    <t>Materiál pro uchycení, pásky, označovací materiál</t>
  </si>
  <si>
    <t>D3</t>
  </si>
  <si>
    <t>Hlavní rozváděč RH obsahuje :</t>
  </si>
  <si>
    <t>Pol11</t>
  </si>
  <si>
    <t>3f. proudový chránič FI25-4p/0,03, 25A/0,03A</t>
  </si>
  <si>
    <t>Pol12</t>
  </si>
  <si>
    <t>1f. proudový chránič FI25-2p/0,03, 25A/0,03A</t>
  </si>
  <si>
    <t>Pol13</t>
  </si>
  <si>
    <t>Jednofázový jistič B16/1, 16A</t>
  </si>
  <si>
    <t>Pol14</t>
  </si>
  <si>
    <t>Jednofázový jistič B10/1, 10A</t>
  </si>
  <si>
    <t>Pol15</t>
  </si>
  <si>
    <t>Jednofázový jistič B6/1, 6A</t>
  </si>
  <si>
    <t>Pol16</t>
  </si>
  <si>
    <t>Jednofázový jistič B2/1, 2A</t>
  </si>
  <si>
    <t>Pol17</t>
  </si>
  <si>
    <t>Instalační stykač 20-20 230V</t>
  </si>
  <si>
    <t>Pol18</t>
  </si>
  <si>
    <t xml:space="preserve">Spínací hodiny  včetně příslušenství</t>
  </si>
  <si>
    <t>Pol19</t>
  </si>
  <si>
    <t>Soumrakový spínač s extérním čidlem včetně příslušenství</t>
  </si>
  <si>
    <t>Pol20</t>
  </si>
  <si>
    <t>Router Helvar 905</t>
  </si>
  <si>
    <t>Pol21</t>
  </si>
  <si>
    <t>Thyristor Dimmer Helvar 455</t>
  </si>
  <si>
    <t>Pol22</t>
  </si>
  <si>
    <t>Drobný materiál (svorky, hřeben, atd…)</t>
  </si>
  <si>
    <t>Pol23</t>
  </si>
  <si>
    <t>Montáž rozvaděče</t>
  </si>
  <si>
    <t>D4</t>
  </si>
  <si>
    <t>Rozváděč R40 obsahuje :</t>
  </si>
  <si>
    <t>Pol24</t>
  </si>
  <si>
    <t>Spínací hodiny včetně příslušenství</t>
  </si>
  <si>
    <t>Pol25</t>
  </si>
  <si>
    <t>Pol26</t>
  </si>
  <si>
    <t>Pol27</t>
  </si>
  <si>
    <t>D5</t>
  </si>
  <si>
    <t>Zásuvky, spínače, krabice, elektroinstalační materiál D+M :</t>
  </si>
  <si>
    <t>Pol28</t>
  </si>
  <si>
    <t>Zásuvka jednoduchá na omítku 230V, 16A, IP44, komplet</t>
  </si>
  <si>
    <t>Pol29</t>
  </si>
  <si>
    <t>Instalační krabice přístrojová KP</t>
  </si>
  <si>
    <t>Pol30</t>
  </si>
  <si>
    <t>Instalační krabice odbočná KU</t>
  </si>
  <si>
    <t>Pol31</t>
  </si>
  <si>
    <t>Vypínač jednopólový pod omítku, IP20, řaz.1</t>
  </si>
  <si>
    <t>Pol32</t>
  </si>
  <si>
    <t>Vypínač lustrový pod omítku, IP20, řaz.5</t>
  </si>
  <si>
    <t>Pol33</t>
  </si>
  <si>
    <t>Pol34</t>
  </si>
  <si>
    <t>Helvar 444 mini unit input</t>
  </si>
  <si>
    <t>Pol35</t>
  </si>
  <si>
    <t>Multisenzor DALI s IR přijímačem (dálkový přjímač DALI)</t>
  </si>
  <si>
    <t>Pol36</t>
  </si>
  <si>
    <t xml:space="preserve">Dálkový ovládač DALI  Infrared remote</t>
  </si>
  <si>
    <t>Pol37</t>
  </si>
  <si>
    <t>Ostatní drobný elektroinstalační materiál</t>
  </si>
  <si>
    <t>D6</t>
  </si>
  <si>
    <t>Svítidla, stropní vývody, apod… D+M:</t>
  </si>
  <si>
    <t>Pol38</t>
  </si>
  <si>
    <t>LED svítidlo PHILIPS BRS443 FG T25 GRN32-3S/830 A na stožáru s výložníkem</t>
  </si>
  <si>
    <t>Pol39</t>
  </si>
  <si>
    <t>LED svítidlo PHILIPS BRS443 FG T25 GRN24-3S/830 dw na stožáru s výložníkem</t>
  </si>
  <si>
    <t>Pol40</t>
  </si>
  <si>
    <t>LED svítidlo PHILIPS BRS443 FG T25 GRN16-3S/830 dw na stožáru s výložníkem</t>
  </si>
  <si>
    <t>Pol41</t>
  </si>
  <si>
    <t>LED svítidlo nástěnné PHILIPS 2875 FLOWLED DTS / GRN 3200lm</t>
  </si>
  <si>
    <t>Pol43</t>
  </si>
  <si>
    <t xml:space="preserve">LED svítidlo zápustné do stěny ILTI  LUCE MDAF40030040GR DAF 03 gen2 CW</t>
  </si>
  <si>
    <t>Pol44</t>
  </si>
  <si>
    <t>Stožár 4,5m (5,5m včetně zapuštěné části) s výložníkem vč. sloupové rozvodnice IP54</t>
  </si>
  <si>
    <t>Pol45</t>
  </si>
  <si>
    <t>Základ pro stožár 600x600x1000mm včetně výkopu, bednění záhozu a úpravy okolí</t>
  </si>
  <si>
    <t>D68</t>
  </si>
  <si>
    <t>Zásuvky, spínače, krabice, elektroinstalační materiál</t>
  </si>
  <si>
    <t>1.6</t>
  </si>
  <si>
    <t>-361668837</t>
  </si>
  <si>
    <t>D7</t>
  </si>
  <si>
    <t>Ostatní náklady:</t>
  </si>
  <si>
    <t>Pol46</t>
  </si>
  <si>
    <t>Stavební přípomoce</t>
  </si>
  <si>
    <t>Pol47</t>
  </si>
  <si>
    <t>Zprovoznění DALI systému vč. dopravy</t>
  </si>
  <si>
    <t>Pol48</t>
  </si>
  <si>
    <t>Drobný materiál (hmoždinky, šrouby, sádra, atd..)</t>
  </si>
  <si>
    <t>Pol49</t>
  </si>
  <si>
    <t>Úklid, úprava okolí do původního stavu (zatravnění, živice apod.)</t>
  </si>
  <si>
    <t>Pol50</t>
  </si>
  <si>
    <t>Zkoušky, revize</t>
  </si>
  <si>
    <t>IO.O1 - Vodovodní a kanalizační přípojka</t>
  </si>
  <si>
    <t>PSV - Práce a dodávky PSV</t>
  </si>
  <si>
    <t xml:space="preserve">    722 - Zdravotechnika - vnitřní vodovod</t>
  </si>
  <si>
    <t>HZS - Hodinové zúčtovací sazby</t>
  </si>
  <si>
    <t>132212221</t>
  </si>
  <si>
    <t>Hloubení zapažených rýh šířky do 2000 mm v soudržných horninách třídy těžitelnosti I skupiny 3 ručně</t>
  </si>
  <si>
    <t>801710670</t>
  </si>
  <si>
    <t>7*1,2*3+18*1,0*2,0</t>
  </si>
  <si>
    <t>7*2*3+18*2*2,0</t>
  </si>
  <si>
    <t>161151103</t>
  </si>
  <si>
    <t>Svislé přemístění výkopku z horniny třídy těžitelnosti I skupiny 1 až 3 hl výkopu přes 4 do 8 m</t>
  </si>
  <si>
    <t>15,84*2 "Přepočtené koeficientem množství</t>
  </si>
  <si>
    <t>7*1,2*0,5+18*1,0*0,5</t>
  </si>
  <si>
    <t>13,2*2 "Přepočtené koeficientem množství</t>
  </si>
  <si>
    <t>7*1,2*0,1+18*1,0*0,1</t>
  </si>
  <si>
    <t>28613595R</t>
  </si>
  <si>
    <t>721173404</t>
  </si>
  <si>
    <t>Potrubí kanalizační z PVC SN 4 svodné DN 200</t>
  </si>
  <si>
    <t>87735512R</t>
  </si>
  <si>
    <t>Výřez a montáž tvarovek odbočných na potrubí z kanalizačních trub z PVC DN 250</t>
  </si>
  <si>
    <t>28611437</t>
  </si>
  <si>
    <t>odbočka kanalizační plastová s hrdlem KG 250/200/87°</t>
  </si>
  <si>
    <t>877390430</t>
  </si>
  <si>
    <t>Montáž spojek na kanalizačním potrubí z PP trub korugovaných DN 400</t>
  </si>
  <si>
    <t>28611R01</t>
  </si>
  <si>
    <t>sedlová vložka kanalizační plastová s hrdlem 400/200</t>
  </si>
  <si>
    <t>891181112</t>
  </si>
  <si>
    <t>Montáž vodovodních šoupátek otevřený výkop DN 40</t>
  </si>
  <si>
    <t>42221144</t>
  </si>
  <si>
    <t>šoupátko s PE vevařovacími konci voda PN10 DN 25/32 PE 100</t>
  </si>
  <si>
    <t>891249111</t>
  </si>
  <si>
    <t>Montáž navrtávacích pasů na potrubí z jakýchkoli trub DN 80</t>
  </si>
  <si>
    <t>42271410</t>
  </si>
  <si>
    <t>pás navrtávací z tvárné litiny DN 50, pro litinové a ocelové potrubí, se závitovým výstupem 1",5/4",6/4",2"</t>
  </si>
  <si>
    <t>899401112</t>
  </si>
  <si>
    <t>Osazení poklopů litinových šoupátkových</t>
  </si>
  <si>
    <t>42291352</t>
  </si>
  <si>
    <t>poklop litinový šoupátkový pro zemní soupravy osazení do terénu a do vozovky</t>
  </si>
  <si>
    <t>PSV</t>
  </si>
  <si>
    <t>Práce a dodávky PSV</t>
  </si>
  <si>
    <t>722</t>
  </si>
  <si>
    <t>Zdravotechnika - vnitřní vodovod</t>
  </si>
  <si>
    <t>722270102</t>
  </si>
  <si>
    <t>Sestava vodoměrová závitová G 1"</t>
  </si>
  <si>
    <t>HZS</t>
  </si>
  <si>
    <t>Hodinové zúčtovací sazby</t>
  </si>
  <si>
    <t>HZS2491</t>
  </si>
  <si>
    <t>Hodinová zúčtovací sazba dělník zednických výpomocí</t>
  </si>
  <si>
    <t>262144</t>
  </si>
  <si>
    <t>IO.O2 - Přeložka plynovodu</t>
  </si>
  <si>
    <t xml:space="preserve">    9 - Ostatní konstrukce a práce, bourání</t>
  </si>
  <si>
    <t>132251103</t>
  </si>
  <si>
    <t>Hloubení rýh nezapažených š do 800 mm v hornině třídy těžitelnosti I skupiny 3 objem do 100 m3 strojně</t>
  </si>
  <si>
    <t>64*0,6*1,6</t>
  </si>
  <si>
    <t>19,2*2 "Přepočtené koeficientem množství</t>
  </si>
  <si>
    <t>64*0,6*0,4</t>
  </si>
  <si>
    <t>15,36*2 "Přepočtené koeficientem množství</t>
  </si>
  <si>
    <t>64*0,6*0,1</t>
  </si>
  <si>
    <t>723150804</t>
  </si>
  <si>
    <t>Demontáž potrubí ocelové hladké svařované D přes 76 do 108</t>
  </si>
  <si>
    <t>871251211</t>
  </si>
  <si>
    <t>Montáž potrubí z PE100 RC SDR 11 otevřený výkop svařovaných elektrotvarovkou d 110 x 10,0 mm</t>
  </si>
  <si>
    <t>28613486</t>
  </si>
  <si>
    <t>potrubí plynovodní PE100 SDR 11 návin se signalizační vrstvou 110x10,0mm</t>
  </si>
  <si>
    <t>28613970</t>
  </si>
  <si>
    <t>trubka ochranná PEHD 160x6,2mm</t>
  </si>
  <si>
    <t>877251101</t>
  </si>
  <si>
    <t>Montáž elektrospojek na vodovodním potrubí z PE trub d 110</t>
  </si>
  <si>
    <t>286159R1</t>
  </si>
  <si>
    <t>přechodka ocel / PE - DN 100 / d 110</t>
  </si>
  <si>
    <t>877261301</t>
  </si>
  <si>
    <t>Montáž spojek spojovaných lisováním na předizolovaném plastovém jednotrubkovém potrubí d 110</t>
  </si>
  <si>
    <t>28614949</t>
  </si>
  <si>
    <t>elektrokoleno 45° PE 100 PN16 D 110mm</t>
  </si>
  <si>
    <t>28614937</t>
  </si>
  <si>
    <t>elektrokoleno 90° PE 100 PN16 D 110mm</t>
  </si>
  <si>
    <t>891269111</t>
  </si>
  <si>
    <t>Montáž navrtávacích pasů na potrubí z jakýchkoli trub DN 100</t>
  </si>
  <si>
    <t>42273550</t>
  </si>
  <si>
    <t>pás navrtávací se závitovým výstupem z tvárné litiny pro vodovodní PE a PVC potrubí 110-2"</t>
  </si>
  <si>
    <t>230200311</t>
  </si>
  <si>
    <t>Jednostranné přerušení průtoku plynu 2 balony vloženými pomocí zaváděcích komor v ocelovém potrubí DN do 125 mm</t>
  </si>
  <si>
    <t>Ostatní konstrukce a práce, bourání</t>
  </si>
  <si>
    <t>977151121.R</t>
  </si>
  <si>
    <t>Jádrové vrty diamantovými korunkami do D 120 mm do stavebních materiálů</t>
  </si>
  <si>
    <t>Poznámka k položce:_x000d_
Poznámka k položce: Poznámka k položce:, prostup opěrnou stěnou</t>
  </si>
  <si>
    <t>043114R04</t>
  </si>
  <si>
    <t>Zkoušky tlakové, revize plynovodu</t>
  </si>
  <si>
    <t>091003R01</t>
  </si>
  <si>
    <t>Odvoz a likvidace odpadu</t>
  </si>
  <si>
    <t>R1.1 - Stavební úpravy</t>
  </si>
  <si>
    <t xml:space="preserve">    5 - Komunikace pozemní</t>
  </si>
  <si>
    <t>Komunikace pozemní</t>
  </si>
  <si>
    <t>"odstranění asfaltového krytu" 350+40</t>
  </si>
  <si>
    <t>"kolektor" 45</t>
  </si>
  <si>
    <t>-270980235</t>
  </si>
  <si>
    <t>R1.2 - Zárubní zdi, únosnost podloží a přidružené činnosti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</si>
  <si>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</si>
  <si>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</si>
  <si>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</si>
  <si>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</si>
  <si>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>783 - Dokončovací práce - nátěry</t>
  </si>
  <si>
    <t xml:space="preserve">    711 - Izolace proti vodě, vlhkosti a plynům</t>
  </si>
  <si>
    <t>131251204</t>
  </si>
  <si>
    <t>Hloubení jam zapažených v hornině třídy těžitelnosti I skupiny 3 objem do 500 m3 strojně</t>
  </si>
  <si>
    <t>"zbývající navážka, předpoklad 30% zpět, 70% odpad" 196,77</t>
  </si>
  <si>
    <t>151101202</t>
  </si>
  <si>
    <t>Zřízení příložného pažení stěn výkopu hl přes 4 do 8 m</t>
  </si>
  <si>
    <t>7*6,5</t>
  </si>
  <si>
    <t>151101212</t>
  </si>
  <si>
    <t>Odstranění příložného pažení stěn hl přes 4 do 8 m</t>
  </si>
  <si>
    <t>151101402</t>
  </si>
  <si>
    <t>Zřízení vzepření stěn při pažení příložném hl přes 4 do 8 m</t>
  </si>
  <si>
    <t>151101412</t>
  </si>
  <si>
    <t>Odstranění vzepření stěn při pažení příložném hl přes 4 do 8 m</t>
  </si>
  <si>
    <t>136,23</t>
  </si>
  <si>
    <t>162751137</t>
  </si>
  <si>
    <t>Vodorovné přemístění přes 9 000 do 10000 m výkopku/sypaniny z horniny třídy těžitelnosti II skupiny 4 a 5</t>
  </si>
  <si>
    <t>-1005283461</t>
  </si>
  <si>
    <t>"navážka, předpoklad 30% zpět, 70% odpad - tam" 196,77</t>
  </si>
  <si>
    <t>"navážka, předpoklad 30% zpět, 70% odpad - zpět" 196,77*0,3</t>
  </si>
  <si>
    <t>162751139</t>
  </si>
  <si>
    <t>Příplatek k vodorovnému přemístění výkopku/sypaniny z horniny třídy těžitelnosti II skupiny 4 a 5 ZKD 1000 m přes 10000 m</t>
  </si>
  <si>
    <t>1651955788</t>
  </si>
  <si>
    <t>255,801*5 'Přepočtené koeficientem množství</t>
  </si>
  <si>
    <t>830970331</t>
  </si>
  <si>
    <t>"navážka, předpoklad 30% zpět, 70% odpad" 196,77*0,3</t>
  </si>
  <si>
    <t>"navážka, předpoklad 30% zpět, 70% odpad" 196,77*0,7</t>
  </si>
  <si>
    <t>10364100.R</t>
  </si>
  <si>
    <t>materiál vhodný pro zásypy za opěrnou zdí</t>
  </si>
  <si>
    <t>-1058184592</t>
  </si>
  <si>
    <t>Poznámka k položce:_x000d_
vhodnost materiálu posoudí AD a geolog_x000d_
jednotková cena vč. dopravy a staveništního přesunu hmot</t>
  </si>
  <si>
    <t>Zakládání</t>
  </si>
  <si>
    <t>273321511</t>
  </si>
  <si>
    <t>Základové desky ze ŽB bez zvýšených nároků na prostředí tř. C 25/30</t>
  </si>
  <si>
    <t>ŽB deska v úrovni oken na zhutněném podloží</t>
  </si>
  <si>
    <t>51,6*0,25</t>
  </si>
  <si>
    <t>12,78*0,25</t>
  </si>
  <si>
    <t>R8/150</t>
  </si>
  <si>
    <t>(2*51,6*5,267)/1000</t>
  </si>
  <si>
    <t>274321511</t>
  </si>
  <si>
    <t>Základové pasy ze ŽB bez zvýšených nároků na prostředí tř. C 25/30</t>
  </si>
  <si>
    <t>základ drobné architektury - zídek</t>
  </si>
  <si>
    <t>21,5*0,6*2</t>
  </si>
  <si>
    <t>2*21,5*2</t>
  </si>
  <si>
    <t>(25,8*100)/1000</t>
  </si>
  <si>
    <t>Svislé a kompletní konstrukce</t>
  </si>
  <si>
    <t>310239211</t>
  </si>
  <si>
    <t>Zazdívka otvorů pl přes 1 do 4 m2 ve zdivu nadzákladovém cihlami pálenými na MVC</t>
  </si>
  <si>
    <t>zazdívka stávajících oken</t>
  </si>
  <si>
    <t>1*(1,1*1,1*0,75)</t>
  </si>
  <si>
    <t>311113212.R</t>
  </si>
  <si>
    <t>Nosná zeď tl 200 mm ze štípaných tvárnic ztraceného bednění přírodních včetně výplně zeminou</t>
  </si>
  <si>
    <t>21,5*0,2</t>
  </si>
  <si>
    <t>417321616</t>
  </si>
  <si>
    <t>Ztužující pásy a věnce ze ŽB tř. C 30/37</t>
  </si>
  <si>
    <t>koruna</t>
  </si>
  <si>
    <t>(15*0,6*0,12)+(16*0,6*0,12)</t>
  </si>
  <si>
    <t>417351115</t>
  </si>
  <si>
    <t>Zřízení bednění ztužujících věnců</t>
  </si>
  <si>
    <t>(15*((2*0,15)+0,3))+(16*((2*0,15)+0,3))</t>
  </si>
  <si>
    <t>417351116</t>
  </si>
  <si>
    <t>Odstranění bednění ztužujících věnců</t>
  </si>
  <si>
    <t>417362021</t>
  </si>
  <si>
    <t>Výztuž ztužujících pásů a věnců svařovanými sítěmi Kari</t>
  </si>
  <si>
    <t>((15+16)*0,6*7,667)/1000</t>
  </si>
  <si>
    <t>564831012</t>
  </si>
  <si>
    <t>Podklad ze štěrkodrtě ŠD plochy do 100 m2 tl 110 mm</t>
  </si>
  <si>
    <t>R1-S1, fr. 0-32</t>
  </si>
  <si>
    <t>R1-S1</t>
  </si>
  <si>
    <t>58381010.R</t>
  </si>
  <si>
    <t>kostka řezanoštípaná dlažební žula 6x6x6cm</t>
  </si>
  <si>
    <t>20*1,02 "Přepočtené koeficientem množství</t>
  </si>
  <si>
    <t>Úpravy povrchů, podlahy a osazování výplní</t>
  </si>
  <si>
    <t>622131101</t>
  </si>
  <si>
    <t>Cementový postřik vnějších stěn nanášený celoplošně ručně</t>
  </si>
  <si>
    <t>nadezdívka</t>
  </si>
  <si>
    <t>2*15*1,5</t>
  </si>
  <si>
    <t>zazdívka otvorů</t>
  </si>
  <si>
    <t>2*3*1,1*1,1</t>
  </si>
  <si>
    <t>3*4*0,3*1,1</t>
  </si>
  <si>
    <t>"již provedeno" -30,42</t>
  </si>
  <si>
    <t>622321121</t>
  </si>
  <si>
    <t>Vápenocementová omítka hladká jednovrstvá vnějších stěn nanášená ručně</t>
  </si>
  <si>
    <t>mrazuvzdorná vápenocementová omítka</t>
  </si>
  <si>
    <t>56,22</t>
  </si>
  <si>
    <t>622321141</t>
  </si>
  <si>
    <t>Vápenocementová omítka štuková dvouvrstvá vnějších stěn nanášená ručně</t>
  </si>
  <si>
    <t>961055111</t>
  </si>
  <si>
    <t>Bourání základů ze ŽB</t>
  </si>
  <si>
    <t>962032231</t>
  </si>
  <si>
    <t>Bourání zdiva z cihel pálených nebo vápenopískových na MV nebo MVC přes 1 m3</t>
  </si>
  <si>
    <t>ubourání vnitřní stěny</t>
  </si>
  <si>
    <t>7*0,91*1,1*0,5</t>
  </si>
  <si>
    <t>odstranění nesoudržné zdi</t>
  </si>
  <si>
    <t>15*0,94*1,5*0,5</t>
  </si>
  <si>
    <t>962033111</t>
  </si>
  <si>
    <t>Bourání zdiva z tvárnic ztraceného bednění včetně výztuže a výplně z betonu C8/10, C12/15, C16/20, C20/25 do 1 m3</t>
  </si>
  <si>
    <t>demolice drobné architektury - zídky ze ztraceného bednění</t>
  </si>
  <si>
    <t>21,5*0,2*0,2</t>
  </si>
  <si>
    <t>977151114</t>
  </si>
  <si>
    <t>Jádrové vrty diamantovými korunkami do stavebních materiálů D přes 50 do 60 mm</t>
  </si>
  <si>
    <t>vrty pro vývody drenáže</t>
  </si>
  <si>
    <t>6*1,22</t>
  </si>
  <si>
    <t>985221011</t>
  </si>
  <si>
    <t>Postupné rozebírání kamenného zdiva pro další použití do 1 m3</t>
  </si>
  <si>
    <t>odstranění nesoudržného kamene - odhad</t>
  </si>
  <si>
    <t>0,7</t>
  </si>
  <si>
    <t>985221111</t>
  </si>
  <si>
    <t>Doplnění zdiva kamenem do aktivované malty se spárami dl do 6 m/m2</t>
  </si>
  <si>
    <t>oprava kamenné zárubní zdi</t>
  </si>
  <si>
    <t>997</t>
  </si>
  <si>
    <t>Přesun sutě</t>
  </si>
  <si>
    <t>997006012</t>
  </si>
  <si>
    <t>Ruční třídění stavebního odpadu</t>
  </si>
  <si>
    <t>1452809740</t>
  </si>
  <si>
    <t>"navážka, předpoklad 100%" (196,77*0,3*1,85+196,77*0,7*2,2)</t>
  </si>
  <si>
    <t>997013863</t>
  </si>
  <si>
    <t>Poplatek za uložení stavebního odpadu na recyklační skládce (skládkovné) cihelného kód odpadu 17 01 02</t>
  </si>
  <si>
    <t>25,342+0,045</t>
  </si>
  <si>
    <t>"navážka, předpoklad 70%" 196,77*0,7*2,2</t>
  </si>
  <si>
    <t>"zdivo z kamene" 1,75</t>
  </si>
  <si>
    <t>997013862</t>
  </si>
  <si>
    <t>Poplatek za uložení stavebního odpadu na recyklační skládce (skládkovné) z armovaného betonu kód odpadu 17 01 01</t>
  </si>
  <si>
    <t>-362976203</t>
  </si>
  <si>
    <t>2,021+61,92</t>
  </si>
  <si>
    <t>997221561</t>
  </si>
  <si>
    <t>Vodorovná doprava suti z kusových materiálů do 1 km</t>
  </si>
  <si>
    <t>91,079</t>
  </si>
  <si>
    <t>997221569</t>
  </si>
  <si>
    <t>Příplatek ZKD 1 km u vodorovné dopravy suti z kusových materiálů</t>
  </si>
  <si>
    <t>91,079*14 "Přepočtené koeficientem množství</t>
  </si>
  <si>
    <t>997221611</t>
  </si>
  <si>
    <t>Nakládání suti na dopravní prostředky pro vodorovnou dopravu</t>
  </si>
  <si>
    <t>Dokončovací práce - nátěry</t>
  </si>
  <si>
    <t>šedý nátěr pohledových povrchů</t>
  </si>
  <si>
    <t>15*1,5</t>
  </si>
  <si>
    <t>3*1,1*1,1</t>
  </si>
  <si>
    <t>Izolace proti vodě, vlhkosti a plynům</t>
  </si>
  <si>
    <t>12*1,8</t>
  </si>
  <si>
    <t>"již provedeno" -15</t>
  </si>
  <si>
    <t>11163152</t>
  </si>
  <si>
    <t>lak hydroizolační asfaltový</t>
  </si>
  <si>
    <t>Poznámka k položce:_x000d_
Spotřeba: 0,3-0,5 kg/m2</t>
  </si>
  <si>
    <t>21,6*0,00041 "Přepočtené koeficientem množství</t>
  </si>
  <si>
    <t>"již provedeno" -15*0,00041</t>
  </si>
  <si>
    <t>21,6</t>
  </si>
  <si>
    <t>62853004</t>
  </si>
  <si>
    <t>pás asfaltový natavitelný modifikovaný SBS s vložkou ze skleněné tkaniny a spalitelnou PE fólií nebo jemnozrnným minerálním posypem na horním povrchu tl 4,0mm</t>
  </si>
  <si>
    <t>21,6*1,221 "Přepočtené koeficientem množství</t>
  </si>
  <si>
    <t>"již provedeno" -15*1,221</t>
  </si>
  <si>
    <t>12*5,2</t>
  </si>
  <si>
    <t>28323006</t>
  </si>
  <si>
    <t>fólie profilovaná (nopová) drenážní HDPE s nakašírovanou filtrační textilií s výškou nopů 8mm</t>
  </si>
  <si>
    <t>28323516</t>
  </si>
  <si>
    <t>fólie profilovaná (nopová) drenážní HDPE s nakašírovanou filtrační textilií s výškou nopů 9mm</t>
  </si>
  <si>
    <t>62,4*1,221 "Přepočtené koeficientem množství</t>
  </si>
  <si>
    <t>711161383</t>
  </si>
  <si>
    <t>Izolace proti zemní vlhkosti nopovou fólií ukončení horní lištou</t>
  </si>
  <si>
    <t>2078140363</t>
  </si>
  <si>
    <t>R2.1 - Dokončení stavby</t>
  </si>
  <si>
    <t xml:space="preserve">    767 - Konstrukce zámečnické</t>
  </si>
  <si>
    <t xml:space="preserve">    771 - Podlahy z dlaždic</t>
  </si>
  <si>
    <t xml:space="preserve">    783 - Dokončovací práce - nátěry</t>
  </si>
  <si>
    <t>VÚ - Vegetační úpravy</t>
  </si>
  <si>
    <t>113106171</t>
  </si>
  <si>
    <t>Rozebrání dlažeb vozovek ze zámkové dlažby s ložem z kameniva ručně</t>
  </si>
  <si>
    <t>1585231925</t>
  </si>
  <si>
    <t>"rampa" (5*1,3+3,5*1,3+4*1,3)</t>
  </si>
  <si>
    <t>113106171.R</t>
  </si>
  <si>
    <t>Rozebrání dlažeb vozovek z betonové dlažby 400x400x50 do lože z cementové malty</t>
  </si>
  <si>
    <t>543571706</t>
  </si>
  <si>
    <t>"TZ str.6, odstranění skladeb komunikací" 35</t>
  </si>
  <si>
    <t>113106571</t>
  </si>
  <si>
    <t>Rozebrání dlažeb vozovek ze zámkové dlažby s ložem z kameniva strojně pl přes 200 m2</t>
  </si>
  <si>
    <t>-1159519915</t>
  </si>
  <si>
    <t>"TZ str.6, odstranění skladeb komunikací" 260+110</t>
  </si>
  <si>
    <t>113107123</t>
  </si>
  <si>
    <t>Odstranění podkladu z kameniva drceného tl přes 200 do 300 mm ručně</t>
  </si>
  <si>
    <t>-1967176211</t>
  </si>
  <si>
    <t>"rampa" (5*1,3+3,5*1,3+4*1,3)*0,6</t>
  </si>
  <si>
    <t>113107124.R</t>
  </si>
  <si>
    <t>Roztřídění zbytků sutě, zeminy a stavebního materiálu (naložení a odvoz, viz. samostatná položka)</t>
  </si>
  <si>
    <t>1414872078</t>
  </si>
  <si>
    <t>"TZ str.6, odstranění skladeb komunikací" 7,5+7,5+4*1*1</t>
  </si>
  <si>
    <t>"živice" 5</t>
  </si>
  <si>
    <t>113107523</t>
  </si>
  <si>
    <t>Odstranění podkladu z kameniva drceného tl přes 200 do 300 mm při překopech strojně pl přes 15 m2</t>
  </si>
  <si>
    <t>23052730</t>
  </si>
  <si>
    <t>"TZ str.6, odstranění skladeb komunikací" 47</t>
  </si>
  <si>
    <t>113107524</t>
  </si>
  <si>
    <t>Odstranění podkladu z kameniva drceného tl přes 300 do 400 mm při překopech strojně pl přes 15 m2</t>
  </si>
  <si>
    <t>1209148250</t>
  </si>
  <si>
    <t>113107537</t>
  </si>
  <si>
    <t>Odstranění podkladu z betonu vyztuženého sítěmi tl přes 150 do 300 mm při překopech strojně pl přes 15 m2</t>
  </si>
  <si>
    <t>-763538270</t>
  </si>
  <si>
    <t>1916338153</t>
  </si>
  <si>
    <t>"TZ str. 17, odtěžení nově naveženého zásypu, odvoz, přívoz a zpětné zásypy" 371,2</t>
  </si>
  <si>
    <t>153111114</t>
  </si>
  <si>
    <t>Příčné řezání ocelových zaberaněných štětovnic z terénu</t>
  </si>
  <si>
    <t>1991993578</t>
  </si>
  <si>
    <t>1711604689</t>
  </si>
  <si>
    <t>"TZ str. 17, odtěžení nově naveženého zásypu, odvoz, přívoz a zpětné zásypy - vodorovné přemístění na mezideponii, tam a zpět" 371,2*2</t>
  </si>
  <si>
    <t>280736789</t>
  </si>
  <si>
    <t>"výkopek na staveništi - zemina" 15+5</t>
  </si>
  <si>
    <t>162751119</t>
  </si>
  <si>
    <t>Příplatek k vodorovnému přemístění výkopku/sypaniny z horniny třídy těžitelnosti I skupiny 1 až 3 ZKD 1000 m přes 10000 m</t>
  </si>
  <si>
    <t>324729470</t>
  </si>
  <si>
    <t>20*5 'Přepočtené koeficientem množství</t>
  </si>
  <si>
    <t>-2078601710</t>
  </si>
  <si>
    <t>1062773980</t>
  </si>
  <si>
    <t>"TZ str. 17, odtěžení nově naveženého zásypu, odvoz, přívoz a zpětné zásypy" 371,2*2</t>
  </si>
  <si>
    <t>759092933</t>
  </si>
  <si>
    <t>"výkopek na staveništi - zemina" (15+5)*1,85</t>
  </si>
  <si>
    <t>-459918345</t>
  </si>
  <si>
    <t>-1142482621</t>
  </si>
  <si>
    <t>"zpětný zásyp výkopu u opěrné zdi nad železnicí doveženým materiálem - odhad" 275</t>
  </si>
  <si>
    <t>165382463</t>
  </si>
  <si>
    <t>591441111.R</t>
  </si>
  <si>
    <t>Kladení dlažby z mozaiky jednobarevné komunikací pro pěší lože z flexibilního mrazuvzdorného lepidla</t>
  </si>
  <si>
    <t>1205601057</t>
  </si>
  <si>
    <t>Poznámka k položce:_x000d_
jednotková cena vč. spárování</t>
  </si>
  <si>
    <t>"vstup do č.p. 112" 15</t>
  </si>
  <si>
    <t>58381005.R</t>
  </si>
  <si>
    <t>kostka štípaná dlažební mozaika žula 6/6 šedá</t>
  </si>
  <si>
    <t>1951518021</t>
  </si>
  <si>
    <t>15*1,02 'Přepočtené koeficientem množství</t>
  </si>
  <si>
    <t>611315413</t>
  </si>
  <si>
    <t>Oprava vnitřní vápenné hladké omítky stropů v rozsahu plochy přes 30 do 50 %</t>
  </si>
  <si>
    <t>-2009382655</t>
  </si>
  <si>
    <t>"TZ str. 7 Hydroizolace stropu kolektoru, oprava omítek kolektoru" 15</t>
  </si>
  <si>
    <t>622131100</t>
  </si>
  <si>
    <t>Vápenný postřik vnějších stěn nanášený celoplošně ručně</t>
  </si>
  <si>
    <t>-775185788</t>
  </si>
  <si>
    <t>622323111</t>
  </si>
  <si>
    <t>Vápenocementová omítka hladkých vnějších stěn tloušťky do 5 mm nanášená ručně</t>
  </si>
  <si>
    <t>55383502</t>
  </si>
  <si>
    <t>622323191</t>
  </si>
  <si>
    <t>Příplatek k vápenocementové omítce hladkých vnějších stěn za každý další 1 mm tloušťky ručně</t>
  </si>
  <si>
    <t>-506433219</t>
  </si>
  <si>
    <t>631312121</t>
  </si>
  <si>
    <t>Doplnění dosavadních mazanin betonem prostým plochy do 4 m2 tloušťky do 80 mm</t>
  </si>
  <si>
    <t>2030435362</t>
  </si>
  <si>
    <t>"TZ str.- 16, doplnění bet. mazanin" 22*0,1</t>
  </si>
  <si>
    <t>634911100.R</t>
  </si>
  <si>
    <t>Vyplnění dilatační spáry trvale pružným tmelem</t>
  </si>
  <si>
    <t>72247959</t>
  </si>
  <si>
    <t>"TZ str 17, oprava zárubní zdi nad železnicí, řezání dilatačních spár omítek" 4*15</t>
  </si>
  <si>
    <t>634911112</t>
  </si>
  <si>
    <t>Řezání dilatačních spár š 5 mm hl přes 10 do 20 mm v čerstvé betonové mazanině</t>
  </si>
  <si>
    <t>-1102159111</t>
  </si>
  <si>
    <t>935113111</t>
  </si>
  <si>
    <t>Osazení odvodňovacího polymerbetonového žlabu s krycím roštem šířky do 200 mm</t>
  </si>
  <si>
    <t>-2131902452</t>
  </si>
  <si>
    <t>"vstup do č.p. 112 + plochý žlab" 3,5</t>
  </si>
  <si>
    <t>59227104</t>
  </si>
  <si>
    <t>žlab odvodňovací z polymerbetonu bez spádu dna se svislým odtokem a integrovaným těsněním pozinkovaná hrana š 100mm</t>
  </si>
  <si>
    <t>756948486</t>
  </si>
  <si>
    <t>56241406</t>
  </si>
  <si>
    <t>čelo plné na začátek a konec odvodňovacího žlabu PE/PP š 100 mm</t>
  </si>
  <si>
    <t>1342481235</t>
  </si>
  <si>
    <t>"vstup do č.p. 112 + plochý žlab" 2</t>
  </si>
  <si>
    <t>56241016</t>
  </si>
  <si>
    <t>rošt můstkový C250 litina pro žlab š 100mm</t>
  </si>
  <si>
    <t>-905016504</t>
  </si>
  <si>
    <t>939291012</t>
  </si>
  <si>
    <t>Obetonování konstrukcí pozemních komunikací z betonu prostého tř. C 16/20</t>
  </si>
  <si>
    <t>1258782980</t>
  </si>
  <si>
    <t>"vstup do č.p. 112 + plochý žlab" 0,3*0,2*3,5</t>
  </si>
  <si>
    <t>-1654133943</t>
  </si>
  <si>
    <t>"vstup do č.p. 112 + plochý žlab" 0,3*0,15*3,5</t>
  </si>
  <si>
    <t>"podezdívka oplocení rampy+schodiště" (5,0*0,3+2,25*0,3+1,75*0,3+1,75*0,3+1,1*0,3)*0,4+1,5*1,1*0,5</t>
  </si>
  <si>
    <t>961055111.R</t>
  </si>
  <si>
    <t>Šetrné postupní ruční odbourání základového zdiva ze ŽB vč. případného odřezání (podrobný postup dle TP dodavatele)</t>
  </si>
  <si>
    <t>663082506</t>
  </si>
  <si>
    <t>"TZ str.6 Demolice, demolice koruny opěrné zdi" ((3,4+10,84)*0,5+(9,29)*0,35)*0,25</t>
  </si>
  <si>
    <t>962033121</t>
  </si>
  <si>
    <t>Bourání zdiva z tvárnic ztraceného bednění včetně výztuže a výplně z betonu C8/10, C12/15, C16/20, C20/25 přes 1 m3</t>
  </si>
  <si>
    <t>902215196</t>
  </si>
  <si>
    <t>"podezdívka oplocení rampy" 5,0*0,6+2,25*0,6+1,75*0,6+1,75*0,8+1,1*0,8</t>
  </si>
  <si>
    <t>978015391</t>
  </si>
  <si>
    <t>Otlučení (osekání) vnější vápenné nebo vápenocementové omítky stupně členitosti 1 a 2 v rozsahu přes 80 do 100 %</t>
  </si>
  <si>
    <t>1197212735</t>
  </si>
  <si>
    <t>"TZ str 3, bod. 15, požadavek NPÚ, opěrná stěna nad želieznicí" 30+26</t>
  </si>
  <si>
    <t>985112131</t>
  </si>
  <si>
    <t>Odsekání degradovaného betonu rubu kleneb a podlah tl do 10 mm</t>
  </si>
  <si>
    <t>-422618582</t>
  </si>
  <si>
    <t>"betonová dlažba 400x400x50 na rampě ke vstupu do obj. 111, odhad 15%" 21*0,15</t>
  </si>
  <si>
    <t>985112132</t>
  </si>
  <si>
    <t>Odsekání degradovaného betonu rubu kleneb a podlah tl přes 10 do 30 mm</t>
  </si>
  <si>
    <t>843246564</t>
  </si>
  <si>
    <t>985112133</t>
  </si>
  <si>
    <t>Odsekání degradovaného betonu rubu kleneb a podlah tl přes 30 do 50 mm</t>
  </si>
  <si>
    <t>-671792855</t>
  </si>
  <si>
    <t>985112193</t>
  </si>
  <si>
    <t>Příplatek k odsekání degradovaného betonu za plochu do 10 m2 jednotlivě</t>
  </si>
  <si>
    <t>-1063952135</t>
  </si>
  <si>
    <t>"betonová dlažba 400x400x50 na rampě ke vstupu do obj. 111, odhad 15%+15%+15%" 21*0,45</t>
  </si>
  <si>
    <t>985131311</t>
  </si>
  <si>
    <t>Ruční dočištění ploch stěn, rubu kleneb a podlah ocelových kartáči</t>
  </si>
  <si>
    <t>1500781595</t>
  </si>
  <si>
    <t>985131411</t>
  </si>
  <si>
    <t>Vysušení ploch stěn, rubu kleneb a podlah stlačeným vzduchem</t>
  </si>
  <si>
    <t>604734777</t>
  </si>
  <si>
    <t>"betonová dlažba 400x400x50 na rampě ke vstupu do obj. 111, odhad 100%" 21</t>
  </si>
  <si>
    <t>985132111</t>
  </si>
  <si>
    <t>Očištění ploch líce kleneb a podhledů tlakovou vodou</t>
  </si>
  <si>
    <t>-1846483364</t>
  </si>
  <si>
    <t>985139112</t>
  </si>
  <si>
    <t>Příplatek k očištění ploch za plochu do 10 m2 jednotlivě</t>
  </si>
  <si>
    <t>491323362</t>
  </si>
  <si>
    <t>985221120</t>
  </si>
  <si>
    <t>Příplatek za objem zdiva do 1 m3 jednotlivě</t>
  </si>
  <si>
    <t>1533214988</t>
  </si>
  <si>
    <t>"TZ str 3, bod. 15, požadavek NPÚ, odhad 30%" (30+26)*0,3</t>
  </si>
  <si>
    <t>985221131</t>
  </si>
  <si>
    <t>Doplnění zdiva kamenem do vápenocementové nebo vápenocementové malty se spárami dl do 6 m/m2</t>
  </si>
  <si>
    <t>-1196284284</t>
  </si>
  <si>
    <t>"TZ str 3, bod. 15, požadavek NPÚ, odhad 15%" (30+26)*0,5*0,15</t>
  </si>
  <si>
    <t>985221132</t>
  </si>
  <si>
    <t>Doplnění zdiva kamenem do vápenocementové nebo vápenocementové malty se spárami dl přes 6 do 12 m/m2</t>
  </si>
  <si>
    <t>408391180</t>
  </si>
  <si>
    <t>"TZ str 3, bod. 15, požadavek NPÚ, odhad 10%" (30+26)*0,5*0,1</t>
  </si>
  <si>
    <t>985221133</t>
  </si>
  <si>
    <t>Doplnění zdiva kamenem do vápenocementové nebo vápenocementové malty se spárami dl přes 12 m/m2</t>
  </si>
  <si>
    <t>1103692568</t>
  </si>
  <si>
    <t>"TZ str 3, bod. 15, požadavek NPÚ, odhad 5%" (30+26)*0,5*0,05</t>
  </si>
  <si>
    <t>58381090.R</t>
  </si>
  <si>
    <t>kámen - velikost a materiál dle stavajícího</t>
  </si>
  <si>
    <t>162068106</t>
  </si>
  <si>
    <t>16,8*1,1 'Přepočtené koeficientem množství</t>
  </si>
  <si>
    <t>985311311</t>
  </si>
  <si>
    <t>Reprofilace rubu kleneb a podlah cementovou sanační maltou tl 10 mm</t>
  </si>
  <si>
    <t>1082932603</t>
  </si>
  <si>
    <t>985311312</t>
  </si>
  <si>
    <t>Reprofilace rubu kleneb a podlah cementovou sanační maltou tl přes 10 do 20 mm</t>
  </si>
  <si>
    <t>2115344825</t>
  </si>
  <si>
    <t>"betonová dlažba 400x400x50 na rampě ke vstupu do obj. 111, + celoplošně" 21</t>
  </si>
  <si>
    <t>985311313</t>
  </si>
  <si>
    <t>Reprofilace rubu kleneb a podlah cementovou sanační maltou tl přes 20 do 30 mm</t>
  </si>
  <si>
    <t>-145684748</t>
  </si>
  <si>
    <t>985311912</t>
  </si>
  <si>
    <t>Příplatek při reprofilaci sanační maltou za plochu do 10 m2 jednotlivě</t>
  </si>
  <si>
    <t>-1253361489</t>
  </si>
  <si>
    <t>985321212</t>
  </si>
  <si>
    <t>Ochranný nátěr výztuže na epoxidové bázi rubu kleneb a podlah 1 vrstva tl 1 mm</t>
  </si>
  <si>
    <t>-123044126</t>
  </si>
  <si>
    <t>"betonová dlažba 400x400x50 na rampě ke vstupu do obj. 111, odhad (45% plochy * 5% výztuže)" 21*0,45*0,05</t>
  </si>
  <si>
    <t>985321912</t>
  </si>
  <si>
    <t>Příplatek k cenám ochranného nátěru výztuže za plochu do 10 m2 jednotlivě</t>
  </si>
  <si>
    <t>1534576750</t>
  </si>
  <si>
    <t>985323111</t>
  </si>
  <si>
    <t>Spojovací můstek reprofilovaného betonu na cementové bázi tl 1 mm</t>
  </si>
  <si>
    <t>-778295363</t>
  </si>
  <si>
    <t>985323912</t>
  </si>
  <si>
    <t>Příplatek k cenám spojovacího můstku za plochu do 10 m2 jednotlivě</t>
  </si>
  <si>
    <t>-392693425</t>
  </si>
  <si>
    <t>-1600207820</t>
  </si>
  <si>
    <t>-71108620</t>
  </si>
  <si>
    <t>-846786374</t>
  </si>
  <si>
    <t>484,247*14 'Přepočtené koeficientem množství</t>
  </si>
  <si>
    <t>997221612</t>
  </si>
  <si>
    <t>Nakládání vybouraných hmot na dopravní prostředky pro vodorovnou dopravu</t>
  </si>
  <si>
    <t>-1657150273</t>
  </si>
  <si>
    <t>997221665</t>
  </si>
  <si>
    <t>Poplatek za uložení na skládce (skládkovné) odpadu asfaltového s dehtem kód odpadu 17 03 01</t>
  </si>
  <si>
    <t>1494870693</t>
  </si>
  <si>
    <t>"živice, 50%" 5*2,2*0,5</t>
  </si>
  <si>
    <t>997221861</t>
  </si>
  <si>
    <t>Poplatek za uložení na recyklační skládce (skládkovné) stavebního odpadu z prostého betonu pod kódem 17 01 01</t>
  </si>
  <si>
    <t>272183509</t>
  </si>
  <si>
    <t>427,855-11</t>
  </si>
  <si>
    <t>997221875</t>
  </si>
  <si>
    <t>Poplatek za uložení na recyklační skládce (skládkovné) stavebního odpadu asfaltového bez obsahu dehtu zatříděného do Katalogu odpadů pod kódem 17 03 02</t>
  </si>
  <si>
    <t>1371682367</t>
  </si>
  <si>
    <t>418094237</t>
  </si>
  <si>
    <t>Konstrukce zámečnické</t>
  </si>
  <si>
    <t>767161813</t>
  </si>
  <si>
    <t>Demontáž zábradlí rovného nerozebíratelného hmotnosti 1 m zábradlí do 20 kg do suti</t>
  </si>
  <si>
    <t>-1311136045</t>
  </si>
  <si>
    <t>5+2,25+1,1+3,51</t>
  </si>
  <si>
    <t>Dočasná fixace plechového rozvaděče VO k zárubní zdi (viz. statická část)</t>
  </si>
  <si>
    <t>-542274153</t>
  </si>
  <si>
    <t>767R002</t>
  </si>
  <si>
    <t>Odpojení knihoboxu vč. ukončení vývodů a přesunutí knihoboxu na provizorní místo vč. jeho ochrany</t>
  </si>
  <si>
    <t>-1888200629</t>
  </si>
  <si>
    <t>767R003</t>
  </si>
  <si>
    <t>Zpětné přesunutí knihoboxu vč. napojení na rozvody</t>
  </si>
  <si>
    <t>1325573366</t>
  </si>
  <si>
    <t>771</t>
  </si>
  <si>
    <t>Podlahy z dlaždic</t>
  </si>
  <si>
    <t>771554112.R</t>
  </si>
  <si>
    <t>Montáž podlah z dlaždic teracových lepených flexibilním mrazuvzdorným lepidlem přes 6 do 9 ks/m2</t>
  </si>
  <si>
    <t>1480827485</t>
  </si>
  <si>
    <t>-357917786</t>
  </si>
  <si>
    <t>21*1,15 'Přepočtené koeficientem množství</t>
  </si>
  <si>
    <t>998771201</t>
  </si>
  <si>
    <t>Přesun hmot procentní pro podlahy z dlaždic v objektech v do 6 m</t>
  </si>
  <si>
    <t>-1079256625</t>
  </si>
  <si>
    <t>783301303</t>
  </si>
  <si>
    <t>Bezoplachové odrezivění zámečnických konstrukcí</t>
  </si>
  <si>
    <t>-1265025235</t>
  </si>
  <si>
    <t>"TZ str. 7 Hydroizolace stropu kolektoru, doplnění nátěrů ocelových překladů" 5,5</t>
  </si>
  <si>
    <t>783301401</t>
  </si>
  <si>
    <t>Ometení zámečnických konstrukcí</t>
  </si>
  <si>
    <t>419527951</t>
  </si>
  <si>
    <t>783324201</t>
  </si>
  <si>
    <t>Základní antikorozní jednonásobný akrylátový nátěr zámečnických konstrukcí</t>
  </si>
  <si>
    <t>528750458</t>
  </si>
  <si>
    <t>VÚ</t>
  </si>
  <si>
    <t>Vegetační úpravy</t>
  </si>
  <si>
    <t>18481300R</t>
  </si>
  <si>
    <t>Vyčištění pozemku od pozůstatku stavebních prací vč. odvozu a likvidace odpadu</t>
  </si>
  <si>
    <t>1165652892</t>
  </si>
  <si>
    <t>181101121</t>
  </si>
  <si>
    <t>Úprava pozemku s rozpojením, přehrnutím, urovnáním a přehrnutím do 20 m zeminy skupiny 1 a 2</t>
  </si>
  <si>
    <t>-1708908636</t>
  </si>
  <si>
    <t>235*0,5</t>
  </si>
  <si>
    <t>181151115</t>
  </si>
  <si>
    <t>Úprava zrnitosti ornice rozpojením balvanů tl vrstvy přes 250 do 300 mm v hornině třídy těžitelnosti I a II skupiny 1 až 4 pl do 500 m2 strojně</t>
  </si>
  <si>
    <t>2140580090</t>
  </si>
  <si>
    <t>-825783831</t>
  </si>
  <si>
    <t>184813511</t>
  </si>
  <si>
    <t>Chemické odplevelení před založením kultury postřikem na široko v rovině a svahu do 1:5 ručně</t>
  </si>
  <si>
    <t>-825982122</t>
  </si>
  <si>
    <t>"trávník" 235*2</t>
  </si>
  <si>
    <t>183402121</t>
  </si>
  <si>
    <t>Rozrušení půdy souvislé pl přes 100 do 500 m2 hl přes 50 do 150 mm v rovině a svahu do 1:5</t>
  </si>
  <si>
    <t>-1991772688</t>
  </si>
  <si>
    <t>"trávník" 235</t>
  </si>
  <si>
    <t>183403114</t>
  </si>
  <si>
    <t>Obdělání půdy kultivátorováním v rovině a svahu do 1:5</t>
  </si>
  <si>
    <t>-1870086125</t>
  </si>
  <si>
    <t>183403152</t>
  </si>
  <si>
    <t>Obdělání půdy vláčením v rovině a svahu do 1:5</t>
  </si>
  <si>
    <t>-965265716</t>
  </si>
  <si>
    <t>183403153</t>
  </si>
  <si>
    <t>Obdělání půdy hrabáním v rovině a svahu do 1:5</t>
  </si>
  <si>
    <t>-138936139</t>
  </si>
  <si>
    <t>181911101</t>
  </si>
  <si>
    <t>Úprava pláně v hornině třídy těžitelnosti I skupiny 1 až 2 bez zhutnění ručně</t>
  </si>
  <si>
    <t>-562546019</t>
  </si>
  <si>
    <t>181311103</t>
  </si>
  <si>
    <t>Rozprostření ornice tl vrstvy do 200 mm v rovině nebo ve svahu do 1:5 ručně</t>
  </si>
  <si>
    <t>-277415965</t>
  </si>
  <si>
    <t>10364101</t>
  </si>
  <si>
    <t>zemina pro terénní úpravy - ornice</t>
  </si>
  <si>
    <t>359299148</t>
  </si>
  <si>
    <t>Poznámka k položce:_x000d_
specifikace dle PD</t>
  </si>
  <si>
    <t>"trávník" 235*0,15*1,9</t>
  </si>
  <si>
    <t>182303111</t>
  </si>
  <si>
    <t>Doplnění zeminy nebo substrátu na travnatých plochách tl do 50 mm rovina v rovinně a svahu do 1:5</t>
  </si>
  <si>
    <t>1062775335</t>
  </si>
  <si>
    <t>10371500</t>
  </si>
  <si>
    <t>substrát pro trávníky VL</t>
  </si>
  <si>
    <t>-470400130</t>
  </si>
  <si>
    <t>235*0,051 'Přepočtené koeficientem množství</t>
  </si>
  <si>
    <t>181411131</t>
  </si>
  <si>
    <t>Založení parkového trávníku výsevem pl do 1000 m2 v rovině a ve svahu do 1:5</t>
  </si>
  <si>
    <t>-787921521</t>
  </si>
  <si>
    <t>00572410</t>
  </si>
  <si>
    <t>osivo směs travní parková</t>
  </si>
  <si>
    <t>637953904</t>
  </si>
  <si>
    <t>235*0,025 'Přepočtené koeficientem množství</t>
  </si>
  <si>
    <t>185803211</t>
  </si>
  <si>
    <t>Uválcování trávníku v rovině a svahu do 1:5</t>
  </si>
  <si>
    <t>6654069</t>
  </si>
  <si>
    <t>185803111</t>
  </si>
  <si>
    <t>Ošetření trávníku shrabáním v rovině a svahu do 1:5</t>
  </si>
  <si>
    <t>116700242</t>
  </si>
  <si>
    <t>185851121</t>
  </si>
  <si>
    <t>Dovoz vody pro zálivku rostlin za vzdálenost do 1000 m</t>
  </si>
  <si>
    <t>-437888145</t>
  </si>
  <si>
    <t>183101321</t>
  </si>
  <si>
    <t>Jamky pro výsadbu s výměnou 100 % půdy zeminy skupiny 1 až 4 obj přes 0,4 do 1 m3 v rovině a svahu do 1:5</t>
  </si>
  <si>
    <t>-1267343793</t>
  </si>
  <si>
    <t>"výsadba" 3</t>
  </si>
  <si>
    <t>10321100</t>
  </si>
  <si>
    <t>zahradní substrát pro výsadbu VL</t>
  </si>
  <si>
    <t>1064419383</t>
  </si>
  <si>
    <t>3*0,6 'Přepočtené koeficientem množství</t>
  </si>
  <si>
    <t>184911431</t>
  </si>
  <si>
    <t>Mulčování rostlin kůrou tl přes 0,1 do 0,15 m v rovině a svahu do 1:5</t>
  </si>
  <si>
    <t>1874305708</t>
  </si>
  <si>
    <t>"výsadba" 0,9*0,9*3</t>
  </si>
  <si>
    <t>10391100</t>
  </si>
  <si>
    <t>kůra mulčovací VL</t>
  </si>
  <si>
    <t>789639212</t>
  </si>
  <si>
    <t>2,43*0,153 'Přepočtené koeficientem množství</t>
  </si>
  <si>
    <t>185802113</t>
  </si>
  <si>
    <t>Hnojení půdy umělým hnojivem na široko v rovině a svahu do 1:5</t>
  </si>
  <si>
    <t>CS ÚRS 2022 02</t>
  </si>
  <si>
    <t>1692982560</t>
  </si>
  <si>
    <t>235*0,000005</t>
  </si>
  <si>
    <t>umělé hnojivo</t>
  </si>
  <si>
    <t>-1490376415</t>
  </si>
  <si>
    <t>235*0,005</t>
  </si>
  <si>
    <t>184102112</t>
  </si>
  <si>
    <t>Výsadba dřeviny s balem D přes 0,2 do 0,3 m do jamky se zalitím v rovině a svahu do 1:5</t>
  </si>
  <si>
    <t>-1670393668</t>
  </si>
  <si>
    <t>02650901.R</t>
  </si>
  <si>
    <t>Amelanchier lamarckii, Sol 4xp š.100–150 v.200–250</t>
  </si>
  <si>
    <t>-1196614635</t>
  </si>
  <si>
    <t>02650902.R</t>
  </si>
  <si>
    <t>Corylus avellana 'Hallesche Riesennuss', Sol 4xp š.100–150 v.200–250</t>
  </si>
  <si>
    <t>-1095996411</t>
  </si>
  <si>
    <t>998231411</t>
  </si>
  <si>
    <t>Ruční přesun hmot pro sadovnické a krajinářské úpravy do 100 m</t>
  </si>
  <si>
    <t>-769401492</t>
  </si>
  <si>
    <t>R2.2 - Anglické dvorky, sanace soklu, oprava omítek</t>
  </si>
  <si>
    <t>X01 - Anglické dvorky</t>
  </si>
  <si>
    <t xml:space="preserve">    712 - Povlakové krytiny</t>
  </si>
  <si>
    <t xml:space="preserve">    721 - Zdravotechnika - vnitřní kanalizace</t>
  </si>
  <si>
    <t>X02 - Hydroizolace soklů obytných budov a knihovny</t>
  </si>
  <si>
    <t xml:space="preserve">    2.6 - Úpravy povrchů, podlahy a osazování výplní</t>
  </si>
  <si>
    <t xml:space="preserve">    2.9 - Ostatní konstrukce a práce, bourání</t>
  </si>
  <si>
    <t xml:space="preserve">    2.998 - Přesun hmot</t>
  </si>
  <si>
    <t xml:space="preserve">    2.S - Přesuny sutí</t>
  </si>
  <si>
    <t xml:space="preserve">    2.711 - Izolace proti vodě, vlhkosti a plynům</t>
  </si>
  <si>
    <t>X03 - Oprava omítek - bytový dům čp.113, knihovna</t>
  </si>
  <si>
    <t xml:space="preserve">    3.6 - Úpravy povrchů, podlahy a osazování výplní</t>
  </si>
  <si>
    <t xml:space="preserve">    3.9 - Ostatní konstrukce a práce, bourání</t>
  </si>
  <si>
    <t xml:space="preserve">    3.998 - Přesun hmot</t>
  </si>
  <si>
    <t xml:space="preserve">    3.S - Přesuny sutí</t>
  </si>
  <si>
    <t xml:space="preserve">    3.711 - Izolace proti vodě</t>
  </si>
  <si>
    <t xml:space="preserve">    781 - Dokončovací práce - obklady</t>
  </si>
  <si>
    <t>X01</t>
  </si>
  <si>
    <t>Anglické dvorky</t>
  </si>
  <si>
    <t>132251101</t>
  </si>
  <si>
    <t>Hloubení rýh nezapažených š do 800 mm v hornině třídy těžitelnosti I skupiny 3 objem do 20 m3 strojně</t>
  </si>
  <si>
    <t>-777805262</t>
  </si>
  <si>
    <t>"AD-02" 9,0</t>
  </si>
  <si>
    <t>"AD-03" 4,0</t>
  </si>
  <si>
    <t>"AD-04" 2,0</t>
  </si>
  <si>
    <t>"AD-05" 5,0</t>
  </si>
  <si>
    <t>"odvodnění AD na náměstí" 3,0</t>
  </si>
  <si>
    <t>Mezisoučet</t>
  </si>
  <si>
    <t>23,0*0,4*1,0</t>
  </si>
  <si>
    <t>132212131</t>
  </si>
  <si>
    <t>Hloubení nezapažených rýh šířky do 800 mm v soudržných horninách třídy těžitelnosti I skupiny 3 ručně</t>
  </si>
  <si>
    <t>152743273</t>
  </si>
  <si>
    <t>výkop pro manipulaci při opravě, vybudování anglických dvorků</t>
  </si>
  <si>
    <t>"AD-02" 1,5*0,9*8,0</t>
  </si>
  <si>
    <t>"AD-03" 1,5*1,45*2,5</t>
  </si>
  <si>
    <t>"AD-04" 1,5*1,45*(5,55+1,26)</t>
  </si>
  <si>
    <t>"AD-05" 1,5*1,0*(1,0*2+5,0)</t>
  </si>
  <si>
    <t>174111101</t>
  </si>
  <si>
    <t>Zásyp jam, šachet rýh nebo kolem objektů sypaninou se zhutněním ručně</t>
  </si>
  <si>
    <t>1976125773</t>
  </si>
  <si>
    <t>23,0*0,4*1,0-23,0*0,4*0,4</t>
  </si>
  <si>
    <t>175111201</t>
  </si>
  <si>
    <t>Obsypání objektu nad přilehlým původním terénem sypaninou bez prohození, uloženou do 3 m ručně</t>
  </si>
  <si>
    <t>-875026804</t>
  </si>
  <si>
    <t>zpětný zásyp po manipulaci při opravě, vybudování anglických dvorků</t>
  </si>
  <si>
    <t>211971110</t>
  </si>
  <si>
    <t>Zřízení opláštění žeber nebo trativodů geotextilií v rýze nebo zářezu sklonu do 1:2</t>
  </si>
  <si>
    <t>-1982209514</t>
  </si>
  <si>
    <t>1,0*23,0</t>
  </si>
  <si>
    <t>69311060</t>
  </si>
  <si>
    <t>geotextilie netkaná separační, ochranná, filtrační, drenážní PP 200g/m2</t>
  </si>
  <si>
    <t>-717201811</t>
  </si>
  <si>
    <t>23*1,1845 'Přepočtené koeficientem množství</t>
  </si>
  <si>
    <t>212750103</t>
  </si>
  <si>
    <t>Trativod z drenážních trubek PVC-U SN 4 perforace 360° včetně lože otevřený výkop DN 160 pro budovy plocha pro vtékání vody min. 80 cm2/m</t>
  </si>
  <si>
    <t>-568555651</t>
  </si>
  <si>
    <t>272322611</t>
  </si>
  <si>
    <t>Základové klenby ze ŽB se zvýšenými nároky na prostředí tř. C 30/37</t>
  </si>
  <si>
    <t>106171795</t>
  </si>
  <si>
    <t>"AD-03" 0,2*0,81*2,21</t>
  </si>
  <si>
    <t>"AD-04" 0,2*0,81*(5,55+1,26)</t>
  </si>
  <si>
    <t>Příplatek za stržení povrchu mazaniny tl. 24 cm</t>
  </si>
  <si>
    <t>-1074686537</t>
  </si>
  <si>
    <t>-1483713975</t>
  </si>
  <si>
    <t>"AD-03" 0,25*(0,81*4+2,21*2)</t>
  </si>
  <si>
    <t>"AD-04" 0,25*(0,81+5,55+1,26)</t>
  </si>
  <si>
    <t>-1578716384</t>
  </si>
  <si>
    <t>-1373510240</t>
  </si>
  <si>
    <t>Kari síť 8/150/150</t>
  </si>
  <si>
    <t>"AD-03" 0,81*2,21*0,0054*1,1</t>
  </si>
  <si>
    <t>"AD-04" 0,81*(5,55+1,26)*0,0054*1,1</t>
  </si>
  <si>
    <t>279113152</t>
  </si>
  <si>
    <t>Základová zeď tl přes 150 do 200 mm z tvárnic ztraceného bednění včetně výplně z betonu tř. C 25/30</t>
  </si>
  <si>
    <t>-817237920</t>
  </si>
  <si>
    <t>"AD-02" 0,25*(0,6*2+7,57)</t>
  </si>
  <si>
    <t>"AD-03" 1,0*(0,61*2+2,21)</t>
  </si>
  <si>
    <t>"AD-04" 1,0*(0,81+5,55+1,26+0,61)</t>
  </si>
  <si>
    <t>1377162444</t>
  </si>
  <si>
    <t>13,853*0,2*0,135</t>
  </si>
  <si>
    <t>417321414</t>
  </si>
  <si>
    <t>Ztužující pásy a věnce ze ŽB tř. C 20/25</t>
  </si>
  <si>
    <t>2134915606</t>
  </si>
  <si>
    <t>"AD-02" 0,2*0,15*(0,8*2+7,57)</t>
  </si>
  <si>
    <t>"AD-03" 0,2*0,25*(0,81*2+2,21)</t>
  </si>
  <si>
    <t xml:space="preserve">"AD-04" 0,2*0,2*(0,81+5,55+1,26+0,61) </t>
  </si>
  <si>
    <t>"AD-05" 0,2*0,25*(0,6*2+4,5)</t>
  </si>
  <si>
    <t>-2145576660</t>
  </si>
  <si>
    <t>"AD-02" 0,25*2*(0,8*2+7,57)</t>
  </si>
  <si>
    <t>"AD-03" 0,25*2*(0,81*2+2,21)</t>
  </si>
  <si>
    <t xml:space="preserve">"AD-04" 0,25*2*(0,81+5,55+1,26+0,61) </t>
  </si>
  <si>
    <t>"AD-05" 0,3*2*(0,75*2+4,5)</t>
  </si>
  <si>
    <t>-541478790</t>
  </si>
  <si>
    <t>622451251</t>
  </si>
  <si>
    <t>Vnější omítka stěn vodotěsná jednovrstvá tl 10 mm</t>
  </si>
  <si>
    <t>-1275107419</t>
  </si>
  <si>
    <t>"AD-02" 0,9*(0,8*2+7,57)</t>
  </si>
  <si>
    <t>"AD-03" 1,25*(0,81*2+2,21)</t>
  </si>
  <si>
    <t>"AD-04" 1,25*(0,81+5,55+1,26+0,81)</t>
  </si>
  <si>
    <t>"AD-05" 0,75*(0,75*2+4,5)</t>
  </si>
  <si>
    <t>622451252</t>
  </si>
  <si>
    <t>Vnější omítka stěn vodotěsná dvouvrstvá tl 10+10 mm</t>
  </si>
  <si>
    <t>-901044243</t>
  </si>
  <si>
    <t>"AD-01" 1,25*(0,5*4+4,84+2,9)</t>
  </si>
  <si>
    <t>"AD-02" 0,9*(0,6*4+3,48*2)</t>
  </si>
  <si>
    <t>"AD-03" 1,25*(0,61*2+1,81)</t>
  </si>
  <si>
    <t>"AD-04" 1,25*(0,61+5,35+1,06+0,61)</t>
  </si>
  <si>
    <t>622451256</t>
  </si>
  <si>
    <t>Příplatek za vyhlazení poslední vrstvy u vnější omítky stěn vodotěsné</t>
  </si>
  <si>
    <t>1970103013</t>
  </si>
  <si>
    <t>28,079+33,925</t>
  </si>
  <si>
    <t>631311214</t>
  </si>
  <si>
    <t>Mazanina tl přes 50 do 80 mm z betonu prostého se zvýšenými nároky na prostředí tř. C 25/30</t>
  </si>
  <si>
    <t>167050971</t>
  </si>
  <si>
    <t xml:space="preserve"> nadbetonávka s vlákny</t>
  </si>
  <si>
    <t>"AD-01" 8,14*0,35*0,05</t>
  </si>
  <si>
    <t>631319011</t>
  </si>
  <si>
    <t>Příplatek k mazanině tl přes 50 do 80 mm za přehlazení povrchu</t>
  </si>
  <si>
    <t>-1893779893</t>
  </si>
  <si>
    <t>631319021</t>
  </si>
  <si>
    <t>Příplatek k mazanině tl přes 50 do 80 mm za přehlazení s poprášením cementem</t>
  </si>
  <si>
    <t>-22601206</t>
  </si>
  <si>
    <t>631319221</t>
  </si>
  <si>
    <t>Příplatek k mazaninám za přidání polymerových makrovláken pro objemové vyztužení 2,5 kg/m3</t>
  </si>
  <si>
    <t>949666684</t>
  </si>
  <si>
    <t xml:space="preserve">vyztužení mazaniny </t>
  </si>
  <si>
    <t xml:space="preserve">"AD-01"  8,14*0,05</t>
  </si>
  <si>
    <t>vyztužení cementového potěru podlahy AD</t>
  </si>
  <si>
    <t>"AD-01" 0,5*(4,84+2,9)*0,035</t>
  </si>
  <si>
    <t>"AD-02" 0,6*3,48*2*0,035</t>
  </si>
  <si>
    <t>"AD-03" 0,61*1,81*0,035</t>
  </si>
  <si>
    <t>"AD-04" (0,61*5,35+1,06*0,61)*0,035</t>
  </si>
  <si>
    <t>"AD-05" 0,6*4,2*0,035</t>
  </si>
  <si>
    <t>632450133</t>
  </si>
  <si>
    <t>Vyrovnávací cementový potěr tl přes 30 do 40 mm ze suchých směsí provedený v ploše</t>
  </si>
  <si>
    <t>-395858622</t>
  </si>
  <si>
    <t>spádový cementový potěr s vlákny</t>
  </si>
  <si>
    <t>"AD-01" 0,5*(4,84+2,9)</t>
  </si>
  <si>
    <t>"AD-02" 0,6*3,48*2</t>
  </si>
  <si>
    <t>"AD-03" 0,61*1,81</t>
  </si>
  <si>
    <t>"AD-04" (0,61*5,35+1,06*0,61)</t>
  </si>
  <si>
    <t>"AD-05" 0,6*4,2</t>
  </si>
  <si>
    <t>634911111</t>
  </si>
  <si>
    <t>Řezání dilatačních spár š 5 mm hl do 10 mm v čerstvé betonové mazanině</t>
  </si>
  <si>
    <t>2025388498</t>
  </si>
  <si>
    <t>"AD-01" 0,35*3</t>
  </si>
  <si>
    <t>931994161</t>
  </si>
  <si>
    <t>Těsnění smrštitelných spár betonové konstrukce těsnicím pásem a polystyrenem</t>
  </si>
  <si>
    <t>1078172248</t>
  </si>
  <si>
    <t>-1282672625</t>
  </si>
  <si>
    <t>"AD-03" 0,25*0,805*2,41</t>
  </si>
  <si>
    <t>962031132</t>
  </si>
  <si>
    <t>Bourání příček nebo přizdívek z cihel pálených tl do 100 mm</t>
  </si>
  <si>
    <t>1521185540</t>
  </si>
  <si>
    <t>"AD-02" 0,6*2,23</t>
  </si>
  <si>
    <t>962032230</t>
  </si>
  <si>
    <t>Bourání zdiva z cihel pálených nebo vápenopískových na MV nebo MVC do 1 m3</t>
  </si>
  <si>
    <t>-32032786</t>
  </si>
  <si>
    <t>"dobourání zdiva AD-02" 0,1*0,2*(0,8+3,5)</t>
  </si>
  <si>
    <t>962032431</t>
  </si>
  <si>
    <t>Bourání zdiva z cihel pálených děrovaných nebo lehčených na MV nebo MVC do 1 m3</t>
  </si>
  <si>
    <t>-398681895</t>
  </si>
  <si>
    <t>"bourání zdiva AD-03" 1,0*0,2*(0,605*2+2,41)</t>
  </si>
  <si>
    <t>965045112</t>
  </si>
  <si>
    <t>Bourání potěrů cementových nebo pískocementových tl do 50 mm pl do 4 m2</t>
  </si>
  <si>
    <t>1722391376</t>
  </si>
  <si>
    <t>"AD-01" 8,14*0,35</t>
  </si>
  <si>
    <t>962042320</t>
  </si>
  <si>
    <t>Bourání zdiva nadzákladového z betonu prostého do 1 m3</t>
  </si>
  <si>
    <t>359399485</t>
  </si>
  <si>
    <t>"AD-03 - věnec" 0,2*0,15*(0,805*2+2,41)</t>
  </si>
  <si>
    <t>985131111</t>
  </si>
  <si>
    <t>Očištění ploch stěn, rubu kleneb a podlah tlakovou vodou</t>
  </si>
  <si>
    <t>1802939236</t>
  </si>
  <si>
    <t>"AD-01" 1,25*(4,84*2+2,9*2+0,5*4)+0,5*(4,84+2,9)</t>
  </si>
  <si>
    <t>"AD-02" 0,9*(3,48*4+0,6*4)+0,6*3,48*2</t>
  </si>
  <si>
    <t>"AD-05" 1,0*(0,75*2+4,5)</t>
  </si>
  <si>
    <t>970041018</t>
  </si>
  <si>
    <t>Vrtání jádrové do prostého betonu d 10 - 18 mm</t>
  </si>
  <si>
    <t>617577882</t>
  </si>
  <si>
    <t>"AD-02" 0,2*16</t>
  </si>
  <si>
    <t>"AD-03" 0,2*6</t>
  </si>
  <si>
    <t>"AD-04" 0,2*19</t>
  </si>
  <si>
    <t>"AD-05" 0,2*11</t>
  </si>
  <si>
    <t>Přesun hmot, zdi a valy samostatné zděné do 20 m</t>
  </si>
  <si>
    <t>-950345297</t>
  </si>
  <si>
    <t>Vnitrostaveništní doprava suti a vybouraných hmot pro budovy v do 6 m s použitím mechanizace</t>
  </si>
  <si>
    <t>1160169673</t>
  </si>
  <si>
    <t>183323171</t>
  </si>
  <si>
    <t>3,367*2 'Přepočtené koeficientem množství</t>
  </si>
  <si>
    <t>-963268707</t>
  </si>
  <si>
    <t>-1871605223</t>
  </si>
  <si>
    <t>3,367*14 'Přepočtené koeficientem množství</t>
  </si>
  <si>
    <t>1874944041</t>
  </si>
  <si>
    <t>997013802</t>
  </si>
  <si>
    <t>Poplatek za uložení na skládce (skládkovné) stavebního odpadu železobetonového kód odpadu 170 101</t>
  </si>
  <si>
    <t>-595409755</t>
  </si>
  <si>
    <t>997013631</t>
  </si>
  <si>
    <t>Poplatek za uložení na skládce (skládkovné) stavebního odpadu směsného kód odpadu 17 09 04</t>
  </si>
  <si>
    <t>-1613426184</t>
  </si>
  <si>
    <t>979951111</t>
  </si>
  <si>
    <t>-658488650</t>
  </si>
  <si>
    <t>Izolace proti vlhkosti svislá asf. lak, za studena</t>
  </si>
  <si>
    <t>-1726305817</t>
  </si>
  <si>
    <t>"AD-03" 1,7*(0,81*2+2,21)</t>
  </si>
  <si>
    <t>"AD-04" 1,7*(0,81+1,26+5,55+0,81)</t>
  </si>
  <si>
    <t>"AD-05" 1,25*(0,75*2+4,5)</t>
  </si>
  <si>
    <t>711113125</t>
  </si>
  <si>
    <t>Izolace proti zemní vlhkosti natěradly a tmely za studena na ploše svislé S těsnicí hmotou dvousložkovou na bázi polymery modifikované živice</t>
  </si>
  <si>
    <t>1421612545</t>
  </si>
  <si>
    <t>711823121</t>
  </si>
  <si>
    <t>Montáž nopové fólie svisle</t>
  </si>
  <si>
    <t>-1800059230</t>
  </si>
  <si>
    <t>711823129</t>
  </si>
  <si>
    <t>Montáž ukončovací lišty k nopové fólii</t>
  </si>
  <si>
    <t>-1807763023</t>
  </si>
  <si>
    <t>"AD-02" (0,8*2+7,57)</t>
  </si>
  <si>
    <t>"AD-03" 0,81*2+2,21</t>
  </si>
  <si>
    <t>"AD-04" 0,81*2+1,26+5,55</t>
  </si>
  <si>
    <t>"AD-05" 0,75*2+4,5*2</t>
  </si>
  <si>
    <t>711199101</t>
  </si>
  <si>
    <t>Provedení těsnícího pásu do spoje dilatační nebo styčné spáry podlaha - stěna</t>
  </si>
  <si>
    <t>923135094</t>
  </si>
  <si>
    <t>"AD-01" 0,5*4+4,84*2+2,9*2</t>
  </si>
  <si>
    <t>"AD-02" 0,6*4+3,48*4</t>
  </si>
  <si>
    <t>"AD-03" 0,61*2+1,81*2</t>
  </si>
  <si>
    <t>"AD-04" 0,61*4+1,06*2+5,35*2</t>
  </si>
  <si>
    <t>"AD-05" 0,6*2+4,2*2</t>
  </si>
  <si>
    <t>24771221</t>
  </si>
  <si>
    <t>páska pružná těsnící hydroizolační š do 120mm</t>
  </si>
  <si>
    <t>-382999044</t>
  </si>
  <si>
    <t>63,5*1,05 'Přepočtené koeficientem množství</t>
  </si>
  <si>
    <t>711199102</t>
  </si>
  <si>
    <t>Provedení těsnícího koutu pro vnější nebo vnitřní roh spáry podlaha - stěna</t>
  </si>
  <si>
    <t>-569129103</t>
  </si>
  <si>
    <t>"AD-01" 8</t>
  </si>
  <si>
    <t>"AD-02" 8</t>
  </si>
  <si>
    <t>"AD-03" 4</t>
  </si>
  <si>
    <t>"AD-04" 8</t>
  </si>
  <si>
    <t>"AD-05" 4</t>
  </si>
  <si>
    <t>-1431149033</t>
  </si>
  <si>
    <t>32*0,315 'Přepočtené koeficientem množství</t>
  </si>
  <si>
    <t>711413111</t>
  </si>
  <si>
    <t>Izolace proti vodě za studena vodorovná těsnicí hmotou dvousložkovou na bázi polymery modifikované živičné emulze</t>
  </si>
  <si>
    <t>-2090110538</t>
  </si>
  <si>
    <t>nátěr polymercementovou izolací</t>
  </si>
  <si>
    <t>"AD-01" 0,5*(4,84+2,9)+0,35*1,8*3</t>
  </si>
  <si>
    <t>"AD-02" 0,6*3,48*2+0,2*1,3*2</t>
  </si>
  <si>
    <t xml:space="preserve">"AD-03" 0,61*1,81+0,2*1,8 </t>
  </si>
  <si>
    <t>"AD-04" 0,61*5,35+0,61*1,06+0,2*1,2*4</t>
  </si>
  <si>
    <t>"AD-05" 0,6*4,2+0,2*1,2*2</t>
  </si>
  <si>
    <t>711413121</t>
  </si>
  <si>
    <t>Izolace proti vodě za studena svislá těsnicí hmotou dvousložkovou na bázi polymery modifikované živičné emulze</t>
  </si>
  <si>
    <t>-902692899</t>
  </si>
  <si>
    <t>"AD-01" 0,3*2*(4,84+2,9+0,75*2)</t>
  </si>
  <si>
    <t>"AD-02" 0,3*2*(3,48*2+0,6*2)</t>
  </si>
  <si>
    <t>"AD-03" 0,3*2*(1,81*2+0,61*2)</t>
  </si>
  <si>
    <t>"AD-04" 0,3*2*(0,61*4+5,35*2+1,06*2)</t>
  </si>
  <si>
    <t>"AD-05" 0,3*2*(0,6+4,2)</t>
  </si>
  <si>
    <t>Přesun hmot pro izolace proti vodě, výšky do 6 m</t>
  </si>
  <si>
    <t>1796156646</t>
  </si>
  <si>
    <t>712</t>
  </si>
  <si>
    <t>Povlakové krytiny</t>
  </si>
  <si>
    <t>712998004</t>
  </si>
  <si>
    <t>Montáž vsupti s mřížkou z PVC DN 110</t>
  </si>
  <si>
    <t>741162504</t>
  </si>
  <si>
    <t xml:space="preserve">"AD-02" 1 </t>
  </si>
  <si>
    <t>"AD-03" 1</t>
  </si>
  <si>
    <t>"AD-04" 1</t>
  </si>
  <si>
    <t>"AD-05" 1</t>
  </si>
  <si>
    <t>28342470</t>
  </si>
  <si>
    <t>chrlič atikový DN 110 s manžetou pro hydroizolaci z PVC-P</t>
  </si>
  <si>
    <t>1883008425</t>
  </si>
  <si>
    <t>998712311</t>
  </si>
  <si>
    <t>Přesun hmot procentní pro krytiny povlakové ruční v objektech v do 6 m</t>
  </si>
  <si>
    <t>1643950480</t>
  </si>
  <si>
    <t>Zdravotechnika - vnitřní kanalizace</t>
  </si>
  <si>
    <t>721263101</t>
  </si>
  <si>
    <t>Klapka zpětná polypropylen PP s automatickým uzávěrem DN 110</t>
  </si>
  <si>
    <t>853917528</t>
  </si>
  <si>
    <t>998721311</t>
  </si>
  <si>
    <t>Přesun hmot procentní pro vnitřní kanalizaci ruční v objektech v do 6 m</t>
  </si>
  <si>
    <t>1354825632</t>
  </si>
  <si>
    <t>767590840</t>
  </si>
  <si>
    <t>Demontáž podlah z podlahových roštů</t>
  </si>
  <si>
    <t>358632446</t>
  </si>
  <si>
    <t>"AD-01" 8,14*0,75</t>
  </si>
  <si>
    <t>"AD-03" 0,8*2,2</t>
  </si>
  <si>
    <t>865352353</t>
  </si>
  <si>
    <t>"AD-02" 0,35*16*0,46</t>
  </si>
  <si>
    <t>"AD-03" 0,35*6*0,46</t>
  </si>
  <si>
    <t>"AD-04" 0,35*19*0,46</t>
  </si>
  <si>
    <t>"AD-05" 0,35*11*0,46</t>
  </si>
  <si>
    <t>31197003</t>
  </si>
  <si>
    <t>tyč závitová Pz 4.6 M10 (0,46 kg/m)</t>
  </si>
  <si>
    <t>2051598350</t>
  </si>
  <si>
    <t>0,35*16 "AD-02"</t>
  </si>
  <si>
    <t>0,35*6 "AD-03"</t>
  </si>
  <si>
    <t>0,35*19 "AD-04"</t>
  </si>
  <si>
    <t>0,35*11 "AD-05</t>
  </si>
  <si>
    <t>1834778821</t>
  </si>
  <si>
    <t>"AD-02 úhelník" 2*(7,57+0,8)*2,09</t>
  </si>
  <si>
    <t>"AS-02 pororošt" 8*0,8*0,94*18,6</t>
  </si>
  <si>
    <t>"AD-03 úhelník" 2*(2,21+0,81)*2,09</t>
  </si>
  <si>
    <t>"AS-03 pororošt" 2*0,8*1,1*18,6</t>
  </si>
  <si>
    <t>"AD-04 úhelník" 2*(5,55+0,81+0,81+1,26)*2,09</t>
  </si>
  <si>
    <t>"AS-04 pororošt" (5*0,8*1,1+0,8*1,25)*18,6</t>
  </si>
  <si>
    <t>"AD-05 úhelník" 2*(4,5+0,75)*2,09</t>
  </si>
  <si>
    <t>"AD-05 pororošt" 0,8*1,12*4*18,6</t>
  </si>
  <si>
    <t>553470120</t>
  </si>
  <si>
    <t>Pororošt podlahový svařovaný pozink.1000x1000/30x2</t>
  </si>
  <si>
    <t>262994082</t>
  </si>
  <si>
    <t>"AS-02 pororošt" 8*0,8*0,94</t>
  </si>
  <si>
    <t>"AS-02 pororošt" 2*0,8*1,1</t>
  </si>
  <si>
    <t>"AS-04 pororošt" (5*0,8*1,1+0,8*1,25)</t>
  </si>
  <si>
    <t>"AD-05 pororošt" 0,8*1,12*4</t>
  </si>
  <si>
    <t>13010410</t>
  </si>
  <si>
    <t>úhelník ocelový rovnostranný jakost S235JR (11 375) 35x35x4mm 2,09 kg/m</t>
  </si>
  <si>
    <t>550184620</t>
  </si>
  <si>
    <t>"AD-02" 2*(7,57+0,8)*2,09/1000</t>
  </si>
  <si>
    <t>"AD-03 úhelník" 2*(2,21+0,81)*2,09/1000</t>
  </si>
  <si>
    <t>"AD-04 úhelník" 2*(5,55+0,81+0,81+1,26)*2,09/1000</t>
  </si>
  <si>
    <t>"AD-05 úhelník" 2*(4,5+0,75)*2,09/1000</t>
  </si>
  <si>
    <t>0,105*1,1 'Přepočtené koeficientem množství</t>
  </si>
  <si>
    <t>767996701</t>
  </si>
  <si>
    <t>Demontáž atypických zámečnických konstrukcí řezáním hm jednotlivých dílů do 50 kg</t>
  </si>
  <si>
    <t>1415289587</t>
  </si>
  <si>
    <t>"AD-03 - rám pororoštu" (0,8*2+2,4)*2,09</t>
  </si>
  <si>
    <t>Přesun hmot pro zámečnické konstr., výšky do 6 m</t>
  </si>
  <si>
    <t>1956587889</t>
  </si>
  <si>
    <t>167111101</t>
  </si>
  <si>
    <t>Nakládání výkopku z hornin třídy těžitelnosti I skupiny 1 až 3 ručně</t>
  </si>
  <si>
    <t>419272938</t>
  </si>
  <si>
    <t>"výkop" 41,55</t>
  </si>
  <si>
    <t>"zpětný zásyp" 5,52+41,55</t>
  </si>
  <si>
    <t>264169690</t>
  </si>
  <si>
    <t>"výkop" 9,2</t>
  </si>
  <si>
    <t>-316225834</t>
  </si>
  <si>
    <t>"drenáže" 23,0*0,4*0,4</t>
  </si>
  <si>
    <t>407348706</t>
  </si>
  <si>
    <t>3,68*5 'Přepočtené koeficientem množství</t>
  </si>
  <si>
    <t>-1775590912</t>
  </si>
  <si>
    <t>3,68*1,85</t>
  </si>
  <si>
    <t>X02</t>
  </si>
  <si>
    <t>Hydroizolace soklů obytných budov a knihovny</t>
  </si>
  <si>
    <t>132251104</t>
  </si>
  <si>
    <t>Hloubení rýh nezapažených š do 800 mm v hornině třídy těžitelnosti I skupiny 3 objem přes 100 m3 strojně</t>
  </si>
  <si>
    <t>-1517164078</t>
  </si>
  <si>
    <t xml:space="preserve">Výkop pro obnažení zdí pro opravu hydroizolací </t>
  </si>
  <si>
    <t>"čp.69 knihovna" 1,5*1,5*36,5</t>
  </si>
  <si>
    <t>"čp.110" 1,5*1,5*(6,4+24,5)</t>
  </si>
  <si>
    <t>"čp.111" 1,5*1,5*4,7</t>
  </si>
  <si>
    <t>"čp.112" 1,5*1,5*(16,9+9,0+1,0*2)</t>
  </si>
  <si>
    <t>"čp.113" 1,5*1,5*(18,9+9,6+10,6+6,0+32,1+1,2)</t>
  </si>
  <si>
    <t>70% množství výkopku strojně</t>
  </si>
  <si>
    <t>0,7*401,4</t>
  </si>
  <si>
    <t>-1826183451</t>
  </si>
  <si>
    <t>30% množství výkopku strojně</t>
  </si>
  <si>
    <t>0,3*401,4</t>
  </si>
  <si>
    <t>1457732520</t>
  </si>
  <si>
    <t>"výkop" 401,4</t>
  </si>
  <si>
    <t>"zpětný zásyp" 401,4</t>
  </si>
  <si>
    <t>2126118360</t>
  </si>
  <si>
    <t>30% z celkového obsypu ručně</t>
  </si>
  <si>
    <t>175151201</t>
  </si>
  <si>
    <t>Obsypání objektu nad přilehlým původním terénem sypaninou bez prohození, uloženou do 3 m strojně</t>
  </si>
  <si>
    <t>-1258358021</t>
  </si>
  <si>
    <t>70% z celkového obsypu ručně</t>
  </si>
  <si>
    <t>2.6</t>
  </si>
  <si>
    <t>622125110</t>
  </si>
  <si>
    <t>Vyplnění spár vápennou maltou vnějších stěn z tvárnic nebo kamene</t>
  </si>
  <si>
    <t>-1034237271</t>
  </si>
  <si>
    <t>oprava kamenné zdi</t>
  </si>
  <si>
    <t>8,5*3,0+19,9*1,5</t>
  </si>
  <si>
    <t>622631001</t>
  </si>
  <si>
    <t>Spárování spárovací maltou vnějších pohledových ploch stěn z cihel</t>
  </si>
  <si>
    <t>1775984486</t>
  </si>
  <si>
    <t>"čp.69 knihovna" 1,5*36,5</t>
  </si>
  <si>
    <t>"čp.110" 1,5*(6,4+24,5)</t>
  </si>
  <si>
    <t>"čp.111" 1,5*4,7</t>
  </si>
  <si>
    <t>"čp.112" 1,5*(16,9+9,0+1,0*2)</t>
  </si>
  <si>
    <t>"čp.113" 1,5*(18,9+9,6+10,6+6,0+32,1+1,2)</t>
  </si>
  <si>
    <t>622631011</t>
  </si>
  <si>
    <t>Spárování spárovací maltou vnějších pohledových ploch stěn z tvárnic nebo kamene</t>
  </si>
  <si>
    <t>-825381162</t>
  </si>
  <si>
    <t>-1706427398</t>
  </si>
  <si>
    <t>98% plochy</t>
  </si>
  <si>
    <t>267,6*0,98</t>
  </si>
  <si>
    <t>-2138968564</t>
  </si>
  <si>
    <t>985233121</t>
  </si>
  <si>
    <t>Úprava spár po spárování zdiva uhlazením spára dl přes 6 do 12 m/m2</t>
  </si>
  <si>
    <t>1481289904</t>
  </si>
  <si>
    <t>777121115</t>
  </si>
  <si>
    <t>Vyrovnání podkladu epoxidovou stěrkou plněnou pískem pl přes 1,0 m2 tl přes 3 do 5 mm</t>
  </si>
  <si>
    <t>-1095919961</t>
  </si>
  <si>
    <t>2% plochy</t>
  </si>
  <si>
    <t>267,6*0,02</t>
  </si>
  <si>
    <t>777131111</t>
  </si>
  <si>
    <t>Penetrační epoxidový nátěr plněný pískem</t>
  </si>
  <si>
    <t>-1611791635</t>
  </si>
  <si>
    <t>2.9</t>
  </si>
  <si>
    <t>978023261</t>
  </si>
  <si>
    <t>Vyškrabání spár zdiva kamenného kyklopského a ostatního</t>
  </si>
  <si>
    <t>-943748834</t>
  </si>
  <si>
    <t>vyškrábání spár v kamenném zdivu</t>
  </si>
  <si>
    <t>1322304344</t>
  </si>
  <si>
    <t>"čp.110" 1,5*6,4</t>
  </si>
  <si>
    <t>"čp.112" 1,5*1,0*2</t>
  </si>
  <si>
    <t>"čp.113" 1,5*(6,0+9,6)</t>
  </si>
  <si>
    <t>otlučení omítky z kamenné zdi</t>
  </si>
  <si>
    <t>978023411</t>
  </si>
  <si>
    <t>Vyškrabání spár zdiva cihelného mimo komínového</t>
  </si>
  <si>
    <t>1659276655</t>
  </si>
  <si>
    <t>978071221</t>
  </si>
  <si>
    <t>Otlučení omítky a odstranění izolace z lepenky svislé pl přes 1 m2</t>
  </si>
  <si>
    <t>-694433546</t>
  </si>
  <si>
    <t>"čp.110" 1,5*24,5</t>
  </si>
  <si>
    <t>"čp.112" 1,5*(16,9+9,0)</t>
  </si>
  <si>
    <t>"čp.113" 1,5*(18,9+10,6+32,1+1,2)</t>
  </si>
  <si>
    <t>-1543199544</t>
  </si>
  <si>
    <t>2.998</t>
  </si>
  <si>
    <t>1513334752</t>
  </si>
  <si>
    <t>2.S</t>
  </si>
  <si>
    <t>591346029</t>
  </si>
  <si>
    <t>-649897354</t>
  </si>
  <si>
    <t>26,162*2 'Přepočtené koeficientem množství</t>
  </si>
  <si>
    <t>-25105890</t>
  </si>
  <si>
    <t>-1708005740</t>
  </si>
  <si>
    <t>26,162*14 'Přepočtené koeficientem množství</t>
  </si>
  <si>
    <t>-844764386</t>
  </si>
  <si>
    <t>-1657693357</t>
  </si>
  <si>
    <t>997013814</t>
  </si>
  <si>
    <t>Poplatek za uložení na skládce (skládkovné) stavebního odpadu izolací kód odpadu 17 06 04</t>
  </si>
  <si>
    <t>-670639236</t>
  </si>
  <si>
    <t>2.711</t>
  </si>
  <si>
    <t>-889132413</t>
  </si>
  <si>
    <t>24551500</t>
  </si>
  <si>
    <t>penetrace pryskyřice epoxidová dvousložková pro suché i vlhké povrchy</t>
  </si>
  <si>
    <t>-349268183</t>
  </si>
  <si>
    <t>5,352*0,25 'Přepočtené koeficientem množství</t>
  </si>
  <si>
    <t>711112002.1</t>
  </si>
  <si>
    <t>-854253254</t>
  </si>
  <si>
    <t>-785713389</t>
  </si>
  <si>
    <t>267,6*0,00041 'Přepočtené koeficientem množství</t>
  </si>
  <si>
    <t>304032500</t>
  </si>
  <si>
    <t>511910957</t>
  </si>
  <si>
    <t>"čp.69 knihovna" 36,5</t>
  </si>
  <si>
    <t>"čp.110" (6,4+24,5)</t>
  </si>
  <si>
    <t>"čp.111" 4,7</t>
  </si>
  <si>
    <t>"čp.112" (16,9+9,0+1,0*2)</t>
  </si>
  <si>
    <t>"čp.113" (18,9+9,6+10,6+6,0+32,1+1,2)</t>
  </si>
  <si>
    <t>711192102</t>
  </si>
  <si>
    <t>Provedení izolace proti zemní vlhkosti hydroizolační stěrkou svislé na zdivu, 1 vrstva</t>
  </si>
  <si>
    <t>-458736151</t>
  </si>
  <si>
    <t>vyplnění trhlin a pórů asfaltovou stěrkou</t>
  </si>
  <si>
    <t>11163004</t>
  </si>
  <si>
    <t>stěrka hydroizolační asfaltová jednosložková s přídavkem plastů do spodní stavby</t>
  </si>
  <si>
    <t>1095785589</t>
  </si>
  <si>
    <t>267,6*3 'Přepočtené koeficientem množství</t>
  </si>
  <si>
    <t>711192202</t>
  </si>
  <si>
    <t>Provedení izolace proti zemní vlhkosti hydroizolační stěrkou svislé na zdivu, 2 vrstvy</t>
  </si>
  <si>
    <t>-1571974991</t>
  </si>
  <si>
    <t>-723684128</t>
  </si>
  <si>
    <t>267,6*4,5 'Přepočtené koeficientem množství</t>
  </si>
  <si>
    <t>998711101.1</t>
  </si>
  <si>
    <t>-1046200814</t>
  </si>
  <si>
    <t>X03</t>
  </si>
  <si>
    <t>Oprava omítek - bytový dům čp.113, knihovna</t>
  </si>
  <si>
    <t>3.6</t>
  </si>
  <si>
    <t>622131111</t>
  </si>
  <si>
    <t>Polymercementový spojovací můstek vnějších stěn nanášený ručně</t>
  </si>
  <si>
    <t>-914406666</t>
  </si>
  <si>
    <t>"čp.113" 0,3*10,6</t>
  </si>
  <si>
    <t>"čp.69 knihovna" 0,3*7,87</t>
  </si>
  <si>
    <t>622321131</t>
  </si>
  <si>
    <t>Vápenocementový štuk vnějších stěn tloušťky do 3 mm</t>
  </si>
  <si>
    <t>-52393338</t>
  </si>
  <si>
    <t>"čp.69 knihovna" 20,0</t>
  </si>
  <si>
    <t>622151001</t>
  </si>
  <si>
    <t>Penetrační akrylátový nátěr vnějších pastovitých tenkovrstvých omítek stěn</t>
  </si>
  <si>
    <t>-1245305952</t>
  </si>
  <si>
    <t>"čp.113" 24,3</t>
  </si>
  <si>
    <t>622511022</t>
  </si>
  <si>
    <t>Tenkovrstvá akrylátová zatíraná omítka zrnitost 2,0 mm vnějších stěn</t>
  </si>
  <si>
    <t>85995079</t>
  </si>
  <si>
    <t>1950870811</t>
  </si>
  <si>
    <t>vrstva pod hydroizolaci</t>
  </si>
  <si>
    <t>vrstva na adhézní můstek</t>
  </si>
  <si>
    <t>480938817</t>
  </si>
  <si>
    <t>oprava parapetu</t>
  </si>
  <si>
    <t>"vstup čp.113" 7,0</t>
  </si>
  <si>
    <t>1761278731</t>
  </si>
  <si>
    <t>88,6+7</t>
  </si>
  <si>
    <t>-1132267193</t>
  </si>
  <si>
    <t>3.9</t>
  </si>
  <si>
    <t>879065287</t>
  </si>
  <si>
    <t>otlučení nesoudržného podkladu</t>
  </si>
  <si>
    <t>-1847685836</t>
  </si>
  <si>
    <t>978059641</t>
  </si>
  <si>
    <t>Odsekání a odebrání obkladů stěn z vnějších obkládaček plochy přes 1 m2</t>
  </si>
  <si>
    <t>-577859329</t>
  </si>
  <si>
    <t>1716776646</t>
  </si>
  <si>
    <t>3.998</t>
  </si>
  <si>
    <t>-1666452401</t>
  </si>
  <si>
    <t>3.S</t>
  </si>
  <si>
    <t>-500036309</t>
  </si>
  <si>
    <t>2016809256</t>
  </si>
  <si>
    <t>3,857*2 'Přepočtené koeficientem množství</t>
  </si>
  <si>
    <t>-418735259</t>
  </si>
  <si>
    <t>-663680900</t>
  </si>
  <si>
    <t>3,857*14 'Přepočtené koeficientem množství</t>
  </si>
  <si>
    <t>2043191731</t>
  </si>
  <si>
    <t>1775218275</t>
  </si>
  <si>
    <t>997013607</t>
  </si>
  <si>
    <t>Poplatek za uložení na skládce (skládkovné) stavebního odpadu keramického kód odpadu 17 01 03</t>
  </si>
  <si>
    <t>-504937734</t>
  </si>
  <si>
    <t>3.711</t>
  </si>
  <si>
    <t>-675306133</t>
  </si>
  <si>
    <t>-720526352</t>
  </si>
  <si>
    <t>781</t>
  </si>
  <si>
    <t>Dokončovací práce - obklady</t>
  </si>
  <si>
    <t>771121011</t>
  </si>
  <si>
    <t>Nátěr penetrační na podlahu</t>
  </si>
  <si>
    <t>869489215</t>
  </si>
  <si>
    <t>781472216</t>
  </si>
  <si>
    <t>Montáž obkladů keramických hladkých lepených cementovým flexibilním lepidlem přes 9 do 12 ks/m2</t>
  </si>
  <si>
    <t>-1655732297</t>
  </si>
  <si>
    <t>59761127</t>
  </si>
  <si>
    <t>dlažba keramická slinutá mrazuvzdorná R10/B povrch hladký/matný tl do 10mm přes 9 do 12ks/m2</t>
  </si>
  <si>
    <t>-823024507</t>
  </si>
  <si>
    <t>7*1,15 'Přepočtené koeficientem množství</t>
  </si>
  <si>
    <t>781492251</t>
  </si>
  <si>
    <t>Montáž profilů ukončovacích lepených flexibilním cementovým lepidlem</t>
  </si>
  <si>
    <t>1944054623</t>
  </si>
  <si>
    <t>"vstup čp.113" 3,6+6,9+0,37*2+0,53+0,77</t>
  </si>
  <si>
    <t>19416012</t>
  </si>
  <si>
    <t>lišta ukončovací nerezová 10mm</t>
  </si>
  <si>
    <t>-578264593</t>
  </si>
  <si>
    <t>12,54*1,05 'Přepočtené koeficientem množství</t>
  </si>
  <si>
    <t>998781311</t>
  </si>
  <si>
    <t>Přesun hmot procentní pro obklady keramické ruční v objektech v do 6 m</t>
  </si>
  <si>
    <t>-1428557714</t>
  </si>
  <si>
    <t>783823137</t>
  </si>
  <si>
    <t>Penetrační vápenný nátěr hladkých nebo štukových omítek</t>
  </si>
  <si>
    <t>-1985057324</t>
  </si>
  <si>
    <t>783827427</t>
  </si>
  <si>
    <t>Krycí dvojnásobný vápenný nátěr omítek stupně členitosti 1 a 2</t>
  </si>
  <si>
    <t>-100570626</t>
  </si>
  <si>
    <t>R3 - Prodloužení přeložky plynu</t>
  </si>
  <si>
    <t>OST - Ostatní</t>
  </si>
  <si>
    <t xml:space="preserve">    D1 - Prodloužení přeložky plynu</t>
  </si>
  <si>
    <t>OST</t>
  </si>
  <si>
    <t>Ostatní</t>
  </si>
  <si>
    <t>D1.001</t>
  </si>
  <si>
    <t>Plynovodní přeložky plynovodu vč. napojení, tvarovek a armatur - komplet provedení dle PD</t>
  </si>
  <si>
    <t>994860826</t>
  </si>
  <si>
    <t>D1.002</t>
  </si>
  <si>
    <t>-14212195</t>
  </si>
  <si>
    <t>R4 - Vnejší silnoproudé rozvody</t>
  </si>
  <si>
    <t xml:space="preserve">D1 - S I L N O P R O U D   </t>
  </si>
  <si>
    <t xml:space="preserve">    D2 - Kabeláž :</t>
  </si>
  <si>
    <t xml:space="preserve">    D3 - Rozváděč RE+R-VO obsahuje :</t>
  </si>
  <si>
    <t>D4 - Ostatní náklady :</t>
  </si>
  <si>
    <t xml:space="preserve">S I L N O P R O U D   </t>
  </si>
  <si>
    <t>Kabeláž :</t>
  </si>
  <si>
    <t>Pol51</t>
  </si>
  <si>
    <t>Výkopové práce pro zemnící pásek, uložení, zához, hutnění, apod.</t>
  </si>
  <si>
    <t>Pol52</t>
  </si>
  <si>
    <t>Pol53</t>
  </si>
  <si>
    <t>Rozváděč RE+R-VO obsahuje :</t>
  </si>
  <si>
    <t>Pol54</t>
  </si>
  <si>
    <t>Rozvodnice RE vestavěná do pilíře certifikovaná pro ČEZ</t>
  </si>
  <si>
    <t>Pol55</t>
  </si>
  <si>
    <t>Rozvodnice R-VO vestavěná do pilíře</t>
  </si>
  <si>
    <t>Pol56</t>
  </si>
  <si>
    <t>Elektroměr 3f distribuční ČEZ</t>
  </si>
  <si>
    <t>Pol57</t>
  </si>
  <si>
    <t>Třífázový jistič B50/3, 50A</t>
  </si>
  <si>
    <t>Pol58</t>
  </si>
  <si>
    <t>Třífázový jistič B25/3, 25A</t>
  </si>
  <si>
    <t>Pol59</t>
  </si>
  <si>
    <t>Pol60</t>
  </si>
  <si>
    <t>Pol61</t>
  </si>
  <si>
    <t>Spínací hodiny FMX591 3K01</t>
  </si>
  <si>
    <t>Pol62</t>
  </si>
  <si>
    <t>Přepínač Aut - 0 - Ruč</t>
  </si>
  <si>
    <t>Pol63</t>
  </si>
  <si>
    <t>Instalační stykač Z-SCH230/63-40</t>
  </si>
  <si>
    <t>Pol64</t>
  </si>
  <si>
    <t>Svorky UK6-25</t>
  </si>
  <si>
    <t>Pol65</t>
  </si>
  <si>
    <t>Ostatní náklady :</t>
  </si>
  <si>
    <t>Pol66</t>
  </si>
  <si>
    <t>Stavební přípomoce - zděnný pilíř</t>
  </si>
  <si>
    <t>Pol67</t>
  </si>
  <si>
    <t>Doprava</t>
  </si>
  <si>
    <t>Pol68</t>
  </si>
  <si>
    <t>Pol69</t>
  </si>
  <si>
    <t>Naložení, odvoz a likvidace odpadu</t>
  </si>
  <si>
    <t>Pol70</t>
  </si>
  <si>
    <t>139911103</t>
  </si>
  <si>
    <t>Bourání kcí v hloubených vykopávkách ze zdiva cihelného nebo smíšeného na MC ručně</t>
  </si>
  <si>
    <t>1071912275</t>
  </si>
  <si>
    <t>"Oprava rozvaděče V.O. R2-11"</t>
  </si>
  <si>
    <t>"odbourání koruny zdiva" 1,07*3,45-1,15*0,35-1,0*0,35</t>
  </si>
  <si>
    <t>"odbourání soklu pod rozvaděčem" 1,15*0,35*0,55</t>
  </si>
  <si>
    <t>342241162</t>
  </si>
  <si>
    <t>Příčky z cihel plných dl 290 mm pevnosti P 7,5 až 15 na MC tl 140 mm</t>
  </si>
  <si>
    <t>-476793537</t>
  </si>
  <si>
    <t>"rozvaděč" 1,4*2,2*2</t>
  </si>
  <si>
    <t>1661191293</t>
  </si>
  <si>
    <t>"pod rozvaděč" (1,4*0,46)*0,25</t>
  </si>
  <si>
    <t>734386797</t>
  </si>
  <si>
    <t>"pod rozvaděč" (1,4*2+0,46*2)*0,25</t>
  </si>
  <si>
    <t>-1937691194</t>
  </si>
  <si>
    <t>417361821</t>
  </si>
  <si>
    <t>Výztuž ztužujících pásů a věnců betonářskou ocelí 10 505</t>
  </si>
  <si>
    <t>620821760</t>
  </si>
  <si>
    <t>"pod rozvaděč" (1,4*0,46)*0,25*0,135</t>
  </si>
  <si>
    <t>-1014500018</t>
  </si>
  <si>
    <t>622311141</t>
  </si>
  <si>
    <t>Vápenná omítka štuková dvouvrstvá vnějších stěn nanášená ručně</t>
  </si>
  <si>
    <t>-1525300781</t>
  </si>
  <si>
    <t>622311191</t>
  </si>
  <si>
    <t>Příplatek k vápenné omítce vnějších stěn za každých dalších 5 mm tloušťky ručně</t>
  </si>
  <si>
    <t>-733589582</t>
  </si>
  <si>
    <t>2,5*2 'Přepočtené koeficientem množství</t>
  </si>
  <si>
    <t>622325219</t>
  </si>
  <si>
    <t>Oprava vnější vápenné štukové omítky členitosti 1 stěn v rozsahu přes 80 do 100 %</t>
  </si>
  <si>
    <t>-1886815773</t>
  </si>
  <si>
    <t>629995101</t>
  </si>
  <si>
    <t>Očištění vnějších ploch tlakovou vodou</t>
  </si>
  <si>
    <t>77421626</t>
  </si>
  <si>
    <t>1016731169</t>
  </si>
  <si>
    <t>590358649</t>
  </si>
  <si>
    <t>"odbourání základového zdiva pod rozvaděčem" 1,15*0,35*0,65</t>
  </si>
  <si>
    <t>973031845</t>
  </si>
  <si>
    <t>Vysekání kapes ve zdivu cihelném na MC pro zavázání zdí tl do 450 mm</t>
  </si>
  <si>
    <t>1619801837</t>
  </si>
  <si>
    <t>"pro zavázíní nového a stáv. zdiva" 2,2*2</t>
  </si>
  <si>
    <t>1424678893</t>
  </si>
  <si>
    <t>"kolem nového rozvaděče" 5</t>
  </si>
  <si>
    <t>-359119769</t>
  </si>
  <si>
    <t>985142113</t>
  </si>
  <si>
    <t>Vysekání spojovací hmoty ze spár zdiva hl do 40 mm dl přes 12 m/m2</t>
  </si>
  <si>
    <t>-275151607</t>
  </si>
  <si>
    <t>985221141</t>
  </si>
  <si>
    <t>Doplnění zdiva cihlami do cementové malty</t>
  </si>
  <si>
    <t>1357618000</t>
  </si>
  <si>
    <t>"doplnění zdiva kolem rozvaděče odhad" 0,45*1,5*0,45*2</t>
  </si>
  <si>
    <t>59610001</t>
  </si>
  <si>
    <t>cihla pálená plná do P15 290x140x65mm</t>
  </si>
  <si>
    <t>1493371470</t>
  </si>
  <si>
    <t>0,608*320,25 'Přepočtené koeficientem množství</t>
  </si>
  <si>
    <t>985223410</t>
  </si>
  <si>
    <t>Přezdívání cihelného zdiva do cementové malty objemu do 1 m3</t>
  </si>
  <si>
    <t>2013122098</t>
  </si>
  <si>
    <t>"doplnění zdiva kolem rozvaděče odhad" 0,33</t>
  </si>
  <si>
    <t>-255979085</t>
  </si>
  <si>
    <t>0,33*320,25 'Přepočtené koeficientem množství</t>
  </si>
  <si>
    <t>997013211</t>
  </si>
  <si>
    <t>Vnitrostaveništní doprava suti a vybouraných hmot pro budovy v do 6 m ručně</t>
  </si>
  <si>
    <t>-1573051697</t>
  </si>
  <si>
    <t>997013501</t>
  </si>
  <si>
    <t>Odvoz suti a vybouraných hmot na skládku nebo meziskládku do 1 km se složením</t>
  </si>
  <si>
    <t>-1209296720</t>
  </si>
  <si>
    <t>-933200651</t>
  </si>
  <si>
    <t>1,391*14 'Přepočtené koeficientem množství</t>
  </si>
  <si>
    <t>997013869</t>
  </si>
  <si>
    <t>Poplatek za uložení stavebního odpadu na recyklační skládce (skládkovné) ze směsí betonu, cihel a keramických výrobků kód odpadu 17 01 07</t>
  </si>
  <si>
    <t>-816131334</t>
  </si>
  <si>
    <t>1602755773</t>
  </si>
  <si>
    <t>764245511</t>
  </si>
  <si>
    <t>Oplechování nadezdívek bez rohů z TiZn plechu s povrchovou úpravou celoplošně lepené rš přes 800 mm</t>
  </si>
  <si>
    <t>723038138</t>
  </si>
  <si>
    <t>"plechování koruny zdi" 5,5</t>
  </si>
  <si>
    <t>764245546</t>
  </si>
  <si>
    <t>Příplatek za zvýšenou pracnost při oplechování rohů nadezdívek z TiZn plechu s povrchovou úpravou rš přes 400 mm</t>
  </si>
  <si>
    <t>-145073594</t>
  </si>
  <si>
    <t>"plechování koruny zdi" 1</t>
  </si>
  <si>
    <t>764245547.R</t>
  </si>
  <si>
    <t>Příplatek za zaoblené provedení rohu</t>
  </si>
  <si>
    <t>1420281727</t>
  </si>
  <si>
    <t>-473916632</t>
  </si>
  <si>
    <t>783801401</t>
  </si>
  <si>
    <t>Ometení omítek před provedením nátěru</t>
  </si>
  <si>
    <t>-262353477</t>
  </si>
  <si>
    <t>-1919918182</t>
  </si>
  <si>
    <t>783827127</t>
  </si>
  <si>
    <t>Krycí jednonásobný vápenný nátěr omítek stupně členitosti 1 a 2</t>
  </si>
  <si>
    <t>-515249579</t>
  </si>
  <si>
    <t>VON - Vedlejší a ostatní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</si>
  <si>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</si>
  <si>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</si>
  <si>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</si>
  <si>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</si>
  <si>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</si>
  <si>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</si>
  <si>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</si>
  <si>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012203000</t>
  </si>
  <si>
    <t>Geodetické práce při provádění stavby, vytyčení jednotlivých stav. a inžen.objektů, zpracování geometrického plánu a zaměření skutečného provedení</t>
  </si>
  <si>
    <t>soub</t>
  </si>
  <si>
    <t>1024</t>
  </si>
  <si>
    <t>Poznámka k položce:_x000d_
Poznámka k položce: Práce potřebné dodavatelem pro realizaci díla, vč. konečného zaměření dokončeného stavu a vypracování geometrického plánu.</t>
  </si>
  <si>
    <t>0122040</t>
  </si>
  <si>
    <t>Sondy, průzkumy a měření</t>
  </si>
  <si>
    <t>256558786</t>
  </si>
  <si>
    <t>0122030</t>
  </si>
  <si>
    <t>Geologický dohled při provádění stavby</t>
  </si>
  <si>
    <t>999963468</t>
  </si>
  <si>
    <t>013244000</t>
  </si>
  <si>
    <t>Dokumentace výrobní a dílenská, technologické postupy</t>
  </si>
  <si>
    <t>Poznámka k položce:_x000d_
Poznámka k položce: Veškerá dokumentace potřebná pro realizaci, pro objednávky materiálů, schvalovací procesy vzorkování apod.</t>
  </si>
  <si>
    <t>013254000</t>
  </si>
  <si>
    <t>Dokumentace skutečného provedení kompletní stavby pro účely kolaudace a pro účely správy objektu</t>
  </si>
  <si>
    <t>Poznámka k položce:_x000d_
Poznámka k položce: 1. pro potřeby kolaudace 2. pro potřeby investora (provoz budovy)</t>
  </si>
  <si>
    <t>013R1</t>
  </si>
  <si>
    <t>Pasportizace stávajícího objektu a okolních objektů před zahájením stavebních prací</t>
  </si>
  <si>
    <t>013R2</t>
  </si>
  <si>
    <t>Náklady na vzorkování</t>
  </si>
  <si>
    <t>-1815793896</t>
  </si>
  <si>
    <t>VRN3</t>
  </si>
  <si>
    <t>Zařízení staveniště</t>
  </si>
  <si>
    <t>030001000</t>
  </si>
  <si>
    <t>Zařízení staveniště vč. nákladů na energie, průběžný úklid, odstraňování odpadu</t>
  </si>
  <si>
    <t>Poznámka k položce:_x000d_
Poznámka k položce: Zařízení staveniště vč. potřebných zdvihacích zařízení, označení stavby, spotřeb energií, oplocení v souladu s požadavky plánu ZOV - zřízení, údržba a odstranění.</t>
  </si>
  <si>
    <t>VRN4</t>
  </si>
  <si>
    <t>Inženýrská činnost</t>
  </si>
  <si>
    <t>043002000</t>
  </si>
  <si>
    <t>Zkoušky a ostatní měření</t>
  </si>
  <si>
    <t>Poznámka k položce:_x000d_
Poznámka k položce: Zajištění veškerých zkoušek, měření, revizí a potřebných kontrol vč. patřičných protokolů o zkouškách, revizních zpráv, kontrolních protokolů, protokolů měření atd. potřebných pro kolaudaci a předání díla.</t>
  </si>
  <si>
    <t>045002000</t>
  </si>
  <si>
    <t>Kompletační a koordinační činnost</t>
  </si>
  <si>
    <t>Poznámka k položce:_x000d_
Poznámka k položce: Zajištění součinnosti a všech potřebných dokladů při uvádění do provozu a kolaudace.</t>
  </si>
  <si>
    <t>VRN6</t>
  </si>
  <si>
    <t>Územní vlivy</t>
  </si>
  <si>
    <t>060001000</t>
  </si>
  <si>
    <t>Územní vlivy, zábory, DIO, DIR</t>
  </si>
  <si>
    <t>Poznámka k položce:_x000d_
Poznámka k položce: Staveniště uprostřed městské zástavby, zajištění povolení dopravně-inženýrských opatření a jejich realizace u příjezdových cest, výjezdu ze staveniště, příp. zábory veřejných ploch v průběhu vč. zajištění všech potřebných povolení.</t>
  </si>
  <si>
    <t>VRN7</t>
  </si>
  <si>
    <t>Provozní vlivy</t>
  </si>
  <si>
    <t>070001000</t>
  </si>
  <si>
    <t>Provozní vlivy - práce v uzavřeném areálu</t>
  </si>
  <si>
    <t>SEZNAM FIGUR</t>
  </si>
  <si>
    <t>Výměra</t>
  </si>
  <si>
    <t xml:space="preserve"> R2.2</t>
  </si>
  <si>
    <t>SO2</t>
  </si>
  <si>
    <t>Plocha fasády SO2 vč. pod terénem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</si>
</sst>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Z2024032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Úpravy veřejného parteru a zahrady objektů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Husova 69 a 110 - 113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15. 5. 2024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Ing. Arch. Jakub Našinec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QSB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ROUND(SUM(AS95:AS106),2)</f>
        <v>0</v>
      </c>
      <c r="AT94" s="115">
        <f>ROUND(SUM(AV94:AW94),2)</f>
        <v>0</v>
      </c>
      <c r="AU94" s="116">
        <f>ROUND(SUM(AU95:AU106),5)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ROUND(SUM(AZ95:AZ106),2)</f>
        <v>0</v>
      </c>
      <c r="BA94" s="115">
        <f>ROUND(SUM(BA95:BA106),2)</f>
        <v>0</v>
      </c>
      <c r="BB94" s="115">
        <f>ROUND(SUM(BB95:BB106),2)</f>
        <v>0</v>
      </c>
      <c r="BC94" s="115">
        <f>ROUND(SUM(BC95:BC106),2)</f>
        <v>0</v>
      </c>
      <c r="BD94" s="117">
        <f>ROUND(SUM(BD95:BD106),2)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'D.1.1 - ARS'!J30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'D.1.1 - ARS'!P265</f>
        <v>0</v>
      </c>
      <c r="AV95" s="129">
        <f>'D.1.1 - ARS'!J33</f>
        <v>0</v>
      </c>
      <c r="AW95" s="129">
        <f>'D.1.1 - ARS'!J34</f>
        <v>0</v>
      </c>
      <c r="AX95" s="129">
        <f>'D.1.1 - ARS'!J35</f>
        <v>0</v>
      </c>
      <c r="AY95" s="129">
        <f>'D.1.1 - ARS'!J36</f>
        <v>0</v>
      </c>
      <c r="AZ95" s="129">
        <f>'D.1.1 - ARS'!F33</f>
        <v>0</v>
      </c>
      <c r="BA95" s="129">
        <f>'D.1.1 - ARS'!F34</f>
        <v>0</v>
      </c>
      <c r="BB95" s="129">
        <f>'D.1.1 - ARS'!F35</f>
        <v>0</v>
      </c>
      <c r="BC95" s="129">
        <f>'D.1.1 - ARS'!F36</f>
        <v>0</v>
      </c>
      <c r="BD95" s="131">
        <f>'D.1.1 - ARS'!F37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'D.1.4.a - ZTI'!J30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'D.1.4.a - ZTI'!P122</f>
        <v>0</v>
      </c>
      <c r="AV96" s="129">
        <f>'D.1.4.a - ZTI'!J33</f>
        <v>0</v>
      </c>
      <c r="AW96" s="129">
        <f>'D.1.4.a - ZTI'!J34</f>
        <v>0</v>
      </c>
      <c r="AX96" s="129">
        <f>'D.1.4.a - ZTI'!J35</f>
        <v>0</v>
      </c>
      <c r="AY96" s="129">
        <f>'D.1.4.a - ZTI'!J36</f>
        <v>0</v>
      </c>
      <c r="AZ96" s="129">
        <f>'D.1.4.a - ZTI'!F33</f>
        <v>0</v>
      </c>
      <c r="BA96" s="129">
        <f>'D.1.4.a - ZTI'!F34</f>
        <v>0</v>
      </c>
      <c r="BB96" s="129">
        <f>'D.1.4.a - ZTI'!F35</f>
        <v>0</v>
      </c>
      <c r="BC96" s="129">
        <f>'D.1.4.a - ZTI'!F36</f>
        <v>0</v>
      </c>
      <c r="BD96" s="131">
        <f>'D.1.4.a - ZTI'!F37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'D.1.4.d - VO'!J30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'D.1.4.d - VO'!P124</f>
        <v>0</v>
      </c>
      <c r="AV97" s="129">
        <f>'D.1.4.d - VO'!J33</f>
        <v>0</v>
      </c>
      <c r="AW97" s="129">
        <f>'D.1.4.d - VO'!J34</f>
        <v>0</v>
      </c>
      <c r="AX97" s="129">
        <f>'D.1.4.d - VO'!J35</f>
        <v>0</v>
      </c>
      <c r="AY97" s="129">
        <f>'D.1.4.d - VO'!J36</f>
        <v>0</v>
      </c>
      <c r="AZ97" s="129">
        <f>'D.1.4.d - VO'!F33</f>
        <v>0</v>
      </c>
      <c r="BA97" s="129">
        <f>'D.1.4.d - VO'!F34</f>
        <v>0</v>
      </c>
      <c r="BB97" s="129">
        <f>'D.1.4.d - VO'!F35</f>
        <v>0</v>
      </c>
      <c r="BC97" s="129">
        <f>'D.1.4.d - VO'!F36</f>
        <v>0</v>
      </c>
      <c r="BD97" s="131">
        <f>'D.1.4.d - VO'!F37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'IO.O1 - Vodovodní a kanal...'!J30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'IO.O1 - Vodovodní a kanal...'!P125</f>
        <v>0</v>
      </c>
      <c r="AV98" s="129">
        <f>'IO.O1 - Vodovodní a kanal...'!J33</f>
        <v>0</v>
      </c>
      <c r="AW98" s="129">
        <f>'IO.O1 - Vodovodní a kanal...'!J34</f>
        <v>0</v>
      </c>
      <c r="AX98" s="129">
        <f>'IO.O1 - Vodovodní a kanal...'!J35</f>
        <v>0</v>
      </c>
      <c r="AY98" s="129">
        <f>'IO.O1 - Vodovodní a kanal...'!J36</f>
        <v>0</v>
      </c>
      <c r="AZ98" s="129">
        <f>'IO.O1 - Vodovodní a kanal...'!F33</f>
        <v>0</v>
      </c>
      <c r="BA98" s="129">
        <f>'IO.O1 - Vodovodní a kanal...'!F34</f>
        <v>0</v>
      </c>
      <c r="BB98" s="129">
        <f>'IO.O1 - Vodovodní a kanal...'!F35</f>
        <v>0</v>
      </c>
      <c r="BC98" s="129">
        <f>'IO.O1 - Vodovodní a kanal...'!F36</f>
        <v>0</v>
      </c>
      <c r="BD98" s="131">
        <f>'IO.O1 - Vodovodní a kanal...'!F37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'IO.O2 - Přeložka plynovodu'!J30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'IO.O2 - Přeložka plynovodu'!P123</f>
        <v>0</v>
      </c>
      <c r="AV99" s="129">
        <f>'IO.O2 - Přeložka plynovodu'!J33</f>
        <v>0</v>
      </c>
      <c r="AW99" s="129">
        <f>'IO.O2 - Přeložka plynovodu'!J34</f>
        <v>0</v>
      </c>
      <c r="AX99" s="129">
        <f>'IO.O2 - Přeložka plynovodu'!J35</f>
        <v>0</v>
      </c>
      <c r="AY99" s="129">
        <f>'IO.O2 - Přeložka plynovodu'!J36</f>
        <v>0</v>
      </c>
      <c r="AZ99" s="129">
        <f>'IO.O2 - Přeložka plynovodu'!F33</f>
        <v>0</v>
      </c>
      <c r="BA99" s="129">
        <f>'IO.O2 - Přeložka plynovodu'!F34</f>
        <v>0</v>
      </c>
      <c r="BB99" s="129">
        <f>'IO.O2 - Přeložka plynovodu'!F35</f>
        <v>0</v>
      </c>
      <c r="BC99" s="129">
        <f>'IO.O2 - Přeložka plynovodu'!F36</f>
        <v>0</v>
      </c>
      <c r="BD99" s="131">
        <f>'IO.O2 - Přeložka plynovodu'!F37</f>
        <v>0</v>
      </c>
      <c r="BE99" s="7"/>
      <c r="BT99" s="132" t="s">
        <v>86</v>
      </c>
      <c r="BV99" s="132" t="s">
        <v>80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120" t="s">
        <v>82</v>
      </c>
      <c r="B100" s="121"/>
      <c r="C100" s="122"/>
      <c r="D100" s="123" t="s">
        <v>101</v>
      </c>
      <c r="E100" s="123"/>
      <c r="F100" s="123"/>
      <c r="G100" s="123"/>
      <c r="H100" s="123"/>
      <c r="I100" s="124"/>
      <c r="J100" s="123" t="s">
        <v>102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'R1.1 - Stavební úpravy'!J30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28">
        <v>0</v>
      </c>
      <c r="AT100" s="129">
        <f>ROUND(SUM(AV100:AW100),2)</f>
        <v>0</v>
      </c>
      <c r="AU100" s="130">
        <f>'R1.1 - Stavební úpravy'!P119</f>
        <v>0</v>
      </c>
      <c r="AV100" s="129">
        <f>'R1.1 - Stavební úpravy'!J33</f>
        <v>0</v>
      </c>
      <c r="AW100" s="129">
        <f>'R1.1 - Stavební úpravy'!J34</f>
        <v>0</v>
      </c>
      <c r="AX100" s="129">
        <f>'R1.1 - Stavební úpravy'!J35</f>
        <v>0</v>
      </c>
      <c r="AY100" s="129">
        <f>'R1.1 - Stavební úpravy'!J36</f>
        <v>0</v>
      </c>
      <c r="AZ100" s="129">
        <f>'R1.1 - Stavební úpravy'!F33</f>
        <v>0</v>
      </c>
      <c r="BA100" s="129">
        <f>'R1.1 - Stavební úpravy'!F34</f>
        <v>0</v>
      </c>
      <c r="BB100" s="129">
        <f>'R1.1 - Stavební úpravy'!F35</f>
        <v>0</v>
      </c>
      <c r="BC100" s="129">
        <f>'R1.1 - Stavební úpravy'!F36</f>
        <v>0</v>
      </c>
      <c r="BD100" s="131">
        <f>'R1.1 - Stavební úpravy'!F37</f>
        <v>0</v>
      </c>
      <c r="BE100" s="7"/>
      <c r="BT100" s="132" t="s">
        <v>86</v>
      </c>
      <c r="BV100" s="132" t="s">
        <v>80</v>
      </c>
      <c r="BW100" s="132" t="s">
        <v>103</v>
      </c>
      <c r="BX100" s="132" t="s">
        <v>5</v>
      </c>
      <c r="CL100" s="132" t="s">
        <v>1</v>
      </c>
      <c r="CM100" s="132" t="s">
        <v>88</v>
      </c>
    </row>
    <row r="101" s="7" customFormat="1" ht="24.75" customHeight="1">
      <c r="A101" s="120" t="s">
        <v>82</v>
      </c>
      <c r="B101" s="121"/>
      <c r="C101" s="122"/>
      <c r="D101" s="123" t="s">
        <v>104</v>
      </c>
      <c r="E101" s="123"/>
      <c r="F101" s="123"/>
      <c r="G101" s="123"/>
      <c r="H101" s="123"/>
      <c r="I101" s="124"/>
      <c r="J101" s="123" t="s">
        <v>105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'R1.2 - Zárubní zdi, únosn...'!J30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85</v>
      </c>
      <c r="AR101" s="127"/>
      <c r="AS101" s="128">
        <v>0</v>
      </c>
      <c r="AT101" s="129">
        <f>ROUND(SUM(AV101:AW101),2)</f>
        <v>0</v>
      </c>
      <c r="AU101" s="130">
        <f>'R1.2 - Zárubní zdi, únosn...'!P129</f>
        <v>0</v>
      </c>
      <c r="AV101" s="129">
        <f>'R1.2 - Zárubní zdi, únosn...'!J33</f>
        <v>0</v>
      </c>
      <c r="AW101" s="129">
        <f>'R1.2 - Zárubní zdi, únosn...'!J34</f>
        <v>0</v>
      </c>
      <c r="AX101" s="129">
        <f>'R1.2 - Zárubní zdi, únosn...'!J35</f>
        <v>0</v>
      </c>
      <c r="AY101" s="129">
        <f>'R1.2 - Zárubní zdi, únosn...'!J36</f>
        <v>0</v>
      </c>
      <c r="AZ101" s="129">
        <f>'R1.2 - Zárubní zdi, únosn...'!F33</f>
        <v>0</v>
      </c>
      <c r="BA101" s="129">
        <f>'R1.2 - Zárubní zdi, únosn...'!F34</f>
        <v>0</v>
      </c>
      <c r="BB101" s="129">
        <f>'R1.2 - Zárubní zdi, únosn...'!F35</f>
        <v>0</v>
      </c>
      <c r="BC101" s="129">
        <f>'R1.2 - Zárubní zdi, únosn...'!F36</f>
        <v>0</v>
      </c>
      <c r="BD101" s="131">
        <f>'R1.2 - Zárubní zdi, únosn...'!F37</f>
        <v>0</v>
      </c>
      <c r="BE101" s="7"/>
      <c r="BT101" s="132" t="s">
        <v>86</v>
      </c>
      <c r="BV101" s="132" t="s">
        <v>80</v>
      </c>
      <c r="BW101" s="132" t="s">
        <v>106</v>
      </c>
      <c r="BX101" s="132" t="s">
        <v>5</v>
      </c>
      <c r="CL101" s="132" t="s">
        <v>1</v>
      </c>
      <c r="CM101" s="132" t="s">
        <v>88</v>
      </c>
    </row>
    <row r="102" s="7" customFormat="1" ht="16.5" customHeight="1">
      <c r="A102" s="120" t="s">
        <v>82</v>
      </c>
      <c r="B102" s="121"/>
      <c r="C102" s="122"/>
      <c r="D102" s="123" t="s">
        <v>107</v>
      </c>
      <c r="E102" s="123"/>
      <c r="F102" s="123"/>
      <c r="G102" s="123"/>
      <c r="H102" s="123"/>
      <c r="I102" s="124"/>
      <c r="J102" s="123" t="s">
        <v>108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'R2.1 - Dokončení stavby'!J30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85</v>
      </c>
      <c r="AR102" s="127"/>
      <c r="AS102" s="128">
        <v>0</v>
      </c>
      <c r="AT102" s="129">
        <f>ROUND(SUM(AV102:AW102),2)</f>
        <v>0</v>
      </c>
      <c r="AU102" s="130">
        <f>'R2.1 - Dokončení stavby'!P129</f>
        <v>0</v>
      </c>
      <c r="AV102" s="129">
        <f>'R2.1 - Dokončení stavby'!J33</f>
        <v>0</v>
      </c>
      <c r="AW102" s="129">
        <f>'R2.1 - Dokončení stavby'!J34</f>
        <v>0</v>
      </c>
      <c r="AX102" s="129">
        <f>'R2.1 - Dokončení stavby'!J35</f>
        <v>0</v>
      </c>
      <c r="AY102" s="129">
        <f>'R2.1 - Dokončení stavby'!J36</f>
        <v>0</v>
      </c>
      <c r="AZ102" s="129">
        <f>'R2.1 - Dokončení stavby'!F33</f>
        <v>0</v>
      </c>
      <c r="BA102" s="129">
        <f>'R2.1 - Dokončení stavby'!F34</f>
        <v>0</v>
      </c>
      <c r="BB102" s="129">
        <f>'R2.1 - Dokončení stavby'!F35</f>
        <v>0</v>
      </c>
      <c r="BC102" s="129">
        <f>'R2.1 - Dokončení stavby'!F36</f>
        <v>0</v>
      </c>
      <c r="BD102" s="131">
        <f>'R2.1 - Dokončení stavby'!F37</f>
        <v>0</v>
      </c>
      <c r="BE102" s="7"/>
      <c r="BT102" s="132" t="s">
        <v>86</v>
      </c>
      <c r="BV102" s="132" t="s">
        <v>80</v>
      </c>
      <c r="BW102" s="132" t="s">
        <v>109</v>
      </c>
      <c r="BX102" s="132" t="s">
        <v>5</v>
      </c>
      <c r="CL102" s="132" t="s">
        <v>1</v>
      </c>
      <c r="CM102" s="132" t="s">
        <v>88</v>
      </c>
    </row>
    <row r="103" s="7" customFormat="1" ht="24.75" customHeight="1">
      <c r="A103" s="120" t="s">
        <v>82</v>
      </c>
      <c r="B103" s="121"/>
      <c r="C103" s="122"/>
      <c r="D103" s="123" t="s">
        <v>110</v>
      </c>
      <c r="E103" s="123"/>
      <c r="F103" s="123"/>
      <c r="G103" s="123"/>
      <c r="H103" s="123"/>
      <c r="I103" s="124"/>
      <c r="J103" s="123" t="s">
        <v>111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'R2.2 - Anglické dvorky, s...'!J30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85</v>
      </c>
      <c r="AR103" s="127"/>
      <c r="AS103" s="128">
        <v>0</v>
      </c>
      <c r="AT103" s="129">
        <f>ROUND(SUM(AV103:AW103),2)</f>
        <v>0</v>
      </c>
      <c r="AU103" s="130">
        <f>'R2.2 - Anglické dvorky, s...'!P148</f>
        <v>0</v>
      </c>
      <c r="AV103" s="129">
        <f>'R2.2 - Anglické dvorky, s...'!J33</f>
        <v>0</v>
      </c>
      <c r="AW103" s="129">
        <f>'R2.2 - Anglické dvorky, s...'!J34</f>
        <v>0</v>
      </c>
      <c r="AX103" s="129">
        <f>'R2.2 - Anglické dvorky, s...'!J35</f>
        <v>0</v>
      </c>
      <c r="AY103" s="129">
        <f>'R2.2 - Anglické dvorky, s...'!J36</f>
        <v>0</v>
      </c>
      <c r="AZ103" s="129">
        <f>'R2.2 - Anglické dvorky, s...'!F33</f>
        <v>0</v>
      </c>
      <c r="BA103" s="129">
        <f>'R2.2 - Anglické dvorky, s...'!F34</f>
        <v>0</v>
      </c>
      <c r="BB103" s="129">
        <f>'R2.2 - Anglické dvorky, s...'!F35</f>
        <v>0</v>
      </c>
      <c r="BC103" s="129">
        <f>'R2.2 - Anglické dvorky, s...'!F36</f>
        <v>0</v>
      </c>
      <c r="BD103" s="131">
        <f>'R2.2 - Anglické dvorky, s...'!F37</f>
        <v>0</v>
      </c>
      <c r="BE103" s="7"/>
      <c r="BT103" s="132" t="s">
        <v>86</v>
      </c>
      <c r="BV103" s="132" t="s">
        <v>80</v>
      </c>
      <c r="BW103" s="132" t="s">
        <v>112</v>
      </c>
      <c r="BX103" s="132" t="s">
        <v>5</v>
      </c>
      <c r="CL103" s="132" t="s">
        <v>1</v>
      </c>
      <c r="CM103" s="132" t="s">
        <v>88</v>
      </c>
    </row>
    <row r="104" s="7" customFormat="1" ht="16.5" customHeight="1">
      <c r="A104" s="120" t="s">
        <v>82</v>
      </c>
      <c r="B104" s="121"/>
      <c r="C104" s="122"/>
      <c r="D104" s="123" t="s">
        <v>113</v>
      </c>
      <c r="E104" s="123"/>
      <c r="F104" s="123"/>
      <c r="G104" s="123"/>
      <c r="H104" s="123"/>
      <c r="I104" s="124"/>
      <c r="J104" s="123" t="s">
        <v>114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'R3 - Prodloužení přeložky...'!J30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85</v>
      </c>
      <c r="AR104" s="127"/>
      <c r="AS104" s="128">
        <v>0</v>
      </c>
      <c r="AT104" s="129">
        <f>ROUND(SUM(AV104:AW104),2)</f>
        <v>0</v>
      </c>
      <c r="AU104" s="130">
        <f>'R3 - Prodloužení přeložky...'!P118</f>
        <v>0</v>
      </c>
      <c r="AV104" s="129">
        <f>'R3 - Prodloužení přeložky...'!J33</f>
        <v>0</v>
      </c>
      <c r="AW104" s="129">
        <f>'R3 - Prodloužení přeložky...'!J34</f>
        <v>0</v>
      </c>
      <c r="AX104" s="129">
        <f>'R3 - Prodloužení přeložky...'!J35</f>
        <v>0</v>
      </c>
      <c r="AY104" s="129">
        <f>'R3 - Prodloužení přeložky...'!J36</f>
        <v>0</v>
      </c>
      <c r="AZ104" s="129">
        <f>'R3 - Prodloužení přeložky...'!F33</f>
        <v>0</v>
      </c>
      <c r="BA104" s="129">
        <f>'R3 - Prodloužení přeložky...'!F34</f>
        <v>0</v>
      </c>
      <c r="BB104" s="129">
        <f>'R3 - Prodloužení přeložky...'!F35</f>
        <v>0</v>
      </c>
      <c r="BC104" s="129">
        <f>'R3 - Prodloužení přeložky...'!F36</f>
        <v>0</v>
      </c>
      <c r="BD104" s="131">
        <f>'R3 - Prodloužení přeložky...'!F37</f>
        <v>0</v>
      </c>
      <c r="BE104" s="7"/>
      <c r="BT104" s="132" t="s">
        <v>86</v>
      </c>
      <c r="BV104" s="132" t="s">
        <v>80</v>
      </c>
      <c r="BW104" s="132" t="s">
        <v>115</v>
      </c>
      <c r="BX104" s="132" t="s">
        <v>5</v>
      </c>
      <c r="CL104" s="132" t="s">
        <v>1</v>
      </c>
      <c r="CM104" s="132" t="s">
        <v>88</v>
      </c>
    </row>
    <row r="105" s="7" customFormat="1" ht="16.5" customHeight="1">
      <c r="A105" s="120" t="s">
        <v>82</v>
      </c>
      <c r="B105" s="121"/>
      <c r="C105" s="122"/>
      <c r="D105" s="123" t="s">
        <v>116</v>
      </c>
      <c r="E105" s="123"/>
      <c r="F105" s="123"/>
      <c r="G105" s="123"/>
      <c r="H105" s="123"/>
      <c r="I105" s="124"/>
      <c r="J105" s="123" t="s">
        <v>117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'R4 - Vnejší silnoproudé r...'!J30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85</v>
      </c>
      <c r="AR105" s="127"/>
      <c r="AS105" s="128">
        <v>0</v>
      </c>
      <c r="AT105" s="129">
        <f>ROUND(SUM(AV105:AW105),2)</f>
        <v>0</v>
      </c>
      <c r="AU105" s="130">
        <f>'R4 - Vnejší silnoproudé r...'!P131</f>
        <v>0</v>
      </c>
      <c r="AV105" s="129">
        <f>'R4 - Vnejší silnoproudé r...'!J33</f>
        <v>0</v>
      </c>
      <c r="AW105" s="129">
        <f>'R4 - Vnejší silnoproudé r...'!J34</f>
        <v>0</v>
      </c>
      <c r="AX105" s="129">
        <f>'R4 - Vnejší silnoproudé r...'!J35</f>
        <v>0</v>
      </c>
      <c r="AY105" s="129">
        <f>'R4 - Vnejší silnoproudé r...'!J36</f>
        <v>0</v>
      </c>
      <c r="AZ105" s="129">
        <f>'R4 - Vnejší silnoproudé r...'!F33</f>
        <v>0</v>
      </c>
      <c r="BA105" s="129">
        <f>'R4 - Vnejší silnoproudé r...'!F34</f>
        <v>0</v>
      </c>
      <c r="BB105" s="129">
        <f>'R4 - Vnejší silnoproudé r...'!F35</f>
        <v>0</v>
      </c>
      <c r="BC105" s="129">
        <f>'R4 - Vnejší silnoproudé r...'!F36</f>
        <v>0</v>
      </c>
      <c r="BD105" s="131">
        <f>'R4 - Vnejší silnoproudé r...'!F37</f>
        <v>0</v>
      </c>
      <c r="BE105" s="7"/>
      <c r="BT105" s="132" t="s">
        <v>86</v>
      </c>
      <c r="BV105" s="132" t="s">
        <v>80</v>
      </c>
      <c r="BW105" s="132" t="s">
        <v>118</v>
      </c>
      <c r="BX105" s="132" t="s">
        <v>5</v>
      </c>
      <c r="CL105" s="132" t="s">
        <v>1</v>
      </c>
      <c r="CM105" s="132" t="s">
        <v>88</v>
      </c>
    </row>
    <row r="106" s="7" customFormat="1" ht="16.5" customHeight="1">
      <c r="A106" s="120" t="s">
        <v>82</v>
      </c>
      <c r="B106" s="121"/>
      <c r="C106" s="122"/>
      <c r="D106" s="123" t="s">
        <v>119</v>
      </c>
      <c r="E106" s="123"/>
      <c r="F106" s="123"/>
      <c r="G106" s="123"/>
      <c r="H106" s="123"/>
      <c r="I106" s="124"/>
      <c r="J106" s="123" t="s">
        <v>120</v>
      </c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5">
        <f>'VON - Vedlejší a ostatní ...'!J30</f>
        <v>0</v>
      </c>
      <c r="AH106" s="124"/>
      <c r="AI106" s="124"/>
      <c r="AJ106" s="124"/>
      <c r="AK106" s="124"/>
      <c r="AL106" s="124"/>
      <c r="AM106" s="124"/>
      <c r="AN106" s="125">
        <f>SUM(AG106,AT106)</f>
        <v>0</v>
      </c>
      <c r="AO106" s="124"/>
      <c r="AP106" s="124"/>
      <c r="AQ106" s="126" t="s">
        <v>85</v>
      </c>
      <c r="AR106" s="127"/>
      <c r="AS106" s="133">
        <v>0</v>
      </c>
      <c r="AT106" s="134">
        <f>ROUND(SUM(AV106:AW106),2)</f>
        <v>0</v>
      </c>
      <c r="AU106" s="135">
        <f>'VON - Vedlejší a ostatní ...'!P122</f>
        <v>0</v>
      </c>
      <c r="AV106" s="134">
        <f>'VON - Vedlejší a ostatní ...'!J33</f>
        <v>0</v>
      </c>
      <c r="AW106" s="134">
        <f>'VON - Vedlejší a ostatní ...'!J34</f>
        <v>0</v>
      </c>
      <c r="AX106" s="134">
        <f>'VON - Vedlejší a ostatní ...'!J35</f>
        <v>0</v>
      </c>
      <c r="AY106" s="134">
        <f>'VON - Vedlejší a ostatní ...'!J36</f>
        <v>0</v>
      </c>
      <c r="AZ106" s="134">
        <f>'VON - Vedlejší a ostatní ...'!F33</f>
        <v>0</v>
      </c>
      <c r="BA106" s="134">
        <f>'VON - Vedlejší a ostatní ...'!F34</f>
        <v>0</v>
      </c>
      <c r="BB106" s="134">
        <f>'VON - Vedlejší a ostatní ...'!F35</f>
        <v>0</v>
      </c>
      <c r="BC106" s="134">
        <f>'VON - Vedlejší a ostatní ...'!F36</f>
        <v>0</v>
      </c>
      <c r="BD106" s="136">
        <f>'VON - Vedlejší a ostatní ...'!F37</f>
        <v>0</v>
      </c>
      <c r="BE106" s="7"/>
      <c r="BT106" s="132" t="s">
        <v>86</v>
      </c>
      <c r="BV106" s="132" t="s">
        <v>80</v>
      </c>
      <c r="BW106" s="132" t="s">
        <v>121</v>
      </c>
      <c r="BX106" s="132" t="s">
        <v>5</v>
      </c>
      <c r="CL106" s="132" t="s">
        <v>1</v>
      </c>
      <c r="CM106" s="132" t="s">
        <v>88</v>
      </c>
    </row>
    <row r="107" s="2" customFormat="1" ht="30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45"/>
      <c r="AS108" s="39"/>
      <c r="AT108" s="39"/>
      <c r="AU108" s="39"/>
      <c r="AV108" s="39"/>
      <c r="AW108" s="39"/>
      <c r="AX108" s="39"/>
      <c r="AY108" s="39"/>
      <c r="AZ108" s="39"/>
      <c r="BA108" s="39"/>
      <c r="BB108" s="39"/>
      <c r="BC108" s="39"/>
      <c r="BD108" s="39"/>
      <c r="BE108" s="39"/>
    </row>
  </sheetData>
  <sheetProtection sheet="1" formatColumns="0" formatRows="0" objects="1" scenarios="1" spinCount="100000" saltValue="2UObWYBGRVhtR7x9lK8afdqAfeSMdkXqHG+tSVyvm+VN28ZhV6+yOJgW6xVUwox/Bc6xnXuRb0vBvu4NimVxRA==" hashValue="KSQWIdZbNi4yMYTU2uj/WSBPOOdbsKuOql+axEVcQbwOKhtxBgVl9LqgvjOqJ2iWp7jhvigsUuNxpjHg99H7Lw==" algorithmName="SHA-512" password="CC35"/>
  <mergeCells count="86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G94:AM94"/>
    <mergeCell ref="AN94:AP94"/>
  </mergeCells>
  <hyperlinks>
    <hyperlink ref="A95" location="'D.1.1 - ARS'!C2" display="/"/>
    <hyperlink ref="A96" location="'D.1.4.a - ZTI'!C2" display="/"/>
    <hyperlink ref="A97" location="'D.1.4.d - VO'!C2" display="/"/>
    <hyperlink ref="A98" location="'IO.O1 - Vodovodní a kanal...'!C2" display="/"/>
    <hyperlink ref="A99" location="'IO.O2 - Přeložka plynovodu'!C2" display="/"/>
    <hyperlink ref="A100" location="'R1.1 - Stavební úpravy'!C2" display="/"/>
    <hyperlink ref="A101" location="'R1.2 - Zárubní zdi, únosn...'!C2" display="/"/>
    <hyperlink ref="A102" location="'R2.1 - Dokončení stavby'!C2" display="/"/>
    <hyperlink ref="A103" location="'R2.2 - Anglické dvorky, s...'!C2" display="/"/>
    <hyperlink ref="A104" location="'R3 - Prodloužení přeložky...'!C2" display="/"/>
    <hyperlink ref="A105" location="'R4 - Vnejší silnoproudé r...'!C2" display="/"/>
    <hyperlink ref="A10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2381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ROUND(J148,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ROUND((SUM(BE148:BE695)),  2)</f>
        <v>0</v>
      </c>
      <c r="G33" s="39"/>
      <c r="H33" s="39"/>
      <c r="I33" s="156">
        <v>0.20999999999999999</v>
      </c>
      <c r="J33" s="155">
        <f>ROUND(((SUM(BE148:BE695))*I33),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ROUND((SUM(BF148:BF695)),  2)</f>
        <v>0</v>
      </c>
      <c r="G34" s="39"/>
      <c r="H34" s="39"/>
      <c r="I34" s="156">
        <v>0.12</v>
      </c>
      <c r="J34" s="155">
        <f>ROUND(((SUM(BF148:BF695))*I34),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ROUND((SUM(BG148:BG695)),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ROUND((SUM(BH148:BH695)),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ROUND((SUM(BI148:BI695)),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R2.2 - Anglické dvorky, sanace soklu, oprava omítek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J148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2382</v>
      </c>
      <c r="E97" s="183"/>
      <c r="F97" s="183"/>
      <c r="G97" s="183"/>
      <c r="H97" s="183"/>
      <c r="I97" s="183"/>
      <c r="J97" s="184">
        <f>J149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161</v>
      </c>
      <c r="E98" s="189"/>
      <c r="F98" s="189"/>
      <c r="G98" s="189"/>
      <c r="H98" s="189"/>
      <c r="I98" s="189"/>
      <c r="J98" s="190">
        <f>J150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137</v>
      </c>
      <c r="E99" s="189"/>
      <c r="F99" s="189"/>
      <c r="G99" s="189"/>
      <c r="H99" s="189"/>
      <c r="I99" s="189"/>
      <c r="J99" s="190">
        <f>J166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1869</v>
      </c>
      <c r="E100" s="189"/>
      <c r="F100" s="189"/>
      <c r="G100" s="189"/>
      <c r="H100" s="189"/>
      <c r="I100" s="189"/>
      <c r="J100" s="190">
        <f>J176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148</v>
      </c>
      <c r="E101" s="189"/>
      <c r="F101" s="189"/>
      <c r="G101" s="189"/>
      <c r="H101" s="189"/>
      <c r="I101" s="189"/>
      <c r="J101" s="190">
        <f>J188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149</v>
      </c>
      <c r="E102" s="189"/>
      <c r="F102" s="189"/>
      <c r="G102" s="189"/>
      <c r="H102" s="189"/>
      <c r="I102" s="189"/>
      <c r="J102" s="190">
        <f>J204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1573</v>
      </c>
      <c r="E103" s="189"/>
      <c r="F103" s="189"/>
      <c r="G103" s="189"/>
      <c r="H103" s="189"/>
      <c r="I103" s="189"/>
      <c r="J103" s="190">
        <f>J212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1871</v>
      </c>
      <c r="E104" s="189"/>
      <c r="F104" s="189"/>
      <c r="G104" s="189"/>
      <c r="H104" s="189"/>
      <c r="I104" s="189"/>
      <c r="J104" s="190">
        <f>J226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1822</v>
      </c>
      <c r="E105" s="189"/>
      <c r="F105" s="189"/>
      <c r="G105" s="189"/>
      <c r="H105" s="189"/>
      <c r="I105" s="189"/>
      <c r="J105" s="190">
        <f>J267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164</v>
      </c>
      <c r="E106" s="189"/>
      <c r="F106" s="189"/>
      <c r="G106" s="189"/>
      <c r="H106" s="189"/>
      <c r="I106" s="189"/>
      <c r="J106" s="190">
        <f>J288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1575</v>
      </c>
      <c r="E107" s="189"/>
      <c r="F107" s="189"/>
      <c r="G107" s="189"/>
      <c r="H107" s="189"/>
      <c r="I107" s="189"/>
      <c r="J107" s="190">
        <f>J295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133</v>
      </c>
      <c r="E108" s="189"/>
      <c r="F108" s="189"/>
      <c r="G108" s="189"/>
      <c r="H108" s="189"/>
      <c r="I108" s="189"/>
      <c r="J108" s="190">
        <f>J297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142</v>
      </c>
      <c r="E109" s="189"/>
      <c r="F109" s="189"/>
      <c r="G109" s="189"/>
      <c r="H109" s="189"/>
      <c r="I109" s="189"/>
      <c r="J109" s="190">
        <f>J308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2383</v>
      </c>
      <c r="E110" s="189"/>
      <c r="F110" s="189"/>
      <c r="G110" s="189"/>
      <c r="H110" s="189"/>
      <c r="I110" s="189"/>
      <c r="J110" s="190">
        <f>J363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2384</v>
      </c>
      <c r="E111" s="189"/>
      <c r="F111" s="189"/>
      <c r="G111" s="189"/>
      <c r="H111" s="189"/>
      <c r="I111" s="189"/>
      <c r="J111" s="190">
        <f>J372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131</v>
      </c>
      <c r="E112" s="189"/>
      <c r="F112" s="189"/>
      <c r="G112" s="189"/>
      <c r="H112" s="189"/>
      <c r="I112" s="189"/>
      <c r="J112" s="190">
        <f>J376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136</v>
      </c>
      <c r="E113" s="189"/>
      <c r="F113" s="189"/>
      <c r="G113" s="189"/>
      <c r="H113" s="189"/>
      <c r="I113" s="189"/>
      <c r="J113" s="190">
        <f>J419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0"/>
      <c r="C114" s="181"/>
      <c r="D114" s="182" t="s">
        <v>2385</v>
      </c>
      <c r="E114" s="183"/>
      <c r="F114" s="183"/>
      <c r="G114" s="183"/>
      <c r="H114" s="183"/>
      <c r="I114" s="183"/>
      <c r="J114" s="184">
        <f>J433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6"/>
      <c r="C115" s="187"/>
      <c r="D115" s="188" t="s">
        <v>1572</v>
      </c>
      <c r="E115" s="189"/>
      <c r="F115" s="189"/>
      <c r="G115" s="189"/>
      <c r="H115" s="189"/>
      <c r="I115" s="189"/>
      <c r="J115" s="190">
        <f>J434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2386</v>
      </c>
      <c r="E116" s="189"/>
      <c r="F116" s="189"/>
      <c r="G116" s="189"/>
      <c r="H116" s="189"/>
      <c r="I116" s="189"/>
      <c r="J116" s="190">
        <f>J465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2387</v>
      </c>
      <c r="E117" s="189"/>
      <c r="F117" s="189"/>
      <c r="G117" s="189"/>
      <c r="H117" s="189"/>
      <c r="I117" s="189"/>
      <c r="J117" s="190">
        <f>J506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2388</v>
      </c>
      <c r="E118" s="189"/>
      <c r="F118" s="189"/>
      <c r="G118" s="189"/>
      <c r="H118" s="189"/>
      <c r="I118" s="189"/>
      <c r="J118" s="190">
        <f>J542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2389</v>
      </c>
      <c r="E119" s="189"/>
      <c r="F119" s="189"/>
      <c r="G119" s="189"/>
      <c r="H119" s="189"/>
      <c r="I119" s="189"/>
      <c r="J119" s="190">
        <f>J544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2390</v>
      </c>
      <c r="E120" s="189"/>
      <c r="F120" s="189"/>
      <c r="G120" s="189"/>
      <c r="H120" s="189"/>
      <c r="I120" s="189"/>
      <c r="J120" s="190">
        <f>J554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80"/>
      <c r="C121" s="181"/>
      <c r="D121" s="182" t="s">
        <v>2391</v>
      </c>
      <c r="E121" s="183"/>
      <c r="F121" s="183"/>
      <c r="G121" s="183"/>
      <c r="H121" s="183"/>
      <c r="I121" s="183"/>
      <c r="J121" s="184">
        <f>J609</f>
        <v>0</v>
      </c>
      <c r="K121" s="181"/>
      <c r="L121" s="18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6"/>
      <c r="C122" s="187"/>
      <c r="D122" s="188" t="s">
        <v>2392</v>
      </c>
      <c r="E122" s="189"/>
      <c r="F122" s="189"/>
      <c r="G122" s="189"/>
      <c r="H122" s="189"/>
      <c r="I122" s="189"/>
      <c r="J122" s="190">
        <f>J610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2393</v>
      </c>
      <c r="E123" s="189"/>
      <c r="F123" s="189"/>
      <c r="G123" s="189"/>
      <c r="H123" s="189"/>
      <c r="I123" s="189"/>
      <c r="J123" s="190">
        <f>J639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2394</v>
      </c>
      <c r="E124" s="189"/>
      <c r="F124" s="189"/>
      <c r="G124" s="189"/>
      <c r="H124" s="189"/>
      <c r="I124" s="189"/>
      <c r="J124" s="190">
        <f>J656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6"/>
      <c r="C125" s="187"/>
      <c r="D125" s="188" t="s">
        <v>2395</v>
      </c>
      <c r="E125" s="189"/>
      <c r="F125" s="189"/>
      <c r="G125" s="189"/>
      <c r="H125" s="189"/>
      <c r="I125" s="189"/>
      <c r="J125" s="190">
        <f>J658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6"/>
      <c r="C126" s="187"/>
      <c r="D126" s="188" t="s">
        <v>2396</v>
      </c>
      <c r="E126" s="189"/>
      <c r="F126" s="189"/>
      <c r="G126" s="189"/>
      <c r="H126" s="189"/>
      <c r="I126" s="189"/>
      <c r="J126" s="190">
        <f>J668</f>
        <v>0</v>
      </c>
      <c r="K126" s="187"/>
      <c r="L126" s="19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6"/>
      <c r="C127" s="187"/>
      <c r="D127" s="188" t="s">
        <v>2397</v>
      </c>
      <c r="E127" s="189"/>
      <c r="F127" s="189"/>
      <c r="G127" s="189"/>
      <c r="H127" s="189"/>
      <c r="I127" s="189"/>
      <c r="J127" s="190">
        <f>J674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6"/>
      <c r="C128" s="187"/>
      <c r="D128" s="188" t="s">
        <v>2035</v>
      </c>
      <c r="E128" s="189"/>
      <c r="F128" s="189"/>
      <c r="G128" s="189"/>
      <c r="H128" s="189"/>
      <c r="I128" s="189"/>
      <c r="J128" s="190">
        <f>J689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4" s="2" customFormat="1" ht="6.96" customHeight="1">
      <c r="A134" s="39"/>
      <c r="B134" s="69"/>
      <c r="C134" s="70"/>
      <c r="D134" s="70"/>
      <c r="E134" s="70"/>
      <c r="F134" s="70"/>
      <c r="G134" s="70"/>
      <c r="H134" s="70"/>
      <c r="I134" s="70"/>
      <c r="J134" s="70"/>
      <c r="K134" s="70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4.96" customHeight="1">
      <c r="A135" s="39"/>
      <c r="B135" s="40"/>
      <c r="C135" s="24" t="s">
        <v>175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16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175" t="str">
        <f>E7</f>
        <v>Úpravy veřejného parteru a zahrady objektů</v>
      </c>
      <c r="F138" s="33"/>
      <c r="G138" s="33"/>
      <c r="H138" s="33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123</v>
      </c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6.5" customHeight="1">
      <c r="A140" s="39"/>
      <c r="B140" s="40"/>
      <c r="C140" s="41"/>
      <c r="D140" s="41"/>
      <c r="E140" s="77" t="str">
        <f>E9</f>
        <v>R2.2 - Anglické dvorky, sanace soklu, oprava omítek</v>
      </c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3" t="s">
        <v>20</v>
      </c>
      <c r="D142" s="41"/>
      <c r="E142" s="41"/>
      <c r="F142" s="28" t="str">
        <f>F12</f>
        <v>Husova 69 a 110 - 113</v>
      </c>
      <c r="G142" s="41"/>
      <c r="H142" s="41"/>
      <c r="I142" s="33" t="s">
        <v>22</v>
      </c>
      <c r="J142" s="80" t="str">
        <f>IF(J12="","",J12)</f>
        <v>15. 5. 2024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6.96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5.15" customHeight="1">
      <c r="A144" s="39"/>
      <c r="B144" s="40"/>
      <c r="C144" s="33" t="s">
        <v>24</v>
      </c>
      <c r="D144" s="41"/>
      <c r="E144" s="41"/>
      <c r="F144" s="28" t="str">
        <f>E15</f>
        <v>Ing. Arch. Jakub Našinec</v>
      </c>
      <c r="G144" s="41"/>
      <c r="H144" s="41"/>
      <c r="I144" s="33" t="s">
        <v>30</v>
      </c>
      <c r="J144" s="37" t="str">
        <f>E21</f>
        <v xml:space="preserve"> 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5.15" customHeight="1">
      <c r="A145" s="39"/>
      <c r="B145" s="40"/>
      <c r="C145" s="33" t="s">
        <v>28</v>
      </c>
      <c r="D145" s="41"/>
      <c r="E145" s="41"/>
      <c r="F145" s="28" t="str">
        <f>IF(E18="","",E18)</f>
        <v>Vyplň údaj</v>
      </c>
      <c r="G145" s="41"/>
      <c r="H145" s="41"/>
      <c r="I145" s="33" t="s">
        <v>33</v>
      </c>
      <c r="J145" s="37" t="str">
        <f>E24</f>
        <v>QSB s.r.o.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0.32" customHeight="1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11" customFormat="1" ht="29.28" customHeight="1">
      <c r="A147" s="192"/>
      <c r="B147" s="193"/>
      <c r="C147" s="194" t="s">
        <v>176</v>
      </c>
      <c r="D147" s="195" t="s">
        <v>63</v>
      </c>
      <c r="E147" s="195" t="s">
        <v>59</v>
      </c>
      <c r="F147" s="195" t="s">
        <v>60</v>
      </c>
      <c r="G147" s="195" t="s">
        <v>177</v>
      </c>
      <c r="H147" s="195" t="s">
        <v>178</v>
      </c>
      <c r="I147" s="195" t="s">
        <v>179</v>
      </c>
      <c r="J147" s="195" t="s">
        <v>127</v>
      </c>
      <c r="K147" s="196" t="s">
        <v>180</v>
      </c>
      <c r="L147" s="197"/>
      <c r="M147" s="101" t="s">
        <v>1</v>
      </c>
      <c r="N147" s="102" t="s">
        <v>42</v>
      </c>
      <c r="O147" s="102" t="s">
        <v>181</v>
      </c>
      <c r="P147" s="102" t="s">
        <v>182</v>
      </c>
      <c r="Q147" s="102" t="s">
        <v>183</v>
      </c>
      <c r="R147" s="102" t="s">
        <v>184</v>
      </c>
      <c r="S147" s="102" t="s">
        <v>185</v>
      </c>
      <c r="T147" s="103" t="s">
        <v>186</v>
      </c>
      <c r="U147" s="192"/>
      <c r="V147" s="192"/>
      <c r="W147" s="192"/>
      <c r="X147" s="192"/>
      <c r="Y147" s="192"/>
      <c r="Z147" s="192"/>
      <c r="AA147" s="192"/>
      <c r="AB147" s="192"/>
      <c r="AC147" s="192"/>
      <c r="AD147" s="192"/>
      <c r="AE147" s="192"/>
    </row>
    <row r="148" s="2" customFormat="1" ht="22.8" customHeight="1">
      <c r="A148" s="39"/>
      <c r="B148" s="40"/>
      <c r="C148" s="108" t="s">
        <v>187</v>
      </c>
      <c r="D148" s="41"/>
      <c r="E148" s="41"/>
      <c r="F148" s="41"/>
      <c r="G148" s="41"/>
      <c r="H148" s="41"/>
      <c r="I148" s="41"/>
      <c r="J148" s="198">
        <f>BK148</f>
        <v>0</v>
      </c>
      <c r="K148" s="41"/>
      <c r="L148" s="45"/>
      <c r="M148" s="104"/>
      <c r="N148" s="199"/>
      <c r="O148" s="105"/>
      <c r="P148" s="200">
        <f>P149+P433+P609</f>
        <v>0</v>
      </c>
      <c r="Q148" s="105"/>
      <c r="R148" s="200">
        <f>R149+R433+R609</f>
        <v>40.379305950000003</v>
      </c>
      <c r="S148" s="105"/>
      <c r="T148" s="201">
        <f>T149+T433+T609</f>
        <v>33.298648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77</v>
      </c>
      <c r="AU148" s="18" t="s">
        <v>129</v>
      </c>
      <c r="BK148" s="202">
        <f>BK149+BK433+BK609</f>
        <v>0</v>
      </c>
    </row>
    <row r="149" s="12" customFormat="1" ht="25.92" customHeight="1">
      <c r="A149" s="12"/>
      <c r="B149" s="203"/>
      <c r="C149" s="204"/>
      <c r="D149" s="205" t="s">
        <v>77</v>
      </c>
      <c r="E149" s="206" t="s">
        <v>2398</v>
      </c>
      <c r="F149" s="206" t="s">
        <v>2399</v>
      </c>
      <c r="G149" s="204"/>
      <c r="H149" s="204"/>
      <c r="I149" s="207"/>
      <c r="J149" s="208">
        <f>BK149</f>
        <v>0</v>
      </c>
      <c r="K149" s="204"/>
      <c r="L149" s="209"/>
      <c r="M149" s="210"/>
      <c r="N149" s="211"/>
      <c r="O149" s="211"/>
      <c r="P149" s="212">
        <f>P150+P166+P176+P188+P204+P212+P226+P267+P288+P295+P297+P308+P363+P372+P376+P419</f>
        <v>0</v>
      </c>
      <c r="Q149" s="211"/>
      <c r="R149" s="212">
        <f>R150+R166+R176+R188+R204+R212+R226+R267+R288+R295+R297+R308+R363+R372+R376+R419</f>
        <v>25.677725950000003</v>
      </c>
      <c r="S149" s="211"/>
      <c r="T149" s="213">
        <f>T150+T166+T176+T188+T204+T212+T226+T267+T288+T295+T297+T308+T363+T372+T376+T419</f>
        <v>3.2797979999999995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86</v>
      </c>
      <c r="AT149" s="215" t="s">
        <v>77</v>
      </c>
      <c r="AU149" s="215" t="s">
        <v>78</v>
      </c>
      <c r="AY149" s="214" t="s">
        <v>190</v>
      </c>
      <c r="BK149" s="216">
        <f>BK150+BK166+BK176+BK188+BK204+BK212+BK226+BK267+BK288+BK295+BK297+BK308+BK363+BK372+BK376+BK419</f>
        <v>0</v>
      </c>
    </row>
    <row r="150" s="12" customFormat="1" ht="22.8" customHeight="1">
      <c r="A150" s="12"/>
      <c r="B150" s="203"/>
      <c r="C150" s="204"/>
      <c r="D150" s="205" t="s">
        <v>77</v>
      </c>
      <c r="E150" s="217" t="s">
        <v>249</v>
      </c>
      <c r="F150" s="217" t="s">
        <v>697</v>
      </c>
      <c r="G150" s="204"/>
      <c r="H150" s="204"/>
      <c r="I150" s="207"/>
      <c r="J150" s="218">
        <f>BK150</f>
        <v>0</v>
      </c>
      <c r="K150" s="204"/>
      <c r="L150" s="209"/>
      <c r="M150" s="210"/>
      <c r="N150" s="211"/>
      <c r="O150" s="211"/>
      <c r="P150" s="212">
        <f>SUM(P151:P165)</f>
        <v>0</v>
      </c>
      <c r="Q150" s="211"/>
      <c r="R150" s="212">
        <f>SUM(R151:R165)</f>
        <v>0</v>
      </c>
      <c r="S150" s="211"/>
      <c r="T150" s="213">
        <f>SUM(T151:T165)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86</v>
      </c>
      <c r="AT150" s="215" t="s">
        <v>77</v>
      </c>
      <c r="AU150" s="215" t="s">
        <v>86</v>
      </c>
      <c r="AY150" s="214" t="s">
        <v>190</v>
      </c>
      <c r="BK150" s="216">
        <f>SUM(BK151:BK165)</f>
        <v>0</v>
      </c>
    </row>
    <row r="151" s="2" customFormat="1" ht="33" customHeight="1">
      <c r="A151" s="39"/>
      <c r="B151" s="40"/>
      <c r="C151" s="219" t="s">
        <v>86</v>
      </c>
      <c r="D151" s="219" t="s">
        <v>193</v>
      </c>
      <c r="E151" s="220" t="s">
        <v>2400</v>
      </c>
      <c r="F151" s="221" t="s">
        <v>2401</v>
      </c>
      <c r="G151" s="222" t="s">
        <v>224</v>
      </c>
      <c r="H151" s="223">
        <v>9.1999999999999993</v>
      </c>
      <c r="I151" s="224"/>
      <c r="J151" s="225">
        <f>ROUND(I151*H151,2)</f>
        <v>0</v>
      </c>
      <c r="K151" s="221" t="s">
        <v>197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210</v>
      </c>
      <c r="AT151" s="230" t="s">
        <v>193</v>
      </c>
      <c r="AU151" s="230" t="s">
        <v>88</v>
      </c>
      <c r="AY151" s="18" t="s">
        <v>190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210</v>
      </c>
      <c r="BM151" s="230" t="s">
        <v>2402</v>
      </c>
    </row>
    <row r="152" s="13" customFormat="1">
      <c r="A152" s="13"/>
      <c r="B152" s="232"/>
      <c r="C152" s="233"/>
      <c r="D152" s="234" t="s">
        <v>218</v>
      </c>
      <c r="E152" s="235" t="s">
        <v>1</v>
      </c>
      <c r="F152" s="236" t="s">
        <v>2403</v>
      </c>
      <c r="G152" s="233"/>
      <c r="H152" s="237">
        <v>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218</v>
      </c>
      <c r="AU152" s="243" t="s">
        <v>88</v>
      </c>
      <c r="AV152" s="13" t="s">
        <v>88</v>
      </c>
      <c r="AW152" s="13" t="s">
        <v>32</v>
      </c>
      <c r="AX152" s="13" t="s">
        <v>78</v>
      </c>
      <c r="AY152" s="243" t="s">
        <v>190</v>
      </c>
    </row>
    <row r="153" s="13" customFormat="1">
      <c r="A153" s="13"/>
      <c r="B153" s="232"/>
      <c r="C153" s="233"/>
      <c r="D153" s="234" t="s">
        <v>218</v>
      </c>
      <c r="E153" s="235" t="s">
        <v>1</v>
      </c>
      <c r="F153" s="236" t="s">
        <v>2404</v>
      </c>
      <c r="G153" s="233"/>
      <c r="H153" s="237">
        <v>4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218</v>
      </c>
      <c r="AU153" s="243" t="s">
        <v>88</v>
      </c>
      <c r="AV153" s="13" t="s">
        <v>88</v>
      </c>
      <c r="AW153" s="13" t="s">
        <v>32</v>
      </c>
      <c r="AX153" s="13" t="s">
        <v>78</v>
      </c>
      <c r="AY153" s="243" t="s">
        <v>190</v>
      </c>
    </row>
    <row r="154" s="13" customFormat="1">
      <c r="A154" s="13"/>
      <c r="B154" s="232"/>
      <c r="C154" s="233"/>
      <c r="D154" s="234" t="s">
        <v>218</v>
      </c>
      <c r="E154" s="235" t="s">
        <v>1</v>
      </c>
      <c r="F154" s="236" t="s">
        <v>2405</v>
      </c>
      <c r="G154" s="233"/>
      <c r="H154" s="237">
        <v>2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218</v>
      </c>
      <c r="AU154" s="243" t="s">
        <v>88</v>
      </c>
      <c r="AV154" s="13" t="s">
        <v>88</v>
      </c>
      <c r="AW154" s="13" t="s">
        <v>32</v>
      </c>
      <c r="AX154" s="13" t="s">
        <v>78</v>
      </c>
      <c r="AY154" s="243" t="s">
        <v>190</v>
      </c>
    </row>
    <row r="155" s="13" customFormat="1">
      <c r="A155" s="13"/>
      <c r="B155" s="232"/>
      <c r="C155" s="233"/>
      <c r="D155" s="234" t="s">
        <v>218</v>
      </c>
      <c r="E155" s="235" t="s">
        <v>1</v>
      </c>
      <c r="F155" s="236" t="s">
        <v>2406</v>
      </c>
      <c r="G155" s="233"/>
      <c r="H155" s="237">
        <v>5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218</v>
      </c>
      <c r="AU155" s="243" t="s">
        <v>88</v>
      </c>
      <c r="AV155" s="13" t="s">
        <v>88</v>
      </c>
      <c r="AW155" s="13" t="s">
        <v>32</v>
      </c>
      <c r="AX155" s="13" t="s">
        <v>78</v>
      </c>
      <c r="AY155" s="243" t="s">
        <v>190</v>
      </c>
    </row>
    <row r="156" s="13" customFormat="1">
      <c r="A156" s="13"/>
      <c r="B156" s="232"/>
      <c r="C156" s="233"/>
      <c r="D156" s="234" t="s">
        <v>218</v>
      </c>
      <c r="E156" s="235" t="s">
        <v>1</v>
      </c>
      <c r="F156" s="236" t="s">
        <v>2407</v>
      </c>
      <c r="G156" s="233"/>
      <c r="H156" s="237">
        <v>3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218</v>
      </c>
      <c r="AU156" s="243" t="s">
        <v>88</v>
      </c>
      <c r="AV156" s="13" t="s">
        <v>88</v>
      </c>
      <c r="AW156" s="13" t="s">
        <v>32</v>
      </c>
      <c r="AX156" s="13" t="s">
        <v>78</v>
      </c>
      <c r="AY156" s="243" t="s">
        <v>190</v>
      </c>
    </row>
    <row r="157" s="16" customFormat="1">
      <c r="A157" s="16"/>
      <c r="B157" s="285"/>
      <c r="C157" s="286"/>
      <c r="D157" s="234" t="s">
        <v>218</v>
      </c>
      <c r="E157" s="287" t="s">
        <v>1</v>
      </c>
      <c r="F157" s="288" t="s">
        <v>2408</v>
      </c>
      <c r="G157" s="286"/>
      <c r="H157" s="289">
        <v>23</v>
      </c>
      <c r="I157" s="290"/>
      <c r="J157" s="286"/>
      <c r="K157" s="286"/>
      <c r="L157" s="291"/>
      <c r="M157" s="292"/>
      <c r="N157" s="293"/>
      <c r="O157" s="293"/>
      <c r="P157" s="293"/>
      <c r="Q157" s="293"/>
      <c r="R157" s="293"/>
      <c r="S157" s="293"/>
      <c r="T157" s="294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95" t="s">
        <v>218</v>
      </c>
      <c r="AU157" s="295" t="s">
        <v>88</v>
      </c>
      <c r="AV157" s="16" t="s">
        <v>203</v>
      </c>
      <c r="AW157" s="16" t="s">
        <v>32</v>
      </c>
      <c r="AX157" s="16" t="s">
        <v>78</v>
      </c>
      <c r="AY157" s="295" t="s">
        <v>190</v>
      </c>
    </row>
    <row r="158" s="13" customFormat="1">
      <c r="A158" s="13"/>
      <c r="B158" s="232"/>
      <c r="C158" s="233"/>
      <c r="D158" s="234" t="s">
        <v>218</v>
      </c>
      <c r="E158" s="235" t="s">
        <v>1</v>
      </c>
      <c r="F158" s="236" t="s">
        <v>2409</v>
      </c>
      <c r="G158" s="233"/>
      <c r="H158" s="237">
        <v>9.1999999999999993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218</v>
      </c>
      <c r="AU158" s="243" t="s">
        <v>88</v>
      </c>
      <c r="AV158" s="13" t="s">
        <v>88</v>
      </c>
      <c r="AW158" s="13" t="s">
        <v>32</v>
      </c>
      <c r="AX158" s="13" t="s">
        <v>86</v>
      </c>
      <c r="AY158" s="243" t="s">
        <v>190</v>
      </c>
    </row>
    <row r="159" s="2" customFormat="1" ht="33" customHeight="1">
      <c r="A159" s="39"/>
      <c r="B159" s="40"/>
      <c r="C159" s="219" t="s">
        <v>88</v>
      </c>
      <c r="D159" s="219" t="s">
        <v>193</v>
      </c>
      <c r="E159" s="220" t="s">
        <v>2410</v>
      </c>
      <c r="F159" s="221" t="s">
        <v>2411</v>
      </c>
      <c r="G159" s="222" t="s">
        <v>224</v>
      </c>
      <c r="H159" s="223">
        <v>41.549999999999997</v>
      </c>
      <c r="I159" s="224"/>
      <c r="J159" s="225">
        <f>ROUND(I159*H159,2)</f>
        <v>0</v>
      </c>
      <c r="K159" s="221" t="s">
        <v>197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210</v>
      </c>
      <c r="AT159" s="230" t="s">
        <v>193</v>
      </c>
      <c r="AU159" s="230" t="s">
        <v>88</v>
      </c>
      <c r="AY159" s="18" t="s">
        <v>190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210</v>
      </c>
      <c r="BM159" s="230" t="s">
        <v>2412</v>
      </c>
    </row>
    <row r="160" s="15" customFormat="1">
      <c r="A160" s="15"/>
      <c r="B160" s="275"/>
      <c r="C160" s="276"/>
      <c r="D160" s="234" t="s">
        <v>218</v>
      </c>
      <c r="E160" s="277" t="s">
        <v>1</v>
      </c>
      <c r="F160" s="278" t="s">
        <v>2413</v>
      </c>
      <c r="G160" s="276"/>
      <c r="H160" s="277" t="s">
        <v>1</v>
      </c>
      <c r="I160" s="279"/>
      <c r="J160" s="276"/>
      <c r="K160" s="276"/>
      <c r="L160" s="280"/>
      <c r="M160" s="281"/>
      <c r="N160" s="282"/>
      <c r="O160" s="282"/>
      <c r="P160" s="282"/>
      <c r="Q160" s="282"/>
      <c r="R160" s="282"/>
      <c r="S160" s="282"/>
      <c r="T160" s="28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4" t="s">
        <v>218</v>
      </c>
      <c r="AU160" s="284" t="s">
        <v>88</v>
      </c>
      <c r="AV160" s="15" t="s">
        <v>86</v>
      </c>
      <c r="AW160" s="15" t="s">
        <v>32</v>
      </c>
      <c r="AX160" s="15" t="s">
        <v>78</v>
      </c>
      <c r="AY160" s="284" t="s">
        <v>190</v>
      </c>
    </row>
    <row r="161" s="13" customFormat="1">
      <c r="A161" s="13"/>
      <c r="B161" s="232"/>
      <c r="C161" s="233"/>
      <c r="D161" s="234" t="s">
        <v>218</v>
      </c>
      <c r="E161" s="235" t="s">
        <v>1</v>
      </c>
      <c r="F161" s="236" t="s">
        <v>2414</v>
      </c>
      <c r="G161" s="233"/>
      <c r="H161" s="237">
        <v>10.800000000000001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218</v>
      </c>
      <c r="AU161" s="243" t="s">
        <v>88</v>
      </c>
      <c r="AV161" s="13" t="s">
        <v>88</v>
      </c>
      <c r="AW161" s="13" t="s">
        <v>32</v>
      </c>
      <c r="AX161" s="13" t="s">
        <v>78</v>
      </c>
      <c r="AY161" s="243" t="s">
        <v>190</v>
      </c>
    </row>
    <row r="162" s="13" customFormat="1">
      <c r="A162" s="13"/>
      <c r="B162" s="232"/>
      <c r="C162" s="233"/>
      <c r="D162" s="234" t="s">
        <v>218</v>
      </c>
      <c r="E162" s="235" t="s">
        <v>1</v>
      </c>
      <c r="F162" s="236" t="s">
        <v>2415</v>
      </c>
      <c r="G162" s="233"/>
      <c r="H162" s="237">
        <v>5.4379999999999997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218</v>
      </c>
      <c r="AU162" s="243" t="s">
        <v>88</v>
      </c>
      <c r="AV162" s="13" t="s">
        <v>88</v>
      </c>
      <c r="AW162" s="13" t="s">
        <v>32</v>
      </c>
      <c r="AX162" s="13" t="s">
        <v>78</v>
      </c>
      <c r="AY162" s="243" t="s">
        <v>190</v>
      </c>
    </row>
    <row r="163" s="13" customFormat="1">
      <c r="A163" s="13"/>
      <c r="B163" s="232"/>
      <c r="C163" s="233"/>
      <c r="D163" s="234" t="s">
        <v>218</v>
      </c>
      <c r="E163" s="235" t="s">
        <v>1</v>
      </c>
      <c r="F163" s="236" t="s">
        <v>2416</v>
      </c>
      <c r="G163" s="233"/>
      <c r="H163" s="237">
        <v>14.811999999999999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218</v>
      </c>
      <c r="AU163" s="243" t="s">
        <v>88</v>
      </c>
      <c r="AV163" s="13" t="s">
        <v>88</v>
      </c>
      <c r="AW163" s="13" t="s">
        <v>32</v>
      </c>
      <c r="AX163" s="13" t="s">
        <v>78</v>
      </c>
      <c r="AY163" s="243" t="s">
        <v>190</v>
      </c>
    </row>
    <row r="164" s="13" customFormat="1">
      <c r="A164" s="13"/>
      <c r="B164" s="232"/>
      <c r="C164" s="233"/>
      <c r="D164" s="234" t="s">
        <v>218</v>
      </c>
      <c r="E164" s="235" t="s">
        <v>1</v>
      </c>
      <c r="F164" s="236" t="s">
        <v>2417</v>
      </c>
      <c r="G164" s="233"/>
      <c r="H164" s="237">
        <v>10.5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218</v>
      </c>
      <c r="AU164" s="243" t="s">
        <v>88</v>
      </c>
      <c r="AV164" s="13" t="s">
        <v>88</v>
      </c>
      <c r="AW164" s="13" t="s">
        <v>32</v>
      </c>
      <c r="AX164" s="13" t="s">
        <v>78</v>
      </c>
      <c r="AY164" s="243" t="s">
        <v>190</v>
      </c>
    </row>
    <row r="165" s="14" customFormat="1">
      <c r="A165" s="14"/>
      <c r="B165" s="244"/>
      <c r="C165" s="245"/>
      <c r="D165" s="234" t="s">
        <v>218</v>
      </c>
      <c r="E165" s="246" t="s">
        <v>1</v>
      </c>
      <c r="F165" s="247" t="s">
        <v>221</v>
      </c>
      <c r="G165" s="245"/>
      <c r="H165" s="248">
        <v>41.549999999999997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218</v>
      </c>
      <c r="AU165" s="254" t="s">
        <v>88</v>
      </c>
      <c r="AV165" s="14" t="s">
        <v>210</v>
      </c>
      <c r="AW165" s="14" t="s">
        <v>32</v>
      </c>
      <c r="AX165" s="14" t="s">
        <v>86</v>
      </c>
      <c r="AY165" s="254" t="s">
        <v>190</v>
      </c>
    </row>
    <row r="166" s="12" customFormat="1" ht="22.8" customHeight="1">
      <c r="A166" s="12"/>
      <c r="B166" s="203"/>
      <c r="C166" s="204"/>
      <c r="D166" s="205" t="s">
        <v>77</v>
      </c>
      <c r="E166" s="217" t="s">
        <v>265</v>
      </c>
      <c r="F166" s="217" t="s">
        <v>285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SUM(P167:P175)</f>
        <v>0</v>
      </c>
      <c r="Q166" s="211"/>
      <c r="R166" s="212">
        <f>SUM(R167:R175)</f>
        <v>0</v>
      </c>
      <c r="S166" s="211"/>
      <c r="T166" s="213">
        <f>SUM(T167:T175)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86</v>
      </c>
      <c r="AT166" s="215" t="s">
        <v>77</v>
      </c>
      <c r="AU166" s="215" t="s">
        <v>86</v>
      </c>
      <c r="AY166" s="214" t="s">
        <v>190</v>
      </c>
      <c r="BK166" s="216">
        <f>SUM(BK167:BK175)</f>
        <v>0</v>
      </c>
    </row>
    <row r="167" s="2" customFormat="1" ht="24.15" customHeight="1">
      <c r="A167" s="39"/>
      <c r="B167" s="40"/>
      <c r="C167" s="219" t="s">
        <v>203</v>
      </c>
      <c r="D167" s="219" t="s">
        <v>193</v>
      </c>
      <c r="E167" s="220" t="s">
        <v>2418</v>
      </c>
      <c r="F167" s="221" t="s">
        <v>2419</v>
      </c>
      <c r="G167" s="222" t="s">
        <v>224</v>
      </c>
      <c r="H167" s="223">
        <v>5.5199999999999996</v>
      </c>
      <c r="I167" s="224"/>
      <c r="J167" s="225">
        <f>ROUND(I167*H167,2)</f>
        <v>0</v>
      </c>
      <c r="K167" s="221" t="s">
        <v>197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210</v>
      </c>
      <c r="AT167" s="230" t="s">
        <v>193</v>
      </c>
      <c r="AU167" s="230" t="s">
        <v>88</v>
      </c>
      <c r="AY167" s="18" t="s">
        <v>190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210</v>
      </c>
      <c r="BM167" s="230" t="s">
        <v>2420</v>
      </c>
    </row>
    <row r="168" s="13" customFormat="1">
      <c r="A168" s="13"/>
      <c r="B168" s="232"/>
      <c r="C168" s="233"/>
      <c r="D168" s="234" t="s">
        <v>218</v>
      </c>
      <c r="E168" s="235" t="s">
        <v>1</v>
      </c>
      <c r="F168" s="236" t="s">
        <v>2421</v>
      </c>
      <c r="G168" s="233"/>
      <c r="H168" s="237">
        <v>5.5199999999999996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218</v>
      </c>
      <c r="AU168" s="243" t="s">
        <v>88</v>
      </c>
      <c r="AV168" s="13" t="s">
        <v>88</v>
      </c>
      <c r="AW168" s="13" t="s">
        <v>32</v>
      </c>
      <c r="AX168" s="13" t="s">
        <v>86</v>
      </c>
      <c r="AY168" s="243" t="s">
        <v>190</v>
      </c>
    </row>
    <row r="169" s="2" customFormat="1" ht="33" customHeight="1">
      <c r="A169" s="39"/>
      <c r="B169" s="40"/>
      <c r="C169" s="219" t="s">
        <v>210</v>
      </c>
      <c r="D169" s="219" t="s">
        <v>193</v>
      </c>
      <c r="E169" s="220" t="s">
        <v>2422</v>
      </c>
      <c r="F169" s="221" t="s">
        <v>2423</v>
      </c>
      <c r="G169" s="222" t="s">
        <v>224</v>
      </c>
      <c r="H169" s="223">
        <v>41.549999999999997</v>
      </c>
      <c r="I169" s="224"/>
      <c r="J169" s="225">
        <f>ROUND(I169*H169,2)</f>
        <v>0</v>
      </c>
      <c r="K169" s="221" t="s">
        <v>197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210</v>
      </c>
      <c r="AT169" s="230" t="s">
        <v>193</v>
      </c>
      <c r="AU169" s="230" t="s">
        <v>88</v>
      </c>
      <c r="AY169" s="18" t="s">
        <v>190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210</v>
      </c>
      <c r="BM169" s="230" t="s">
        <v>2424</v>
      </c>
    </row>
    <row r="170" s="15" customFormat="1">
      <c r="A170" s="15"/>
      <c r="B170" s="275"/>
      <c r="C170" s="276"/>
      <c r="D170" s="234" t="s">
        <v>218</v>
      </c>
      <c r="E170" s="277" t="s">
        <v>1</v>
      </c>
      <c r="F170" s="278" t="s">
        <v>2425</v>
      </c>
      <c r="G170" s="276"/>
      <c r="H170" s="277" t="s">
        <v>1</v>
      </c>
      <c r="I170" s="279"/>
      <c r="J170" s="276"/>
      <c r="K170" s="276"/>
      <c r="L170" s="280"/>
      <c r="M170" s="281"/>
      <c r="N170" s="282"/>
      <c r="O170" s="282"/>
      <c r="P170" s="282"/>
      <c r="Q170" s="282"/>
      <c r="R170" s="282"/>
      <c r="S170" s="282"/>
      <c r="T170" s="28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4" t="s">
        <v>218</v>
      </c>
      <c r="AU170" s="284" t="s">
        <v>88</v>
      </c>
      <c r="AV170" s="15" t="s">
        <v>86</v>
      </c>
      <c r="AW170" s="15" t="s">
        <v>32</v>
      </c>
      <c r="AX170" s="15" t="s">
        <v>78</v>
      </c>
      <c r="AY170" s="284" t="s">
        <v>190</v>
      </c>
    </row>
    <row r="171" s="13" customFormat="1">
      <c r="A171" s="13"/>
      <c r="B171" s="232"/>
      <c r="C171" s="233"/>
      <c r="D171" s="234" t="s">
        <v>218</v>
      </c>
      <c r="E171" s="235" t="s">
        <v>1</v>
      </c>
      <c r="F171" s="236" t="s">
        <v>2414</v>
      </c>
      <c r="G171" s="233"/>
      <c r="H171" s="237">
        <v>10.800000000000001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218</v>
      </c>
      <c r="AU171" s="243" t="s">
        <v>88</v>
      </c>
      <c r="AV171" s="13" t="s">
        <v>88</v>
      </c>
      <c r="AW171" s="13" t="s">
        <v>32</v>
      </c>
      <c r="AX171" s="13" t="s">
        <v>78</v>
      </c>
      <c r="AY171" s="243" t="s">
        <v>190</v>
      </c>
    </row>
    <row r="172" s="13" customFormat="1">
      <c r="A172" s="13"/>
      <c r="B172" s="232"/>
      <c r="C172" s="233"/>
      <c r="D172" s="234" t="s">
        <v>218</v>
      </c>
      <c r="E172" s="235" t="s">
        <v>1</v>
      </c>
      <c r="F172" s="236" t="s">
        <v>2415</v>
      </c>
      <c r="G172" s="233"/>
      <c r="H172" s="237">
        <v>5.4379999999999997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218</v>
      </c>
      <c r="AU172" s="243" t="s">
        <v>88</v>
      </c>
      <c r="AV172" s="13" t="s">
        <v>88</v>
      </c>
      <c r="AW172" s="13" t="s">
        <v>32</v>
      </c>
      <c r="AX172" s="13" t="s">
        <v>78</v>
      </c>
      <c r="AY172" s="243" t="s">
        <v>190</v>
      </c>
    </row>
    <row r="173" s="13" customFormat="1">
      <c r="A173" s="13"/>
      <c r="B173" s="232"/>
      <c r="C173" s="233"/>
      <c r="D173" s="234" t="s">
        <v>218</v>
      </c>
      <c r="E173" s="235" t="s">
        <v>1</v>
      </c>
      <c r="F173" s="236" t="s">
        <v>2416</v>
      </c>
      <c r="G173" s="233"/>
      <c r="H173" s="237">
        <v>14.811999999999999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218</v>
      </c>
      <c r="AU173" s="243" t="s">
        <v>88</v>
      </c>
      <c r="AV173" s="13" t="s">
        <v>88</v>
      </c>
      <c r="AW173" s="13" t="s">
        <v>32</v>
      </c>
      <c r="AX173" s="13" t="s">
        <v>78</v>
      </c>
      <c r="AY173" s="243" t="s">
        <v>190</v>
      </c>
    </row>
    <row r="174" s="13" customFormat="1">
      <c r="A174" s="13"/>
      <c r="B174" s="232"/>
      <c r="C174" s="233"/>
      <c r="D174" s="234" t="s">
        <v>218</v>
      </c>
      <c r="E174" s="235" t="s">
        <v>1</v>
      </c>
      <c r="F174" s="236" t="s">
        <v>2417</v>
      </c>
      <c r="G174" s="233"/>
      <c r="H174" s="237">
        <v>10.5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218</v>
      </c>
      <c r="AU174" s="243" t="s">
        <v>88</v>
      </c>
      <c r="AV174" s="13" t="s">
        <v>88</v>
      </c>
      <c r="AW174" s="13" t="s">
        <v>32</v>
      </c>
      <c r="AX174" s="13" t="s">
        <v>78</v>
      </c>
      <c r="AY174" s="243" t="s">
        <v>190</v>
      </c>
    </row>
    <row r="175" s="14" customFormat="1">
      <c r="A175" s="14"/>
      <c r="B175" s="244"/>
      <c r="C175" s="245"/>
      <c r="D175" s="234" t="s">
        <v>218</v>
      </c>
      <c r="E175" s="246" t="s">
        <v>1</v>
      </c>
      <c r="F175" s="247" t="s">
        <v>221</v>
      </c>
      <c r="G175" s="245"/>
      <c r="H175" s="248">
        <v>41.549999999999997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218</v>
      </c>
      <c r="AU175" s="254" t="s">
        <v>88</v>
      </c>
      <c r="AV175" s="14" t="s">
        <v>210</v>
      </c>
      <c r="AW175" s="14" t="s">
        <v>32</v>
      </c>
      <c r="AX175" s="14" t="s">
        <v>86</v>
      </c>
      <c r="AY175" s="254" t="s">
        <v>190</v>
      </c>
    </row>
    <row r="176" s="12" customFormat="1" ht="22.8" customHeight="1">
      <c r="A176" s="12"/>
      <c r="B176" s="203"/>
      <c r="C176" s="204"/>
      <c r="D176" s="205" t="s">
        <v>77</v>
      </c>
      <c r="E176" s="217" t="s">
        <v>88</v>
      </c>
      <c r="F176" s="217" t="s">
        <v>1904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SUM(P177:P187)</f>
        <v>0</v>
      </c>
      <c r="Q176" s="211"/>
      <c r="R176" s="212">
        <f>SUM(R177:R187)</f>
        <v>6.6135788</v>
      </c>
      <c r="S176" s="211"/>
      <c r="T176" s="213">
        <f>SUM(T177:T187)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86</v>
      </c>
      <c r="AT176" s="215" t="s">
        <v>77</v>
      </c>
      <c r="AU176" s="215" t="s">
        <v>86</v>
      </c>
      <c r="AY176" s="214" t="s">
        <v>190</v>
      </c>
      <c r="BK176" s="216">
        <f>SUM(BK177:BK187)</f>
        <v>0</v>
      </c>
    </row>
    <row r="177" s="2" customFormat="1" ht="24.15" customHeight="1">
      <c r="A177" s="39"/>
      <c r="B177" s="40"/>
      <c r="C177" s="219" t="s">
        <v>215</v>
      </c>
      <c r="D177" s="219" t="s">
        <v>193</v>
      </c>
      <c r="E177" s="220" t="s">
        <v>2426</v>
      </c>
      <c r="F177" s="221" t="s">
        <v>2427</v>
      </c>
      <c r="G177" s="222" t="s">
        <v>292</v>
      </c>
      <c r="H177" s="223">
        <v>23</v>
      </c>
      <c r="I177" s="224"/>
      <c r="J177" s="225">
        <f>ROUND(I177*H177,2)</f>
        <v>0</v>
      </c>
      <c r="K177" s="221" t="s">
        <v>197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0.00017000000000000001</v>
      </c>
      <c r="R177" s="228">
        <f>Q177*H177</f>
        <v>0.0039100000000000003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210</v>
      </c>
      <c r="AT177" s="230" t="s">
        <v>193</v>
      </c>
      <c r="AU177" s="230" t="s">
        <v>88</v>
      </c>
      <c r="AY177" s="18" t="s">
        <v>190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210</v>
      </c>
      <c r="BM177" s="230" t="s">
        <v>2428</v>
      </c>
    </row>
    <row r="178" s="13" customFormat="1">
      <c r="A178" s="13"/>
      <c r="B178" s="232"/>
      <c r="C178" s="233"/>
      <c r="D178" s="234" t="s">
        <v>218</v>
      </c>
      <c r="E178" s="235" t="s">
        <v>1</v>
      </c>
      <c r="F178" s="236" t="s">
        <v>2429</v>
      </c>
      <c r="G178" s="233"/>
      <c r="H178" s="237">
        <v>23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218</v>
      </c>
      <c r="AU178" s="243" t="s">
        <v>88</v>
      </c>
      <c r="AV178" s="13" t="s">
        <v>88</v>
      </c>
      <c r="AW178" s="13" t="s">
        <v>32</v>
      </c>
      <c r="AX178" s="13" t="s">
        <v>86</v>
      </c>
      <c r="AY178" s="243" t="s">
        <v>190</v>
      </c>
    </row>
    <row r="179" s="2" customFormat="1" ht="24.15" customHeight="1">
      <c r="A179" s="39"/>
      <c r="B179" s="40"/>
      <c r="C179" s="255" t="s">
        <v>199</v>
      </c>
      <c r="D179" s="255" t="s">
        <v>299</v>
      </c>
      <c r="E179" s="256" t="s">
        <v>2430</v>
      </c>
      <c r="F179" s="257" t="s">
        <v>2431</v>
      </c>
      <c r="G179" s="258" t="s">
        <v>292</v>
      </c>
      <c r="H179" s="259">
        <v>27.244</v>
      </c>
      <c r="I179" s="260"/>
      <c r="J179" s="261">
        <f>ROUND(I179*H179,2)</f>
        <v>0</v>
      </c>
      <c r="K179" s="257" t="s">
        <v>197</v>
      </c>
      <c r="L179" s="262"/>
      <c r="M179" s="263" t="s">
        <v>1</v>
      </c>
      <c r="N179" s="264" t="s">
        <v>43</v>
      </c>
      <c r="O179" s="92"/>
      <c r="P179" s="228">
        <f>O179*H179</f>
        <v>0</v>
      </c>
      <c r="Q179" s="228">
        <v>0.00020000000000000001</v>
      </c>
      <c r="R179" s="228">
        <f>Q179*H179</f>
        <v>0.0054488000000000002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202</v>
      </c>
      <c r="AT179" s="230" t="s">
        <v>299</v>
      </c>
      <c r="AU179" s="230" t="s">
        <v>88</v>
      </c>
      <c r="AY179" s="18" t="s">
        <v>190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210</v>
      </c>
      <c r="BM179" s="230" t="s">
        <v>2432</v>
      </c>
    </row>
    <row r="180" s="13" customFormat="1">
      <c r="A180" s="13"/>
      <c r="B180" s="232"/>
      <c r="C180" s="233"/>
      <c r="D180" s="234" t="s">
        <v>218</v>
      </c>
      <c r="E180" s="233"/>
      <c r="F180" s="236" t="s">
        <v>2433</v>
      </c>
      <c r="G180" s="233"/>
      <c r="H180" s="237">
        <v>27.244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218</v>
      </c>
      <c r="AU180" s="243" t="s">
        <v>88</v>
      </c>
      <c r="AV180" s="13" t="s">
        <v>88</v>
      </c>
      <c r="AW180" s="13" t="s">
        <v>4</v>
      </c>
      <c r="AX180" s="13" t="s">
        <v>86</v>
      </c>
      <c r="AY180" s="243" t="s">
        <v>190</v>
      </c>
    </row>
    <row r="181" s="2" customFormat="1" ht="44.25" customHeight="1">
      <c r="A181" s="39"/>
      <c r="B181" s="40"/>
      <c r="C181" s="219" t="s">
        <v>226</v>
      </c>
      <c r="D181" s="219" t="s">
        <v>193</v>
      </c>
      <c r="E181" s="220" t="s">
        <v>2434</v>
      </c>
      <c r="F181" s="221" t="s">
        <v>2435</v>
      </c>
      <c r="G181" s="222" t="s">
        <v>213</v>
      </c>
      <c r="H181" s="223">
        <v>23</v>
      </c>
      <c r="I181" s="224"/>
      <c r="J181" s="225">
        <f>ROUND(I181*H181,2)</f>
        <v>0</v>
      </c>
      <c r="K181" s="221" t="s">
        <v>197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0.28714000000000001</v>
      </c>
      <c r="R181" s="228">
        <f>Q181*H181</f>
        <v>6.6042199999999998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210</v>
      </c>
      <c r="AT181" s="230" t="s">
        <v>193</v>
      </c>
      <c r="AU181" s="230" t="s">
        <v>88</v>
      </c>
      <c r="AY181" s="18" t="s">
        <v>190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210</v>
      </c>
      <c r="BM181" s="230" t="s">
        <v>2436</v>
      </c>
    </row>
    <row r="182" s="13" customFormat="1">
      <c r="A182" s="13"/>
      <c r="B182" s="232"/>
      <c r="C182" s="233"/>
      <c r="D182" s="234" t="s">
        <v>218</v>
      </c>
      <c r="E182" s="235" t="s">
        <v>1</v>
      </c>
      <c r="F182" s="236" t="s">
        <v>2403</v>
      </c>
      <c r="G182" s="233"/>
      <c r="H182" s="237">
        <v>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218</v>
      </c>
      <c r="AU182" s="243" t="s">
        <v>88</v>
      </c>
      <c r="AV182" s="13" t="s">
        <v>88</v>
      </c>
      <c r="AW182" s="13" t="s">
        <v>32</v>
      </c>
      <c r="AX182" s="13" t="s">
        <v>78</v>
      </c>
      <c r="AY182" s="243" t="s">
        <v>190</v>
      </c>
    </row>
    <row r="183" s="13" customFormat="1">
      <c r="A183" s="13"/>
      <c r="B183" s="232"/>
      <c r="C183" s="233"/>
      <c r="D183" s="234" t="s">
        <v>218</v>
      </c>
      <c r="E183" s="235" t="s">
        <v>1</v>
      </c>
      <c r="F183" s="236" t="s">
        <v>2404</v>
      </c>
      <c r="G183" s="233"/>
      <c r="H183" s="237">
        <v>4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218</v>
      </c>
      <c r="AU183" s="243" t="s">
        <v>88</v>
      </c>
      <c r="AV183" s="13" t="s">
        <v>88</v>
      </c>
      <c r="AW183" s="13" t="s">
        <v>32</v>
      </c>
      <c r="AX183" s="13" t="s">
        <v>78</v>
      </c>
      <c r="AY183" s="243" t="s">
        <v>190</v>
      </c>
    </row>
    <row r="184" s="13" customFormat="1">
      <c r="A184" s="13"/>
      <c r="B184" s="232"/>
      <c r="C184" s="233"/>
      <c r="D184" s="234" t="s">
        <v>218</v>
      </c>
      <c r="E184" s="235" t="s">
        <v>1</v>
      </c>
      <c r="F184" s="236" t="s">
        <v>2405</v>
      </c>
      <c r="G184" s="233"/>
      <c r="H184" s="237">
        <v>2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218</v>
      </c>
      <c r="AU184" s="243" t="s">
        <v>88</v>
      </c>
      <c r="AV184" s="13" t="s">
        <v>88</v>
      </c>
      <c r="AW184" s="13" t="s">
        <v>32</v>
      </c>
      <c r="AX184" s="13" t="s">
        <v>78</v>
      </c>
      <c r="AY184" s="243" t="s">
        <v>190</v>
      </c>
    </row>
    <row r="185" s="13" customFormat="1">
      <c r="A185" s="13"/>
      <c r="B185" s="232"/>
      <c r="C185" s="233"/>
      <c r="D185" s="234" t="s">
        <v>218</v>
      </c>
      <c r="E185" s="235" t="s">
        <v>1</v>
      </c>
      <c r="F185" s="236" t="s">
        <v>2406</v>
      </c>
      <c r="G185" s="233"/>
      <c r="H185" s="237">
        <v>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218</v>
      </c>
      <c r="AU185" s="243" t="s">
        <v>88</v>
      </c>
      <c r="AV185" s="13" t="s">
        <v>88</v>
      </c>
      <c r="AW185" s="13" t="s">
        <v>32</v>
      </c>
      <c r="AX185" s="13" t="s">
        <v>78</v>
      </c>
      <c r="AY185" s="243" t="s">
        <v>190</v>
      </c>
    </row>
    <row r="186" s="13" customFormat="1">
      <c r="A186" s="13"/>
      <c r="B186" s="232"/>
      <c r="C186" s="233"/>
      <c r="D186" s="234" t="s">
        <v>218</v>
      </c>
      <c r="E186" s="235" t="s">
        <v>1</v>
      </c>
      <c r="F186" s="236" t="s">
        <v>2407</v>
      </c>
      <c r="G186" s="233"/>
      <c r="H186" s="237">
        <v>3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218</v>
      </c>
      <c r="AU186" s="243" t="s">
        <v>88</v>
      </c>
      <c r="AV186" s="13" t="s">
        <v>88</v>
      </c>
      <c r="AW186" s="13" t="s">
        <v>32</v>
      </c>
      <c r="AX186" s="13" t="s">
        <v>78</v>
      </c>
      <c r="AY186" s="243" t="s">
        <v>190</v>
      </c>
    </row>
    <row r="187" s="14" customFormat="1">
      <c r="A187" s="14"/>
      <c r="B187" s="244"/>
      <c r="C187" s="245"/>
      <c r="D187" s="234" t="s">
        <v>218</v>
      </c>
      <c r="E187" s="246" t="s">
        <v>1</v>
      </c>
      <c r="F187" s="247" t="s">
        <v>221</v>
      </c>
      <c r="G187" s="245"/>
      <c r="H187" s="248">
        <v>23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218</v>
      </c>
      <c r="AU187" s="254" t="s">
        <v>88</v>
      </c>
      <c r="AV187" s="14" t="s">
        <v>210</v>
      </c>
      <c r="AW187" s="14" t="s">
        <v>32</v>
      </c>
      <c r="AX187" s="14" t="s">
        <v>86</v>
      </c>
      <c r="AY187" s="254" t="s">
        <v>190</v>
      </c>
    </row>
    <row r="188" s="12" customFormat="1" ht="22.8" customHeight="1">
      <c r="A188" s="12"/>
      <c r="B188" s="203"/>
      <c r="C188" s="204"/>
      <c r="D188" s="205" t="s">
        <v>77</v>
      </c>
      <c r="E188" s="217" t="s">
        <v>318</v>
      </c>
      <c r="F188" s="217" t="s">
        <v>416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SUM(P189:P203)</f>
        <v>0</v>
      </c>
      <c r="Q188" s="211"/>
      <c r="R188" s="212">
        <f>SUM(R189:R203)</f>
        <v>3.7132247499999997</v>
      </c>
      <c r="S188" s="211"/>
      <c r="T188" s="213">
        <f>SUM(T189:T203)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86</v>
      </c>
      <c r="AT188" s="215" t="s">
        <v>77</v>
      </c>
      <c r="AU188" s="215" t="s">
        <v>86</v>
      </c>
      <c r="AY188" s="214" t="s">
        <v>190</v>
      </c>
      <c r="BK188" s="216">
        <f>SUM(BK189:BK203)</f>
        <v>0</v>
      </c>
    </row>
    <row r="189" s="2" customFormat="1" ht="24.15" customHeight="1">
      <c r="A189" s="39"/>
      <c r="B189" s="40"/>
      <c r="C189" s="219" t="s">
        <v>202</v>
      </c>
      <c r="D189" s="219" t="s">
        <v>193</v>
      </c>
      <c r="E189" s="220" t="s">
        <v>2437</v>
      </c>
      <c r="F189" s="221" t="s">
        <v>2438</v>
      </c>
      <c r="G189" s="222" t="s">
        <v>224</v>
      </c>
      <c r="H189" s="223">
        <v>1.4610000000000001</v>
      </c>
      <c r="I189" s="224"/>
      <c r="J189" s="225">
        <f>ROUND(I189*H189,2)</f>
        <v>0</v>
      </c>
      <c r="K189" s="221" t="s">
        <v>197</v>
      </c>
      <c r="L189" s="45"/>
      <c r="M189" s="226" t="s">
        <v>1</v>
      </c>
      <c r="N189" s="227" t="s">
        <v>43</v>
      </c>
      <c r="O189" s="92"/>
      <c r="P189" s="228">
        <f>O189*H189</f>
        <v>0</v>
      </c>
      <c r="Q189" s="228">
        <v>2.5018699999999998</v>
      </c>
      <c r="R189" s="228">
        <f>Q189*H189</f>
        <v>3.6552320699999998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210</v>
      </c>
      <c r="AT189" s="230" t="s">
        <v>193</v>
      </c>
      <c r="AU189" s="230" t="s">
        <v>88</v>
      </c>
      <c r="AY189" s="18" t="s">
        <v>190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86</v>
      </c>
      <c r="BK189" s="231">
        <f>ROUND(I189*H189,2)</f>
        <v>0</v>
      </c>
      <c r="BL189" s="18" t="s">
        <v>210</v>
      </c>
      <c r="BM189" s="230" t="s">
        <v>2439</v>
      </c>
    </row>
    <row r="190" s="13" customFormat="1">
      <c r="A190" s="13"/>
      <c r="B190" s="232"/>
      <c r="C190" s="233"/>
      <c r="D190" s="234" t="s">
        <v>218</v>
      </c>
      <c r="E190" s="235" t="s">
        <v>1</v>
      </c>
      <c r="F190" s="236" t="s">
        <v>2440</v>
      </c>
      <c r="G190" s="233"/>
      <c r="H190" s="237">
        <v>0.35799999999999998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218</v>
      </c>
      <c r="AU190" s="243" t="s">
        <v>88</v>
      </c>
      <c r="AV190" s="13" t="s">
        <v>88</v>
      </c>
      <c r="AW190" s="13" t="s">
        <v>32</v>
      </c>
      <c r="AX190" s="13" t="s">
        <v>78</v>
      </c>
      <c r="AY190" s="243" t="s">
        <v>190</v>
      </c>
    </row>
    <row r="191" s="13" customFormat="1">
      <c r="A191" s="13"/>
      <c r="B191" s="232"/>
      <c r="C191" s="233"/>
      <c r="D191" s="234" t="s">
        <v>218</v>
      </c>
      <c r="E191" s="235" t="s">
        <v>1</v>
      </c>
      <c r="F191" s="236" t="s">
        <v>2441</v>
      </c>
      <c r="G191" s="233"/>
      <c r="H191" s="237">
        <v>1.103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218</v>
      </c>
      <c r="AU191" s="243" t="s">
        <v>88</v>
      </c>
      <c r="AV191" s="13" t="s">
        <v>88</v>
      </c>
      <c r="AW191" s="13" t="s">
        <v>32</v>
      </c>
      <c r="AX191" s="13" t="s">
        <v>78</v>
      </c>
      <c r="AY191" s="243" t="s">
        <v>190</v>
      </c>
    </row>
    <row r="192" s="14" customFormat="1">
      <c r="A192" s="14"/>
      <c r="B192" s="244"/>
      <c r="C192" s="245"/>
      <c r="D192" s="234" t="s">
        <v>218</v>
      </c>
      <c r="E192" s="246" t="s">
        <v>1</v>
      </c>
      <c r="F192" s="247" t="s">
        <v>221</v>
      </c>
      <c r="G192" s="245"/>
      <c r="H192" s="248">
        <v>1.4610000000000001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218</v>
      </c>
      <c r="AU192" s="254" t="s">
        <v>88</v>
      </c>
      <c r="AV192" s="14" t="s">
        <v>210</v>
      </c>
      <c r="AW192" s="14" t="s">
        <v>32</v>
      </c>
      <c r="AX192" s="14" t="s">
        <v>86</v>
      </c>
      <c r="AY192" s="254" t="s">
        <v>190</v>
      </c>
    </row>
    <row r="193" s="2" customFormat="1" ht="16.5" customHeight="1">
      <c r="A193" s="39"/>
      <c r="B193" s="40"/>
      <c r="C193" s="219" t="s">
        <v>232</v>
      </c>
      <c r="D193" s="219" t="s">
        <v>193</v>
      </c>
      <c r="E193" s="220" t="s">
        <v>749</v>
      </c>
      <c r="F193" s="221" t="s">
        <v>2442</v>
      </c>
      <c r="G193" s="222" t="s">
        <v>224</v>
      </c>
      <c r="H193" s="223">
        <v>1.4610000000000001</v>
      </c>
      <c r="I193" s="224"/>
      <c r="J193" s="225">
        <f>ROUND(I193*H193,2)</f>
        <v>0</v>
      </c>
      <c r="K193" s="221" t="s">
        <v>197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210</v>
      </c>
      <c r="AT193" s="230" t="s">
        <v>193</v>
      </c>
      <c r="AU193" s="230" t="s">
        <v>88</v>
      </c>
      <c r="AY193" s="18" t="s">
        <v>190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86</v>
      </c>
      <c r="BK193" s="231">
        <f>ROUND(I193*H193,2)</f>
        <v>0</v>
      </c>
      <c r="BL193" s="18" t="s">
        <v>210</v>
      </c>
      <c r="BM193" s="230" t="s">
        <v>2443</v>
      </c>
    </row>
    <row r="194" s="2" customFormat="1" ht="16.5" customHeight="1">
      <c r="A194" s="39"/>
      <c r="B194" s="40"/>
      <c r="C194" s="219" t="s">
        <v>214</v>
      </c>
      <c r="D194" s="219" t="s">
        <v>193</v>
      </c>
      <c r="E194" s="220" t="s">
        <v>439</v>
      </c>
      <c r="F194" s="221" t="s">
        <v>440</v>
      </c>
      <c r="G194" s="222" t="s">
        <v>292</v>
      </c>
      <c r="H194" s="223">
        <v>3.8199999999999998</v>
      </c>
      <c r="I194" s="224"/>
      <c r="J194" s="225">
        <f>ROUND(I194*H194,2)</f>
        <v>0</v>
      </c>
      <c r="K194" s="221" t="s">
        <v>197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0.0029399999999999999</v>
      </c>
      <c r="R194" s="228">
        <f>Q194*H194</f>
        <v>0.011230799999999999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210</v>
      </c>
      <c r="AT194" s="230" t="s">
        <v>193</v>
      </c>
      <c r="AU194" s="230" t="s">
        <v>88</v>
      </c>
      <c r="AY194" s="18" t="s">
        <v>190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210</v>
      </c>
      <c r="BM194" s="230" t="s">
        <v>2444</v>
      </c>
    </row>
    <row r="195" s="13" customFormat="1">
      <c r="A195" s="13"/>
      <c r="B195" s="232"/>
      <c r="C195" s="233"/>
      <c r="D195" s="234" t="s">
        <v>218</v>
      </c>
      <c r="E195" s="235" t="s">
        <v>1</v>
      </c>
      <c r="F195" s="236" t="s">
        <v>2445</v>
      </c>
      <c r="G195" s="233"/>
      <c r="H195" s="237">
        <v>1.915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218</v>
      </c>
      <c r="AU195" s="243" t="s">
        <v>88</v>
      </c>
      <c r="AV195" s="13" t="s">
        <v>88</v>
      </c>
      <c r="AW195" s="13" t="s">
        <v>32</v>
      </c>
      <c r="AX195" s="13" t="s">
        <v>78</v>
      </c>
      <c r="AY195" s="243" t="s">
        <v>190</v>
      </c>
    </row>
    <row r="196" s="13" customFormat="1">
      <c r="A196" s="13"/>
      <c r="B196" s="232"/>
      <c r="C196" s="233"/>
      <c r="D196" s="234" t="s">
        <v>218</v>
      </c>
      <c r="E196" s="235" t="s">
        <v>1</v>
      </c>
      <c r="F196" s="236" t="s">
        <v>2446</v>
      </c>
      <c r="G196" s="233"/>
      <c r="H196" s="237">
        <v>1.905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218</v>
      </c>
      <c r="AU196" s="243" t="s">
        <v>88</v>
      </c>
      <c r="AV196" s="13" t="s">
        <v>88</v>
      </c>
      <c r="AW196" s="13" t="s">
        <v>32</v>
      </c>
      <c r="AX196" s="13" t="s">
        <v>78</v>
      </c>
      <c r="AY196" s="243" t="s">
        <v>190</v>
      </c>
    </row>
    <row r="197" s="14" customFormat="1">
      <c r="A197" s="14"/>
      <c r="B197" s="244"/>
      <c r="C197" s="245"/>
      <c r="D197" s="234" t="s">
        <v>218</v>
      </c>
      <c r="E197" s="246" t="s">
        <v>1</v>
      </c>
      <c r="F197" s="247" t="s">
        <v>221</v>
      </c>
      <c r="G197" s="245"/>
      <c r="H197" s="248">
        <v>3.8199999999999998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218</v>
      </c>
      <c r="AU197" s="254" t="s">
        <v>88</v>
      </c>
      <c r="AV197" s="14" t="s">
        <v>210</v>
      </c>
      <c r="AW197" s="14" t="s">
        <v>32</v>
      </c>
      <c r="AX197" s="14" t="s">
        <v>86</v>
      </c>
      <c r="AY197" s="254" t="s">
        <v>190</v>
      </c>
    </row>
    <row r="198" s="2" customFormat="1" ht="16.5" customHeight="1">
      <c r="A198" s="39"/>
      <c r="B198" s="40"/>
      <c r="C198" s="219" t="s">
        <v>241</v>
      </c>
      <c r="D198" s="219" t="s">
        <v>193</v>
      </c>
      <c r="E198" s="220" t="s">
        <v>443</v>
      </c>
      <c r="F198" s="221" t="s">
        <v>444</v>
      </c>
      <c r="G198" s="222" t="s">
        <v>292</v>
      </c>
      <c r="H198" s="223">
        <v>3.8199999999999998</v>
      </c>
      <c r="I198" s="224"/>
      <c r="J198" s="225">
        <f>ROUND(I198*H198,2)</f>
        <v>0</v>
      </c>
      <c r="K198" s="221" t="s">
        <v>197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210</v>
      </c>
      <c r="AT198" s="230" t="s">
        <v>193</v>
      </c>
      <c r="AU198" s="230" t="s">
        <v>88</v>
      </c>
      <c r="AY198" s="18" t="s">
        <v>190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210</v>
      </c>
      <c r="BM198" s="230" t="s">
        <v>2447</v>
      </c>
    </row>
    <row r="199" s="2" customFormat="1" ht="16.5" customHeight="1">
      <c r="A199" s="39"/>
      <c r="B199" s="40"/>
      <c r="C199" s="219" t="s">
        <v>8</v>
      </c>
      <c r="D199" s="219" t="s">
        <v>193</v>
      </c>
      <c r="E199" s="220" t="s">
        <v>1214</v>
      </c>
      <c r="F199" s="221" t="s">
        <v>1215</v>
      </c>
      <c r="G199" s="222" t="s">
        <v>244</v>
      </c>
      <c r="H199" s="223">
        <v>0.043999999999999997</v>
      </c>
      <c r="I199" s="224"/>
      <c r="J199" s="225">
        <f>ROUND(I199*H199,2)</f>
        <v>0</v>
      </c>
      <c r="K199" s="221" t="s">
        <v>197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1.06277</v>
      </c>
      <c r="R199" s="228">
        <f>Q199*H199</f>
        <v>0.046761879999999999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210</v>
      </c>
      <c r="AT199" s="230" t="s">
        <v>193</v>
      </c>
      <c r="AU199" s="230" t="s">
        <v>88</v>
      </c>
      <c r="AY199" s="18" t="s">
        <v>190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210</v>
      </c>
      <c r="BM199" s="230" t="s">
        <v>2448</v>
      </c>
    </row>
    <row r="200" s="15" customFormat="1">
      <c r="A200" s="15"/>
      <c r="B200" s="275"/>
      <c r="C200" s="276"/>
      <c r="D200" s="234" t="s">
        <v>218</v>
      </c>
      <c r="E200" s="277" t="s">
        <v>1</v>
      </c>
      <c r="F200" s="278" t="s">
        <v>2449</v>
      </c>
      <c r="G200" s="276"/>
      <c r="H200" s="277" t="s">
        <v>1</v>
      </c>
      <c r="I200" s="279"/>
      <c r="J200" s="276"/>
      <c r="K200" s="276"/>
      <c r="L200" s="280"/>
      <c r="M200" s="281"/>
      <c r="N200" s="282"/>
      <c r="O200" s="282"/>
      <c r="P200" s="282"/>
      <c r="Q200" s="282"/>
      <c r="R200" s="282"/>
      <c r="S200" s="282"/>
      <c r="T200" s="28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84" t="s">
        <v>218</v>
      </c>
      <c r="AU200" s="284" t="s">
        <v>88</v>
      </c>
      <c r="AV200" s="15" t="s">
        <v>86</v>
      </c>
      <c r="AW200" s="15" t="s">
        <v>32</v>
      </c>
      <c r="AX200" s="15" t="s">
        <v>78</v>
      </c>
      <c r="AY200" s="284" t="s">
        <v>190</v>
      </c>
    </row>
    <row r="201" s="13" customFormat="1">
      <c r="A201" s="13"/>
      <c r="B201" s="232"/>
      <c r="C201" s="233"/>
      <c r="D201" s="234" t="s">
        <v>218</v>
      </c>
      <c r="E201" s="235" t="s">
        <v>1</v>
      </c>
      <c r="F201" s="236" t="s">
        <v>2450</v>
      </c>
      <c r="G201" s="233"/>
      <c r="H201" s="237">
        <v>0.010999999999999999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218</v>
      </c>
      <c r="AU201" s="243" t="s">
        <v>88</v>
      </c>
      <c r="AV201" s="13" t="s">
        <v>88</v>
      </c>
      <c r="AW201" s="13" t="s">
        <v>32</v>
      </c>
      <c r="AX201" s="13" t="s">
        <v>78</v>
      </c>
      <c r="AY201" s="243" t="s">
        <v>190</v>
      </c>
    </row>
    <row r="202" s="13" customFormat="1">
      <c r="A202" s="13"/>
      <c r="B202" s="232"/>
      <c r="C202" s="233"/>
      <c r="D202" s="234" t="s">
        <v>218</v>
      </c>
      <c r="E202" s="235" t="s">
        <v>1</v>
      </c>
      <c r="F202" s="236" t="s">
        <v>2451</v>
      </c>
      <c r="G202" s="233"/>
      <c r="H202" s="237">
        <v>0.033000000000000002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218</v>
      </c>
      <c r="AU202" s="243" t="s">
        <v>88</v>
      </c>
      <c r="AV202" s="13" t="s">
        <v>88</v>
      </c>
      <c r="AW202" s="13" t="s">
        <v>32</v>
      </c>
      <c r="AX202" s="13" t="s">
        <v>78</v>
      </c>
      <c r="AY202" s="243" t="s">
        <v>190</v>
      </c>
    </row>
    <row r="203" s="14" customFormat="1">
      <c r="A203" s="14"/>
      <c r="B203" s="244"/>
      <c r="C203" s="245"/>
      <c r="D203" s="234" t="s">
        <v>218</v>
      </c>
      <c r="E203" s="246" t="s">
        <v>1</v>
      </c>
      <c r="F203" s="247" t="s">
        <v>221</v>
      </c>
      <c r="G203" s="245"/>
      <c r="H203" s="248">
        <v>0.043999999999999997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218</v>
      </c>
      <c r="AU203" s="254" t="s">
        <v>88</v>
      </c>
      <c r="AV203" s="14" t="s">
        <v>210</v>
      </c>
      <c r="AW203" s="14" t="s">
        <v>32</v>
      </c>
      <c r="AX203" s="14" t="s">
        <v>86</v>
      </c>
      <c r="AY203" s="254" t="s">
        <v>190</v>
      </c>
    </row>
    <row r="204" s="12" customFormat="1" ht="22.8" customHeight="1">
      <c r="A204" s="12"/>
      <c r="B204" s="203"/>
      <c r="C204" s="204"/>
      <c r="D204" s="205" t="s">
        <v>77</v>
      </c>
      <c r="E204" s="217" t="s">
        <v>335</v>
      </c>
      <c r="F204" s="217" t="s">
        <v>464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SUM(P205:P211)</f>
        <v>0</v>
      </c>
      <c r="Q204" s="211"/>
      <c r="R204" s="212">
        <f>SUM(R205:R211)</f>
        <v>7.2796327699999992</v>
      </c>
      <c r="S204" s="211"/>
      <c r="T204" s="213">
        <f>SUM(T205:T211)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86</v>
      </c>
      <c r="AT204" s="215" t="s">
        <v>77</v>
      </c>
      <c r="AU204" s="215" t="s">
        <v>86</v>
      </c>
      <c r="AY204" s="214" t="s">
        <v>190</v>
      </c>
      <c r="BK204" s="216">
        <f>SUM(BK205:BK211)</f>
        <v>0</v>
      </c>
    </row>
    <row r="205" s="2" customFormat="1" ht="33" customHeight="1">
      <c r="A205" s="39"/>
      <c r="B205" s="40"/>
      <c r="C205" s="219" t="s">
        <v>249</v>
      </c>
      <c r="D205" s="219" t="s">
        <v>193</v>
      </c>
      <c r="E205" s="220" t="s">
        <v>2452</v>
      </c>
      <c r="F205" s="221" t="s">
        <v>2453</v>
      </c>
      <c r="G205" s="222" t="s">
        <v>292</v>
      </c>
      <c r="H205" s="223">
        <v>13.853</v>
      </c>
      <c r="I205" s="224"/>
      <c r="J205" s="225">
        <f>ROUND(I205*H205,2)</f>
        <v>0</v>
      </c>
      <c r="K205" s="221" t="s">
        <v>197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0.49689</v>
      </c>
      <c r="R205" s="228">
        <f>Q205*H205</f>
        <v>6.8834171699999995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210</v>
      </c>
      <c r="AT205" s="230" t="s">
        <v>193</v>
      </c>
      <c r="AU205" s="230" t="s">
        <v>88</v>
      </c>
      <c r="AY205" s="18" t="s">
        <v>190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86</v>
      </c>
      <c r="BK205" s="231">
        <f>ROUND(I205*H205,2)</f>
        <v>0</v>
      </c>
      <c r="BL205" s="18" t="s">
        <v>210</v>
      </c>
      <c r="BM205" s="230" t="s">
        <v>2454</v>
      </c>
    </row>
    <row r="206" s="13" customFormat="1">
      <c r="A206" s="13"/>
      <c r="B206" s="232"/>
      <c r="C206" s="233"/>
      <c r="D206" s="234" t="s">
        <v>218</v>
      </c>
      <c r="E206" s="235" t="s">
        <v>1</v>
      </c>
      <c r="F206" s="236" t="s">
        <v>2455</v>
      </c>
      <c r="G206" s="233"/>
      <c r="H206" s="237">
        <v>2.1930000000000001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218</v>
      </c>
      <c r="AU206" s="243" t="s">
        <v>88</v>
      </c>
      <c r="AV206" s="13" t="s">
        <v>88</v>
      </c>
      <c r="AW206" s="13" t="s">
        <v>32</v>
      </c>
      <c r="AX206" s="13" t="s">
        <v>78</v>
      </c>
      <c r="AY206" s="243" t="s">
        <v>190</v>
      </c>
    </row>
    <row r="207" s="13" customFormat="1">
      <c r="A207" s="13"/>
      <c r="B207" s="232"/>
      <c r="C207" s="233"/>
      <c r="D207" s="234" t="s">
        <v>218</v>
      </c>
      <c r="E207" s="235" t="s">
        <v>1</v>
      </c>
      <c r="F207" s="236" t="s">
        <v>2456</v>
      </c>
      <c r="G207" s="233"/>
      <c r="H207" s="237">
        <v>3.4300000000000002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218</v>
      </c>
      <c r="AU207" s="243" t="s">
        <v>88</v>
      </c>
      <c r="AV207" s="13" t="s">
        <v>88</v>
      </c>
      <c r="AW207" s="13" t="s">
        <v>32</v>
      </c>
      <c r="AX207" s="13" t="s">
        <v>78</v>
      </c>
      <c r="AY207" s="243" t="s">
        <v>190</v>
      </c>
    </row>
    <row r="208" s="13" customFormat="1">
      <c r="A208" s="13"/>
      <c r="B208" s="232"/>
      <c r="C208" s="233"/>
      <c r="D208" s="234" t="s">
        <v>218</v>
      </c>
      <c r="E208" s="235" t="s">
        <v>1</v>
      </c>
      <c r="F208" s="236" t="s">
        <v>2457</v>
      </c>
      <c r="G208" s="233"/>
      <c r="H208" s="237">
        <v>8.2300000000000004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218</v>
      </c>
      <c r="AU208" s="243" t="s">
        <v>88</v>
      </c>
      <c r="AV208" s="13" t="s">
        <v>88</v>
      </c>
      <c r="AW208" s="13" t="s">
        <v>32</v>
      </c>
      <c r="AX208" s="13" t="s">
        <v>78</v>
      </c>
      <c r="AY208" s="243" t="s">
        <v>190</v>
      </c>
    </row>
    <row r="209" s="14" customFormat="1">
      <c r="A209" s="14"/>
      <c r="B209" s="244"/>
      <c r="C209" s="245"/>
      <c r="D209" s="234" t="s">
        <v>218</v>
      </c>
      <c r="E209" s="246" t="s">
        <v>1</v>
      </c>
      <c r="F209" s="247" t="s">
        <v>221</v>
      </c>
      <c r="G209" s="245"/>
      <c r="H209" s="248">
        <v>13.853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218</v>
      </c>
      <c r="AU209" s="254" t="s">
        <v>88</v>
      </c>
      <c r="AV209" s="14" t="s">
        <v>210</v>
      </c>
      <c r="AW209" s="14" t="s">
        <v>32</v>
      </c>
      <c r="AX209" s="14" t="s">
        <v>86</v>
      </c>
      <c r="AY209" s="254" t="s">
        <v>190</v>
      </c>
    </row>
    <row r="210" s="2" customFormat="1" ht="24.15" customHeight="1">
      <c r="A210" s="39"/>
      <c r="B210" s="40"/>
      <c r="C210" s="219" t="s">
        <v>225</v>
      </c>
      <c r="D210" s="219" t="s">
        <v>193</v>
      </c>
      <c r="E210" s="220" t="s">
        <v>426</v>
      </c>
      <c r="F210" s="221" t="s">
        <v>427</v>
      </c>
      <c r="G210" s="222" t="s">
        <v>244</v>
      </c>
      <c r="H210" s="223">
        <v>0.374</v>
      </c>
      <c r="I210" s="224"/>
      <c r="J210" s="225">
        <f>ROUND(I210*H210,2)</f>
        <v>0</v>
      </c>
      <c r="K210" s="221" t="s">
        <v>197</v>
      </c>
      <c r="L210" s="45"/>
      <c r="M210" s="226" t="s">
        <v>1</v>
      </c>
      <c r="N210" s="227" t="s">
        <v>43</v>
      </c>
      <c r="O210" s="92"/>
      <c r="P210" s="228">
        <f>O210*H210</f>
        <v>0</v>
      </c>
      <c r="Q210" s="228">
        <v>1.0593999999999999</v>
      </c>
      <c r="R210" s="228">
        <f>Q210*H210</f>
        <v>0.39621559999999995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210</v>
      </c>
      <c r="AT210" s="230" t="s">
        <v>193</v>
      </c>
      <c r="AU210" s="230" t="s">
        <v>88</v>
      </c>
      <c r="AY210" s="18" t="s">
        <v>190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86</v>
      </c>
      <c r="BK210" s="231">
        <f>ROUND(I210*H210,2)</f>
        <v>0</v>
      </c>
      <c r="BL210" s="18" t="s">
        <v>210</v>
      </c>
      <c r="BM210" s="230" t="s">
        <v>2458</v>
      </c>
    </row>
    <row r="211" s="13" customFormat="1">
      <c r="A211" s="13"/>
      <c r="B211" s="232"/>
      <c r="C211" s="233"/>
      <c r="D211" s="234" t="s">
        <v>218</v>
      </c>
      <c r="E211" s="235" t="s">
        <v>1</v>
      </c>
      <c r="F211" s="236" t="s">
        <v>2459</v>
      </c>
      <c r="G211" s="233"/>
      <c r="H211" s="237">
        <v>0.374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218</v>
      </c>
      <c r="AU211" s="243" t="s">
        <v>88</v>
      </c>
      <c r="AV211" s="13" t="s">
        <v>88</v>
      </c>
      <c r="AW211" s="13" t="s">
        <v>32</v>
      </c>
      <c r="AX211" s="13" t="s">
        <v>86</v>
      </c>
      <c r="AY211" s="243" t="s">
        <v>190</v>
      </c>
    </row>
    <row r="212" s="12" customFormat="1" ht="22.8" customHeight="1">
      <c r="A212" s="12"/>
      <c r="B212" s="203"/>
      <c r="C212" s="204"/>
      <c r="D212" s="205" t="s">
        <v>77</v>
      </c>
      <c r="E212" s="217" t="s">
        <v>210</v>
      </c>
      <c r="F212" s="217" t="s">
        <v>1604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SUM(P213:P225)</f>
        <v>0</v>
      </c>
      <c r="Q212" s="211"/>
      <c r="R212" s="212">
        <f>SUM(R213:R225)</f>
        <v>2.8634219299999999</v>
      </c>
      <c r="S212" s="211"/>
      <c r="T212" s="213">
        <f>SUM(T213:T225)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86</v>
      </c>
      <c r="AT212" s="215" t="s">
        <v>77</v>
      </c>
      <c r="AU212" s="215" t="s">
        <v>86</v>
      </c>
      <c r="AY212" s="214" t="s">
        <v>190</v>
      </c>
      <c r="BK212" s="216">
        <f>SUM(BK213:BK225)</f>
        <v>0</v>
      </c>
    </row>
    <row r="213" s="2" customFormat="1" ht="16.5" customHeight="1">
      <c r="A213" s="39"/>
      <c r="B213" s="40"/>
      <c r="C213" s="219" t="s">
        <v>257</v>
      </c>
      <c r="D213" s="219" t="s">
        <v>193</v>
      </c>
      <c r="E213" s="220" t="s">
        <v>2460</v>
      </c>
      <c r="F213" s="221" t="s">
        <v>2461</v>
      </c>
      <c r="G213" s="222" t="s">
        <v>224</v>
      </c>
      <c r="H213" s="223">
        <v>1.081</v>
      </c>
      <c r="I213" s="224"/>
      <c r="J213" s="225">
        <f>ROUND(I213*H213,2)</f>
        <v>0</v>
      </c>
      <c r="K213" s="221" t="s">
        <v>197</v>
      </c>
      <c r="L213" s="45"/>
      <c r="M213" s="226" t="s">
        <v>1</v>
      </c>
      <c r="N213" s="227" t="s">
        <v>43</v>
      </c>
      <c r="O213" s="92"/>
      <c r="P213" s="228">
        <f>O213*H213</f>
        <v>0</v>
      </c>
      <c r="Q213" s="228">
        <v>2.5019800000000001</v>
      </c>
      <c r="R213" s="228">
        <f>Q213*H213</f>
        <v>2.7046403799999998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210</v>
      </c>
      <c r="AT213" s="230" t="s">
        <v>193</v>
      </c>
      <c r="AU213" s="230" t="s">
        <v>88</v>
      </c>
      <c r="AY213" s="18" t="s">
        <v>190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86</v>
      </c>
      <c r="BK213" s="231">
        <f>ROUND(I213*H213,2)</f>
        <v>0</v>
      </c>
      <c r="BL213" s="18" t="s">
        <v>210</v>
      </c>
      <c r="BM213" s="230" t="s">
        <v>2462</v>
      </c>
    </row>
    <row r="214" s="13" customFormat="1">
      <c r="A214" s="13"/>
      <c r="B214" s="232"/>
      <c r="C214" s="233"/>
      <c r="D214" s="234" t="s">
        <v>218</v>
      </c>
      <c r="E214" s="235" t="s">
        <v>1</v>
      </c>
      <c r="F214" s="236" t="s">
        <v>2463</v>
      </c>
      <c r="G214" s="233"/>
      <c r="H214" s="237">
        <v>0.27500000000000002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218</v>
      </c>
      <c r="AU214" s="243" t="s">
        <v>88</v>
      </c>
      <c r="AV214" s="13" t="s">
        <v>88</v>
      </c>
      <c r="AW214" s="13" t="s">
        <v>32</v>
      </c>
      <c r="AX214" s="13" t="s">
        <v>78</v>
      </c>
      <c r="AY214" s="243" t="s">
        <v>190</v>
      </c>
    </row>
    <row r="215" s="13" customFormat="1">
      <c r="A215" s="13"/>
      <c r="B215" s="232"/>
      <c r="C215" s="233"/>
      <c r="D215" s="234" t="s">
        <v>218</v>
      </c>
      <c r="E215" s="235" t="s">
        <v>1</v>
      </c>
      <c r="F215" s="236" t="s">
        <v>2464</v>
      </c>
      <c r="G215" s="233"/>
      <c r="H215" s="237">
        <v>0.192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218</v>
      </c>
      <c r="AU215" s="243" t="s">
        <v>88</v>
      </c>
      <c r="AV215" s="13" t="s">
        <v>88</v>
      </c>
      <c r="AW215" s="13" t="s">
        <v>32</v>
      </c>
      <c r="AX215" s="13" t="s">
        <v>78</v>
      </c>
      <c r="AY215" s="243" t="s">
        <v>190</v>
      </c>
    </row>
    <row r="216" s="13" customFormat="1">
      <c r="A216" s="13"/>
      <c r="B216" s="232"/>
      <c r="C216" s="233"/>
      <c r="D216" s="234" t="s">
        <v>218</v>
      </c>
      <c r="E216" s="235" t="s">
        <v>1</v>
      </c>
      <c r="F216" s="236" t="s">
        <v>2465</v>
      </c>
      <c r="G216" s="233"/>
      <c r="H216" s="237">
        <v>0.32900000000000001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218</v>
      </c>
      <c r="AU216" s="243" t="s">
        <v>88</v>
      </c>
      <c r="AV216" s="13" t="s">
        <v>88</v>
      </c>
      <c r="AW216" s="13" t="s">
        <v>32</v>
      </c>
      <c r="AX216" s="13" t="s">
        <v>78</v>
      </c>
      <c r="AY216" s="243" t="s">
        <v>190</v>
      </c>
    </row>
    <row r="217" s="13" customFormat="1">
      <c r="A217" s="13"/>
      <c r="B217" s="232"/>
      <c r="C217" s="233"/>
      <c r="D217" s="234" t="s">
        <v>218</v>
      </c>
      <c r="E217" s="235" t="s">
        <v>1</v>
      </c>
      <c r="F217" s="236" t="s">
        <v>2466</v>
      </c>
      <c r="G217" s="233"/>
      <c r="H217" s="237">
        <v>0.28499999999999998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218</v>
      </c>
      <c r="AU217" s="243" t="s">
        <v>88</v>
      </c>
      <c r="AV217" s="13" t="s">
        <v>88</v>
      </c>
      <c r="AW217" s="13" t="s">
        <v>32</v>
      </c>
      <c r="AX217" s="13" t="s">
        <v>78</v>
      </c>
      <c r="AY217" s="243" t="s">
        <v>190</v>
      </c>
    </row>
    <row r="218" s="14" customFormat="1">
      <c r="A218" s="14"/>
      <c r="B218" s="244"/>
      <c r="C218" s="245"/>
      <c r="D218" s="234" t="s">
        <v>218</v>
      </c>
      <c r="E218" s="246" t="s">
        <v>1</v>
      </c>
      <c r="F218" s="247" t="s">
        <v>221</v>
      </c>
      <c r="G218" s="245"/>
      <c r="H218" s="248">
        <v>1.081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218</v>
      </c>
      <c r="AU218" s="254" t="s">
        <v>88</v>
      </c>
      <c r="AV218" s="14" t="s">
        <v>210</v>
      </c>
      <c r="AW218" s="14" t="s">
        <v>32</v>
      </c>
      <c r="AX218" s="14" t="s">
        <v>86</v>
      </c>
      <c r="AY218" s="254" t="s">
        <v>190</v>
      </c>
    </row>
    <row r="219" s="2" customFormat="1" ht="16.5" customHeight="1">
      <c r="A219" s="39"/>
      <c r="B219" s="40"/>
      <c r="C219" s="219" t="s">
        <v>198</v>
      </c>
      <c r="D219" s="219" t="s">
        <v>193</v>
      </c>
      <c r="E219" s="220" t="s">
        <v>1930</v>
      </c>
      <c r="F219" s="221" t="s">
        <v>1931</v>
      </c>
      <c r="G219" s="222" t="s">
        <v>292</v>
      </c>
      <c r="H219" s="223">
        <v>14.215</v>
      </c>
      <c r="I219" s="224"/>
      <c r="J219" s="225">
        <f>ROUND(I219*H219,2)</f>
        <v>0</v>
      </c>
      <c r="K219" s="221" t="s">
        <v>197</v>
      </c>
      <c r="L219" s="45"/>
      <c r="M219" s="226" t="s">
        <v>1</v>
      </c>
      <c r="N219" s="227" t="s">
        <v>43</v>
      </c>
      <c r="O219" s="92"/>
      <c r="P219" s="228">
        <f>O219*H219</f>
        <v>0</v>
      </c>
      <c r="Q219" s="228">
        <v>0.011169999999999999</v>
      </c>
      <c r="R219" s="228">
        <f>Q219*H219</f>
        <v>0.15878154999999999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210</v>
      </c>
      <c r="AT219" s="230" t="s">
        <v>193</v>
      </c>
      <c r="AU219" s="230" t="s">
        <v>88</v>
      </c>
      <c r="AY219" s="18" t="s">
        <v>190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86</v>
      </c>
      <c r="BK219" s="231">
        <f>ROUND(I219*H219,2)</f>
        <v>0</v>
      </c>
      <c r="BL219" s="18" t="s">
        <v>210</v>
      </c>
      <c r="BM219" s="230" t="s">
        <v>2467</v>
      </c>
    </row>
    <row r="220" s="13" customFormat="1">
      <c r="A220" s="13"/>
      <c r="B220" s="232"/>
      <c r="C220" s="233"/>
      <c r="D220" s="234" t="s">
        <v>218</v>
      </c>
      <c r="E220" s="235" t="s">
        <v>1</v>
      </c>
      <c r="F220" s="236" t="s">
        <v>2468</v>
      </c>
      <c r="G220" s="233"/>
      <c r="H220" s="237">
        <v>4.585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218</v>
      </c>
      <c r="AU220" s="243" t="s">
        <v>88</v>
      </c>
      <c r="AV220" s="13" t="s">
        <v>88</v>
      </c>
      <c r="AW220" s="13" t="s">
        <v>32</v>
      </c>
      <c r="AX220" s="13" t="s">
        <v>78</v>
      </c>
      <c r="AY220" s="243" t="s">
        <v>190</v>
      </c>
    </row>
    <row r="221" s="13" customFormat="1">
      <c r="A221" s="13"/>
      <c r="B221" s="232"/>
      <c r="C221" s="233"/>
      <c r="D221" s="234" t="s">
        <v>218</v>
      </c>
      <c r="E221" s="235" t="s">
        <v>1</v>
      </c>
      <c r="F221" s="236" t="s">
        <v>2469</v>
      </c>
      <c r="G221" s="233"/>
      <c r="H221" s="237">
        <v>1.915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218</v>
      </c>
      <c r="AU221" s="243" t="s">
        <v>88</v>
      </c>
      <c r="AV221" s="13" t="s">
        <v>88</v>
      </c>
      <c r="AW221" s="13" t="s">
        <v>32</v>
      </c>
      <c r="AX221" s="13" t="s">
        <v>78</v>
      </c>
      <c r="AY221" s="243" t="s">
        <v>190</v>
      </c>
    </row>
    <row r="222" s="13" customFormat="1">
      <c r="A222" s="13"/>
      <c r="B222" s="232"/>
      <c r="C222" s="233"/>
      <c r="D222" s="234" t="s">
        <v>218</v>
      </c>
      <c r="E222" s="235" t="s">
        <v>1</v>
      </c>
      <c r="F222" s="236" t="s">
        <v>2470</v>
      </c>
      <c r="G222" s="233"/>
      <c r="H222" s="237">
        <v>4.1150000000000002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218</v>
      </c>
      <c r="AU222" s="243" t="s">
        <v>88</v>
      </c>
      <c r="AV222" s="13" t="s">
        <v>88</v>
      </c>
      <c r="AW222" s="13" t="s">
        <v>32</v>
      </c>
      <c r="AX222" s="13" t="s">
        <v>78</v>
      </c>
      <c r="AY222" s="243" t="s">
        <v>190</v>
      </c>
    </row>
    <row r="223" s="13" customFormat="1">
      <c r="A223" s="13"/>
      <c r="B223" s="232"/>
      <c r="C223" s="233"/>
      <c r="D223" s="234" t="s">
        <v>218</v>
      </c>
      <c r="E223" s="235" t="s">
        <v>1</v>
      </c>
      <c r="F223" s="236" t="s">
        <v>2471</v>
      </c>
      <c r="G223" s="233"/>
      <c r="H223" s="237">
        <v>3.6000000000000001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218</v>
      </c>
      <c r="AU223" s="243" t="s">
        <v>88</v>
      </c>
      <c r="AV223" s="13" t="s">
        <v>88</v>
      </c>
      <c r="AW223" s="13" t="s">
        <v>32</v>
      </c>
      <c r="AX223" s="13" t="s">
        <v>78</v>
      </c>
      <c r="AY223" s="243" t="s">
        <v>190</v>
      </c>
    </row>
    <row r="224" s="14" customFormat="1">
      <c r="A224" s="14"/>
      <c r="B224" s="244"/>
      <c r="C224" s="245"/>
      <c r="D224" s="234" t="s">
        <v>218</v>
      </c>
      <c r="E224" s="246" t="s">
        <v>1</v>
      </c>
      <c r="F224" s="247" t="s">
        <v>221</v>
      </c>
      <c r="G224" s="245"/>
      <c r="H224" s="248">
        <v>14.215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218</v>
      </c>
      <c r="AU224" s="254" t="s">
        <v>88</v>
      </c>
      <c r="AV224" s="14" t="s">
        <v>210</v>
      </c>
      <c r="AW224" s="14" t="s">
        <v>32</v>
      </c>
      <c r="AX224" s="14" t="s">
        <v>86</v>
      </c>
      <c r="AY224" s="254" t="s">
        <v>190</v>
      </c>
    </row>
    <row r="225" s="2" customFormat="1" ht="16.5" customHeight="1">
      <c r="A225" s="39"/>
      <c r="B225" s="40"/>
      <c r="C225" s="219" t="s">
        <v>265</v>
      </c>
      <c r="D225" s="219" t="s">
        <v>193</v>
      </c>
      <c r="E225" s="220" t="s">
        <v>1933</v>
      </c>
      <c r="F225" s="221" t="s">
        <v>1934</v>
      </c>
      <c r="G225" s="222" t="s">
        <v>292</v>
      </c>
      <c r="H225" s="223">
        <v>14.215</v>
      </c>
      <c r="I225" s="224"/>
      <c r="J225" s="225">
        <f>ROUND(I225*H225,2)</f>
        <v>0</v>
      </c>
      <c r="K225" s="221" t="s">
        <v>197</v>
      </c>
      <c r="L225" s="45"/>
      <c r="M225" s="226" t="s">
        <v>1</v>
      </c>
      <c r="N225" s="227" t="s">
        <v>43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210</v>
      </c>
      <c r="AT225" s="230" t="s">
        <v>193</v>
      </c>
      <c r="AU225" s="230" t="s">
        <v>88</v>
      </c>
      <c r="AY225" s="18" t="s">
        <v>190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86</v>
      </c>
      <c r="BK225" s="231">
        <f>ROUND(I225*H225,2)</f>
        <v>0</v>
      </c>
      <c r="BL225" s="18" t="s">
        <v>210</v>
      </c>
      <c r="BM225" s="230" t="s">
        <v>2472</v>
      </c>
    </row>
    <row r="226" s="12" customFormat="1" ht="22.8" customHeight="1">
      <c r="A226" s="12"/>
      <c r="B226" s="203"/>
      <c r="C226" s="204"/>
      <c r="D226" s="205" t="s">
        <v>77</v>
      </c>
      <c r="E226" s="217" t="s">
        <v>199</v>
      </c>
      <c r="F226" s="217" t="s">
        <v>1945</v>
      </c>
      <c r="G226" s="204"/>
      <c r="H226" s="204"/>
      <c r="I226" s="207"/>
      <c r="J226" s="218">
        <f>BK226</f>
        <v>0</v>
      </c>
      <c r="K226" s="204"/>
      <c r="L226" s="209"/>
      <c r="M226" s="210"/>
      <c r="N226" s="211"/>
      <c r="O226" s="211"/>
      <c r="P226" s="212">
        <f>SUM(P227:P266)</f>
        <v>0</v>
      </c>
      <c r="Q226" s="211"/>
      <c r="R226" s="212">
        <f>SUM(R227:R266)</f>
        <v>4.5326768800000004</v>
      </c>
      <c r="S226" s="211"/>
      <c r="T226" s="213">
        <f>SUM(T227:T266)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86</v>
      </c>
      <c r="AT226" s="215" t="s">
        <v>77</v>
      </c>
      <c r="AU226" s="215" t="s">
        <v>86</v>
      </c>
      <c r="AY226" s="214" t="s">
        <v>190</v>
      </c>
      <c r="BK226" s="216">
        <f>SUM(BK227:BK266)</f>
        <v>0</v>
      </c>
    </row>
    <row r="227" s="2" customFormat="1" ht="21.75" customHeight="1">
      <c r="A227" s="39"/>
      <c r="B227" s="40"/>
      <c r="C227" s="219" t="s">
        <v>231</v>
      </c>
      <c r="D227" s="219" t="s">
        <v>193</v>
      </c>
      <c r="E227" s="220" t="s">
        <v>2473</v>
      </c>
      <c r="F227" s="221" t="s">
        <v>2474</v>
      </c>
      <c r="G227" s="222" t="s">
        <v>292</v>
      </c>
      <c r="H227" s="223">
        <v>28.079000000000001</v>
      </c>
      <c r="I227" s="224"/>
      <c r="J227" s="225">
        <f>ROUND(I227*H227,2)</f>
        <v>0</v>
      </c>
      <c r="K227" s="221" t="s">
        <v>197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0.029819999999999999</v>
      </c>
      <c r="R227" s="228">
        <f>Q227*H227</f>
        <v>0.83731577999999995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210</v>
      </c>
      <c r="AT227" s="230" t="s">
        <v>193</v>
      </c>
      <c r="AU227" s="230" t="s">
        <v>88</v>
      </c>
      <c r="AY227" s="18" t="s">
        <v>190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86</v>
      </c>
      <c r="BK227" s="231">
        <f>ROUND(I227*H227,2)</f>
        <v>0</v>
      </c>
      <c r="BL227" s="18" t="s">
        <v>210</v>
      </c>
      <c r="BM227" s="230" t="s">
        <v>2475</v>
      </c>
    </row>
    <row r="228" s="13" customFormat="1">
      <c r="A228" s="13"/>
      <c r="B228" s="232"/>
      <c r="C228" s="233"/>
      <c r="D228" s="234" t="s">
        <v>218</v>
      </c>
      <c r="E228" s="235" t="s">
        <v>1</v>
      </c>
      <c r="F228" s="236" t="s">
        <v>2476</v>
      </c>
      <c r="G228" s="233"/>
      <c r="H228" s="237">
        <v>8.2530000000000001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218</v>
      </c>
      <c r="AU228" s="243" t="s">
        <v>88</v>
      </c>
      <c r="AV228" s="13" t="s">
        <v>88</v>
      </c>
      <c r="AW228" s="13" t="s">
        <v>32</v>
      </c>
      <c r="AX228" s="13" t="s">
        <v>78</v>
      </c>
      <c r="AY228" s="243" t="s">
        <v>190</v>
      </c>
    </row>
    <row r="229" s="13" customFormat="1">
      <c r="A229" s="13"/>
      <c r="B229" s="232"/>
      <c r="C229" s="233"/>
      <c r="D229" s="234" t="s">
        <v>218</v>
      </c>
      <c r="E229" s="235" t="s">
        <v>1</v>
      </c>
      <c r="F229" s="236" t="s">
        <v>2477</v>
      </c>
      <c r="G229" s="233"/>
      <c r="H229" s="237">
        <v>4.7880000000000003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218</v>
      </c>
      <c r="AU229" s="243" t="s">
        <v>88</v>
      </c>
      <c r="AV229" s="13" t="s">
        <v>88</v>
      </c>
      <c r="AW229" s="13" t="s">
        <v>32</v>
      </c>
      <c r="AX229" s="13" t="s">
        <v>78</v>
      </c>
      <c r="AY229" s="243" t="s">
        <v>190</v>
      </c>
    </row>
    <row r="230" s="13" customFormat="1">
      <c r="A230" s="13"/>
      <c r="B230" s="232"/>
      <c r="C230" s="233"/>
      <c r="D230" s="234" t="s">
        <v>218</v>
      </c>
      <c r="E230" s="235" t="s">
        <v>1</v>
      </c>
      <c r="F230" s="236" t="s">
        <v>2478</v>
      </c>
      <c r="G230" s="233"/>
      <c r="H230" s="237">
        <v>10.538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218</v>
      </c>
      <c r="AU230" s="243" t="s">
        <v>88</v>
      </c>
      <c r="AV230" s="13" t="s">
        <v>88</v>
      </c>
      <c r="AW230" s="13" t="s">
        <v>32</v>
      </c>
      <c r="AX230" s="13" t="s">
        <v>78</v>
      </c>
      <c r="AY230" s="243" t="s">
        <v>190</v>
      </c>
    </row>
    <row r="231" s="13" customFormat="1">
      <c r="A231" s="13"/>
      <c r="B231" s="232"/>
      <c r="C231" s="233"/>
      <c r="D231" s="234" t="s">
        <v>218</v>
      </c>
      <c r="E231" s="235" t="s">
        <v>1</v>
      </c>
      <c r="F231" s="236" t="s">
        <v>2479</v>
      </c>
      <c r="G231" s="233"/>
      <c r="H231" s="237">
        <v>4.5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218</v>
      </c>
      <c r="AU231" s="243" t="s">
        <v>88</v>
      </c>
      <c r="AV231" s="13" t="s">
        <v>88</v>
      </c>
      <c r="AW231" s="13" t="s">
        <v>32</v>
      </c>
      <c r="AX231" s="13" t="s">
        <v>78</v>
      </c>
      <c r="AY231" s="243" t="s">
        <v>190</v>
      </c>
    </row>
    <row r="232" s="14" customFormat="1">
      <c r="A232" s="14"/>
      <c r="B232" s="244"/>
      <c r="C232" s="245"/>
      <c r="D232" s="234" t="s">
        <v>218</v>
      </c>
      <c r="E232" s="246" t="s">
        <v>1</v>
      </c>
      <c r="F232" s="247" t="s">
        <v>221</v>
      </c>
      <c r="G232" s="245"/>
      <c r="H232" s="248">
        <v>28.079000000000001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218</v>
      </c>
      <c r="AU232" s="254" t="s">
        <v>88</v>
      </c>
      <c r="AV232" s="14" t="s">
        <v>210</v>
      </c>
      <c r="AW232" s="14" t="s">
        <v>32</v>
      </c>
      <c r="AX232" s="14" t="s">
        <v>86</v>
      </c>
      <c r="AY232" s="254" t="s">
        <v>190</v>
      </c>
    </row>
    <row r="233" s="2" customFormat="1" ht="21.75" customHeight="1">
      <c r="A233" s="39"/>
      <c r="B233" s="40"/>
      <c r="C233" s="219" t="s">
        <v>278</v>
      </c>
      <c r="D233" s="219" t="s">
        <v>193</v>
      </c>
      <c r="E233" s="220" t="s">
        <v>2480</v>
      </c>
      <c r="F233" s="221" t="s">
        <v>2481</v>
      </c>
      <c r="G233" s="222" t="s">
        <v>292</v>
      </c>
      <c r="H233" s="223">
        <v>33.924999999999997</v>
      </c>
      <c r="I233" s="224"/>
      <c r="J233" s="225">
        <f>ROUND(I233*H233,2)</f>
        <v>0</v>
      </c>
      <c r="K233" s="221" t="s">
        <v>197</v>
      </c>
      <c r="L233" s="45"/>
      <c r="M233" s="226" t="s">
        <v>1</v>
      </c>
      <c r="N233" s="227" t="s">
        <v>43</v>
      </c>
      <c r="O233" s="92"/>
      <c r="P233" s="228">
        <f>O233*H233</f>
        <v>0</v>
      </c>
      <c r="Q233" s="228">
        <v>0.059639999999999999</v>
      </c>
      <c r="R233" s="228">
        <f>Q233*H233</f>
        <v>2.0232869999999998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210</v>
      </c>
      <c r="AT233" s="230" t="s">
        <v>193</v>
      </c>
      <c r="AU233" s="230" t="s">
        <v>88</v>
      </c>
      <c r="AY233" s="18" t="s">
        <v>190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86</v>
      </c>
      <c r="BK233" s="231">
        <f>ROUND(I233*H233,2)</f>
        <v>0</v>
      </c>
      <c r="BL233" s="18" t="s">
        <v>210</v>
      </c>
      <c r="BM233" s="230" t="s">
        <v>2482</v>
      </c>
    </row>
    <row r="234" s="13" customFormat="1">
      <c r="A234" s="13"/>
      <c r="B234" s="232"/>
      <c r="C234" s="233"/>
      <c r="D234" s="234" t="s">
        <v>218</v>
      </c>
      <c r="E234" s="235" t="s">
        <v>1</v>
      </c>
      <c r="F234" s="236" t="s">
        <v>2483</v>
      </c>
      <c r="G234" s="233"/>
      <c r="H234" s="237">
        <v>12.175000000000001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218</v>
      </c>
      <c r="AU234" s="243" t="s">
        <v>88</v>
      </c>
      <c r="AV234" s="13" t="s">
        <v>88</v>
      </c>
      <c r="AW234" s="13" t="s">
        <v>32</v>
      </c>
      <c r="AX234" s="13" t="s">
        <v>78</v>
      </c>
      <c r="AY234" s="243" t="s">
        <v>190</v>
      </c>
    </row>
    <row r="235" s="13" customFormat="1">
      <c r="A235" s="13"/>
      <c r="B235" s="232"/>
      <c r="C235" s="233"/>
      <c r="D235" s="234" t="s">
        <v>218</v>
      </c>
      <c r="E235" s="235" t="s">
        <v>1</v>
      </c>
      <c r="F235" s="236" t="s">
        <v>2484</v>
      </c>
      <c r="G235" s="233"/>
      <c r="H235" s="237">
        <v>8.4239999999999995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218</v>
      </c>
      <c r="AU235" s="243" t="s">
        <v>88</v>
      </c>
      <c r="AV235" s="13" t="s">
        <v>88</v>
      </c>
      <c r="AW235" s="13" t="s">
        <v>32</v>
      </c>
      <c r="AX235" s="13" t="s">
        <v>78</v>
      </c>
      <c r="AY235" s="243" t="s">
        <v>190</v>
      </c>
    </row>
    <row r="236" s="13" customFormat="1">
      <c r="A236" s="13"/>
      <c r="B236" s="232"/>
      <c r="C236" s="233"/>
      <c r="D236" s="234" t="s">
        <v>218</v>
      </c>
      <c r="E236" s="235" t="s">
        <v>1</v>
      </c>
      <c r="F236" s="236" t="s">
        <v>2485</v>
      </c>
      <c r="G236" s="233"/>
      <c r="H236" s="237">
        <v>3.7879999999999998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218</v>
      </c>
      <c r="AU236" s="243" t="s">
        <v>88</v>
      </c>
      <c r="AV236" s="13" t="s">
        <v>88</v>
      </c>
      <c r="AW236" s="13" t="s">
        <v>32</v>
      </c>
      <c r="AX236" s="13" t="s">
        <v>78</v>
      </c>
      <c r="AY236" s="243" t="s">
        <v>190</v>
      </c>
    </row>
    <row r="237" s="13" customFormat="1">
      <c r="A237" s="13"/>
      <c r="B237" s="232"/>
      <c r="C237" s="233"/>
      <c r="D237" s="234" t="s">
        <v>218</v>
      </c>
      <c r="E237" s="235" t="s">
        <v>1</v>
      </c>
      <c r="F237" s="236" t="s">
        <v>2486</v>
      </c>
      <c r="G237" s="233"/>
      <c r="H237" s="237">
        <v>9.5380000000000003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218</v>
      </c>
      <c r="AU237" s="243" t="s">
        <v>88</v>
      </c>
      <c r="AV237" s="13" t="s">
        <v>88</v>
      </c>
      <c r="AW237" s="13" t="s">
        <v>32</v>
      </c>
      <c r="AX237" s="13" t="s">
        <v>78</v>
      </c>
      <c r="AY237" s="243" t="s">
        <v>190</v>
      </c>
    </row>
    <row r="238" s="14" customFormat="1">
      <c r="A238" s="14"/>
      <c r="B238" s="244"/>
      <c r="C238" s="245"/>
      <c r="D238" s="234" t="s">
        <v>218</v>
      </c>
      <c r="E238" s="246" t="s">
        <v>1</v>
      </c>
      <c r="F238" s="247" t="s">
        <v>221</v>
      </c>
      <c r="G238" s="245"/>
      <c r="H238" s="248">
        <v>33.924999999999997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218</v>
      </c>
      <c r="AU238" s="254" t="s">
        <v>88</v>
      </c>
      <c r="AV238" s="14" t="s">
        <v>210</v>
      </c>
      <c r="AW238" s="14" t="s">
        <v>32</v>
      </c>
      <c r="AX238" s="14" t="s">
        <v>86</v>
      </c>
      <c r="AY238" s="254" t="s">
        <v>190</v>
      </c>
    </row>
    <row r="239" s="2" customFormat="1" ht="24.15" customHeight="1">
      <c r="A239" s="39"/>
      <c r="B239" s="40"/>
      <c r="C239" s="219" t="s">
        <v>235</v>
      </c>
      <c r="D239" s="219" t="s">
        <v>193</v>
      </c>
      <c r="E239" s="220" t="s">
        <v>2487</v>
      </c>
      <c r="F239" s="221" t="s">
        <v>2488</v>
      </c>
      <c r="G239" s="222" t="s">
        <v>292</v>
      </c>
      <c r="H239" s="223">
        <v>62.003999999999998</v>
      </c>
      <c r="I239" s="224"/>
      <c r="J239" s="225">
        <f>ROUND(I239*H239,2)</f>
        <v>0</v>
      </c>
      <c r="K239" s="221" t="s">
        <v>197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210</v>
      </c>
      <c r="AT239" s="230" t="s">
        <v>193</v>
      </c>
      <c r="AU239" s="230" t="s">
        <v>88</v>
      </c>
      <c r="AY239" s="18" t="s">
        <v>190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86</v>
      </c>
      <c r="BK239" s="231">
        <f>ROUND(I239*H239,2)</f>
        <v>0</v>
      </c>
      <c r="BL239" s="18" t="s">
        <v>210</v>
      </c>
      <c r="BM239" s="230" t="s">
        <v>2489</v>
      </c>
    </row>
    <row r="240" s="13" customFormat="1">
      <c r="A240" s="13"/>
      <c r="B240" s="232"/>
      <c r="C240" s="233"/>
      <c r="D240" s="234" t="s">
        <v>218</v>
      </c>
      <c r="E240" s="235" t="s">
        <v>1</v>
      </c>
      <c r="F240" s="236" t="s">
        <v>2490</v>
      </c>
      <c r="G240" s="233"/>
      <c r="H240" s="237">
        <v>62.003999999999998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218</v>
      </c>
      <c r="AU240" s="243" t="s">
        <v>88</v>
      </c>
      <c r="AV240" s="13" t="s">
        <v>88</v>
      </c>
      <c r="AW240" s="13" t="s">
        <v>32</v>
      </c>
      <c r="AX240" s="13" t="s">
        <v>86</v>
      </c>
      <c r="AY240" s="243" t="s">
        <v>190</v>
      </c>
    </row>
    <row r="241" s="2" customFormat="1" ht="33" customHeight="1">
      <c r="A241" s="39"/>
      <c r="B241" s="40"/>
      <c r="C241" s="219" t="s">
        <v>7</v>
      </c>
      <c r="D241" s="219" t="s">
        <v>193</v>
      </c>
      <c r="E241" s="220" t="s">
        <v>2491</v>
      </c>
      <c r="F241" s="221" t="s">
        <v>2492</v>
      </c>
      <c r="G241" s="222" t="s">
        <v>224</v>
      </c>
      <c r="H241" s="223">
        <v>0.14199999999999999</v>
      </c>
      <c r="I241" s="224"/>
      <c r="J241" s="225">
        <f>ROUND(I241*H241,2)</f>
        <v>0</v>
      </c>
      <c r="K241" s="221" t="s">
        <v>197</v>
      </c>
      <c r="L241" s="45"/>
      <c r="M241" s="226" t="s">
        <v>1</v>
      </c>
      <c r="N241" s="227" t="s">
        <v>43</v>
      </c>
      <c r="O241" s="92"/>
      <c r="P241" s="228">
        <f>O241*H241</f>
        <v>0</v>
      </c>
      <c r="Q241" s="228">
        <v>2.5018699999999998</v>
      </c>
      <c r="R241" s="228">
        <f>Q241*H241</f>
        <v>0.35526553999999994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210</v>
      </c>
      <c r="AT241" s="230" t="s">
        <v>193</v>
      </c>
      <c r="AU241" s="230" t="s">
        <v>88</v>
      </c>
      <c r="AY241" s="18" t="s">
        <v>190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86</v>
      </c>
      <c r="BK241" s="231">
        <f>ROUND(I241*H241,2)</f>
        <v>0</v>
      </c>
      <c r="BL241" s="18" t="s">
        <v>210</v>
      </c>
      <c r="BM241" s="230" t="s">
        <v>2493</v>
      </c>
    </row>
    <row r="242" s="15" customFormat="1">
      <c r="A242" s="15"/>
      <c r="B242" s="275"/>
      <c r="C242" s="276"/>
      <c r="D242" s="234" t="s">
        <v>218</v>
      </c>
      <c r="E242" s="277" t="s">
        <v>1</v>
      </c>
      <c r="F242" s="278" t="s">
        <v>2494</v>
      </c>
      <c r="G242" s="276"/>
      <c r="H242" s="277" t="s">
        <v>1</v>
      </c>
      <c r="I242" s="279"/>
      <c r="J242" s="276"/>
      <c r="K242" s="276"/>
      <c r="L242" s="280"/>
      <c r="M242" s="281"/>
      <c r="N242" s="282"/>
      <c r="O242" s="282"/>
      <c r="P242" s="282"/>
      <c r="Q242" s="282"/>
      <c r="R242" s="282"/>
      <c r="S242" s="282"/>
      <c r="T242" s="28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84" t="s">
        <v>218</v>
      </c>
      <c r="AU242" s="284" t="s">
        <v>88</v>
      </c>
      <c r="AV242" s="15" t="s">
        <v>86</v>
      </c>
      <c r="AW242" s="15" t="s">
        <v>32</v>
      </c>
      <c r="AX242" s="15" t="s">
        <v>78</v>
      </c>
      <c r="AY242" s="284" t="s">
        <v>190</v>
      </c>
    </row>
    <row r="243" s="13" customFormat="1">
      <c r="A243" s="13"/>
      <c r="B243" s="232"/>
      <c r="C243" s="233"/>
      <c r="D243" s="234" t="s">
        <v>218</v>
      </c>
      <c r="E243" s="235" t="s">
        <v>1</v>
      </c>
      <c r="F243" s="236" t="s">
        <v>2495</v>
      </c>
      <c r="G243" s="233"/>
      <c r="H243" s="237">
        <v>0.14199999999999999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218</v>
      </c>
      <c r="AU243" s="243" t="s">
        <v>88</v>
      </c>
      <c r="AV243" s="13" t="s">
        <v>88</v>
      </c>
      <c r="AW243" s="13" t="s">
        <v>32</v>
      </c>
      <c r="AX243" s="13" t="s">
        <v>78</v>
      </c>
      <c r="AY243" s="243" t="s">
        <v>190</v>
      </c>
    </row>
    <row r="244" s="14" customFormat="1">
      <c r="A244" s="14"/>
      <c r="B244" s="244"/>
      <c r="C244" s="245"/>
      <c r="D244" s="234" t="s">
        <v>218</v>
      </c>
      <c r="E244" s="246" t="s">
        <v>1</v>
      </c>
      <c r="F244" s="247" t="s">
        <v>221</v>
      </c>
      <c r="G244" s="245"/>
      <c r="H244" s="248">
        <v>0.14199999999999999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218</v>
      </c>
      <c r="AU244" s="254" t="s">
        <v>88</v>
      </c>
      <c r="AV244" s="14" t="s">
        <v>210</v>
      </c>
      <c r="AW244" s="14" t="s">
        <v>32</v>
      </c>
      <c r="AX244" s="14" t="s">
        <v>86</v>
      </c>
      <c r="AY244" s="254" t="s">
        <v>190</v>
      </c>
    </row>
    <row r="245" s="2" customFormat="1" ht="24.15" customHeight="1">
      <c r="A245" s="39"/>
      <c r="B245" s="40"/>
      <c r="C245" s="219" t="s">
        <v>238</v>
      </c>
      <c r="D245" s="219" t="s">
        <v>193</v>
      </c>
      <c r="E245" s="220" t="s">
        <v>2496</v>
      </c>
      <c r="F245" s="221" t="s">
        <v>2497</v>
      </c>
      <c r="G245" s="222" t="s">
        <v>224</v>
      </c>
      <c r="H245" s="223">
        <v>0.14199999999999999</v>
      </c>
      <c r="I245" s="224"/>
      <c r="J245" s="225">
        <f>ROUND(I245*H245,2)</f>
        <v>0</v>
      </c>
      <c r="K245" s="221" t="s">
        <v>197</v>
      </c>
      <c r="L245" s="45"/>
      <c r="M245" s="226" t="s">
        <v>1</v>
      </c>
      <c r="N245" s="227" t="s">
        <v>43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210</v>
      </c>
      <c r="AT245" s="230" t="s">
        <v>193</v>
      </c>
      <c r="AU245" s="230" t="s">
        <v>88</v>
      </c>
      <c r="AY245" s="18" t="s">
        <v>190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86</v>
      </c>
      <c r="BK245" s="231">
        <f>ROUND(I245*H245,2)</f>
        <v>0</v>
      </c>
      <c r="BL245" s="18" t="s">
        <v>210</v>
      </c>
      <c r="BM245" s="230" t="s">
        <v>2498</v>
      </c>
    </row>
    <row r="246" s="2" customFormat="1" ht="24.15" customHeight="1">
      <c r="A246" s="39"/>
      <c r="B246" s="40"/>
      <c r="C246" s="219" t="s">
        <v>295</v>
      </c>
      <c r="D246" s="219" t="s">
        <v>193</v>
      </c>
      <c r="E246" s="220" t="s">
        <v>2499</v>
      </c>
      <c r="F246" s="221" t="s">
        <v>2500</v>
      </c>
      <c r="G246" s="222" t="s">
        <v>224</v>
      </c>
      <c r="H246" s="223">
        <v>0.14199999999999999</v>
      </c>
      <c r="I246" s="224"/>
      <c r="J246" s="225">
        <f>ROUND(I246*H246,2)</f>
        <v>0</v>
      </c>
      <c r="K246" s="221" t="s">
        <v>197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0.040000000000000001</v>
      </c>
      <c r="R246" s="228">
        <f>Q246*H246</f>
        <v>0.0056799999999999993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210</v>
      </c>
      <c r="AT246" s="230" t="s">
        <v>193</v>
      </c>
      <c r="AU246" s="230" t="s">
        <v>88</v>
      </c>
      <c r="AY246" s="18" t="s">
        <v>190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86</v>
      </c>
      <c r="BK246" s="231">
        <f>ROUND(I246*H246,2)</f>
        <v>0</v>
      </c>
      <c r="BL246" s="18" t="s">
        <v>210</v>
      </c>
      <c r="BM246" s="230" t="s">
        <v>2501</v>
      </c>
    </row>
    <row r="247" s="2" customFormat="1" ht="24.15" customHeight="1">
      <c r="A247" s="39"/>
      <c r="B247" s="40"/>
      <c r="C247" s="219" t="s">
        <v>245</v>
      </c>
      <c r="D247" s="219" t="s">
        <v>193</v>
      </c>
      <c r="E247" s="220" t="s">
        <v>2502</v>
      </c>
      <c r="F247" s="221" t="s">
        <v>2503</v>
      </c>
      <c r="G247" s="222" t="s">
        <v>224</v>
      </c>
      <c r="H247" s="223">
        <v>0.95199999999999996</v>
      </c>
      <c r="I247" s="224"/>
      <c r="J247" s="225">
        <f>ROUND(I247*H247,2)</f>
        <v>0</v>
      </c>
      <c r="K247" s="221" t="s">
        <v>197</v>
      </c>
      <c r="L247" s="45"/>
      <c r="M247" s="226" t="s">
        <v>1</v>
      </c>
      <c r="N247" s="227" t="s">
        <v>43</v>
      </c>
      <c r="O247" s="92"/>
      <c r="P247" s="228">
        <f>O247*H247</f>
        <v>0</v>
      </c>
      <c r="Q247" s="228">
        <v>0.0025300000000000001</v>
      </c>
      <c r="R247" s="228">
        <f>Q247*H247</f>
        <v>0.0024085600000000001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210</v>
      </c>
      <c r="AT247" s="230" t="s">
        <v>193</v>
      </c>
      <c r="AU247" s="230" t="s">
        <v>88</v>
      </c>
      <c r="AY247" s="18" t="s">
        <v>190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86</v>
      </c>
      <c r="BK247" s="231">
        <f>ROUND(I247*H247,2)</f>
        <v>0</v>
      </c>
      <c r="BL247" s="18" t="s">
        <v>210</v>
      </c>
      <c r="BM247" s="230" t="s">
        <v>2504</v>
      </c>
    </row>
    <row r="248" s="15" customFormat="1">
      <c r="A248" s="15"/>
      <c r="B248" s="275"/>
      <c r="C248" s="276"/>
      <c r="D248" s="234" t="s">
        <v>218</v>
      </c>
      <c r="E248" s="277" t="s">
        <v>1</v>
      </c>
      <c r="F248" s="278" t="s">
        <v>2505</v>
      </c>
      <c r="G248" s="276"/>
      <c r="H248" s="277" t="s">
        <v>1</v>
      </c>
      <c r="I248" s="279"/>
      <c r="J248" s="276"/>
      <c r="K248" s="276"/>
      <c r="L248" s="280"/>
      <c r="M248" s="281"/>
      <c r="N248" s="282"/>
      <c r="O248" s="282"/>
      <c r="P248" s="282"/>
      <c r="Q248" s="282"/>
      <c r="R248" s="282"/>
      <c r="S248" s="282"/>
      <c r="T248" s="28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84" t="s">
        <v>218</v>
      </c>
      <c r="AU248" s="284" t="s">
        <v>88</v>
      </c>
      <c r="AV248" s="15" t="s">
        <v>86</v>
      </c>
      <c r="AW248" s="15" t="s">
        <v>32</v>
      </c>
      <c r="AX248" s="15" t="s">
        <v>78</v>
      </c>
      <c r="AY248" s="284" t="s">
        <v>190</v>
      </c>
    </row>
    <row r="249" s="13" customFormat="1">
      <c r="A249" s="13"/>
      <c r="B249" s="232"/>
      <c r="C249" s="233"/>
      <c r="D249" s="234" t="s">
        <v>218</v>
      </c>
      <c r="E249" s="235" t="s">
        <v>1</v>
      </c>
      <c r="F249" s="236" t="s">
        <v>2506</v>
      </c>
      <c r="G249" s="233"/>
      <c r="H249" s="237">
        <v>0.40699999999999997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218</v>
      </c>
      <c r="AU249" s="243" t="s">
        <v>88</v>
      </c>
      <c r="AV249" s="13" t="s">
        <v>88</v>
      </c>
      <c r="AW249" s="13" t="s">
        <v>32</v>
      </c>
      <c r="AX249" s="13" t="s">
        <v>78</v>
      </c>
      <c r="AY249" s="243" t="s">
        <v>190</v>
      </c>
    </row>
    <row r="250" s="15" customFormat="1">
      <c r="A250" s="15"/>
      <c r="B250" s="275"/>
      <c r="C250" s="276"/>
      <c r="D250" s="234" t="s">
        <v>218</v>
      </c>
      <c r="E250" s="277" t="s">
        <v>1</v>
      </c>
      <c r="F250" s="278" t="s">
        <v>2507</v>
      </c>
      <c r="G250" s="276"/>
      <c r="H250" s="277" t="s">
        <v>1</v>
      </c>
      <c r="I250" s="279"/>
      <c r="J250" s="276"/>
      <c r="K250" s="276"/>
      <c r="L250" s="280"/>
      <c r="M250" s="281"/>
      <c r="N250" s="282"/>
      <c r="O250" s="282"/>
      <c r="P250" s="282"/>
      <c r="Q250" s="282"/>
      <c r="R250" s="282"/>
      <c r="S250" s="282"/>
      <c r="T250" s="28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4" t="s">
        <v>218</v>
      </c>
      <c r="AU250" s="284" t="s">
        <v>88</v>
      </c>
      <c r="AV250" s="15" t="s">
        <v>86</v>
      </c>
      <c r="AW250" s="15" t="s">
        <v>32</v>
      </c>
      <c r="AX250" s="15" t="s">
        <v>78</v>
      </c>
      <c r="AY250" s="284" t="s">
        <v>190</v>
      </c>
    </row>
    <row r="251" s="13" customFormat="1">
      <c r="A251" s="13"/>
      <c r="B251" s="232"/>
      <c r="C251" s="233"/>
      <c r="D251" s="234" t="s">
        <v>218</v>
      </c>
      <c r="E251" s="235" t="s">
        <v>1</v>
      </c>
      <c r="F251" s="236" t="s">
        <v>2508</v>
      </c>
      <c r="G251" s="233"/>
      <c r="H251" s="237">
        <v>0.13500000000000001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218</v>
      </c>
      <c r="AU251" s="243" t="s">
        <v>88</v>
      </c>
      <c r="AV251" s="13" t="s">
        <v>88</v>
      </c>
      <c r="AW251" s="13" t="s">
        <v>32</v>
      </c>
      <c r="AX251" s="13" t="s">
        <v>78</v>
      </c>
      <c r="AY251" s="243" t="s">
        <v>190</v>
      </c>
    </row>
    <row r="252" s="13" customFormat="1">
      <c r="A252" s="13"/>
      <c r="B252" s="232"/>
      <c r="C252" s="233"/>
      <c r="D252" s="234" t="s">
        <v>218</v>
      </c>
      <c r="E252" s="235" t="s">
        <v>1</v>
      </c>
      <c r="F252" s="236" t="s">
        <v>2509</v>
      </c>
      <c r="G252" s="233"/>
      <c r="H252" s="237">
        <v>0.14599999999999999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218</v>
      </c>
      <c r="AU252" s="243" t="s">
        <v>88</v>
      </c>
      <c r="AV252" s="13" t="s">
        <v>88</v>
      </c>
      <c r="AW252" s="13" t="s">
        <v>32</v>
      </c>
      <c r="AX252" s="13" t="s">
        <v>78</v>
      </c>
      <c r="AY252" s="243" t="s">
        <v>190</v>
      </c>
    </row>
    <row r="253" s="13" customFormat="1">
      <c r="A253" s="13"/>
      <c r="B253" s="232"/>
      <c r="C253" s="233"/>
      <c r="D253" s="234" t="s">
        <v>218</v>
      </c>
      <c r="E253" s="235" t="s">
        <v>1</v>
      </c>
      <c r="F253" s="236" t="s">
        <v>2510</v>
      </c>
      <c r="G253" s="233"/>
      <c r="H253" s="237">
        <v>0.039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218</v>
      </c>
      <c r="AU253" s="243" t="s">
        <v>88</v>
      </c>
      <c r="AV253" s="13" t="s">
        <v>88</v>
      </c>
      <c r="AW253" s="13" t="s">
        <v>32</v>
      </c>
      <c r="AX253" s="13" t="s">
        <v>78</v>
      </c>
      <c r="AY253" s="243" t="s">
        <v>190</v>
      </c>
    </row>
    <row r="254" s="13" customFormat="1">
      <c r="A254" s="13"/>
      <c r="B254" s="232"/>
      <c r="C254" s="233"/>
      <c r="D254" s="234" t="s">
        <v>218</v>
      </c>
      <c r="E254" s="235" t="s">
        <v>1</v>
      </c>
      <c r="F254" s="236" t="s">
        <v>2511</v>
      </c>
      <c r="G254" s="233"/>
      <c r="H254" s="237">
        <v>0.13700000000000001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218</v>
      </c>
      <c r="AU254" s="243" t="s">
        <v>88</v>
      </c>
      <c r="AV254" s="13" t="s">
        <v>88</v>
      </c>
      <c r="AW254" s="13" t="s">
        <v>32</v>
      </c>
      <c r="AX254" s="13" t="s">
        <v>78</v>
      </c>
      <c r="AY254" s="243" t="s">
        <v>190</v>
      </c>
    </row>
    <row r="255" s="13" customFormat="1">
      <c r="A255" s="13"/>
      <c r="B255" s="232"/>
      <c r="C255" s="233"/>
      <c r="D255" s="234" t="s">
        <v>218</v>
      </c>
      <c r="E255" s="235" t="s">
        <v>1</v>
      </c>
      <c r="F255" s="236" t="s">
        <v>2512</v>
      </c>
      <c r="G255" s="233"/>
      <c r="H255" s="237">
        <v>0.087999999999999995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218</v>
      </c>
      <c r="AU255" s="243" t="s">
        <v>88</v>
      </c>
      <c r="AV255" s="13" t="s">
        <v>88</v>
      </c>
      <c r="AW255" s="13" t="s">
        <v>32</v>
      </c>
      <c r="AX255" s="13" t="s">
        <v>78</v>
      </c>
      <c r="AY255" s="243" t="s">
        <v>190</v>
      </c>
    </row>
    <row r="256" s="14" customFormat="1">
      <c r="A256" s="14"/>
      <c r="B256" s="244"/>
      <c r="C256" s="245"/>
      <c r="D256" s="234" t="s">
        <v>218</v>
      </c>
      <c r="E256" s="246" t="s">
        <v>1</v>
      </c>
      <c r="F256" s="247" t="s">
        <v>221</v>
      </c>
      <c r="G256" s="245"/>
      <c r="H256" s="248">
        <v>0.95199999999999996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218</v>
      </c>
      <c r="AU256" s="254" t="s">
        <v>88</v>
      </c>
      <c r="AV256" s="14" t="s">
        <v>210</v>
      </c>
      <c r="AW256" s="14" t="s">
        <v>32</v>
      </c>
      <c r="AX256" s="14" t="s">
        <v>86</v>
      </c>
      <c r="AY256" s="254" t="s">
        <v>190</v>
      </c>
    </row>
    <row r="257" s="2" customFormat="1" ht="24.15" customHeight="1">
      <c r="A257" s="39"/>
      <c r="B257" s="40"/>
      <c r="C257" s="219" t="s">
        <v>306</v>
      </c>
      <c r="D257" s="219" t="s">
        <v>193</v>
      </c>
      <c r="E257" s="220" t="s">
        <v>2513</v>
      </c>
      <c r="F257" s="221" t="s">
        <v>2514</v>
      </c>
      <c r="G257" s="222" t="s">
        <v>292</v>
      </c>
      <c r="H257" s="223">
        <v>15.58</v>
      </c>
      <c r="I257" s="224"/>
      <c r="J257" s="225">
        <f>ROUND(I257*H257,2)</f>
        <v>0</v>
      </c>
      <c r="K257" s="221" t="s">
        <v>197</v>
      </c>
      <c r="L257" s="45"/>
      <c r="M257" s="226" t="s">
        <v>1</v>
      </c>
      <c r="N257" s="227" t="s">
        <v>43</v>
      </c>
      <c r="O257" s="92"/>
      <c r="P257" s="228">
        <f>O257*H257</f>
        <v>0</v>
      </c>
      <c r="Q257" s="228">
        <v>0.084000000000000005</v>
      </c>
      <c r="R257" s="228">
        <f>Q257*H257</f>
        <v>1.3087200000000001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210</v>
      </c>
      <c r="AT257" s="230" t="s">
        <v>193</v>
      </c>
      <c r="AU257" s="230" t="s">
        <v>88</v>
      </c>
      <c r="AY257" s="18" t="s">
        <v>190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86</v>
      </c>
      <c r="BK257" s="231">
        <f>ROUND(I257*H257,2)</f>
        <v>0</v>
      </c>
      <c r="BL257" s="18" t="s">
        <v>210</v>
      </c>
      <c r="BM257" s="230" t="s">
        <v>2515</v>
      </c>
    </row>
    <row r="258" s="15" customFormat="1">
      <c r="A258" s="15"/>
      <c r="B258" s="275"/>
      <c r="C258" s="276"/>
      <c r="D258" s="234" t="s">
        <v>218</v>
      </c>
      <c r="E258" s="277" t="s">
        <v>1</v>
      </c>
      <c r="F258" s="278" t="s">
        <v>2516</v>
      </c>
      <c r="G258" s="276"/>
      <c r="H258" s="277" t="s">
        <v>1</v>
      </c>
      <c r="I258" s="279"/>
      <c r="J258" s="276"/>
      <c r="K258" s="276"/>
      <c r="L258" s="280"/>
      <c r="M258" s="281"/>
      <c r="N258" s="282"/>
      <c r="O258" s="282"/>
      <c r="P258" s="282"/>
      <c r="Q258" s="282"/>
      <c r="R258" s="282"/>
      <c r="S258" s="282"/>
      <c r="T258" s="28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4" t="s">
        <v>218</v>
      </c>
      <c r="AU258" s="284" t="s">
        <v>88</v>
      </c>
      <c r="AV258" s="15" t="s">
        <v>86</v>
      </c>
      <c r="AW258" s="15" t="s">
        <v>32</v>
      </c>
      <c r="AX258" s="15" t="s">
        <v>78</v>
      </c>
      <c r="AY258" s="284" t="s">
        <v>190</v>
      </c>
    </row>
    <row r="259" s="13" customFormat="1">
      <c r="A259" s="13"/>
      <c r="B259" s="232"/>
      <c r="C259" s="233"/>
      <c r="D259" s="234" t="s">
        <v>218</v>
      </c>
      <c r="E259" s="235" t="s">
        <v>1</v>
      </c>
      <c r="F259" s="236" t="s">
        <v>2517</v>
      </c>
      <c r="G259" s="233"/>
      <c r="H259" s="237">
        <v>3.8700000000000001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218</v>
      </c>
      <c r="AU259" s="243" t="s">
        <v>88</v>
      </c>
      <c r="AV259" s="13" t="s">
        <v>88</v>
      </c>
      <c r="AW259" s="13" t="s">
        <v>32</v>
      </c>
      <c r="AX259" s="13" t="s">
        <v>78</v>
      </c>
      <c r="AY259" s="243" t="s">
        <v>190</v>
      </c>
    </row>
    <row r="260" s="13" customFormat="1">
      <c r="A260" s="13"/>
      <c r="B260" s="232"/>
      <c r="C260" s="233"/>
      <c r="D260" s="234" t="s">
        <v>218</v>
      </c>
      <c r="E260" s="235" t="s">
        <v>1</v>
      </c>
      <c r="F260" s="236" t="s">
        <v>2518</v>
      </c>
      <c r="G260" s="233"/>
      <c r="H260" s="237">
        <v>4.1760000000000002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218</v>
      </c>
      <c r="AU260" s="243" t="s">
        <v>88</v>
      </c>
      <c r="AV260" s="13" t="s">
        <v>88</v>
      </c>
      <c r="AW260" s="13" t="s">
        <v>32</v>
      </c>
      <c r="AX260" s="13" t="s">
        <v>78</v>
      </c>
      <c r="AY260" s="243" t="s">
        <v>190</v>
      </c>
    </row>
    <row r="261" s="13" customFormat="1">
      <c r="A261" s="13"/>
      <c r="B261" s="232"/>
      <c r="C261" s="233"/>
      <c r="D261" s="234" t="s">
        <v>218</v>
      </c>
      <c r="E261" s="235" t="s">
        <v>1</v>
      </c>
      <c r="F261" s="236" t="s">
        <v>2519</v>
      </c>
      <c r="G261" s="233"/>
      <c r="H261" s="237">
        <v>1.1040000000000001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218</v>
      </c>
      <c r="AU261" s="243" t="s">
        <v>88</v>
      </c>
      <c r="AV261" s="13" t="s">
        <v>88</v>
      </c>
      <c r="AW261" s="13" t="s">
        <v>32</v>
      </c>
      <c r="AX261" s="13" t="s">
        <v>78</v>
      </c>
      <c r="AY261" s="243" t="s">
        <v>190</v>
      </c>
    </row>
    <row r="262" s="13" customFormat="1">
      <c r="A262" s="13"/>
      <c r="B262" s="232"/>
      <c r="C262" s="233"/>
      <c r="D262" s="234" t="s">
        <v>218</v>
      </c>
      <c r="E262" s="235" t="s">
        <v>1</v>
      </c>
      <c r="F262" s="236" t="s">
        <v>2520</v>
      </c>
      <c r="G262" s="233"/>
      <c r="H262" s="237">
        <v>3.9100000000000001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218</v>
      </c>
      <c r="AU262" s="243" t="s">
        <v>88</v>
      </c>
      <c r="AV262" s="13" t="s">
        <v>88</v>
      </c>
      <c r="AW262" s="13" t="s">
        <v>32</v>
      </c>
      <c r="AX262" s="13" t="s">
        <v>78</v>
      </c>
      <c r="AY262" s="243" t="s">
        <v>190</v>
      </c>
    </row>
    <row r="263" s="13" customFormat="1">
      <c r="A263" s="13"/>
      <c r="B263" s="232"/>
      <c r="C263" s="233"/>
      <c r="D263" s="234" t="s">
        <v>218</v>
      </c>
      <c r="E263" s="235" t="s">
        <v>1</v>
      </c>
      <c r="F263" s="236" t="s">
        <v>2521</v>
      </c>
      <c r="G263" s="233"/>
      <c r="H263" s="237">
        <v>2.52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218</v>
      </c>
      <c r="AU263" s="243" t="s">
        <v>88</v>
      </c>
      <c r="AV263" s="13" t="s">
        <v>88</v>
      </c>
      <c r="AW263" s="13" t="s">
        <v>32</v>
      </c>
      <c r="AX263" s="13" t="s">
        <v>78</v>
      </c>
      <c r="AY263" s="243" t="s">
        <v>190</v>
      </c>
    </row>
    <row r="264" s="14" customFormat="1">
      <c r="A264" s="14"/>
      <c r="B264" s="244"/>
      <c r="C264" s="245"/>
      <c r="D264" s="234" t="s">
        <v>218</v>
      </c>
      <c r="E264" s="246" t="s">
        <v>1</v>
      </c>
      <c r="F264" s="247" t="s">
        <v>221</v>
      </c>
      <c r="G264" s="245"/>
      <c r="H264" s="248">
        <v>15.58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218</v>
      </c>
      <c r="AU264" s="254" t="s">
        <v>88</v>
      </c>
      <c r="AV264" s="14" t="s">
        <v>210</v>
      </c>
      <c r="AW264" s="14" t="s">
        <v>32</v>
      </c>
      <c r="AX264" s="14" t="s">
        <v>86</v>
      </c>
      <c r="AY264" s="254" t="s">
        <v>190</v>
      </c>
    </row>
    <row r="265" s="2" customFormat="1" ht="24.15" customHeight="1">
      <c r="A265" s="39"/>
      <c r="B265" s="40"/>
      <c r="C265" s="219" t="s">
        <v>248</v>
      </c>
      <c r="D265" s="219" t="s">
        <v>193</v>
      </c>
      <c r="E265" s="220" t="s">
        <v>2522</v>
      </c>
      <c r="F265" s="221" t="s">
        <v>2523</v>
      </c>
      <c r="G265" s="222" t="s">
        <v>213</v>
      </c>
      <c r="H265" s="223">
        <v>1.05</v>
      </c>
      <c r="I265" s="224"/>
      <c r="J265" s="225">
        <f>ROUND(I265*H265,2)</f>
        <v>0</v>
      </c>
      <c r="K265" s="221" t="s">
        <v>197</v>
      </c>
      <c r="L265" s="45"/>
      <c r="M265" s="226" t="s">
        <v>1</v>
      </c>
      <c r="N265" s="227" t="s">
        <v>43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210</v>
      </c>
      <c r="AT265" s="230" t="s">
        <v>193</v>
      </c>
      <c r="AU265" s="230" t="s">
        <v>88</v>
      </c>
      <c r="AY265" s="18" t="s">
        <v>190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86</v>
      </c>
      <c r="BK265" s="231">
        <f>ROUND(I265*H265,2)</f>
        <v>0</v>
      </c>
      <c r="BL265" s="18" t="s">
        <v>210</v>
      </c>
      <c r="BM265" s="230" t="s">
        <v>2524</v>
      </c>
    </row>
    <row r="266" s="13" customFormat="1">
      <c r="A266" s="13"/>
      <c r="B266" s="232"/>
      <c r="C266" s="233"/>
      <c r="D266" s="234" t="s">
        <v>218</v>
      </c>
      <c r="E266" s="235" t="s">
        <v>1</v>
      </c>
      <c r="F266" s="236" t="s">
        <v>2525</v>
      </c>
      <c r="G266" s="233"/>
      <c r="H266" s="237">
        <v>1.05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218</v>
      </c>
      <c r="AU266" s="243" t="s">
        <v>88</v>
      </c>
      <c r="AV266" s="13" t="s">
        <v>88</v>
      </c>
      <c r="AW266" s="13" t="s">
        <v>32</v>
      </c>
      <c r="AX266" s="13" t="s">
        <v>86</v>
      </c>
      <c r="AY266" s="243" t="s">
        <v>190</v>
      </c>
    </row>
    <row r="267" s="12" customFormat="1" ht="22.8" customHeight="1">
      <c r="A267" s="12"/>
      <c r="B267" s="203"/>
      <c r="C267" s="204"/>
      <c r="D267" s="205" t="s">
        <v>77</v>
      </c>
      <c r="E267" s="217" t="s">
        <v>232</v>
      </c>
      <c r="F267" s="217" t="s">
        <v>1854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SUM(P268:P287)</f>
        <v>0</v>
      </c>
      <c r="Q267" s="211"/>
      <c r="R267" s="212">
        <f>SUM(R268:R287)</f>
        <v>0.0038115000000000002</v>
      </c>
      <c r="S267" s="211"/>
      <c r="T267" s="213">
        <f>SUM(T268:T287)</f>
        <v>3.1927879999999997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86</v>
      </c>
      <c r="AT267" s="215" t="s">
        <v>77</v>
      </c>
      <c r="AU267" s="215" t="s">
        <v>86</v>
      </c>
      <c r="AY267" s="214" t="s">
        <v>190</v>
      </c>
      <c r="BK267" s="216">
        <f>SUM(BK268:BK287)</f>
        <v>0</v>
      </c>
    </row>
    <row r="268" s="2" customFormat="1" ht="24.15" customHeight="1">
      <c r="A268" s="39"/>
      <c r="B268" s="40"/>
      <c r="C268" s="219" t="s">
        <v>318</v>
      </c>
      <c r="D268" s="219" t="s">
        <v>193</v>
      </c>
      <c r="E268" s="220" t="s">
        <v>2526</v>
      </c>
      <c r="F268" s="221" t="s">
        <v>2527</v>
      </c>
      <c r="G268" s="222" t="s">
        <v>213</v>
      </c>
      <c r="H268" s="223">
        <v>1.05</v>
      </c>
      <c r="I268" s="224"/>
      <c r="J268" s="225">
        <f>ROUND(I268*H268,2)</f>
        <v>0</v>
      </c>
      <c r="K268" s="221" t="s">
        <v>197</v>
      </c>
      <c r="L268" s="45"/>
      <c r="M268" s="226" t="s">
        <v>1</v>
      </c>
      <c r="N268" s="227" t="s">
        <v>43</v>
      </c>
      <c r="O268" s="92"/>
      <c r="P268" s="228">
        <f>O268*H268</f>
        <v>0</v>
      </c>
      <c r="Q268" s="228">
        <v>0.00363</v>
      </c>
      <c r="R268" s="228">
        <f>Q268*H268</f>
        <v>0.0038115000000000002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210</v>
      </c>
      <c r="AT268" s="230" t="s">
        <v>193</v>
      </c>
      <c r="AU268" s="230" t="s">
        <v>88</v>
      </c>
      <c r="AY268" s="18" t="s">
        <v>190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86</v>
      </c>
      <c r="BK268" s="231">
        <f>ROUND(I268*H268,2)</f>
        <v>0</v>
      </c>
      <c r="BL268" s="18" t="s">
        <v>210</v>
      </c>
      <c r="BM268" s="230" t="s">
        <v>2528</v>
      </c>
    </row>
    <row r="269" s="2" customFormat="1" ht="16.5" customHeight="1">
      <c r="A269" s="39"/>
      <c r="B269" s="40"/>
      <c r="C269" s="219" t="s">
        <v>252</v>
      </c>
      <c r="D269" s="219" t="s">
        <v>193</v>
      </c>
      <c r="E269" s="220" t="s">
        <v>229</v>
      </c>
      <c r="F269" s="221" t="s">
        <v>230</v>
      </c>
      <c r="G269" s="222" t="s">
        <v>224</v>
      </c>
      <c r="H269" s="223">
        <v>0.48499999999999999</v>
      </c>
      <c r="I269" s="224"/>
      <c r="J269" s="225">
        <f>ROUND(I269*H269,2)</f>
        <v>0</v>
      </c>
      <c r="K269" s="221" t="s">
        <v>197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2</v>
      </c>
      <c r="T269" s="229">
        <f>S269*H269</f>
        <v>0.96999999999999997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210</v>
      </c>
      <c r="AT269" s="230" t="s">
        <v>193</v>
      </c>
      <c r="AU269" s="230" t="s">
        <v>88</v>
      </c>
      <c r="AY269" s="18" t="s">
        <v>190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210</v>
      </c>
      <c r="BM269" s="230" t="s">
        <v>2529</v>
      </c>
    </row>
    <row r="270" s="13" customFormat="1">
      <c r="A270" s="13"/>
      <c r="B270" s="232"/>
      <c r="C270" s="233"/>
      <c r="D270" s="234" t="s">
        <v>218</v>
      </c>
      <c r="E270" s="235" t="s">
        <v>1</v>
      </c>
      <c r="F270" s="236" t="s">
        <v>2530</v>
      </c>
      <c r="G270" s="233"/>
      <c r="H270" s="237">
        <v>0.48499999999999999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218</v>
      </c>
      <c r="AU270" s="243" t="s">
        <v>88</v>
      </c>
      <c r="AV270" s="13" t="s">
        <v>88</v>
      </c>
      <c r="AW270" s="13" t="s">
        <v>32</v>
      </c>
      <c r="AX270" s="13" t="s">
        <v>86</v>
      </c>
      <c r="AY270" s="243" t="s">
        <v>190</v>
      </c>
    </row>
    <row r="271" s="2" customFormat="1" ht="24.15" customHeight="1">
      <c r="A271" s="39"/>
      <c r="B271" s="40"/>
      <c r="C271" s="219" t="s">
        <v>326</v>
      </c>
      <c r="D271" s="219" t="s">
        <v>193</v>
      </c>
      <c r="E271" s="220" t="s">
        <v>2531</v>
      </c>
      <c r="F271" s="221" t="s">
        <v>2532</v>
      </c>
      <c r="G271" s="222" t="s">
        <v>292</v>
      </c>
      <c r="H271" s="223">
        <v>1.3380000000000001</v>
      </c>
      <c r="I271" s="224"/>
      <c r="J271" s="225">
        <f>ROUND(I271*H271,2)</f>
        <v>0</v>
      </c>
      <c r="K271" s="221" t="s">
        <v>197</v>
      </c>
      <c r="L271" s="45"/>
      <c r="M271" s="226" t="s">
        <v>1</v>
      </c>
      <c r="N271" s="227" t="s">
        <v>43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0.18099999999999999</v>
      </c>
      <c r="T271" s="229">
        <f>S271*H271</f>
        <v>0.242178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210</v>
      </c>
      <c r="AT271" s="230" t="s">
        <v>193</v>
      </c>
      <c r="AU271" s="230" t="s">
        <v>88</v>
      </c>
      <c r="AY271" s="18" t="s">
        <v>190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86</v>
      </c>
      <c r="BK271" s="231">
        <f>ROUND(I271*H271,2)</f>
        <v>0</v>
      </c>
      <c r="BL271" s="18" t="s">
        <v>210</v>
      </c>
      <c r="BM271" s="230" t="s">
        <v>2533</v>
      </c>
    </row>
    <row r="272" s="13" customFormat="1">
      <c r="A272" s="13"/>
      <c r="B272" s="232"/>
      <c r="C272" s="233"/>
      <c r="D272" s="234" t="s">
        <v>218</v>
      </c>
      <c r="E272" s="235" t="s">
        <v>1</v>
      </c>
      <c r="F272" s="236" t="s">
        <v>2534</v>
      </c>
      <c r="G272" s="233"/>
      <c r="H272" s="237">
        <v>1.3380000000000001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218</v>
      </c>
      <c r="AU272" s="243" t="s">
        <v>88</v>
      </c>
      <c r="AV272" s="13" t="s">
        <v>88</v>
      </c>
      <c r="AW272" s="13" t="s">
        <v>32</v>
      </c>
      <c r="AX272" s="13" t="s">
        <v>86</v>
      </c>
      <c r="AY272" s="243" t="s">
        <v>190</v>
      </c>
    </row>
    <row r="273" s="2" customFormat="1" ht="24.15" customHeight="1">
      <c r="A273" s="39"/>
      <c r="B273" s="40"/>
      <c r="C273" s="219" t="s">
        <v>255</v>
      </c>
      <c r="D273" s="219" t="s">
        <v>193</v>
      </c>
      <c r="E273" s="220" t="s">
        <v>2535</v>
      </c>
      <c r="F273" s="221" t="s">
        <v>2536</v>
      </c>
      <c r="G273" s="222" t="s">
        <v>224</v>
      </c>
      <c r="H273" s="223">
        <v>0.085999999999999993</v>
      </c>
      <c r="I273" s="224"/>
      <c r="J273" s="225">
        <f>ROUND(I273*H273,2)</f>
        <v>0</v>
      </c>
      <c r="K273" s="221" t="s">
        <v>197</v>
      </c>
      <c r="L273" s="45"/>
      <c r="M273" s="226" t="s">
        <v>1</v>
      </c>
      <c r="N273" s="227" t="s">
        <v>43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1.8</v>
      </c>
      <c r="T273" s="229">
        <f>S273*H273</f>
        <v>0.15479999999999999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210</v>
      </c>
      <c r="AT273" s="230" t="s">
        <v>193</v>
      </c>
      <c r="AU273" s="230" t="s">
        <v>88</v>
      </c>
      <c r="AY273" s="18" t="s">
        <v>190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86</v>
      </c>
      <c r="BK273" s="231">
        <f>ROUND(I273*H273,2)</f>
        <v>0</v>
      </c>
      <c r="BL273" s="18" t="s">
        <v>210</v>
      </c>
      <c r="BM273" s="230" t="s">
        <v>2537</v>
      </c>
    </row>
    <row r="274" s="13" customFormat="1">
      <c r="A274" s="13"/>
      <c r="B274" s="232"/>
      <c r="C274" s="233"/>
      <c r="D274" s="234" t="s">
        <v>218</v>
      </c>
      <c r="E274" s="235" t="s">
        <v>1</v>
      </c>
      <c r="F274" s="236" t="s">
        <v>2538</v>
      </c>
      <c r="G274" s="233"/>
      <c r="H274" s="237">
        <v>0.085999999999999993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218</v>
      </c>
      <c r="AU274" s="243" t="s">
        <v>88</v>
      </c>
      <c r="AV274" s="13" t="s">
        <v>88</v>
      </c>
      <c r="AW274" s="13" t="s">
        <v>32</v>
      </c>
      <c r="AX274" s="13" t="s">
        <v>78</v>
      </c>
      <c r="AY274" s="243" t="s">
        <v>190</v>
      </c>
    </row>
    <row r="275" s="14" customFormat="1">
      <c r="A275" s="14"/>
      <c r="B275" s="244"/>
      <c r="C275" s="245"/>
      <c r="D275" s="234" t="s">
        <v>218</v>
      </c>
      <c r="E275" s="246" t="s">
        <v>1</v>
      </c>
      <c r="F275" s="247" t="s">
        <v>221</v>
      </c>
      <c r="G275" s="245"/>
      <c r="H275" s="248">
        <v>0.085999999999999993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218</v>
      </c>
      <c r="AU275" s="254" t="s">
        <v>88</v>
      </c>
      <c r="AV275" s="14" t="s">
        <v>210</v>
      </c>
      <c r="AW275" s="14" t="s">
        <v>32</v>
      </c>
      <c r="AX275" s="14" t="s">
        <v>86</v>
      </c>
      <c r="AY275" s="254" t="s">
        <v>190</v>
      </c>
    </row>
    <row r="276" s="2" customFormat="1" ht="24.15" customHeight="1">
      <c r="A276" s="39"/>
      <c r="B276" s="40"/>
      <c r="C276" s="219" t="s">
        <v>335</v>
      </c>
      <c r="D276" s="219" t="s">
        <v>193</v>
      </c>
      <c r="E276" s="220" t="s">
        <v>2539</v>
      </c>
      <c r="F276" s="221" t="s">
        <v>2540</v>
      </c>
      <c r="G276" s="222" t="s">
        <v>224</v>
      </c>
      <c r="H276" s="223">
        <v>0.72399999999999998</v>
      </c>
      <c r="I276" s="224"/>
      <c r="J276" s="225">
        <f>ROUND(I276*H276,2)</f>
        <v>0</v>
      </c>
      <c r="K276" s="221" t="s">
        <v>197</v>
      </c>
      <c r="L276" s="45"/>
      <c r="M276" s="226" t="s">
        <v>1</v>
      </c>
      <c r="N276" s="227" t="s">
        <v>43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1.8</v>
      </c>
      <c r="T276" s="229">
        <f>S276*H276</f>
        <v>1.3031999999999999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210</v>
      </c>
      <c r="AT276" s="230" t="s">
        <v>193</v>
      </c>
      <c r="AU276" s="230" t="s">
        <v>88</v>
      </c>
      <c r="AY276" s="18" t="s">
        <v>190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86</v>
      </c>
      <c r="BK276" s="231">
        <f>ROUND(I276*H276,2)</f>
        <v>0</v>
      </c>
      <c r="BL276" s="18" t="s">
        <v>210</v>
      </c>
      <c r="BM276" s="230" t="s">
        <v>2541</v>
      </c>
    </row>
    <row r="277" s="13" customFormat="1">
      <c r="A277" s="13"/>
      <c r="B277" s="232"/>
      <c r="C277" s="233"/>
      <c r="D277" s="234" t="s">
        <v>218</v>
      </c>
      <c r="E277" s="235" t="s">
        <v>1</v>
      </c>
      <c r="F277" s="236" t="s">
        <v>2542</v>
      </c>
      <c r="G277" s="233"/>
      <c r="H277" s="237">
        <v>0.72399999999999998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218</v>
      </c>
      <c r="AU277" s="243" t="s">
        <v>88</v>
      </c>
      <c r="AV277" s="13" t="s">
        <v>88</v>
      </c>
      <c r="AW277" s="13" t="s">
        <v>32</v>
      </c>
      <c r="AX277" s="13" t="s">
        <v>86</v>
      </c>
      <c r="AY277" s="243" t="s">
        <v>190</v>
      </c>
    </row>
    <row r="278" s="2" customFormat="1" ht="24.15" customHeight="1">
      <c r="A278" s="39"/>
      <c r="B278" s="40"/>
      <c r="C278" s="219" t="s">
        <v>260</v>
      </c>
      <c r="D278" s="219" t="s">
        <v>193</v>
      </c>
      <c r="E278" s="220" t="s">
        <v>2543</v>
      </c>
      <c r="F278" s="221" t="s">
        <v>2544</v>
      </c>
      <c r="G278" s="222" t="s">
        <v>292</v>
      </c>
      <c r="H278" s="223">
        <v>2.8490000000000002</v>
      </c>
      <c r="I278" s="224"/>
      <c r="J278" s="225">
        <f>ROUND(I278*H278,2)</f>
        <v>0</v>
      </c>
      <c r="K278" s="221" t="s">
        <v>197</v>
      </c>
      <c r="L278" s="45"/>
      <c r="M278" s="226" t="s">
        <v>1</v>
      </c>
      <c r="N278" s="227" t="s">
        <v>43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0.089999999999999997</v>
      </c>
      <c r="T278" s="229">
        <f>S278*H278</f>
        <v>0.25641000000000003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210</v>
      </c>
      <c r="AT278" s="230" t="s">
        <v>193</v>
      </c>
      <c r="AU278" s="230" t="s">
        <v>88</v>
      </c>
      <c r="AY278" s="18" t="s">
        <v>190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86</v>
      </c>
      <c r="BK278" s="231">
        <f>ROUND(I278*H278,2)</f>
        <v>0</v>
      </c>
      <c r="BL278" s="18" t="s">
        <v>210</v>
      </c>
      <c r="BM278" s="230" t="s">
        <v>2545</v>
      </c>
    </row>
    <row r="279" s="13" customFormat="1">
      <c r="A279" s="13"/>
      <c r="B279" s="232"/>
      <c r="C279" s="233"/>
      <c r="D279" s="234" t="s">
        <v>218</v>
      </c>
      <c r="E279" s="235" t="s">
        <v>1</v>
      </c>
      <c r="F279" s="236" t="s">
        <v>2546</v>
      </c>
      <c r="G279" s="233"/>
      <c r="H279" s="237">
        <v>2.8490000000000002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218</v>
      </c>
      <c r="AU279" s="243" t="s">
        <v>88</v>
      </c>
      <c r="AV279" s="13" t="s">
        <v>88</v>
      </c>
      <c r="AW279" s="13" t="s">
        <v>32</v>
      </c>
      <c r="AX279" s="13" t="s">
        <v>78</v>
      </c>
      <c r="AY279" s="243" t="s">
        <v>190</v>
      </c>
    </row>
    <row r="280" s="14" customFormat="1">
      <c r="A280" s="14"/>
      <c r="B280" s="244"/>
      <c r="C280" s="245"/>
      <c r="D280" s="234" t="s">
        <v>218</v>
      </c>
      <c r="E280" s="246" t="s">
        <v>1</v>
      </c>
      <c r="F280" s="247" t="s">
        <v>221</v>
      </c>
      <c r="G280" s="245"/>
      <c r="H280" s="248">
        <v>2.8490000000000002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218</v>
      </c>
      <c r="AU280" s="254" t="s">
        <v>88</v>
      </c>
      <c r="AV280" s="14" t="s">
        <v>210</v>
      </c>
      <c r="AW280" s="14" t="s">
        <v>32</v>
      </c>
      <c r="AX280" s="14" t="s">
        <v>86</v>
      </c>
      <c r="AY280" s="254" t="s">
        <v>190</v>
      </c>
    </row>
    <row r="281" s="2" customFormat="1" ht="24.15" customHeight="1">
      <c r="A281" s="39"/>
      <c r="B281" s="40"/>
      <c r="C281" s="219" t="s">
        <v>345</v>
      </c>
      <c r="D281" s="219" t="s">
        <v>193</v>
      </c>
      <c r="E281" s="220" t="s">
        <v>2547</v>
      </c>
      <c r="F281" s="221" t="s">
        <v>2548</v>
      </c>
      <c r="G281" s="222" t="s">
        <v>224</v>
      </c>
      <c r="H281" s="223">
        <v>0.121</v>
      </c>
      <c r="I281" s="224"/>
      <c r="J281" s="225">
        <f>ROUND(I281*H281,2)</f>
        <v>0</v>
      </c>
      <c r="K281" s="221" t="s">
        <v>197</v>
      </c>
      <c r="L281" s="45"/>
      <c r="M281" s="226" t="s">
        <v>1</v>
      </c>
      <c r="N281" s="227" t="s">
        <v>43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2.2000000000000002</v>
      </c>
      <c r="T281" s="229">
        <f>S281*H281</f>
        <v>0.26619999999999999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210</v>
      </c>
      <c r="AT281" s="230" t="s">
        <v>193</v>
      </c>
      <c r="AU281" s="230" t="s">
        <v>88</v>
      </c>
      <c r="AY281" s="18" t="s">
        <v>190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86</v>
      </c>
      <c r="BK281" s="231">
        <f>ROUND(I281*H281,2)</f>
        <v>0</v>
      </c>
      <c r="BL281" s="18" t="s">
        <v>210</v>
      </c>
      <c r="BM281" s="230" t="s">
        <v>2549</v>
      </c>
    </row>
    <row r="282" s="13" customFormat="1">
      <c r="A282" s="13"/>
      <c r="B282" s="232"/>
      <c r="C282" s="233"/>
      <c r="D282" s="234" t="s">
        <v>218</v>
      </c>
      <c r="E282" s="235" t="s">
        <v>1</v>
      </c>
      <c r="F282" s="236" t="s">
        <v>2550</v>
      </c>
      <c r="G282" s="233"/>
      <c r="H282" s="237">
        <v>0.121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218</v>
      </c>
      <c r="AU282" s="243" t="s">
        <v>88</v>
      </c>
      <c r="AV282" s="13" t="s">
        <v>88</v>
      </c>
      <c r="AW282" s="13" t="s">
        <v>32</v>
      </c>
      <c r="AX282" s="13" t="s">
        <v>86</v>
      </c>
      <c r="AY282" s="243" t="s">
        <v>190</v>
      </c>
    </row>
    <row r="283" s="2" customFormat="1" ht="24.15" customHeight="1">
      <c r="A283" s="39"/>
      <c r="B283" s="40"/>
      <c r="C283" s="219" t="s">
        <v>263</v>
      </c>
      <c r="D283" s="219" t="s">
        <v>193</v>
      </c>
      <c r="E283" s="220" t="s">
        <v>2551</v>
      </c>
      <c r="F283" s="221" t="s">
        <v>2552</v>
      </c>
      <c r="G283" s="222" t="s">
        <v>292</v>
      </c>
      <c r="H283" s="223">
        <v>50.584000000000003</v>
      </c>
      <c r="I283" s="224"/>
      <c r="J283" s="225">
        <f>ROUND(I283*H283,2)</f>
        <v>0</v>
      </c>
      <c r="K283" s="221" t="s">
        <v>197</v>
      </c>
      <c r="L283" s="45"/>
      <c r="M283" s="226" t="s">
        <v>1</v>
      </c>
      <c r="N283" s="227" t="s">
        <v>43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210</v>
      </c>
      <c r="AT283" s="230" t="s">
        <v>193</v>
      </c>
      <c r="AU283" s="230" t="s">
        <v>88</v>
      </c>
      <c r="AY283" s="18" t="s">
        <v>190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86</v>
      </c>
      <c r="BK283" s="231">
        <f>ROUND(I283*H283,2)</f>
        <v>0</v>
      </c>
      <c r="BL283" s="18" t="s">
        <v>210</v>
      </c>
      <c r="BM283" s="230" t="s">
        <v>2553</v>
      </c>
    </row>
    <row r="284" s="13" customFormat="1">
      <c r="A284" s="13"/>
      <c r="B284" s="232"/>
      <c r="C284" s="233"/>
      <c r="D284" s="234" t="s">
        <v>218</v>
      </c>
      <c r="E284" s="235" t="s">
        <v>1</v>
      </c>
      <c r="F284" s="236" t="s">
        <v>2554</v>
      </c>
      <c r="G284" s="233"/>
      <c r="H284" s="237">
        <v>25.719999999999999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218</v>
      </c>
      <c r="AU284" s="243" t="s">
        <v>88</v>
      </c>
      <c r="AV284" s="13" t="s">
        <v>88</v>
      </c>
      <c r="AW284" s="13" t="s">
        <v>32</v>
      </c>
      <c r="AX284" s="13" t="s">
        <v>78</v>
      </c>
      <c r="AY284" s="243" t="s">
        <v>190</v>
      </c>
    </row>
    <row r="285" s="13" customFormat="1">
      <c r="A285" s="13"/>
      <c r="B285" s="232"/>
      <c r="C285" s="233"/>
      <c r="D285" s="234" t="s">
        <v>218</v>
      </c>
      <c r="E285" s="235" t="s">
        <v>1</v>
      </c>
      <c r="F285" s="236" t="s">
        <v>2555</v>
      </c>
      <c r="G285" s="233"/>
      <c r="H285" s="237">
        <v>18.864000000000001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218</v>
      </c>
      <c r="AU285" s="243" t="s">
        <v>88</v>
      </c>
      <c r="AV285" s="13" t="s">
        <v>88</v>
      </c>
      <c r="AW285" s="13" t="s">
        <v>32</v>
      </c>
      <c r="AX285" s="13" t="s">
        <v>78</v>
      </c>
      <c r="AY285" s="243" t="s">
        <v>190</v>
      </c>
    </row>
    <row r="286" s="13" customFormat="1">
      <c r="A286" s="13"/>
      <c r="B286" s="232"/>
      <c r="C286" s="233"/>
      <c r="D286" s="234" t="s">
        <v>218</v>
      </c>
      <c r="E286" s="235" t="s">
        <v>1</v>
      </c>
      <c r="F286" s="236" t="s">
        <v>2556</v>
      </c>
      <c r="G286" s="233"/>
      <c r="H286" s="237">
        <v>6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218</v>
      </c>
      <c r="AU286" s="243" t="s">
        <v>88</v>
      </c>
      <c r="AV286" s="13" t="s">
        <v>88</v>
      </c>
      <c r="AW286" s="13" t="s">
        <v>32</v>
      </c>
      <c r="AX286" s="13" t="s">
        <v>78</v>
      </c>
      <c r="AY286" s="243" t="s">
        <v>190</v>
      </c>
    </row>
    <row r="287" s="14" customFormat="1">
      <c r="A287" s="14"/>
      <c r="B287" s="244"/>
      <c r="C287" s="245"/>
      <c r="D287" s="234" t="s">
        <v>218</v>
      </c>
      <c r="E287" s="246" t="s">
        <v>1</v>
      </c>
      <c r="F287" s="247" t="s">
        <v>221</v>
      </c>
      <c r="G287" s="245"/>
      <c r="H287" s="248">
        <v>50.584000000000003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218</v>
      </c>
      <c r="AU287" s="254" t="s">
        <v>88</v>
      </c>
      <c r="AV287" s="14" t="s">
        <v>210</v>
      </c>
      <c r="AW287" s="14" t="s">
        <v>32</v>
      </c>
      <c r="AX287" s="14" t="s">
        <v>86</v>
      </c>
      <c r="AY287" s="254" t="s">
        <v>190</v>
      </c>
    </row>
    <row r="288" s="12" customFormat="1" ht="22.8" customHeight="1">
      <c r="A288" s="12"/>
      <c r="B288" s="203"/>
      <c r="C288" s="204"/>
      <c r="D288" s="205" t="s">
        <v>77</v>
      </c>
      <c r="E288" s="217" t="s">
        <v>612</v>
      </c>
      <c r="F288" s="217" t="s">
        <v>924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SUM(P289:P294)</f>
        <v>0</v>
      </c>
      <c r="Q288" s="211"/>
      <c r="R288" s="212">
        <f>SUM(R289:R294)</f>
        <v>0</v>
      </c>
      <c r="S288" s="211"/>
      <c r="T288" s="213">
        <f>SUM(T289:T294)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86</v>
      </c>
      <c r="AT288" s="215" t="s">
        <v>77</v>
      </c>
      <c r="AU288" s="215" t="s">
        <v>86</v>
      </c>
      <c r="AY288" s="214" t="s">
        <v>190</v>
      </c>
      <c r="BK288" s="216">
        <f>SUM(BK289:BK294)</f>
        <v>0</v>
      </c>
    </row>
    <row r="289" s="2" customFormat="1" ht="21.75" customHeight="1">
      <c r="A289" s="39"/>
      <c r="B289" s="40"/>
      <c r="C289" s="219" t="s">
        <v>352</v>
      </c>
      <c r="D289" s="219" t="s">
        <v>193</v>
      </c>
      <c r="E289" s="220" t="s">
        <v>2557</v>
      </c>
      <c r="F289" s="221" t="s">
        <v>2558</v>
      </c>
      <c r="G289" s="222" t="s">
        <v>213</v>
      </c>
      <c r="H289" s="223">
        <v>10.4</v>
      </c>
      <c r="I289" s="224"/>
      <c r="J289" s="225">
        <f>ROUND(I289*H289,2)</f>
        <v>0</v>
      </c>
      <c r="K289" s="221" t="s">
        <v>1</v>
      </c>
      <c r="L289" s="45"/>
      <c r="M289" s="226" t="s">
        <v>1</v>
      </c>
      <c r="N289" s="227" t="s">
        <v>43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210</v>
      </c>
      <c r="AT289" s="230" t="s">
        <v>193</v>
      </c>
      <c r="AU289" s="230" t="s">
        <v>88</v>
      </c>
      <c r="AY289" s="18" t="s">
        <v>190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86</v>
      </c>
      <c r="BK289" s="231">
        <f>ROUND(I289*H289,2)</f>
        <v>0</v>
      </c>
      <c r="BL289" s="18" t="s">
        <v>210</v>
      </c>
      <c r="BM289" s="230" t="s">
        <v>2559</v>
      </c>
    </row>
    <row r="290" s="13" customFormat="1">
      <c r="A290" s="13"/>
      <c r="B290" s="232"/>
      <c r="C290" s="233"/>
      <c r="D290" s="234" t="s">
        <v>218</v>
      </c>
      <c r="E290" s="235" t="s">
        <v>1</v>
      </c>
      <c r="F290" s="236" t="s">
        <v>2560</v>
      </c>
      <c r="G290" s="233"/>
      <c r="H290" s="237">
        <v>3.2000000000000002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218</v>
      </c>
      <c r="AU290" s="243" t="s">
        <v>88</v>
      </c>
      <c r="AV290" s="13" t="s">
        <v>88</v>
      </c>
      <c r="AW290" s="13" t="s">
        <v>32</v>
      </c>
      <c r="AX290" s="13" t="s">
        <v>78</v>
      </c>
      <c r="AY290" s="243" t="s">
        <v>190</v>
      </c>
    </row>
    <row r="291" s="13" customFormat="1">
      <c r="A291" s="13"/>
      <c r="B291" s="232"/>
      <c r="C291" s="233"/>
      <c r="D291" s="234" t="s">
        <v>218</v>
      </c>
      <c r="E291" s="235" t="s">
        <v>1</v>
      </c>
      <c r="F291" s="236" t="s">
        <v>2561</v>
      </c>
      <c r="G291" s="233"/>
      <c r="H291" s="237">
        <v>1.2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218</v>
      </c>
      <c r="AU291" s="243" t="s">
        <v>88</v>
      </c>
      <c r="AV291" s="13" t="s">
        <v>88</v>
      </c>
      <c r="AW291" s="13" t="s">
        <v>32</v>
      </c>
      <c r="AX291" s="13" t="s">
        <v>78</v>
      </c>
      <c r="AY291" s="243" t="s">
        <v>190</v>
      </c>
    </row>
    <row r="292" s="13" customFormat="1">
      <c r="A292" s="13"/>
      <c r="B292" s="232"/>
      <c r="C292" s="233"/>
      <c r="D292" s="234" t="s">
        <v>218</v>
      </c>
      <c r="E292" s="235" t="s">
        <v>1</v>
      </c>
      <c r="F292" s="236" t="s">
        <v>2562</v>
      </c>
      <c r="G292" s="233"/>
      <c r="H292" s="237">
        <v>3.7999999999999998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218</v>
      </c>
      <c r="AU292" s="243" t="s">
        <v>88</v>
      </c>
      <c r="AV292" s="13" t="s">
        <v>88</v>
      </c>
      <c r="AW292" s="13" t="s">
        <v>32</v>
      </c>
      <c r="AX292" s="13" t="s">
        <v>78</v>
      </c>
      <c r="AY292" s="243" t="s">
        <v>190</v>
      </c>
    </row>
    <row r="293" s="13" customFormat="1">
      <c r="A293" s="13"/>
      <c r="B293" s="232"/>
      <c r="C293" s="233"/>
      <c r="D293" s="234" t="s">
        <v>218</v>
      </c>
      <c r="E293" s="235" t="s">
        <v>1</v>
      </c>
      <c r="F293" s="236" t="s">
        <v>2563</v>
      </c>
      <c r="G293" s="233"/>
      <c r="H293" s="237">
        <v>2.2000000000000002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218</v>
      </c>
      <c r="AU293" s="243" t="s">
        <v>88</v>
      </c>
      <c r="AV293" s="13" t="s">
        <v>88</v>
      </c>
      <c r="AW293" s="13" t="s">
        <v>32</v>
      </c>
      <c r="AX293" s="13" t="s">
        <v>78</v>
      </c>
      <c r="AY293" s="243" t="s">
        <v>190</v>
      </c>
    </row>
    <row r="294" s="14" customFormat="1">
      <c r="A294" s="14"/>
      <c r="B294" s="244"/>
      <c r="C294" s="245"/>
      <c r="D294" s="234" t="s">
        <v>218</v>
      </c>
      <c r="E294" s="246" t="s">
        <v>1</v>
      </c>
      <c r="F294" s="247" t="s">
        <v>221</v>
      </c>
      <c r="G294" s="245"/>
      <c r="H294" s="248">
        <v>10.4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218</v>
      </c>
      <c r="AU294" s="254" t="s">
        <v>88</v>
      </c>
      <c r="AV294" s="14" t="s">
        <v>210</v>
      </c>
      <c r="AW294" s="14" t="s">
        <v>32</v>
      </c>
      <c r="AX294" s="14" t="s">
        <v>86</v>
      </c>
      <c r="AY294" s="254" t="s">
        <v>190</v>
      </c>
    </row>
    <row r="295" s="12" customFormat="1" ht="22.8" customHeight="1">
      <c r="A295" s="12"/>
      <c r="B295" s="203"/>
      <c r="C295" s="204"/>
      <c r="D295" s="205" t="s">
        <v>77</v>
      </c>
      <c r="E295" s="217" t="s">
        <v>1638</v>
      </c>
      <c r="F295" s="217" t="s">
        <v>1639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P296</f>
        <v>0</v>
      </c>
      <c r="Q295" s="211"/>
      <c r="R295" s="212">
        <f>R296</f>
        <v>0</v>
      </c>
      <c r="S295" s="211"/>
      <c r="T295" s="213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86</v>
      </c>
      <c r="AT295" s="215" t="s">
        <v>77</v>
      </c>
      <c r="AU295" s="215" t="s">
        <v>86</v>
      </c>
      <c r="AY295" s="214" t="s">
        <v>190</v>
      </c>
      <c r="BK295" s="216">
        <f>BK296</f>
        <v>0</v>
      </c>
    </row>
    <row r="296" s="2" customFormat="1" ht="21.75" customHeight="1">
      <c r="A296" s="39"/>
      <c r="B296" s="40"/>
      <c r="C296" s="219" t="s">
        <v>268</v>
      </c>
      <c r="D296" s="219" t="s">
        <v>193</v>
      </c>
      <c r="E296" s="220" t="s">
        <v>673</v>
      </c>
      <c r="F296" s="221" t="s">
        <v>2564</v>
      </c>
      <c r="G296" s="222" t="s">
        <v>244</v>
      </c>
      <c r="H296" s="223">
        <v>25.652999999999999</v>
      </c>
      <c r="I296" s="224"/>
      <c r="J296" s="225">
        <f>ROUND(I296*H296,2)</f>
        <v>0</v>
      </c>
      <c r="K296" s="221" t="s">
        <v>197</v>
      </c>
      <c r="L296" s="45"/>
      <c r="M296" s="226" t="s">
        <v>1</v>
      </c>
      <c r="N296" s="227" t="s">
        <v>43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210</v>
      </c>
      <c r="AT296" s="230" t="s">
        <v>193</v>
      </c>
      <c r="AU296" s="230" t="s">
        <v>88</v>
      </c>
      <c r="AY296" s="18" t="s">
        <v>190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86</v>
      </c>
      <c r="BK296" s="231">
        <f>ROUND(I296*H296,2)</f>
        <v>0</v>
      </c>
      <c r="BL296" s="18" t="s">
        <v>210</v>
      </c>
      <c r="BM296" s="230" t="s">
        <v>2565</v>
      </c>
    </row>
    <row r="297" s="12" customFormat="1" ht="22.8" customHeight="1">
      <c r="A297" s="12"/>
      <c r="B297" s="203"/>
      <c r="C297" s="204"/>
      <c r="D297" s="205" t="s">
        <v>77</v>
      </c>
      <c r="E297" s="217" t="s">
        <v>239</v>
      </c>
      <c r="F297" s="217" t="s">
        <v>240</v>
      </c>
      <c r="G297" s="204"/>
      <c r="H297" s="204"/>
      <c r="I297" s="207"/>
      <c r="J297" s="218">
        <f>BK297</f>
        <v>0</v>
      </c>
      <c r="K297" s="204"/>
      <c r="L297" s="209"/>
      <c r="M297" s="210"/>
      <c r="N297" s="211"/>
      <c r="O297" s="211"/>
      <c r="P297" s="212">
        <f>SUM(P298:P307)</f>
        <v>0</v>
      </c>
      <c r="Q297" s="211"/>
      <c r="R297" s="212">
        <f>SUM(R298:R307)</f>
        <v>0</v>
      </c>
      <c r="S297" s="211"/>
      <c r="T297" s="213">
        <f>SUM(T298:T307)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86</v>
      </c>
      <c r="AT297" s="215" t="s">
        <v>77</v>
      </c>
      <c r="AU297" s="215" t="s">
        <v>86</v>
      </c>
      <c r="AY297" s="214" t="s">
        <v>190</v>
      </c>
      <c r="BK297" s="216">
        <f>SUM(BK298:BK307)</f>
        <v>0</v>
      </c>
    </row>
    <row r="298" s="2" customFormat="1" ht="24.15" customHeight="1">
      <c r="A298" s="39"/>
      <c r="B298" s="40"/>
      <c r="C298" s="219" t="s">
        <v>361</v>
      </c>
      <c r="D298" s="219" t="s">
        <v>193</v>
      </c>
      <c r="E298" s="220" t="s">
        <v>242</v>
      </c>
      <c r="F298" s="221" t="s">
        <v>2566</v>
      </c>
      <c r="G298" s="222" t="s">
        <v>244</v>
      </c>
      <c r="H298" s="223">
        <v>3.367</v>
      </c>
      <c r="I298" s="224"/>
      <c r="J298" s="225">
        <f>ROUND(I298*H298,2)</f>
        <v>0</v>
      </c>
      <c r="K298" s="221" t="s">
        <v>197</v>
      </c>
      <c r="L298" s="45"/>
      <c r="M298" s="226" t="s">
        <v>1</v>
      </c>
      <c r="N298" s="227" t="s">
        <v>43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210</v>
      </c>
      <c r="AT298" s="230" t="s">
        <v>193</v>
      </c>
      <c r="AU298" s="230" t="s">
        <v>88</v>
      </c>
      <c r="AY298" s="18" t="s">
        <v>190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86</v>
      </c>
      <c r="BK298" s="231">
        <f>ROUND(I298*H298,2)</f>
        <v>0</v>
      </c>
      <c r="BL298" s="18" t="s">
        <v>210</v>
      </c>
      <c r="BM298" s="230" t="s">
        <v>2567</v>
      </c>
    </row>
    <row r="299" s="2" customFormat="1" ht="33" customHeight="1">
      <c r="A299" s="39"/>
      <c r="B299" s="40"/>
      <c r="C299" s="219" t="s">
        <v>365</v>
      </c>
      <c r="D299" s="219" t="s">
        <v>193</v>
      </c>
      <c r="E299" s="220" t="s">
        <v>246</v>
      </c>
      <c r="F299" s="221" t="s">
        <v>247</v>
      </c>
      <c r="G299" s="222" t="s">
        <v>244</v>
      </c>
      <c r="H299" s="223">
        <v>6.734</v>
      </c>
      <c r="I299" s="224"/>
      <c r="J299" s="225">
        <f>ROUND(I299*H299,2)</f>
        <v>0</v>
      </c>
      <c r="K299" s="221" t="s">
        <v>197</v>
      </c>
      <c r="L299" s="45"/>
      <c r="M299" s="226" t="s">
        <v>1</v>
      </c>
      <c r="N299" s="227" t="s">
        <v>43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210</v>
      </c>
      <c r="AT299" s="230" t="s">
        <v>193</v>
      </c>
      <c r="AU299" s="230" t="s">
        <v>88</v>
      </c>
      <c r="AY299" s="18" t="s">
        <v>190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86</v>
      </c>
      <c r="BK299" s="231">
        <f>ROUND(I299*H299,2)</f>
        <v>0</v>
      </c>
      <c r="BL299" s="18" t="s">
        <v>210</v>
      </c>
      <c r="BM299" s="230" t="s">
        <v>2568</v>
      </c>
    </row>
    <row r="300" s="13" customFormat="1">
      <c r="A300" s="13"/>
      <c r="B300" s="232"/>
      <c r="C300" s="233"/>
      <c r="D300" s="234" t="s">
        <v>218</v>
      </c>
      <c r="E300" s="233"/>
      <c r="F300" s="236" t="s">
        <v>2569</v>
      </c>
      <c r="G300" s="233"/>
      <c r="H300" s="237">
        <v>6.734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218</v>
      </c>
      <c r="AU300" s="243" t="s">
        <v>88</v>
      </c>
      <c r="AV300" s="13" t="s">
        <v>88</v>
      </c>
      <c r="AW300" s="13" t="s">
        <v>4</v>
      </c>
      <c r="AX300" s="13" t="s">
        <v>86</v>
      </c>
      <c r="AY300" s="243" t="s">
        <v>190</v>
      </c>
    </row>
    <row r="301" s="2" customFormat="1" ht="33" customHeight="1">
      <c r="A301" s="39"/>
      <c r="B301" s="40"/>
      <c r="C301" s="219" t="s">
        <v>371</v>
      </c>
      <c r="D301" s="219" t="s">
        <v>193</v>
      </c>
      <c r="E301" s="220" t="s">
        <v>250</v>
      </c>
      <c r="F301" s="221" t="s">
        <v>251</v>
      </c>
      <c r="G301" s="222" t="s">
        <v>244</v>
      </c>
      <c r="H301" s="223">
        <v>3.367</v>
      </c>
      <c r="I301" s="224"/>
      <c r="J301" s="225">
        <f>ROUND(I301*H301,2)</f>
        <v>0</v>
      </c>
      <c r="K301" s="221" t="s">
        <v>197</v>
      </c>
      <c r="L301" s="45"/>
      <c r="M301" s="226" t="s">
        <v>1</v>
      </c>
      <c r="N301" s="227" t="s">
        <v>43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210</v>
      </c>
      <c r="AT301" s="230" t="s">
        <v>193</v>
      </c>
      <c r="AU301" s="230" t="s">
        <v>88</v>
      </c>
      <c r="AY301" s="18" t="s">
        <v>190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86</v>
      </c>
      <c r="BK301" s="231">
        <f>ROUND(I301*H301,2)</f>
        <v>0</v>
      </c>
      <c r="BL301" s="18" t="s">
        <v>210</v>
      </c>
      <c r="BM301" s="230" t="s">
        <v>2570</v>
      </c>
    </row>
    <row r="302" s="2" customFormat="1" ht="24.15" customHeight="1">
      <c r="A302" s="39"/>
      <c r="B302" s="40"/>
      <c r="C302" s="219" t="s">
        <v>274</v>
      </c>
      <c r="D302" s="219" t="s">
        <v>193</v>
      </c>
      <c r="E302" s="220" t="s">
        <v>253</v>
      </c>
      <c r="F302" s="221" t="s">
        <v>254</v>
      </c>
      <c r="G302" s="222" t="s">
        <v>244</v>
      </c>
      <c r="H302" s="223">
        <v>47.137999999999998</v>
      </c>
      <c r="I302" s="224"/>
      <c r="J302" s="225">
        <f>ROUND(I302*H302,2)</f>
        <v>0</v>
      </c>
      <c r="K302" s="221" t="s">
        <v>197</v>
      </c>
      <c r="L302" s="45"/>
      <c r="M302" s="226" t="s">
        <v>1</v>
      </c>
      <c r="N302" s="227" t="s">
        <v>43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210</v>
      </c>
      <c r="AT302" s="230" t="s">
        <v>193</v>
      </c>
      <c r="AU302" s="230" t="s">
        <v>88</v>
      </c>
      <c r="AY302" s="18" t="s">
        <v>190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86</v>
      </c>
      <c r="BK302" s="231">
        <f>ROUND(I302*H302,2)</f>
        <v>0</v>
      </c>
      <c r="BL302" s="18" t="s">
        <v>210</v>
      </c>
      <c r="BM302" s="230" t="s">
        <v>2571</v>
      </c>
    </row>
    <row r="303" s="13" customFormat="1">
      <c r="A303" s="13"/>
      <c r="B303" s="232"/>
      <c r="C303" s="233"/>
      <c r="D303" s="234" t="s">
        <v>218</v>
      </c>
      <c r="E303" s="233"/>
      <c r="F303" s="236" t="s">
        <v>2572</v>
      </c>
      <c r="G303" s="233"/>
      <c r="H303" s="237">
        <v>47.137999999999998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218</v>
      </c>
      <c r="AU303" s="243" t="s">
        <v>88</v>
      </c>
      <c r="AV303" s="13" t="s">
        <v>88</v>
      </c>
      <c r="AW303" s="13" t="s">
        <v>4</v>
      </c>
      <c r="AX303" s="13" t="s">
        <v>86</v>
      </c>
      <c r="AY303" s="243" t="s">
        <v>190</v>
      </c>
    </row>
    <row r="304" s="2" customFormat="1" ht="21.75" customHeight="1">
      <c r="A304" s="39"/>
      <c r="B304" s="40"/>
      <c r="C304" s="219" t="s">
        <v>379</v>
      </c>
      <c r="D304" s="219" t="s">
        <v>193</v>
      </c>
      <c r="E304" s="220" t="s">
        <v>258</v>
      </c>
      <c r="F304" s="221" t="s">
        <v>259</v>
      </c>
      <c r="G304" s="222" t="s">
        <v>244</v>
      </c>
      <c r="H304" s="223">
        <v>3.367</v>
      </c>
      <c r="I304" s="224"/>
      <c r="J304" s="225">
        <f>ROUND(I304*H304,2)</f>
        <v>0</v>
      </c>
      <c r="K304" s="221" t="s">
        <v>197</v>
      </c>
      <c r="L304" s="45"/>
      <c r="M304" s="226" t="s">
        <v>1</v>
      </c>
      <c r="N304" s="227" t="s">
        <v>43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210</v>
      </c>
      <c r="AT304" s="230" t="s">
        <v>193</v>
      </c>
      <c r="AU304" s="230" t="s">
        <v>88</v>
      </c>
      <c r="AY304" s="18" t="s">
        <v>190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86</v>
      </c>
      <c r="BK304" s="231">
        <f>ROUND(I304*H304,2)</f>
        <v>0</v>
      </c>
      <c r="BL304" s="18" t="s">
        <v>210</v>
      </c>
      <c r="BM304" s="230" t="s">
        <v>2573</v>
      </c>
    </row>
    <row r="305" s="2" customFormat="1" ht="37.8" customHeight="1">
      <c r="A305" s="39"/>
      <c r="B305" s="40"/>
      <c r="C305" s="219" t="s">
        <v>385</v>
      </c>
      <c r="D305" s="219" t="s">
        <v>193</v>
      </c>
      <c r="E305" s="220" t="s">
        <v>2574</v>
      </c>
      <c r="F305" s="221" t="s">
        <v>2575</v>
      </c>
      <c r="G305" s="222" t="s">
        <v>244</v>
      </c>
      <c r="H305" s="223">
        <v>1.5800000000000001</v>
      </c>
      <c r="I305" s="224"/>
      <c r="J305" s="225">
        <f>ROUND(I305*H305,2)</f>
        <v>0</v>
      </c>
      <c r="K305" s="221" t="s">
        <v>197</v>
      </c>
      <c r="L305" s="45"/>
      <c r="M305" s="226" t="s">
        <v>1</v>
      </c>
      <c r="N305" s="227" t="s">
        <v>43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210</v>
      </c>
      <c r="AT305" s="230" t="s">
        <v>193</v>
      </c>
      <c r="AU305" s="230" t="s">
        <v>88</v>
      </c>
      <c r="AY305" s="18" t="s">
        <v>190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86</v>
      </c>
      <c r="BK305" s="231">
        <f>ROUND(I305*H305,2)</f>
        <v>0</v>
      </c>
      <c r="BL305" s="18" t="s">
        <v>210</v>
      </c>
      <c r="BM305" s="230" t="s">
        <v>2576</v>
      </c>
    </row>
    <row r="306" s="2" customFormat="1" ht="33" customHeight="1">
      <c r="A306" s="39"/>
      <c r="B306" s="40"/>
      <c r="C306" s="219" t="s">
        <v>392</v>
      </c>
      <c r="D306" s="219" t="s">
        <v>193</v>
      </c>
      <c r="E306" s="220" t="s">
        <v>2577</v>
      </c>
      <c r="F306" s="221" t="s">
        <v>2578</v>
      </c>
      <c r="G306" s="222" t="s">
        <v>244</v>
      </c>
      <c r="H306" s="223">
        <v>1.7</v>
      </c>
      <c r="I306" s="224"/>
      <c r="J306" s="225">
        <f>ROUND(I306*H306,2)</f>
        <v>0</v>
      </c>
      <c r="K306" s="221" t="s">
        <v>197</v>
      </c>
      <c r="L306" s="45"/>
      <c r="M306" s="226" t="s">
        <v>1</v>
      </c>
      <c r="N306" s="227" t="s">
        <v>43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210</v>
      </c>
      <c r="AT306" s="230" t="s">
        <v>193</v>
      </c>
      <c r="AU306" s="230" t="s">
        <v>88</v>
      </c>
      <c r="AY306" s="18" t="s">
        <v>190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86</v>
      </c>
      <c r="BK306" s="231">
        <f>ROUND(I306*H306,2)</f>
        <v>0</v>
      </c>
      <c r="BL306" s="18" t="s">
        <v>210</v>
      </c>
      <c r="BM306" s="230" t="s">
        <v>2579</v>
      </c>
    </row>
    <row r="307" s="2" customFormat="1" ht="16.5" customHeight="1">
      <c r="A307" s="39"/>
      <c r="B307" s="40"/>
      <c r="C307" s="219" t="s">
        <v>396</v>
      </c>
      <c r="D307" s="219" t="s">
        <v>193</v>
      </c>
      <c r="E307" s="220" t="s">
        <v>2580</v>
      </c>
      <c r="F307" s="221" t="s">
        <v>267</v>
      </c>
      <c r="G307" s="222" t="s">
        <v>244</v>
      </c>
      <c r="H307" s="223">
        <v>0.086999999999999994</v>
      </c>
      <c r="I307" s="224"/>
      <c r="J307" s="225">
        <f>ROUND(I307*H307,2)</f>
        <v>0</v>
      </c>
      <c r="K307" s="221" t="s">
        <v>197</v>
      </c>
      <c r="L307" s="45"/>
      <c r="M307" s="226" t="s">
        <v>1</v>
      </c>
      <c r="N307" s="227" t="s">
        <v>43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210</v>
      </c>
      <c r="AT307" s="230" t="s">
        <v>193</v>
      </c>
      <c r="AU307" s="230" t="s">
        <v>88</v>
      </c>
      <c r="AY307" s="18" t="s">
        <v>190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86</v>
      </c>
      <c r="BK307" s="231">
        <f>ROUND(I307*H307,2)</f>
        <v>0</v>
      </c>
      <c r="BL307" s="18" t="s">
        <v>210</v>
      </c>
      <c r="BM307" s="230" t="s">
        <v>2581</v>
      </c>
    </row>
    <row r="308" s="12" customFormat="1" ht="22.8" customHeight="1">
      <c r="A308" s="12"/>
      <c r="B308" s="203"/>
      <c r="C308" s="204"/>
      <c r="D308" s="205" t="s">
        <v>77</v>
      </c>
      <c r="E308" s="217" t="s">
        <v>343</v>
      </c>
      <c r="F308" s="217" t="s">
        <v>344</v>
      </c>
      <c r="G308" s="204"/>
      <c r="H308" s="204"/>
      <c r="I308" s="207"/>
      <c r="J308" s="218">
        <f>BK308</f>
        <v>0</v>
      </c>
      <c r="K308" s="204"/>
      <c r="L308" s="209"/>
      <c r="M308" s="210"/>
      <c r="N308" s="211"/>
      <c r="O308" s="211"/>
      <c r="P308" s="212">
        <f>SUM(P309:P362)</f>
        <v>0</v>
      </c>
      <c r="Q308" s="211"/>
      <c r="R308" s="212">
        <f>SUM(R309:R362)</f>
        <v>0.51974854999999998</v>
      </c>
      <c r="S308" s="211"/>
      <c r="T308" s="213">
        <f>SUM(T309:T362)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4" t="s">
        <v>88</v>
      </c>
      <c r="AT308" s="215" t="s">
        <v>77</v>
      </c>
      <c r="AU308" s="215" t="s">
        <v>86</v>
      </c>
      <c r="AY308" s="214" t="s">
        <v>190</v>
      </c>
      <c r="BK308" s="216">
        <f>SUM(BK309:BK362)</f>
        <v>0</v>
      </c>
    </row>
    <row r="309" s="2" customFormat="1" ht="16.5" customHeight="1">
      <c r="A309" s="39"/>
      <c r="B309" s="40"/>
      <c r="C309" s="219" t="s">
        <v>399</v>
      </c>
      <c r="D309" s="219" t="s">
        <v>193</v>
      </c>
      <c r="E309" s="220" t="s">
        <v>561</v>
      </c>
      <c r="F309" s="221" t="s">
        <v>2582</v>
      </c>
      <c r="G309" s="222" t="s">
        <v>292</v>
      </c>
      <c r="H309" s="223">
        <v>36.594999999999999</v>
      </c>
      <c r="I309" s="224"/>
      <c r="J309" s="225">
        <f>ROUND(I309*H309,2)</f>
        <v>0</v>
      </c>
      <c r="K309" s="221" t="s">
        <v>197</v>
      </c>
      <c r="L309" s="45"/>
      <c r="M309" s="226" t="s">
        <v>1</v>
      </c>
      <c r="N309" s="227" t="s">
        <v>43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198</v>
      </c>
      <c r="AT309" s="230" t="s">
        <v>193</v>
      </c>
      <c r="AU309" s="230" t="s">
        <v>88</v>
      </c>
      <c r="AY309" s="18" t="s">
        <v>190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86</v>
      </c>
      <c r="BK309" s="231">
        <f>ROUND(I309*H309,2)</f>
        <v>0</v>
      </c>
      <c r="BL309" s="18" t="s">
        <v>198</v>
      </c>
      <c r="BM309" s="230" t="s">
        <v>2583</v>
      </c>
    </row>
    <row r="310" s="13" customFormat="1">
      <c r="A310" s="13"/>
      <c r="B310" s="232"/>
      <c r="C310" s="233"/>
      <c r="D310" s="234" t="s">
        <v>218</v>
      </c>
      <c r="E310" s="235" t="s">
        <v>1</v>
      </c>
      <c r="F310" s="236" t="s">
        <v>2476</v>
      </c>
      <c r="G310" s="233"/>
      <c r="H310" s="237">
        <v>8.2530000000000001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218</v>
      </c>
      <c r="AU310" s="243" t="s">
        <v>88</v>
      </c>
      <c r="AV310" s="13" t="s">
        <v>88</v>
      </c>
      <c r="AW310" s="13" t="s">
        <v>32</v>
      </c>
      <c r="AX310" s="13" t="s">
        <v>78</v>
      </c>
      <c r="AY310" s="243" t="s">
        <v>190</v>
      </c>
    </row>
    <row r="311" s="13" customFormat="1">
      <c r="A311" s="13"/>
      <c r="B311" s="232"/>
      <c r="C311" s="233"/>
      <c r="D311" s="234" t="s">
        <v>218</v>
      </c>
      <c r="E311" s="235" t="s">
        <v>1</v>
      </c>
      <c r="F311" s="236" t="s">
        <v>2584</v>
      </c>
      <c r="G311" s="233"/>
      <c r="H311" s="237">
        <v>6.5110000000000001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218</v>
      </c>
      <c r="AU311" s="243" t="s">
        <v>88</v>
      </c>
      <c r="AV311" s="13" t="s">
        <v>88</v>
      </c>
      <c r="AW311" s="13" t="s">
        <v>32</v>
      </c>
      <c r="AX311" s="13" t="s">
        <v>78</v>
      </c>
      <c r="AY311" s="243" t="s">
        <v>190</v>
      </c>
    </row>
    <row r="312" s="13" customFormat="1">
      <c r="A312" s="13"/>
      <c r="B312" s="232"/>
      <c r="C312" s="233"/>
      <c r="D312" s="234" t="s">
        <v>218</v>
      </c>
      <c r="E312" s="235" t="s">
        <v>1</v>
      </c>
      <c r="F312" s="236" t="s">
        <v>2585</v>
      </c>
      <c r="G312" s="233"/>
      <c r="H312" s="237">
        <v>14.331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218</v>
      </c>
      <c r="AU312" s="243" t="s">
        <v>88</v>
      </c>
      <c r="AV312" s="13" t="s">
        <v>88</v>
      </c>
      <c r="AW312" s="13" t="s">
        <v>32</v>
      </c>
      <c r="AX312" s="13" t="s">
        <v>78</v>
      </c>
      <c r="AY312" s="243" t="s">
        <v>190</v>
      </c>
    </row>
    <row r="313" s="13" customFormat="1">
      <c r="A313" s="13"/>
      <c r="B313" s="232"/>
      <c r="C313" s="233"/>
      <c r="D313" s="234" t="s">
        <v>218</v>
      </c>
      <c r="E313" s="235" t="s">
        <v>1</v>
      </c>
      <c r="F313" s="236" t="s">
        <v>2586</v>
      </c>
      <c r="G313" s="233"/>
      <c r="H313" s="237">
        <v>7.5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218</v>
      </c>
      <c r="AU313" s="243" t="s">
        <v>88</v>
      </c>
      <c r="AV313" s="13" t="s">
        <v>88</v>
      </c>
      <c r="AW313" s="13" t="s">
        <v>32</v>
      </c>
      <c r="AX313" s="13" t="s">
        <v>78</v>
      </c>
      <c r="AY313" s="243" t="s">
        <v>190</v>
      </c>
    </row>
    <row r="314" s="14" customFormat="1">
      <c r="A314" s="14"/>
      <c r="B314" s="244"/>
      <c r="C314" s="245"/>
      <c r="D314" s="234" t="s">
        <v>218</v>
      </c>
      <c r="E314" s="246" t="s">
        <v>1</v>
      </c>
      <c r="F314" s="247" t="s">
        <v>221</v>
      </c>
      <c r="G314" s="245"/>
      <c r="H314" s="248">
        <v>36.594999999999999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218</v>
      </c>
      <c r="AU314" s="254" t="s">
        <v>88</v>
      </c>
      <c r="AV314" s="14" t="s">
        <v>210</v>
      </c>
      <c r="AW314" s="14" t="s">
        <v>32</v>
      </c>
      <c r="AX314" s="14" t="s">
        <v>86</v>
      </c>
      <c r="AY314" s="254" t="s">
        <v>190</v>
      </c>
    </row>
    <row r="315" s="2" customFormat="1" ht="44.25" customHeight="1">
      <c r="A315" s="39"/>
      <c r="B315" s="40"/>
      <c r="C315" s="219" t="s">
        <v>404</v>
      </c>
      <c r="D315" s="219" t="s">
        <v>193</v>
      </c>
      <c r="E315" s="220" t="s">
        <v>2587</v>
      </c>
      <c r="F315" s="221" t="s">
        <v>2588</v>
      </c>
      <c r="G315" s="222" t="s">
        <v>292</v>
      </c>
      <c r="H315" s="223">
        <v>36.594999999999999</v>
      </c>
      <c r="I315" s="224"/>
      <c r="J315" s="225">
        <f>ROUND(I315*H315,2)</f>
        <v>0</v>
      </c>
      <c r="K315" s="221" t="s">
        <v>197</v>
      </c>
      <c r="L315" s="45"/>
      <c r="M315" s="226" t="s">
        <v>1</v>
      </c>
      <c r="N315" s="227" t="s">
        <v>43</v>
      </c>
      <c r="O315" s="92"/>
      <c r="P315" s="228">
        <f>O315*H315</f>
        <v>0</v>
      </c>
      <c r="Q315" s="228">
        <v>0.0040000000000000001</v>
      </c>
      <c r="R315" s="228">
        <f>Q315*H315</f>
        <v>0.14638000000000001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198</v>
      </c>
      <c r="AT315" s="230" t="s">
        <v>193</v>
      </c>
      <c r="AU315" s="230" t="s">
        <v>88</v>
      </c>
      <c r="AY315" s="18" t="s">
        <v>190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86</v>
      </c>
      <c r="BK315" s="231">
        <f>ROUND(I315*H315,2)</f>
        <v>0</v>
      </c>
      <c r="BL315" s="18" t="s">
        <v>198</v>
      </c>
      <c r="BM315" s="230" t="s">
        <v>2589</v>
      </c>
    </row>
    <row r="316" s="13" customFormat="1">
      <c r="A316" s="13"/>
      <c r="B316" s="232"/>
      <c r="C316" s="233"/>
      <c r="D316" s="234" t="s">
        <v>218</v>
      </c>
      <c r="E316" s="235" t="s">
        <v>1</v>
      </c>
      <c r="F316" s="236" t="s">
        <v>2476</v>
      </c>
      <c r="G316" s="233"/>
      <c r="H316" s="237">
        <v>8.2530000000000001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218</v>
      </c>
      <c r="AU316" s="243" t="s">
        <v>88</v>
      </c>
      <c r="AV316" s="13" t="s">
        <v>88</v>
      </c>
      <c r="AW316" s="13" t="s">
        <v>32</v>
      </c>
      <c r="AX316" s="13" t="s">
        <v>78</v>
      </c>
      <c r="AY316" s="243" t="s">
        <v>190</v>
      </c>
    </row>
    <row r="317" s="13" customFormat="1">
      <c r="A317" s="13"/>
      <c r="B317" s="232"/>
      <c r="C317" s="233"/>
      <c r="D317" s="234" t="s">
        <v>218</v>
      </c>
      <c r="E317" s="235" t="s">
        <v>1</v>
      </c>
      <c r="F317" s="236" t="s">
        <v>2584</v>
      </c>
      <c r="G317" s="233"/>
      <c r="H317" s="237">
        <v>6.5110000000000001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218</v>
      </c>
      <c r="AU317" s="243" t="s">
        <v>88</v>
      </c>
      <c r="AV317" s="13" t="s">
        <v>88</v>
      </c>
      <c r="AW317" s="13" t="s">
        <v>32</v>
      </c>
      <c r="AX317" s="13" t="s">
        <v>78</v>
      </c>
      <c r="AY317" s="243" t="s">
        <v>190</v>
      </c>
    </row>
    <row r="318" s="13" customFormat="1">
      <c r="A318" s="13"/>
      <c r="B318" s="232"/>
      <c r="C318" s="233"/>
      <c r="D318" s="234" t="s">
        <v>218</v>
      </c>
      <c r="E318" s="235" t="s">
        <v>1</v>
      </c>
      <c r="F318" s="236" t="s">
        <v>2585</v>
      </c>
      <c r="G318" s="233"/>
      <c r="H318" s="237">
        <v>14.331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218</v>
      </c>
      <c r="AU318" s="243" t="s">
        <v>88</v>
      </c>
      <c r="AV318" s="13" t="s">
        <v>88</v>
      </c>
      <c r="AW318" s="13" t="s">
        <v>32</v>
      </c>
      <c r="AX318" s="13" t="s">
        <v>78</v>
      </c>
      <c r="AY318" s="243" t="s">
        <v>190</v>
      </c>
    </row>
    <row r="319" s="13" customFormat="1">
      <c r="A319" s="13"/>
      <c r="B319" s="232"/>
      <c r="C319" s="233"/>
      <c r="D319" s="234" t="s">
        <v>218</v>
      </c>
      <c r="E319" s="235" t="s">
        <v>1</v>
      </c>
      <c r="F319" s="236" t="s">
        <v>2586</v>
      </c>
      <c r="G319" s="233"/>
      <c r="H319" s="237">
        <v>7.5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218</v>
      </c>
      <c r="AU319" s="243" t="s">
        <v>88</v>
      </c>
      <c r="AV319" s="13" t="s">
        <v>88</v>
      </c>
      <c r="AW319" s="13" t="s">
        <v>32</v>
      </c>
      <c r="AX319" s="13" t="s">
        <v>78</v>
      </c>
      <c r="AY319" s="243" t="s">
        <v>190</v>
      </c>
    </row>
    <row r="320" s="14" customFormat="1">
      <c r="A320" s="14"/>
      <c r="B320" s="244"/>
      <c r="C320" s="245"/>
      <c r="D320" s="234" t="s">
        <v>218</v>
      </c>
      <c r="E320" s="246" t="s">
        <v>1</v>
      </c>
      <c r="F320" s="247" t="s">
        <v>221</v>
      </c>
      <c r="G320" s="245"/>
      <c r="H320" s="248">
        <v>36.594999999999999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218</v>
      </c>
      <c r="AU320" s="254" t="s">
        <v>88</v>
      </c>
      <c r="AV320" s="14" t="s">
        <v>210</v>
      </c>
      <c r="AW320" s="14" t="s">
        <v>32</v>
      </c>
      <c r="AX320" s="14" t="s">
        <v>86</v>
      </c>
      <c r="AY320" s="254" t="s">
        <v>190</v>
      </c>
    </row>
    <row r="321" s="2" customFormat="1" ht="16.5" customHeight="1">
      <c r="A321" s="39"/>
      <c r="B321" s="40"/>
      <c r="C321" s="219" t="s">
        <v>408</v>
      </c>
      <c r="D321" s="219" t="s">
        <v>193</v>
      </c>
      <c r="E321" s="220" t="s">
        <v>2590</v>
      </c>
      <c r="F321" s="221" t="s">
        <v>2591</v>
      </c>
      <c r="G321" s="222" t="s">
        <v>292</v>
      </c>
      <c r="H321" s="223">
        <v>36.594999999999999</v>
      </c>
      <c r="I321" s="224"/>
      <c r="J321" s="225">
        <f>ROUND(I321*H321,2)</f>
        <v>0</v>
      </c>
      <c r="K321" s="221" t="s">
        <v>197</v>
      </c>
      <c r="L321" s="45"/>
      <c r="M321" s="226" t="s">
        <v>1</v>
      </c>
      <c r="N321" s="227" t="s">
        <v>43</v>
      </c>
      <c r="O321" s="92"/>
      <c r="P321" s="228">
        <f>O321*H321</f>
        <v>0</v>
      </c>
      <c r="Q321" s="228">
        <v>0.00023000000000000001</v>
      </c>
      <c r="R321" s="228">
        <f>Q321*H321</f>
        <v>0.00841685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198</v>
      </c>
      <c r="AT321" s="230" t="s">
        <v>193</v>
      </c>
      <c r="AU321" s="230" t="s">
        <v>88</v>
      </c>
      <c r="AY321" s="18" t="s">
        <v>190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198</v>
      </c>
      <c r="BM321" s="230" t="s">
        <v>2592</v>
      </c>
    </row>
    <row r="322" s="2" customFormat="1" ht="16.5" customHeight="1">
      <c r="A322" s="39"/>
      <c r="B322" s="40"/>
      <c r="C322" s="219" t="s">
        <v>412</v>
      </c>
      <c r="D322" s="219" t="s">
        <v>193</v>
      </c>
      <c r="E322" s="220" t="s">
        <v>2593</v>
      </c>
      <c r="F322" s="221" t="s">
        <v>2594</v>
      </c>
      <c r="G322" s="222" t="s">
        <v>213</v>
      </c>
      <c r="H322" s="223">
        <v>31.93</v>
      </c>
      <c r="I322" s="224"/>
      <c r="J322" s="225">
        <f>ROUND(I322*H322,2)</f>
        <v>0</v>
      </c>
      <c r="K322" s="221" t="s">
        <v>197</v>
      </c>
      <c r="L322" s="45"/>
      <c r="M322" s="226" t="s">
        <v>1</v>
      </c>
      <c r="N322" s="227" t="s">
        <v>43</v>
      </c>
      <c r="O322" s="92"/>
      <c r="P322" s="228">
        <f>O322*H322</f>
        <v>0</v>
      </c>
      <c r="Q322" s="228">
        <v>0.00052999999999999998</v>
      </c>
      <c r="R322" s="228">
        <f>Q322*H322</f>
        <v>0.016922899999999998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198</v>
      </c>
      <c r="AT322" s="230" t="s">
        <v>193</v>
      </c>
      <c r="AU322" s="230" t="s">
        <v>88</v>
      </c>
      <c r="AY322" s="18" t="s">
        <v>190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86</v>
      </c>
      <c r="BK322" s="231">
        <f>ROUND(I322*H322,2)</f>
        <v>0</v>
      </c>
      <c r="BL322" s="18" t="s">
        <v>198</v>
      </c>
      <c r="BM322" s="230" t="s">
        <v>2595</v>
      </c>
    </row>
    <row r="323" s="13" customFormat="1">
      <c r="A323" s="13"/>
      <c r="B323" s="232"/>
      <c r="C323" s="233"/>
      <c r="D323" s="234" t="s">
        <v>218</v>
      </c>
      <c r="E323" s="235" t="s">
        <v>1</v>
      </c>
      <c r="F323" s="236" t="s">
        <v>2596</v>
      </c>
      <c r="G323" s="233"/>
      <c r="H323" s="237">
        <v>9.1699999999999999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218</v>
      </c>
      <c r="AU323" s="243" t="s">
        <v>88</v>
      </c>
      <c r="AV323" s="13" t="s">
        <v>88</v>
      </c>
      <c r="AW323" s="13" t="s">
        <v>32</v>
      </c>
      <c r="AX323" s="13" t="s">
        <v>78</v>
      </c>
      <c r="AY323" s="243" t="s">
        <v>190</v>
      </c>
    </row>
    <row r="324" s="13" customFormat="1">
      <c r="A324" s="13"/>
      <c r="B324" s="232"/>
      <c r="C324" s="233"/>
      <c r="D324" s="234" t="s">
        <v>218</v>
      </c>
      <c r="E324" s="235" t="s">
        <v>1</v>
      </c>
      <c r="F324" s="236" t="s">
        <v>2597</v>
      </c>
      <c r="G324" s="233"/>
      <c r="H324" s="237">
        <v>3.8300000000000001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218</v>
      </c>
      <c r="AU324" s="243" t="s">
        <v>88</v>
      </c>
      <c r="AV324" s="13" t="s">
        <v>88</v>
      </c>
      <c r="AW324" s="13" t="s">
        <v>32</v>
      </c>
      <c r="AX324" s="13" t="s">
        <v>78</v>
      </c>
      <c r="AY324" s="243" t="s">
        <v>190</v>
      </c>
    </row>
    <row r="325" s="13" customFormat="1">
      <c r="A325" s="13"/>
      <c r="B325" s="232"/>
      <c r="C325" s="233"/>
      <c r="D325" s="234" t="s">
        <v>218</v>
      </c>
      <c r="E325" s="235" t="s">
        <v>1</v>
      </c>
      <c r="F325" s="236" t="s">
        <v>2598</v>
      </c>
      <c r="G325" s="233"/>
      <c r="H325" s="237">
        <v>8.4299999999999997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218</v>
      </c>
      <c r="AU325" s="243" t="s">
        <v>88</v>
      </c>
      <c r="AV325" s="13" t="s">
        <v>88</v>
      </c>
      <c r="AW325" s="13" t="s">
        <v>32</v>
      </c>
      <c r="AX325" s="13" t="s">
        <v>78</v>
      </c>
      <c r="AY325" s="243" t="s">
        <v>190</v>
      </c>
    </row>
    <row r="326" s="13" customFormat="1">
      <c r="A326" s="13"/>
      <c r="B326" s="232"/>
      <c r="C326" s="233"/>
      <c r="D326" s="234" t="s">
        <v>218</v>
      </c>
      <c r="E326" s="235" t="s">
        <v>1</v>
      </c>
      <c r="F326" s="236" t="s">
        <v>2599</v>
      </c>
      <c r="G326" s="233"/>
      <c r="H326" s="237">
        <v>10.5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218</v>
      </c>
      <c r="AU326" s="243" t="s">
        <v>88</v>
      </c>
      <c r="AV326" s="13" t="s">
        <v>88</v>
      </c>
      <c r="AW326" s="13" t="s">
        <v>32</v>
      </c>
      <c r="AX326" s="13" t="s">
        <v>78</v>
      </c>
      <c r="AY326" s="243" t="s">
        <v>190</v>
      </c>
    </row>
    <row r="327" s="14" customFormat="1">
      <c r="A327" s="14"/>
      <c r="B327" s="244"/>
      <c r="C327" s="245"/>
      <c r="D327" s="234" t="s">
        <v>218</v>
      </c>
      <c r="E327" s="246" t="s">
        <v>1</v>
      </c>
      <c r="F327" s="247" t="s">
        <v>221</v>
      </c>
      <c r="G327" s="245"/>
      <c r="H327" s="248">
        <v>31.93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218</v>
      </c>
      <c r="AU327" s="254" t="s">
        <v>88</v>
      </c>
      <c r="AV327" s="14" t="s">
        <v>210</v>
      </c>
      <c r="AW327" s="14" t="s">
        <v>32</v>
      </c>
      <c r="AX327" s="14" t="s">
        <v>86</v>
      </c>
      <c r="AY327" s="254" t="s">
        <v>190</v>
      </c>
    </row>
    <row r="328" s="2" customFormat="1" ht="24.15" customHeight="1">
      <c r="A328" s="39"/>
      <c r="B328" s="40"/>
      <c r="C328" s="219" t="s">
        <v>417</v>
      </c>
      <c r="D328" s="219" t="s">
        <v>193</v>
      </c>
      <c r="E328" s="220" t="s">
        <v>2600</v>
      </c>
      <c r="F328" s="221" t="s">
        <v>2601</v>
      </c>
      <c r="G328" s="222" t="s">
        <v>213</v>
      </c>
      <c r="H328" s="223">
        <v>63.5</v>
      </c>
      <c r="I328" s="224"/>
      <c r="J328" s="225">
        <f>ROUND(I328*H328,2)</f>
        <v>0</v>
      </c>
      <c r="K328" s="221" t="s">
        <v>197</v>
      </c>
      <c r="L328" s="45"/>
      <c r="M328" s="226" t="s">
        <v>1</v>
      </c>
      <c r="N328" s="227" t="s">
        <v>43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198</v>
      </c>
      <c r="AT328" s="230" t="s">
        <v>193</v>
      </c>
      <c r="AU328" s="230" t="s">
        <v>88</v>
      </c>
      <c r="AY328" s="18" t="s">
        <v>190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86</v>
      </c>
      <c r="BK328" s="231">
        <f>ROUND(I328*H328,2)</f>
        <v>0</v>
      </c>
      <c r="BL328" s="18" t="s">
        <v>198</v>
      </c>
      <c r="BM328" s="230" t="s">
        <v>2602</v>
      </c>
    </row>
    <row r="329" s="13" customFormat="1">
      <c r="A329" s="13"/>
      <c r="B329" s="232"/>
      <c r="C329" s="233"/>
      <c r="D329" s="234" t="s">
        <v>218</v>
      </c>
      <c r="E329" s="235" t="s">
        <v>1</v>
      </c>
      <c r="F329" s="236" t="s">
        <v>2603</v>
      </c>
      <c r="G329" s="233"/>
      <c r="H329" s="237">
        <v>17.48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218</v>
      </c>
      <c r="AU329" s="243" t="s">
        <v>88</v>
      </c>
      <c r="AV329" s="13" t="s">
        <v>88</v>
      </c>
      <c r="AW329" s="13" t="s">
        <v>32</v>
      </c>
      <c r="AX329" s="13" t="s">
        <v>78</v>
      </c>
      <c r="AY329" s="243" t="s">
        <v>190</v>
      </c>
    </row>
    <row r="330" s="13" customFormat="1">
      <c r="A330" s="13"/>
      <c r="B330" s="232"/>
      <c r="C330" s="233"/>
      <c r="D330" s="234" t="s">
        <v>218</v>
      </c>
      <c r="E330" s="235" t="s">
        <v>1</v>
      </c>
      <c r="F330" s="236" t="s">
        <v>2604</v>
      </c>
      <c r="G330" s="233"/>
      <c r="H330" s="237">
        <v>16.32</v>
      </c>
      <c r="I330" s="238"/>
      <c r="J330" s="233"/>
      <c r="K330" s="233"/>
      <c r="L330" s="239"/>
      <c r="M330" s="240"/>
      <c r="N330" s="241"/>
      <c r="O330" s="241"/>
      <c r="P330" s="241"/>
      <c r="Q330" s="241"/>
      <c r="R330" s="241"/>
      <c r="S330" s="241"/>
      <c r="T330" s="24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3" t="s">
        <v>218</v>
      </c>
      <c r="AU330" s="243" t="s">
        <v>88</v>
      </c>
      <c r="AV330" s="13" t="s">
        <v>88</v>
      </c>
      <c r="AW330" s="13" t="s">
        <v>32</v>
      </c>
      <c r="AX330" s="13" t="s">
        <v>78</v>
      </c>
      <c r="AY330" s="243" t="s">
        <v>190</v>
      </c>
    </row>
    <row r="331" s="13" customFormat="1">
      <c r="A331" s="13"/>
      <c r="B331" s="232"/>
      <c r="C331" s="233"/>
      <c r="D331" s="234" t="s">
        <v>218</v>
      </c>
      <c r="E331" s="235" t="s">
        <v>1</v>
      </c>
      <c r="F331" s="236" t="s">
        <v>2605</v>
      </c>
      <c r="G331" s="233"/>
      <c r="H331" s="237">
        <v>4.8399999999999999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218</v>
      </c>
      <c r="AU331" s="243" t="s">
        <v>88</v>
      </c>
      <c r="AV331" s="13" t="s">
        <v>88</v>
      </c>
      <c r="AW331" s="13" t="s">
        <v>32</v>
      </c>
      <c r="AX331" s="13" t="s">
        <v>78</v>
      </c>
      <c r="AY331" s="243" t="s">
        <v>190</v>
      </c>
    </row>
    <row r="332" s="13" customFormat="1">
      <c r="A332" s="13"/>
      <c r="B332" s="232"/>
      <c r="C332" s="233"/>
      <c r="D332" s="234" t="s">
        <v>218</v>
      </c>
      <c r="E332" s="235" t="s">
        <v>1</v>
      </c>
      <c r="F332" s="236" t="s">
        <v>2606</v>
      </c>
      <c r="G332" s="233"/>
      <c r="H332" s="237">
        <v>15.26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218</v>
      </c>
      <c r="AU332" s="243" t="s">
        <v>88</v>
      </c>
      <c r="AV332" s="13" t="s">
        <v>88</v>
      </c>
      <c r="AW332" s="13" t="s">
        <v>32</v>
      </c>
      <c r="AX332" s="13" t="s">
        <v>78</v>
      </c>
      <c r="AY332" s="243" t="s">
        <v>190</v>
      </c>
    </row>
    <row r="333" s="13" customFormat="1">
      <c r="A333" s="13"/>
      <c r="B333" s="232"/>
      <c r="C333" s="233"/>
      <c r="D333" s="234" t="s">
        <v>218</v>
      </c>
      <c r="E333" s="235" t="s">
        <v>1</v>
      </c>
      <c r="F333" s="236" t="s">
        <v>2607</v>
      </c>
      <c r="G333" s="233"/>
      <c r="H333" s="237">
        <v>9.5999999999999996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218</v>
      </c>
      <c r="AU333" s="243" t="s">
        <v>88</v>
      </c>
      <c r="AV333" s="13" t="s">
        <v>88</v>
      </c>
      <c r="AW333" s="13" t="s">
        <v>32</v>
      </c>
      <c r="AX333" s="13" t="s">
        <v>78</v>
      </c>
      <c r="AY333" s="243" t="s">
        <v>190</v>
      </c>
    </row>
    <row r="334" s="14" customFormat="1">
      <c r="A334" s="14"/>
      <c r="B334" s="244"/>
      <c r="C334" s="245"/>
      <c r="D334" s="234" t="s">
        <v>218</v>
      </c>
      <c r="E334" s="246" t="s">
        <v>1</v>
      </c>
      <c r="F334" s="247" t="s">
        <v>221</v>
      </c>
      <c r="G334" s="245"/>
      <c r="H334" s="248">
        <v>63.5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218</v>
      </c>
      <c r="AU334" s="254" t="s">
        <v>88</v>
      </c>
      <c r="AV334" s="14" t="s">
        <v>210</v>
      </c>
      <c r="AW334" s="14" t="s">
        <v>32</v>
      </c>
      <c r="AX334" s="14" t="s">
        <v>86</v>
      </c>
      <c r="AY334" s="254" t="s">
        <v>190</v>
      </c>
    </row>
    <row r="335" s="2" customFormat="1" ht="16.5" customHeight="1">
      <c r="A335" s="39"/>
      <c r="B335" s="40"/>
      <c r="C335" s="255" t="s">
        <v>421</v>
      </c>
      <c r="D335" s="255" t="s">
        <v>299</v>
      </c>
      <c r="E335" s="256" t="s">
        <v>2608</v>
      </c>
      <c r="F335" s="257" t="s">
        <v>2609</v>
      </c>
      <c r="G335" s="258" t="s">
        <v>213</v>
      </c>
      <c r="H335" s="259">
        <v>66.674999999999997</v>
      </c>
      <c r="I335" s="260"/>
      <c r="J335" s="261">
        <f>ROUND(I335*H335,2)</f>
        <v>0</v>
      </c>
      <c r="K335" s="257" t="s">
        <v>197</v>
      </c>
      <c r="L335" s="262"/>
      <c r="M335" s="263" t="s">
        <v>1</v>
      </c>
      <c r="N335" s="264" t="s">
        <v>43</v>
      </c>
      <c r="O335" s="92"/>
      <c r="P335" s="228">
        <f>O335*H335</f>
        <v>0</v>
      </c>
      <c r="Q335" s="228">
        <v>0.001</v>
      </c>
      <c r="R335" s="228">
        <f>Q335*H335</f>
        <v>0.066674999999999998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260</v>
      </c>
      <c r="AT335" s="230" t="s">
        <v>299</v>
      </c>
      <c r="AU335" s="230" t="s">
        <v>88</v>
      </c>
      <c r="AY335" s="18" t="s">
        <v>190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86</v>
      </c>
      <c r="BK335" s="231">
        <f>ROUND(I335*H335,2)</f>
        <v>0</v>
      </c>
      <c r="BL335" s="18" t="s">
        <v>198</v>
      </c>
      <c r="BM335" s="230" t="s">
        <v>2610</v>
      </c>
    </row>
    <row r="336" s="13" customFormat="1">
      <c r="A336" s="13"/>
      <c r="B336" s="232"/>
      <c r="C336" s="233"/>
      <c r="D336" s="234" t="s">
        <v>218</v>
      </c>
      <c r="E336" s="233"/>
      <c r="F336" s="236" t="s">
        <v>2611</v>
      </c>
      <c r="G336" s="233"/>
      <c r="H336" s="237">
        <v>66.674999999999997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218</v>
      </c>
      <c r="AU336" s="243" t="s">
        <v>88</v>
      </c>
      <c r="AV336" s="13" t="s">
        <v>88</v>
      </c>
      <c r="AW336" s="13" t="s">
        <v>4</v>
      </c>
      <c r="AX336" s="13" t="s">
        <v>86</v>
      </c>
      <c r="AY336" s="243" t="s">
        <v>190</v>
      </c>
    </row>
    <row r="337" s="2" customFormat="1" ht="24.15" customHeight="1">
      <c r="A337" s="39"/>
      <c r="B337" s="40"/>
      <c r="C337" s="219" t="s">
        <v>425</v>
      </c>
      <c r="D337" s="219" t="s">
        <v>193</v>
      </c>
      <c r="E337" s="220" t="s">
        <v>2612</v>
      </c>
      <c r="F337" s="221" t="s">
        <v>2613</v>
      </c>
      <c r="G337" s="222" t="s">
        <v>196</v>
      </c>
      <c r="H337" s="223">
        <v>32</v>
      </c>
      <c r="I337" s="224"/>
      <c r="J337" s="225">
        <f>ROUND(I337*H337,2)</f>
        <v>0</v>
      </c>
      <c r="K337" s="221" t="s">
        <v>197</v>
      </c>
      <c r="L337" s="45"/>
      <c r="M337" s="226" t="s">
        <v>1</v>
      </c>
      <c r="N337" s="227" t="s">
        <v>43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198</v>
      </c>
      <c r="AT337" s="230" t="s">
        <v>193</v>
      </c>
      <c r="AU337" s="230" t="s">
        <v>88</v>
      </c>
      <c r="AY337" s="18" t="s">
        <v>190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86</v>
      </c>
      <c r="BK337" s="231">
        <f>ROUND(I337*H337,2)</f>
        <v>0</v>
      </c>
      <c r="BL337" s="18" t="s">
        <v>198</v>
      </c>
      <c r="BM337" s="230" t="s">
        <v>2614</v>
      </c>
    </row>
    <row r="338" s="13" customFormat="1">
      <c r="A338" s="13"/>
      <c r="B338" s="232"/>
      <c r="C338" s="233"/>
      <c r="D338" s="234" t="s">
        <v>218</v>
      </c>
      <c r="E338" s="235" t="s">
        <v>1</v>
      </c>
      <c r="F338" s="236" t="s">
        <v>2615</v>
      </c>
      <c r="G338" s="233"/>
      <c r="H338" s="237">
        <v>8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218</v>
      </c>
      <c r="AU338" s="243" t="s">
        <v>88</v>
      </c>
      <c r="AV338" s="13" t="s">
        <v>88</v>
      </c>
      <c r="AW338" s="13" t="s">
        <v>32</v>
      </c>
      <c r="AX338" s="13" t="s">
        <v>78</v>
      </c>
      <c r="AY338" s="243" t="s">
        <v>190</v>
      </c>
    </row>
    <row r="339" s="13" customFormat="1">
      <c r="A339" s="13"/>
      <c r="B339" s="232"/>
      <c r="C339" s="233"/>
      <c r="D339" s="234" t="s">
        <v>218</v>
      </c>
      <c r="E339" s="235" t="s">
        <v>1</v>
      </c>
      <c r="F339" s="236" t="s">
        <v>2616</v>
      </c>
      <c r="G339" s="233"/>
      <c r="H339" s="237">
        <v>8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218</v>
      </c>
      <c r="AU339" s="243" t="s">
        <v>88</v>
      </c>
      <c r="AV339" s="13" t="s">
        <v>88</v>
      </c>
      <c r="AW339" s="13" t="s">
        <v>32</v>
      </c>
      <c r="AX339" s="13" t="s">
        <v>78</v>
      </c>
      <c r="AY339" s="243" t="s">
        <v>190</v>
      </c>
    </row>
    <row r="340" s="13" customFormat="1">
      <c r="A340" s="13"/>
      <c r="B340" s="232"/>
      <c r="C340" s="233"/>
      <c r="D340" s="234" t="s">
        <v>218</v>
      </c>
      <c r="E340" s="235" t="s">
        <v>1</v>
      </c>
      <c r="F340" s="236" t="s">
        <v>2617</v>
      </c>
      <c r="G340" s="233"/>
      <c r="H340" s="237">
        <v>4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218</v>
      </c>
      <c r="AU340" s="243" t="s">
        <v>88</v>
      </c>
      <c r="AV340" s="13" t="s">
        <v>88</v>
      </c>
      <c r="AW340" s="13" t="s">
        <v>32</v>
      </c>
      <c r="AX340" s="13" t="s">
        <v>78</v>
      </c>
      <c r="AY340" s="243" t="s">
        <v>190</v>
      </c>
    </row>
    <row r="341" s="13" customFormat="1">
      <c r="A341" s="13"/>
      <c r="B341" s="232"/>
      <c r="C341" s="233"/>
      <c r="D341" s="234" t="s">
        <v>218</v>
      </c>
      <c r="E341" s="235" t="s">
        <v>1</v>
      </c>
      <c r="F341" s="236" t="s">
        <v>2618</v>
      </c>
      <c r="G341" s="233"/>
      <c r="H341" s="237">
        <v>8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218</v>
      </c>
      <c r="AU341" s="243" t="s">
        <v>88</v>
      </c>
      <c r="AV341" s="13" t="s">
        <v>88</v>
      </c>
      <c r="AW341" s="13" t="s">
        <v>32</v>
      </c>
      <c r="AX341" s="13" t="s">
        <v>78</v>
      </c>
      <c r="AY341" s="243" t="s">
        <v>190</v>
      </c>
    </row>
    <row r="342" s="13" customFormat="1">
      <c r="A342" s="13"/>
      <c r="B342" s="232"/>
      <c r="C342" s="233"/>
      <c r="D342" s="234" t="s">
        <v>218</v>
      </c>
      <c r="E342" s="235" t="s">
        <v>1</v>
      </c>
      <c r="F342" s="236" t="s">
        <v>2619</v>
      </c>
      <c r="G342" s="233"/>
      <c r="H342" s="237">
        <v>4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218</v>
      </c>
      <c r="AU342" s="243" t="s">
        <v>88</v>
      </c>
      <c r="AV342" s="13" t="s">
        <v>88</v>
      </c>
      <c r="AW342" s="13" t="s">
        <v>32</v>
      </c>
      <c r="AX342" s="13" t="s">
        <v>78</v>
      </c>
      <c r="AY342" s="243" t="s">
        <v>190</v>
      </c>
    </row>
    <row r="343" s="14" customFormat="1">
      <c r="A343" s="14"/>
      <c r="B343" s="244"/>
      <c r="C343" s="245"/>
      <c r="D343" s="234" t="s">
        <v>218</v>
      </c>
      <c r="E343" s="246" t="s">
        <v>1</v>
      </c>
      <c r="F343" s="247" t="s">
        <v>221</v>
      </c>
      <c r="G343" s="245"/>
      <c r="H343" s="248">
        <v>32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218</v>
      </c>
      <c r="AU343" s="254" t="s">
        <v>88</v>
      </c>
      <c r="AV343" s="14" t="s">
        <v>210</v>
      </c>
      <c r="AW343" s="14" t="s">
        <v>32</v>
      </c>
      <c r="AX343" s="14" t="s">
        <v>86</v>
      </c>
      <c r="AY343" s="254" t="s">
        <v>190</v>
      </c>
    </row>
    <row r="344" s="2" customFormat="1" ht="16.5" customHeight="1">
      <c r="A344" s="39"/>
      <c r="B344" s="40"/>
      <c r="C344" s="255" t="s">
        <v>430</v>
      </c>
      <c r="D344" s="255" t="s">
        <v>299</v>
      </c>
      <c r="E344" s="256" t="s">
        <v>2608</v>
      </c>
      <c r="F344" s="257" t="s">
        <v>2609</v>
      </c>
      <c r="G344" s="258" t="s">
        <v>213</v>
      </c>
      <c r="H344" s="259">
        <v>10.08</v>
      </c>
      <c r="I344" s="260"/>
      <c r="J344" s="261">
        <f>ROUND(I344*H344,2)</f>
        <v>0</v>
      </c>
      <c r="K344" s="257" t="s">
        <v>197</v>
      </c>
      <c r="L344" s="262"/>
      <c r="M344" s="263" t="s">
        <v>1</v>
      </c>
      <c r="N344" s="264" t="s">
        <v>43</v>
      </c>
      <c r="O344" s="92"/>
      <c r="P344" s="228">
        <f>O344*H344</f>
        <v>0</v>
      </c>
      <c r="Q344" s="228">
        <v>0.001</v>
      </c>
      <c r="R344" s="228">
        <f>Q344*H344</f>
        <v>0.01008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260</v>
      </c>
      <c r="AT344" s="230" t="s">
        <v>299</v>
      </c>
      <c r="AU344" s="230" t="s">
        <v>88</v>
      </c>
      <c r="AY344" s="18" t="s">
        <v>190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86</v>
      </c>
      <c r="BK344" s="231">
        <f>ROUND(I344*H344,2)</f>
        <v>0</v>
      </c>
      <c r="BL344" s="18" t="s">
        <v>198</v>
      </c>
      <c r="BM344" s="230" t="s">
        <v>2620</v>
      </c>
    </row>
    <row r="345" s="13" customFormat="1">
      <c r="A345" s="13"/>
      <c r="B345" s="232"/>
      <c r="C345" s="233"/>
      <c r="D345" s="234" t="s">
        <v>218</v>
      </c>
      <c r="E345" s="233"/>
      <c r="F345" s="236" t="s">
        <v>2621</v>
      </c>
      <c r="G345" s="233"/>
      <c r="H345" s="237">
        <v>10.08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218</v>
      </c>
      <c r="AU345" s="243" t="s">
        <v>88</v>
      </c>
      <c r="AV345" s="13" t="s">
        <v>88</v>
      </c>
      <c r="AW345" s="13" t="s">
        <v>4</v>
      </c>
      <c r="AX345" s="13" t="s">
        <v>86</v>
      </c>
      <c r="AY345" s="243" t="s">
        <v>190</v>
      </c>
    </row>
    <row r="346" s="2" customFormat="1" ht="37.8" customHeight="1">
      <c r="A346" s="39"/>
      <c r="B346" s="40"/>
      <c r="C346" s="219" t="s">
        <v>434</v>
      </c>
      <c r="D346" s="219" t="s">
        <v>193</v>
      </c>
      <c r="E346" s="220" t="s">
        <v>2622</v>
      </c>
      <c r="F346" s="221" t="s">
        <v>2623</v>
      </c>
      <c r="G346" s="222" t="s">
        <v>292</v>
      </c>
      <c r="H346" s="223">
        <v>19.789999999999999</v>
      </c>
      <c r="I346" s="224"/>
      <c r="J346" s="225">
        <f>ROUND(I346*H346,2)</f>
        <v>0</v>
      </c>
      <c r="K346" s="221" t="s">
        <v>197</v>
      </c>
      <c r="L346" s="45"/>
      <c r="M346" s="226" t="s">
        <v>1</v>
      </c>
      <c r="N346" s="227" t="s">
        <v>43</v>
      </c>
      <c r="O346" s="92"/>
      <c r="P346" s="228">
        <f>O346*H346</f>
        <v>0</v>
      </c>
      <c r="Q346" s="228">
        <v>0.0060000000000000001</v>
      </c>
      <c r="R346" s="228">
        <f>Q346*H346</f>
        <v>0.11874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198</v>
      </c>
      <c r="AT346" s="230" t="s">
        <v>193</v>
      </c>
      <c r="AU346" s="230" t="s">
        <v>88</v>
      </c>
      <c r="AY346" s="18" t="s">
        <v>190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86</v>
      </c>
      <c r="BK346" s="231">
        <f>ROUND(I346*H346,2)</f>
        <v>0</v>
      </c>
      <c r="BL346" s="18" t="s">
        <v>198</v>
      </c>
      <c r="BM346" s="230" t="s">
        <v>2624</v>
      </c>
    </row>
    <row r="347" s="15" customFormat="1">
      <c r="A347" s="15"/>
      <c r="B347" s="275"/>
      <c r="C347" s="276"/>
      <c r="D347" s="234" t="s">
        <v>218</v>
      </c>
      <c r="E347" s="277" t="s">
        <v>1</v>
      </c>
      <c r="F347" s="278" t="s">
        <v>2625</v>
      </c>
      <c r="G347" s="276"/>
      <c r="H347" s="277" t="s">
        <v>1</v>
      </c>
      <c r="I347" s="279"/>
      <c r="J347" s="276"/>
      <c r="K347" s="276"/>
      <c r="L347" s="280"/>
      <c r="M347" s="281"/>
      <c r="N347" s="282"/>
      <c r="O347" s="282"/>
      <c r="P347" s="282"/>
      <c r="Q347" s="282"/>
      <c r="R347" s="282"/>
      <c r="S347" s="282"/>
      <c r="T347" s="283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84" t="s">
        <v>218</v>
      </c>
      <c r="AU347" s="284" t="s">
        <v>88</v>
      </c>
      <c r="AV347" s="15" t="s">
        <v>86</v>
      </c>
      <c r="AW347" s="15" t="s">
        <v>32</v>
      </c>
      <c r="AX347" s="15" t="s">
        <v>78</v>
      </c>
      <c r="AY347" s="284" t="s">
        <v>190</v>
      </c>
    </row>
    <row r="348" s="13" customFormat="1">
      <c r="A348" s="13"/>
      <c r="B348" s="232"/>
      <c r="C348" s="233"/>
      <c r="D348" s="234" t="s">
        <v>218</v>
      </c>
      <c r="E348" s="235" t="s">
        <v>1</v>
      </c>
      <c r="F348" s="236" t="s">
        <v>2626</v>
      </c>
      <c r="G348" s="233"/>
      <c r="H348" s="237">
        <v>5.7599999999999998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218</v>
      </c>
      <c r="AU348" s="243" t="s">
        <v>88</v>
      </c>
      <c r="AV348" s="13" t="s">
        <v>88</v>
      </c>
      <c r="AW348" s="13" t="s">
        <v>32</v>
      </c>
      <c r="AX348" s="13" t="s">
        <v>78</v>
      </c>
      <c r="AY348" s="243" t="s">
        <v>190</v>
      </c>
    </row>
    <row r="349" s="13" customFormat="1">
      <c r="A349" s="13"/>
      <c r="B349" s="232"/>
      <c r="C349" s="233"/>
      <c r="D349" s="234" t="s">
        <v>218</v>
      </c>
      <c r="E349" s="235" t="s">
        <v>1</v>
      </c>
      <c r="F349" s="236" t="s">
        <v>2627</v>
      </c>
      <c r="G349" s="233"/>
      <c r="H349" s="237">
        <v>4.6959999999999997</v>
      </c>
      <c r="I349" s="238"/>
      <c r="J349" s="233"/>
      <c r="K349" s="233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218</v>
      </c>
      <c r="AU349" s="243" t="s">
        <v>88</v>
      </c>
      <c r="AV349" s="13" t="s">
        <v>88</v>
      </c>
      <c r="AW349" s="13" t="s">
        <v>32</v>
      </c>
      <c r="AX349" s="13" t="s">
        <v>78</v>
      </c>
      <c r="AY349" s="243" t="s">
        <v>190</v>
      </c>
    </row>
    <row r="350" s="13" customFormat="1">
      <c r="A350" s="13"/>
      <c r="B350" s="232"/>
      <c r="C350" s="233"/>
      <c r="D350" s="234" t="s">
        <v>218</v>
      </c>
      <c r="E350" s="235" t="s">
        <v>1</v>
      </c>
      <c r="F350" s="236" t="s">
        <v>2628</v>
      </c>
      <c r="G350" s="233"/>
      <c r="H350" s="237">
        <v>1.464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218</v>
      </c>
      <c r="AU350" s="243" t="s">
        <v>88</v>
      </c>
      <c r="AV350" s="13" t="s">
        <v>88</v>
      </c>
      <c r="AW350" s="13" t="s">
        <v>32</v>
      </c>
      <c r="AX350" s="13" t="s">
        <v>78</v>
      </c>
      <c r="AY350" s="243" t="s">
        <v>190</v>
      </c>
    </row>
    <row r="351" s="13" customFormat="1">
      <c r="A351" s="13"/>
      <c r="B351" s="232"/>
      <c r="C351" s="233"/>
      <c r="D351" s="234" t="s">
        <v>218</v>
      </c>
      <c r="E351" s="235" t="s">
        <v>1</v>
      </c>
      <c r="F351" s="236" t="s">
        <v>2629</v>
      </c>
      <c r="G351" s="233"/>
      <c r="H351" s="237">
        <v>4.8700000000000001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218</v>
      </c>
      <c r="AU351" s="243" t="s">
        <v>88</v>
      </c>
      <c r="AV351" s="13" t="s">
        <v>88</v>
      </c>
      <c r="AW351" s="13" t="s">
        <v>32</v>
      </c>
      <c r="AX351" s="13" t="s">
        <v>78</v>
      </c>
      <c r="AY351" s="243" t="s">
        <v>190</v>
      </c>
    </row>
    <row r="352" s="13" customFormat="1">
      <c r="A352" s="13"/>
      <c r="B352" s="232"/>
      <c r="C352" s="233"/>
      <c r="D352" s="234" t="s">
        <v>218</v>
      </c>
      <c r="E352" s="235" t="s">
        <v>1</v>
      </c>
      <c r="F352" s="236" t="s">
        <v>2630</v>
      </c>
      <c r="G352" s="233"/>
      <c r="H352" s="237">
        <v>3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218</v>
      </c>
      <c r="AU352" s="243" t="s">
        <v>88</v>
      </c>
      <c r="AV352" s="13" t="s">
        <v>88</v>
      </c>
      <c r="AW352" s="13" t="s">
        <v>32</v>
      </c>
      <c r="AX352" s="13" t="s">
        <v>78</v>
      </c>
      <c r="AY352" s="243" t="s">
        <v>190</v>
      </c>
    </row>
    <row r="353" s="14" customFormat="1">
      <c r="A353" s="14"/>
      <c r="B353" s="244"/>
      <c r="C353" s="245"/>
      <c r="D353" s="234" t="s">
        <v>218</v>
      </c>
      <c r="E353" s="246" t="s">
        <v>1</v>
      </c>
      <c r="F353" s="247" t="s">
        <v>221</v>
      </c>
      <c r="G353" s="245"/>
      <c r="H353" s="248">
        <v>19.789999999999999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218</v>
      </c>
      <c r="AU353" s="254" t="s">
        <v>88</v>
      </c>
      <c r="AV353" s="14" t="s">
        <v>210</v>
      </c>
      <c r="AW353" s="14" t="s">
        <v>32</v>
      </c>
      <c r="AX353" s="14" t="s">
        <v>86</v>
      </c>
      <c r="AY353" s="254" t="s">
        <v>190</v>
      </c>
    </row>
    <row r="354" s="2" customFormat="1" ht="37.8" customHeight="1">
      <c r="A354" s="39"/>
      <c r="B354" s="40"/>
      <c r="C354" s="219" t="s">
        <v>438</v>
      </c>
      <c r="D354" s="219" t="s">
        <v>193</v>
      </c>
      <c r="E354" s="220" t="s">
        <v>2631</v>
      </c>
      <c r="F354" s="221" t="s">
        <v>2632</v>
      </c>
      <c r="G354" s="222" t="s">
        <v>292</v>
      </c>
      <c r="H354" s="223">
        <v>25.379999999999999</v>
      </c>
      <c r="I354" s="224"/>
      <c r="J354" s="225">
        <f>ROUND(I354*H354,2)</f>
        <v>0</v>
      </c>
      <c r="K354" s="221" t="s">
        <v>197</v>
      </c>
      <c r="L354" s="45"/>
      <c r="M354" s="226" t="s">
        <v>1</v>
      </c>
      <c r="N354" s="227" t="s">
        <v>43</v>
      </c>
      <c r="O354" s="92"/>
      <c r="P354" s="228">
        <f>O354*H354</f>
        <v>0</v>
      </c>
      <c r="Q354" s="228">
        <v>0.0060099999999999997</v>
      </c>
      <c r="R354" s="228">
        <f>Q354*H354</f>
        <v>0.1525338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198</v>
      </c>
      <c r="AT354" s="230" t="s">
        <v>193</v>
      </c>
      <c r="AU354" s="230" t="s">
        <v>88</v>
      </c>
      <c r="AY354" s="18" t="s">
        <v>190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86</v>
      </c>
      <c r="BK354" s="231">
        <f>ROUND(I354*H354,2)</f>
        <v>0</v>
      </c>
      <c r="BL354" s="18" t="s">
        <v>198</v>
      </c>
      <c r="BM354" s="230" t="s">
        <v>2633</v>
      </c>
    </row>
    <row r="355" s="15" customFormat="1">
      <c r="A355" s="15"/>
      <c r="B355" s="275"/>
      <c r="C355" s="276"/>
      <c r="D355" s="234" t="s">
        <v>218</v>
      </c>
      <c r="E355" s="277" t="s">
        <v>1</v>
      </c>
      <c r="F355" s="278" t="s">
        <v>2625</v>
      </c>
      <c r="G355" s="276"/>
      <c r="H355" s="277" t="s">
        <v>1</v>
      </c>
      <c r="I355" s="279"/>
      <c r="J355" s="276"/>
      <c r="K355" s="276"/>
      <c r="L355" s="280"/>
      <c r="M355" s="281"/>
      <c r="N355" s="282"/>
      <c r="O355" s="282"/>
      <c r="P355" s="282"/>
      <c r="Q355" s="282"/>
      <c r="R355" s="282"/>
      <c r="S355" s="282"/>
      <c r="T355" s="28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84" t="s">
        <v>218</v>
      </c>
      <c r="AU355" s="284" t="s">
        <v>88</v>
      </c>
      <c r="AV355" s="15" t="s">
        <v>86</v>
      </c>
      <c r="AW355" s="15" t="s">
        <v>32</v>
      </c>
      <c r="AX355" s="15" t="s">
        <v>78</v>
      </c>
      <c r="AY355" s="284" t="s">
        <v>190</v>
      </c>
    </row>
    <row r="356" s="13" customFormat="1">
      <c r="A356" s="13"/>
      <c r="B356" s="232"/>
      <c r="C356" s="233"/>
      <c r="D356" s="234" t="s">
        <v>218</v>
      </c>
      <c r="E356" s="235" t="s">
        <v>1</v>
      </c>
      <c r="F356" s="236" t="s">
        <v>2634</v>
      </c>
      <c r="G356" s="233"/>
      <c r="H356" s="237">
        <v>5.5439999999999996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218</v>
      </c>
      <c r="AU356" s="243" t="s">
        <v>88</v>
      </c>
      <c r="AV356" s="13" t="s">
        <v>88</v>
      </c>
      <c r="AW356" s="13" t="s">
        <v>32</v>
      </c>
      <c r="AX356" s="13" t="s">
        <v>78</v>
      </c>
      <c r="AY356" s="243" t="s">
        <v>190</v>
      </c>
    </row>
    <row r="357" s="13" customFormat="1">
      <c r="A357" s="13"/>
      <c r="B357" s="232"/>
      <c r="C357" s="233"/>
      <c r="D357" s="234" t="s">
        <v>218</v>
      </c>
      <c r="E357" s="235" t="s">
        <v>1</v>
      </c>
      <c r="F357" s="236" t="s">
        <v>2635</v>
      </c>
      <c r="G357" s="233"/>
      <c r="H357" s="237">
        <v>4.8959999999999999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218</v>
      </c>
      <c r="AU357" s="243" t="s">
        <v>88</v>
      </c>
      <c r="AV357" s="13" t="s">
        <v>88</v>
      </c>
      <c r="AW357" s="13" t="s">
        <v>32</v>
      </c>
      <c r="AX357" s="13" t="s">
        <v>78</v>
      </c>
      <c r="AY357" s="243" t="s">
        <v>190</v>
      </c>
    </row>
    <row r="358" s="13" customFormat="1">
      <c r="A358" s="13"/>
      <c r="B358" s="232"/>
      <c r="C358" s="233"/>
      <c r="D358" s="234" t="s">
        <v>218</v>
      </c>
      <c r="E358" s="235" t="s">
        <v>1</v>
      </c>
      <c r="F358" s="236" t="s">
        <v>2636</v>
      </c>
      <c r="G358" s="233"/>
      <c r="H358" s="237">
        <v>2.9039999999999999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218</v>
      </c>
      <c r="AU358" s="243" t="s">
        <v>88</v>
      </c>
      <c r="AV358" s="13" t="s">
        <v>88</v>
      </c>
      <c r="AW358" s="13" t="s">
        <v>32</v>
      </c>
      <c r="AX358" s="13" t="s">
        <v>78</v>
      </c>
      <c r="AY358" s="243" t="s">
        <v>190</v>
      </c>
    </row>
    <row r="359" s="13" customFormat="1">
      <c r="A359" s="13"/>
      <c r="B359" s="232"/>
      <c r="C359" s="233"/>
      <c r="D359" s="234" t="s">
        <v>218</v>
      </c>
      <c r="E359" s="235" t="s">
        <v>1</v>
      </c>
      <c r="F359" s="236" t="s">
        <v>2637</v>
      </c>
      <c r="G359" s="233"/>
      <c r="H359" s="237">
        <v>9.1560000000000006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218</v>
      </c>
      <c r="AU359" s="243" t="s">
        <v>88</v>
      </c>
      <c r="AV359" s="13" t="s">
        <v>88</v>
      </c>
      <c r="AW359" s="13" t="s">
        <v>32</v>
      </c>
      <c r="AX359" s="13" t="s">
        <v>78</v>
      </c>
      <c r="AY359" s="243" t="s">
        <v>190</v>
      </c>
    </row>
    <row r="360" s="13" customFormat="1">
      <c r="A360" s="13"/>
      <c r="B360" s="232"/>
      <c r="C360" s="233"/>
      <c r="D360" s="234" t="s">
        <v>218</v>
      </c>
      <c r="E360" s="235" t="s">
        <v>1</v>
      </c>
      <c r="F360" s="236" t="s">
        <v>2638</v>
      </c>
      <c r="G360" s="233"/>
      <c r="H360" s="237">
        <v>2.8799999999999999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218</v>
      </c>
      <c r="AU360" s="243" t="s">
        <v>88</v>
      </c>
      <c r="AV360" s="13" t="s">
        <v>88</v>
      </c>
      <c r="AW360" s="13" t="s">
        <v>32</v>
      </c>
      <c r="AX360" s="13" t="s">
        <v>78</v>
      </c>
      <c r="AY360" s="243" t="s">
        <v>190</v>
      </c>
    </row>
    <row r="361" s="14" customFormat="1">
      <c r="A361" s="14"/>
      <c r="B361" s="244"/>
      <c r="C361" s="245"/>
      <c r="D361" s="234" t="s">
        <v>218</v>
      </c>
      <c r="E361" s="246" t="s">
        <v>1</v>
      </c>
      <c r="F361" s="247" t="s">
        <v>221</v>
      </c>
      <c r="G361" s="245"/>
      <c r="H361" s="248">
        <v>25.379999999999999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4" t="s">
        <v>218</v>
      </c>
      <c r="AU361" s="254" t="s">
        <v>88</v>
      </c>
      <c r="AV361" s="14" t="s">
        <v>210</v>
      </c>
      <c r="AW361" s="14" t="s">
        <v>32</v>
      </c>
      <c r="AX361" s="14" t="s">
        <v>86</v>
      </c>
      <c r="AY361" s="254" t="s">
        <v>190</v>
      </c>
    </row>
    <row r="362" s="2" customFormat="1" ht="21.75" customHeight="1">
      <c r="A362" s="39"/>
      <c r="B362" s="40"/>
      <c r="C362" s="219" t="s">
        <v>442</v>
      </c>
      <c r="D362" s="219" t="s">
        <v>193</v>
      </c>
      <c r="E362" s="220" t="s">
        <v>353</v>
      </c>
      <c r="F362" s="221" t="s">
        <v>2639</v>
      </c>
      <c r="G362" s="222" t="s">
        <v>244</v>
      </c>
      <c r="H362" s="223">
        <v>0.52000000000000002</v>
      </c>
      <c r="I362" s="224"/>
      <c r="J362" s="225">
        <f>ROUND(I362*H362,2)</f>
        <v>0</v>
      </c>
      <c r="K362" s="221" t="s">
        <v>197</v>
      </c>
      <c r="L362" s="45"/>
      <c r="M362" s="226" t="s">
        <v>1</v>
      </c>
      <c r="N362" s="227" t="s">
        <v>43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198</v>
      </c>
      <c r="AT362" s="230" t="s">
        <v>193</v>
      </c>
      <c r="AU362" s="230" t="s">
        <v>88</v>
      </c>
      <c r="AY362" s="18" t="s">
        <v>190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86</v>
      </c>
      <c r="BK362" s="231">
        <f>ROUND(I362*H362,2)</f>
        <v>0</v>
      </c>
      <c r="BL362" s="18" t="s">
        <v>198</v>
      </c>
      <c r="BM362" s="230" t="s">
        <v>2640</v>
      </c>
    </row>
    <row r="363" s="12" customFormat="1" ht="22.8" customHeight="1">
      <c r="A363" s="12"/>
      <c r="B363" s="203"/>
      <c r="C363" s="204"/>
      <c r="D363" s="205" t="s">
        <v>77</v>
      </c>
      <c r="E363" s="217" t="s">
        <v>2641</v>
      </c>
      <c r="F363" s="217" t="s">
        <v>2642</v>
      </c>
      <c r="G363" s="204"/>
      <c r="H363" s="204"/>
      <c r="I363" s="207"/>
      <c r="J363" s="218">
        <f>BK363</f>
        <v>0</v>
      </c>
      <c r="K363" s="204"/>
      <c r="L363" s="209"/>
      <c r="M363" s="210"/>
      <c r="N363" s="211"/>
      <c r="O363" s="211"/>
      <c r="P363" s="212">
        <f>SUM(P364:P371)</f>
        <v>0</v>
      </c>
      <c r="Q363" s="211"/>
      <c r="R363" s="212">
        <f>SUM(R364:R371)</f>
        <v>0.0038799999999999998</v>
      </c>
      <c r="S363" s="211"/>
      <c r="T363" s="213">
        <f>SUM(T364:T371)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4" t="s">
        <v>88</v>
      </c>
      <c r="AT363" s="215" t="s">
        <v>77</v>
      </c>
      <c r="AU363" s="215" t="s">
        <v>86</v>
      </c>
      <c r="AY363" s="214" t="s">
        <v>190</v>
      </c>
      <c r="BK363" s="216">
        <f>SUM(BK364:BK371)</f>
        <v>0</v>
      </c>
    </row>
    <row r="364" s="2" customFormat="1" ht="16.5" customHeight="1">
      <c r="A364" s="39"/>
      <c r="B364" s="40"/>
      <c r="C364" s="219" t="s">
        <v>304</v>
      </c>
      <c r="D364" s="219" t="s">
        <v>193</v>
      </c>
      <c r="E364" s="220" t="s">
        <v>2643</v>
      </c>
      <c r="F364" s="221" t="s">
        <v>2644</v>
      </c>
      <c r="G364" s="222" t="s">
        <v>196</v>
      </c>
      <c r="H364" s="223">
        <v>4</v>
      </c>
      <c r="I364" s="224"/>
      <c r="J364" s="225">
        <f>ROUND(I364*H364,2)</f>
        <v>0</v>
      </c>
      <c r="K364" s="221" t="s">
        <v>197</v>
      </c>
      <c r="L364" s="45"/>
      <c r="M364" s="226" t="s">
        <v>1</v>
      </c>
      <c r="N364" s="227" t="s">
        <v>43</v>
      </c>
      <c r="O364" s="92"/>
      <c r="P364" s="228">
        <f>O364*H364</f>
        <v>0</v>
      </c>
      <c r="Q364" s="228">
        <v>6.9999999999999994E-05</v>
      </c>
      <c r="R364" s="228">
        <f>Q364*H364</f>
        <v>0.00027999999999999998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198</v>
      </c>
      <c r="AT364" s="230" t="s">
        <v>193</v>
      </c>
      <c r="AU364" s="230" t="s">
        <v>88</v>
      </c>
      <c r="AY364" s="18" t="s">
        <v>190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86</v>
      </c>
      <c r="BK364" s="231">
        <f>ROUND(I364*H364,2)</f>
        <v>0</v>
      </c>
      <c r="BL364" s="18" t="s">
        <v>198</v>
      </c>
      <c r="BM364" s="230" t="s">
        <v>2645</v>
      </c>
    </row>
    <row r="365" s="13" customFormat="1">
      <c r="A365" s="13"/>
      <c r="B365" s="232"/>
      <c r="C365" s="233"/>
      <c r="D365" s="234" t="s">
        <v>218</v>
      </c>
      <c r="E365" s="235" t="s">
        <v>1</v>
      </c>
      <c r="F365" s="236" t="s">
        <v>2646</v>
      </c>
      <c r="G365" s="233"/>
      <c r="H365" s="237">
        <v>1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218</v>
      </c>
      <c r="AU365" s="243" t="s">
        <v>88</v>
      </c>
      <c r="AV365" s="13" t="s">
        <v>88</v>
      </c>
      <c r="AW365" s="13" t="s">
        <v>32</v>
      </c>
      <c r="AX365" s="13" t="s">
        <v>78</v>
      </c>
      <c r="AY365" s="243" t="s">
        <v>190</v>
      </c>
    </row>
    <row r="366" s="13" customFormat="1">
      <c r="A366" s="13"/>
      <c r="B366" s="232"/>
      <c r="C366" s="233"/>
      <c r="D366" s="234" t="s">
        <v>218</v>
      </c>
      <c r="E366" s="235" t="s">
        <v>1</v>
      </c>
      <c r="F366" s="236" t="s">
        <v>2647</v>
      </c>
      <c r="G366" s="233"/>
      <c r="H366" s="237">
        <v>1</v>
      </c>
      <c r="I366" s="238"/>
      <c r="J366" s="233"/>
      <c r="K366" s="233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218</v>
      </c>
      <c r="AU366" s="243" t="s">
        <v>88</v>
      </c>
      <c r="AV366" s="13" t="s">
        <v>88</v>
      </c>
      <c r="AW366" s="13" t="s">
        <v>32</v>
      </c>
      <c r="AX366" s="13" t="s">
        <v>78</v>
      </c>
      <c r="AY366" s="243" t="s">
        <v>190</v>
      </c>
    </row>
    <row r="367" s="13" customFormat="1">
      <c r="A367" s="13"/>
      <c r="B367" s="232"/>
      <c r="C367" s="233"/>
      <c r="D367" s="234" t="s">
        <v>218</v>
      </c>
      <c r="E367" s="235" t="s">
        <v>1</v>
      </c>
      <c r="F367" s="236" t="s">
        <v>2648</v>
      </c>
      <c r="G367" s="233"/>
      <c r="H367" s="237">
        <v>1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218</v>
      </c>
      <c r="AU367" s="243" t="s">
        <v>88</v>
      </c>
      <c r="AV367" s="13" t="s">
        <v>88</v>
      </c>
      <c r="AW367" s="13" t="s">
        <v>32</v>
      </c>
      <c r="AX367" s="13" t="s">
        <v>78</v>
      </c>
      <c r="AY367" s="243" t="s">
        <v>190</v>
      </c>
    </row>
    <row r="368" s="13" customFormat="1">
      <c r="A368" s="13"/>
      <c r="B368" s="232"/>
      <c r="C368" s="233"/>
      <c r="D368" s="234" t="s">
        <v>218</v>
      </c>
      <c r="E368" s="235" t="s">
        <v>1</v>
      </c>
      <c r="F368" s="236" t="s">
        <v>2649</v>
      </c>
      <c r="G368" s="233"/>
      <c r="H368" s="237">
        <v>1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218</v>
      </c>
      <c r="AU368" s="243" t="s">
        <v>88</v>
      </c>
      <c r="AV368" s="13" t="s">
        <v>88</v>
      </c>
      <c r="AW368" s="13" t="s">
        <v>32</v>
      </c>
      <c r="AX368" s="13" t="s">
        <v>78</v>
      </c>
      <c r="AY368" s="243" t="s">
        <v>190</v>
      </c>
    </row>
    <row r="369" s="14" customFormat="1">
      <c r="A369" s="14"/>
      <c r="B369" s="244"/>
      <c r="C369" s="245"/>
      <c r="D369" s="234" t="s">
        <v>218</v>
      </c>
      <c r="E369" s="246" t="s">
        <v>1</v>
      </c>
      <c r="F369" s="247" t="s">
        <v>221</v>
      </c>
      <c r="G369" s="245"/>
      <c r="H369" s="248">
        <v>4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218</v>
      </c>
      <c r="AU369" s="254" t="s">
        <v>88</v>
      </c>
      <c r="AV369" s="14" t="s">
        <v>210</v>
      </c>
      <c r="AW369" s="14" t="s">
        <v>32</v>
      </c>
      <c r="AX369" s="14" t="s">
        <v>86</v>
      </c>
      <c r="AY369" s="254" t="s">
        <v>190</v>
      </c>
    </row>
    <row r="370" s="2" customFormat="1" ht="24.15" customHeight="1">
      <c r="A370" s="39"/>
      <c r="B370" s="40"/>
      <c r="C370" s="255" t="s">
        <v>449</v>
      </c>
      <c r="D370" s="255" t="s">
        <v>299</v>
      </c>
      <c r="E370" s="256" t="s">
        <v>2650</v>
      </c>
      <c r="F370" s="257" t="s">
        <v>2651</v>
      </c>
      <c r="G370" s="258" t="s">
        <v>196</v>
      </c>
      <c r="H370" s="259">
        <v>4</v>
      </c>
      <c r="I370" s="260"/>
      <c r="J370" s="261">
        <f>ROUND(I370*H370,2)</f>
        <v>0</v>
      </c>
      <c r="K370" s="257" t="s">
        <v>197</v>
      </c>
      <c r="L370" s="262"/>
      <c r="M370" s="263" t="s">
        <v>1</v>
      </c>
      <c r="N370" s="264" t="s">
        <v>43</v>
      </c>
      <c r="O370" s="92"/>
      <c r="P370" s="228">
        <f>O370*H370</f>
        <v>0</v>
      </c>
      <c r="Q370" s="228">
        <v>0.00089999999999999998</v>
      </c>
      <c r="R370" s="228">
        <f>Q370*H370</f>
        <v>0.0035999999999999999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260</v>
      </c>
      <c r="AT370" s="230" t="s">
        <v>299</v>
      </c>
      <c r="AU370" s="230" t="s">
        <v>88</v>
      </c>
      <c r="AY370" s="18" t="s">
        <v>190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86</v>
      </c>
      <c r="BK370" s="231">
        <f>ROUND(I370*H370,2)</f>
        <v>0</v>
      </c>
      <c r="BL370" s="18" t="s">
        <v>198</v>
      </c>
      <c r="BM370" s="230" t="s">
        <v>2652</v>
      </c>
    </row>
    <row r="371" s="2" customFormat="1" ht="24.15" customHeight="1">
      <c r="A371" s="39"/>
      <c r="B371" s="40"/>
      <c r="C371" s="219" t="s">
        <v>453</v>
      </c>
      <c r="D371" s="219" t="s">
        <v>193</v>
      </c>
      <c r="E371" s="220" t="s">
        <v>2653</v>
      </c>
      <c r="F371" s="221" t="s">
        <v>2654</v>
      </c>
      <c r="G371" s="222" t="s">
        <v>595</v>
      </c>
      <c r="H371" s="269"/>
      <c r="I371" s="224"/>
      <c r="J371" s="225">
        <f>ROUND(I371*H371,2)</f>
        <v>0</v>
      </c>
      <c r="K371" s="221" t="s">
        <v>197</v>
      </c>
      <c r="L371" s="45"/>
      <c r="M371" s="226" t="s">
        <v>1</v>
      </c>
      <c r="N371" s="227" t="s">
        <v>43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198</v>
      </c>
      <c r="AT371" s="230" t="s">
        <v>193</v>
      </c>
      <c r="AU371" s="230" t="s">
        <v>88</v>
      </c>
      <c r="AY371" s="18" t="s">
        <v>190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86</v>
      </c>
      <c r="BK371" s="231">
        <f>ROUND(I371*H371,2)</f>
        <v>0</v>
      </c>
      <c r="BL371" s="18" t="s">
        <v>198</v>
      </c>
      <c r="BM371" s="230" t="s">
        <v>2655</v>
      </c>
    </row>
    <row r="372" s="12" customFormat="1" ht="22.8" customHeight="1">
      <c r="A372" s="12"/>
      <c r="B372" s="203"/>
      <c r="C372" s="204"/>
      <c r="D372" s="205" t="s">
        <v>77</v>
      </c>
      <c r="E372" s="217" t="s">
        <v>581</v>
      </c>
      <c r="F372" s="217" t="s">
        <v>2656</v>
      </c>
      <c r="G372" s="204"/>
      <c r="H372" s="204"/>
      <c r="I372" s="207"/>
      <c r="J372" s="218">
        <f>BK372</f>
        <v>0</v>
      </c>
      <c r="K372" s="204"/>
      <c r="L372" s="209"/>
      <c r="M372" s="210"/>
      <c r="N372" s="211"/>
      <c r="O372" s="211"/>
      <c r="P372" s="212">
        <f>SUM(P373:P375)</f>
        <v>0</v>
      </c>
      <c r="Q372" s="211"/>
      <c r="R372" s="212">
        <f>SUM(R373:R375)</f>
        <v>0.0020500000000000002</v>
      </c>
      <c r="S372" s="211"/>
      <c r="T372" s="213">
        <f>SUM(T373:T375)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4" t="s">
        <v>88</v>
      </c>
      <c r="AT372" s="215" t="s">
        <v>77</v>
      </c>
      <c r="AU372" s="215" t="s">
        <v>86</v>
      </c>
      <c r="AY372" s="214" t="s">
        <v>190</v>
      </c>
      <c r="BK372" s="216">
        <f>SUM(BK373:BK375)</f>
        <v>0</v>
      </c>
    </row>
    <row r="373" s="2" customFormat="1" ht="24.15" customHeight="1">
      <c r="A373" s="39"/>
      <c r="B373" s="40"/>
      <c r="C373" s="219" t="s">
        <v>311</v>
      </c>
      <c r="D373" s="219" t="s">
        <v>193</v>
      </c>
      <c r="E373" s="220" t="s">
        <v>2657</v>
      </c>
      <c r="F373" s="221" t="s">
        <v>2658</v>
      </c>
      <c r="G373" s="222" t="s">
        <v>196</v>
      </c>
      <c r="H373" s="223">
        <v>1</v>
      </c>
      <c r="I373" s="224"/>
      <c r="J373" s="225">
        <f>ROUND(I373*H373,2)</f>
        <v>0</v>
      </c>
      <c r="K373" s="221" t="s">
        <v>197</v>
      </c>
      <c r="L373" s="45"/>
      <c r="M373" s="226" t="s">
        <v>1</v>
      </c>
      <c r="N373" s="227" t="s">
        <v>43</v>
      </c>
      <c r="O373" s="92"/>
      <c r="P373" s="228">
        <f>O373*H373</f>
        <v>0</v>
      </c>
      <c r="Q373" s="228">
        <v>0.0020500000000000002</v>
      </c>
      <c r="R373" s="228">
        <f>Q373*H373</f>
        <v>0.0020500000000000002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198</v>
      </c>
      <c r="AT373" s="230" t="s">
        <v>193</v>
      </c>
      <c r="AU373" s="230" t="s">
        <v>88</v>
      </c>
      <c r="AY373" s="18" t="s">
        <v>190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86</v>
      </c>
      <c r="BK373" s="231">
        <f>ROUND(I373*H373,2)</f>
        <v>0</v>
      </c>
      <c r="BL373" s="18" t="s">
        <v>198</v>
      </c>
      <c r="BM373" s="230" t="s">
        <v>2659</v>
      </c>
    </row>
    <row r="374" s="13" customFormat="1">
      <c r="A374" s="13"/>
      <c r="B374" s="232"/>
      <c r="C374" s="233"/>
      <c r="D374" s="234" t="s">
        <v>218</v>
      </c>
      <c r="E374" s="235" t="s">
        <v>1</v>
      </c>
      <c r="F374" s="236" t="s">
        <v>2647</v>
      </c>
      <c r="G374" s="233"/>
      <c r="H374" s="237">
        <v>1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218</v>
      </c>
      <c r="AU374" s="243" t="s">
        <v>88</v>
      </c>
      <c r="AV374" s="13" t="s">
        <v>88</v>
      </c>
      <c r="AW374" s="13" t="s">
        <v>32</v>
      </c>
      <c r="AX374" s="13" t="s">
        <v>86</v>
      </c>
      <c r="AY374" s="243" t="s">
        <v>190</v>
      </c>
    </row>
    <row r="375" s="2" customFormat="1" ht="24.15" customHeight="1">
      <c r="A375" s="39"/>
      <c r="B375" s="40"/>
      <c r="C375" s="219" t="s">
        <v>460</v>
      </c>
      <c r="D375" s="219" t="s">
        <v>193</v>
      </c>
      <c r="E375" s="220" t="s">
        <v>2660</v>
      </c>
      <c r="F375" s="221" t="s">
        <v>2661</v>
      </c>
      <c r="G375" s="222" t="s">
        <v>595</v>
      </c>
      <c r="H375" s="269"/>
      <c r="I375" s="224"/>
      <c r="J375" s="225">
        <f>ROUND(I375*H375,2)</f>
        <v>0</v>
      </c>
      <c r="K375" s="221" t="s">
        <v>197</v>
      </c>
      <c r="L375" s="45"/>
      <c r="M375" s="226" t="s">
        <v>1</v>
      </c>
      <c r="N375" s="227" t="s">
        <v>43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198</v>
      </c>
      <c r="AT375" s="230" t="s">
        <v>193</v>
      </c>
      <c r="AU375" s="230" t="s">
        <v>88</v>
      </c>
      <c r="AY375" s="18" t="s">
        <v>190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86</v>
      </c>
      <c r="BK375" s="231">
        <f>ROUND(I375*H375,2)</f>
        <v>0</v>
      </c>
      <c r="BL375" s="18" t="s">
        <v>198</v>
      </c>
      <c r="BM375" s="230" t="s">
        <v>2662</v>
      </c>
    </row>
    <row r="376" s="12" customFormat="1" ht="22.8" customHeight="1">
      <c r="A376" s="12"/>
      <c r="B376" s="203"/>
      <c r="C376" s="204"/>
      <c r="D376" s="205" t="s">
        <v>77</v>
      </c>
      <c r="E376" s="217" t="s">
        <v>191</v>
      </c>
      <c r="F376" s="217" t="s">
        <v>192</v>
      </c>
      <c r="G376" s="204"/>
      <c r="H376" s="204"/>
      <c r="I376" s="207"/>
      <c r="J376" s="218">
        <f>BK376</f>
        <v>0</v>
      </c>
      <c r="K376" s="204"/>
      <c r="L376" s="209"/>
      <c r="M376" s="210"/>
      <c r="N376" s="211"/>
      <c r="O376" s="211"/>
      <c r="P376" s="212">
        <f>SUM(P377:P418)</f>
        <v>0</v>
      </c>
      <c r="Q376" s="211"/>
      <c r="R376" s="212">
        <f>SUM(R377:R418)</f>
        <v>0.14570077000000001</v>
      </c>
      <c r="S376" s="211"/>
      <c r="T376" s="213">
        <f>SUM(T377:T418)</f>
        <v>0.087010000000000004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4" t="s">
        <v>88</v>
      </c>
      <c r="AT376" s="215" t="s">
        <v>77</v>
      </c>
      <c r="AU376" s="215" t="s">
        <v>86</v>
      </c>
      <c r="AY376" s="214" t="s">
        <v>190</v>
      </c>
      <c r="BK376" s="216">
        <f>SUM(BK377:BK418)</f>
        <v>0</v>
      </c>
    </row>
    <row r="377" s="2" customFormat="1" ht="16.5" customHeight="1">
      <c r="A377" s="39"/>
      <c r="B377" s="40"/>
      <c r="C377" s="219" t="s">
        <v>465</v>
      </c>
      <c r="D377" s="219" t="s">
        <v>193</v>
      </c>
      <c r="E377" s="220" t="s">
        <v>2663</v>
      </c>
      <c r="F377" s="221" t="s">
        <v>2664</v>
      </c>
      <c r="G377" s="222" t="s">
        <v>292</v>
      </c>
      <c r="H377" s="223">
        <v>7.8650000000000002</v>
      </c>
      <c r="I377" s="224"/>
      <c r="J377" s="225">
        <f>ROUND(I377*H377,2)</f>
        <v>0</v>
      </c>
      <c r="K377" s="221" t="s">
        <v>197</v>
      </c>
      <c r="L377" s="45"/>
      <c r="M377" s="226" t="s">
        <v>1</v>
      </c>
      <c r="N377" s="227" t="s">
        <v>43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0.01</v>
      </c>
      <c r="T377" s="229">
        <f>S377*H377</f>
        <v>0.078649999999999998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198</v>
      </c>
      <c r="AT377" s="230" t="s">
        <v>193</v>
      </c>
      <c r="AU377" s="230" t="s">
        <v>88</v>
      </c>
      <c r="AY377" s="18" t="s">
        <v>190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86</v>
      </c>
      <c r="BK377" s="231">
        <f>ROUND(I377*H377,2)</f>
        <v>0</v>
      </c>
      <c r="BL377" s="18" t="s">
        <v>198</v>
      </c>
      <c r="BM377" s="230" t="s">
        <v>2665</v>
      </c>
    </row>
    <row r="378" s="13" customFormat="1">
      <c r="A378" s="13"/>
      <c r="B378" s="232"/>
      <c r="C378" s="233"/>
      <c r="D378" s="234" t="s">
        <v>218</v>
      </c>
      <c r="E378" s="235" t="s">
        <v>1</v>
      </c>
      <c r="F378" s="236" t="s">
        <v>2666</v>
      </c>
      <c r="G378" s="233"/>
      <c r="H378" s="237">
        <v>6.1050000000000004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218</v>
      </c>
      <c r="AU378" s="243" t="s">
        <v>88</v>
      </c>
      <c r="AV378" s="13" t="s">
        <v>88</v>
      </c>
      <c r="AW378" s="13" t="s">
        <v>32</v>
      </c>
      <c r="AX378" s="13" t="s">
        <v>78</v>
      </c>
      <c r="AY378" s="243" t="s">
        <v>190</v>
      </c>
    </row>
    <row r="379" s="13" customFormat="1">
      <c r="A379" s="13"/>
      <c r="B379" s="232"/>
      <c r="C379" s="233"/>
      <c r="D379" s="234" t="s">
        <v>218</v>
      </c>
      <c r="E379" s="235" t="s">
        <v>1</v>
      </c>
      <c r="F379" s="236" t="s">
        <v>2667</v>
      </c>
      <c r="G379" s="233"/>
      <c r="H379" s="237">
        <v>1.76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218</v>
      </c>
      <c r="AU379" s="243" t="s">
        <v>88</v>
      </c>
      <c r="AV379" s="13" t="s">
        <v>88</v>
      </c>
      <c r="AW379" s="13" t="s">
        <v>32</v>
      </c>
      <c r="AX379" s="13" t="s">
        <v>78</v>
      </c>
      <c r="AY379" s="243" t="s">
        <v>190</v>
      </c>
    </row>
    <row r="380" s="14" customFormat="1">
      <c r="A380" s="14"/>
      <c r="B380" s="244"/>
      <c r="C380" s="245"/>
      <c r="D380" s="234" t="s">
        <v>218</v>
      </c>
      <c r="E380" s="246" t="s">
        <v>1</v>
      </c>
      <c r="F380" s="247" t="s">
        <v>221</v>
      </c>
      <c r="G380" s="245"/>
      <c r="H380" s="248">
        <v>7.8650000000000002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4" t="s">
        <v>218</v>
      </c>
      <c r="AU380" s="254" t="s">
        <v>88</v>
      </c>
      <c r="AV380" s="14" t="s">
        <v>210</v>
      </c>
      <c r="AW380" s="14" t="s">
        <v>32</v>
      </c>
      <c r="AX380" s="14" t="s">
        <v>86</v>
      </c>
      <c r="AY380" s="254" t="s">
        <v>190</v>
      </c>
    </row>
    <row r="381" s="2" customFormat="1" ht="24.15" customHeight="1">
      <c r="A381" s="39"/>
      <c r="B381" s="40"/>
      <c r="C381" s="219" t="s">
        <v>469</v>
      </c>
      <c r="D381" s="219" t="s">
        <v>193</v>
      </c>
      <c r="E381" s="220" t="s">
        <v>891</v>
      </c>
      <c r="F381" s="221" t="s">
        <v>892</v>
      </c>
      <c r="G381" s="222" t="s">
        <v>600</v>
      </c>
      <c r="H381" s="223">
        <v>8.3719999999999999</v>
      </c>
      <c r="I381" s="224"/>
      <c r="J381" s="225">
        <f>ROUND(I381*H381,2)</f>
        <v>0</v>
      </c>
      <c r="K381" s="221" t="s">
        <v>197</v>
      </c>
      <c r="L381" s="45"/>
      <c r="M381" s="226" t="s">
        <v>1</v>
      </c>
      <c r="N381" s="227" t="s">
        <v>43</v>
      </c>
      <c r="O381" s="92"/>
      <c r="P381" s="228">
        <f>O381*H381</f>
        <v>0</v>
      </c>
      <c r="Q381" s="228">
        <v>6.0000000000000002E-05</v>
      </c>
      <c r="R381" s="228">
        <f>Q381*H381</f>
        <v>0.00050232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210</v>
      </c>
      <c r="AT381" s="230" t="s">
        <v>193</v>
      </c>
      <c r="AU381" s="230" t="s">
        <v>88</v>
      </c>
      <c r="AY381" s="18" t="s">
        <v>190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86</v>
      </c>
      <c r="BK381" s="231">
        <f>ROUND(I381*H381,2)</f>
        <v>0</v>
      </c>
      <c r="BL381" s="18" t="s">
        <v>210</v>
      </c>
      <c r="BM381" s="230" t="s">
        <v>2668</v>
      </c>
    </row>
    <row r="382" s="13" customFormat="1">
      <c r="A382" s="13"/>
      <c r="B382" s="232"/>
      <c r="C382" s="233"/>
      <c r="D382" s="234" t="s">
        <v>218</v>
      </c>
      <c r="E382" s="235" t="s">
        <v>1</v>
      </c>
      <c r="F382" s="236" t="s">
        <v>2669</v>
      </c>
      <c r="G382" s="233"/>
      <c r="H382" s="237">
        <v>2.5760000000000001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218</v>
      </c>
      <c r="AU382" s="243" t="s">
        <v>88</v>
      </c>
      <c r="AV382" s="13" t="s">
        <v>88</v>
      </c>
      <c r="AW382" s="13" t="s">
        <v>32</v>
      </c>
      <c r="AX382" s="13" t="s">
        <v>78</v>
      </c>
      <c r="AY382" s="243" t="s">
        <v>190</v>
      </c>
    </row>
    <row r="383" s="13" customFormat="1">
      <c r="A383" s="13"/>
      <c r="B383" s="232"/>
      <c r="C383" s="233"/>
      <c r="D383" s="234" t="s">
        <v>218</v>
      </c>
      <c r="E383" s="235" t="s">
        <v>1</v>
      </c>
      <c r="F383" s="236" t="s">
        <v>2670</v>
      </c>
      <c r="G383" s="233"/>
      <c r="H383" s="237">
        <v>0.96599999999999997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218</v>
      </c>
      <c r="AU383" s="243" t="s">
        <v>88</v>
      </c>
      <c r="AV383" s="13" t="s">
        <v>88</v>
      </c>
      <c r="AW383" s="13" t="s">
        <v>32</v>
      </c>
      <c r="AX383" s="13" t="s">
        <v>78</v>
      </c>
      <c r="AY383" s="243" t="s">
        <v>190</v>
      </c>
    </row>
    <row r="384" s="13" customFormat="1">
      <c r="A384" s="13"/>
      <c r="B384" s="232"/>
      <c r="C384" s="233"/>
      <c r="D384" s="234" t="s">
        <v>218</v>
      </c>
      <c r="E384" s="235" t="s">
        <v>1</v>
      </c>
      <c r="F384" s="236" t="s">
        <v>2671</v>
      </c>
      <c r="G384" s="233"/>
      <c r="H384" s="237">
        <v>3.0590000000000002</v>
      </c>
      <c r="I384" s="238"/>
      <c r="J384" s="233"/>
      <c r="K384" s="233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218</v>
      </c>
      <c r="AU384" s="243" t="s">
        <v>88</v>
      </c>
      <c r="AV384" s="13" t="s">
        <v>88</v>
      </c>
      <c r="AW384" s="13" t="s">
        <v>32</v>
      </c>
      <c r="AX384" s="13" t="s">
        <v>78</v>
      </c>
      <c r="AY384" s="243" t="s">
        <v>190</v>
      </c>
    </row>
    <row r="385" s="13" customFormat="1">
      <c r="A385" s="13"/>
      <c r="B385" s="232"/>
      <c r="C385" s="233"/>
      <c r="D385" s="234" t="s">
        <v>218</v>
      </c>
      <c r="E385" s="235" t="s">
        <v>1</v>
      </c>
      <c r="F385" s="236" t="s">
        <v>2672</v>
      </c>
      <c r="G385" s="233"/>
      <c r="H385" s="237">
        <v>1.7709999999999999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218</v>
      </c>
      <c r="AU385" s="243" t="s">
        <v>88</v>
      </c>
      <c r="AV385" s="13" t="s">
        <v>88</v>
      </c>
      <c r="AW385" s="13" t="s">
        <v>32</v>
      </c>
      <c r="AX385" s="13" t="s">
        <v>78</v>
      </c>
      <c r="AY385" s="243" t="s">
        <v>190</v>
      </c>
    </row>
    <row r="386" s="14" customFormat="1">
      <c r="A386" s="14"/>
      <c r="B386" s="244"/>
      <c r="C386" s="245"/>
      <c r="D386" s="234" t="s">
        <v>218</v>
      </c>
      <c r="E386" s="246" t="s">
        <v>1</v>
      </c>
      <c r="F386" s="247" t="s">
        <v>221</v>
      </c>
      <c r="G386" s="245"/>
      <c r="H386" s="248">
        <v>8.3719999999999999</v>
      </c>
      <c r="I386" s="249"/>
      <c r="J386" s="245"/>
      <c r="K386" s="245"/>
      <c r="L386" s="250"/>
      <c r="M386" s="251"/>
      <c r="N386" s="252"/>
      <c r="O386" s="252"/>
      <c r="P386" s="252"/>
      <c r="Q386" s="252"/>
      <c r="R386" s="252"/>
      <c r="S386" s="252"/>
      <c r="T386" s="25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4" t="s">
        <v>218</v>
      </c>
      <c r="AU386" s="254" t="s">
        <v>88</v>
      </c>
      <c r="AV386" s="14" t="s">
        <v>210</v>
      </c>
      <c r="AW386" s="14" t="s">
        <v>32</v>
      </c>
      <c r="AX386" s="14" t="s">
        <v>86</v>
      </c>
      <c r="AY386" s="254" t="s">
        <v>190</v>
      </c>
    </row>
    <row r="387" s="2" customFormat="1" ht="16.5" customHeight="1">
      <c r="A387" s="39"/>
      <c r="B387" s="40"/>
      <c r="C387" s="255" t="s">
        <v>473</v>
      </c>
      <c r="D387" s="255" t="s">
        <v>299</v>
      </c>
      <c r="E387" s="256" t="s">
        <v>2673</v>
      </c>
      <c r="F387" s="257" t="s">
        <v>2674</v>
      </c>
      <c r="G387" s="258" t="s">
        <v>213</v>
      </c>
      <c r="H387" s="259">
        <v>18.199999999999999</v>
      </c>
      <c r="I387" s="260"/>
      <c r="J387" s="261">
        <f>ROUND(I387*H387,2)</f>
        <v>0</v>
      </c>
      <c r="K387" s="257" t="s">
        <v>197</v>
      </c>
      <c r="L387" s="262"/>
      <c r="M387" s="263" t="s">
        <v>1</v>
      </c>
      <c r="N387" s="264" t="s">
        <v>43</v>
      </c>
      <c r="O387" s="92"/>
      <c r="P387" s="228">
        <f>O387*H387</f>
        <v>0</v>
      </c>
      <c r="Q387" s="228">
        <v>0.00046000000000000001</v>
      </c>
      <c r="R387" s="228">
        <f>Q387*H387</f>
        <v>0.0083719999999999992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202</v>
      </c>
      <c r="AT387" s="230" t="s">
        <v>299</v>
      </c>
      <c r="AU387" s="230" t="s">
        <v>88</v>
      </c>
      <c r="AY387" s="18" t="s">
        <v>190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86</v>
      </c>
      <c r="BK387" s="231">
        <f>ROUND(I387*H387,2)</f>
        <v>0</v>
      </c>
      <c r="BL387" s="18" t="s">
        <v>210</v>
      </c>
      <c r="BM387" s="230" t="s">
        <v>2675</v>
      </c>
    </row>
    <row r="388" s="13" customFormat="1">
      <c r="A388" s="13"/>
      <c r="B388" s="232"/>
      <c r="C388" s="233"/>
      <c r="D388" s="234" t="s">
        <v>218</v>
      </c>
      <c r="E388" s="235" t="s">
        <v>1</v>
      </c>
      <c r="F388" s="236" t="s">
        <v>2676</v>
      </c>
      <c r="G388" s="233"/>
      <c r="H388" s="237">
        <v>5.5999999999999996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218</v>
      </c>
      <c r="AU388" s="243" t="s">
        <v>88</v>
      </c>
      <c r="AV388" s="13" t="s">
        <v>88</v>
      </c>
      <c r="AW388" s="13" t="s">
        <v>32</v>
      </c>
      <c r="AX388" s="13" t="s">
        <v>78</v>
      </c>
      <c r="AY388" s="243" t="s">
        <v>190</v>
      </c>
    </row>
    <row r="389" s="13" customFormat="1">
      <c r="A389" s="13"/>
      <c r="B389" s="232"/>
      <c r="C389" s="233"/>
      <c r="D389" s="234" t="s">
        <v>218</v>
      </c>
      <c r="E389" s="235" t="s">
        <v>1</v>
      </c>
      <c r="F389" s="236" t="s">
        <v>2677</v>
      </c>
      <c r="G389" s="233"/>
      <c r="H389" s="237">
        <v>2.1000000000000001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218</v>
      </c>
      <c r="AU389" s="243" t="s">
        <v>88</v>
      </c>
      <c r="AV389" s="13" t="s">
        <v>88</v>
      </c>
      <c r="AW389" s="13" t="s">
        <v>32</v>
      </c>
      <c r="AX389" s="13" t="s">
        <v>78</v>
      </c>
      <c r="AY389" s="243" t="s">
        <v>190</v>
      </c>
    </row>
    <row r="390" s="13" customFormat="1">
      <c r="A390" s="13"/>
      <c r="B390" s="232"/>
      <c r="C390" s="233"/>
      <c r="D390" s="234" t="s">
        <v>218</v>
      </c>
      <c r="E390" s="235" t="s">
        <v>1</v>
      </c>
      <c r="F390" s="236" t="s">
        <v>2678</v>
      </c>
      <c r="G390" s="233"/>
      <c r="H390" s="237">
        <v>6.6500000000000004</v>
      </c>
      <c r="I390" s="238"/>
      <c r="J390" s="233"/>
      <c r="K390" s="233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218</v>
      </c>
      <c r="AU390" s="243" t="s">
        <v>88</v>
      </c>
      <c r="AV390" s="13" t="s">
        <v>88</v>
      </c>
      <c r="AW390" s="13" t="s">
        <v>32</v>
      </c>
      <c r="AX390" s="13" t="s">
        <v>78</v>
      </c>
      <c r="AY390" s="243" t="s">
        <v>190</v>
      </c>
    </row>
    <row r="391" s="13" customFormat="1">
      <c r="A391" s="13"/>
      <c r="B391" s="232"/>
      <c r="C391" s="233"/>
      <c r="D391" s="234" t="s">
        <v>218</v>
      </c>
      <c r="E391" s="235" t="s">
        <v>1</v>
      </c>
      <c r="F391" s="236" t="s">
        <v>2679</v>
      </c>
      <c r="G391" s="233"/>
      <c r="H391" s="237">
        <v>3.8500000000000001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218</v>
      </c>
      <c r="AU391" s="243" t="s">
        <v>88</v>
      </c>
      <c r="AV391" s="13" t="s">
        <v>88</v>
      </c>
      <c r="AW391" s="13" t="s">
        <v>32</v>
      </c>
      <c r="AX391" s="13" t="s">
        <v>78</v>
      </c>
      <c r="AY391" s="243" t="s">
        <v>190</v>
      </c>
    </row>
    <row r="392" s="14" customFormat="1">
      <c r="A392" s="14"/>
      <c r="B392" s="244"/>
      <c r="C392" s="245"/>
      <c r="D392" s="234" t="s">
        <v>218</v>
      </c>
      <c r="E392" s="246" t="s">
        <v>1</v>
      </c>
      <c r="F392" s="247" t="s">
        <v>221</v>
      </c>
      <c r="G392" s="245"/>
      <c r="H392" s="248">
        <v>18.199999999999999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218</v>
      </c>
      <c r="AU392" s="254" t="s">
        <v>88</v>
      </c>
      <c r="AV392" s="14" t="s">
        <v>210</v>
      </c>
      <c r="AW392" s="14" t="s">
        <v>32</v>
      </c>
      <c r="AX392" s="14" t="s">
        <v>86</v>
      </c>
      <c r="AY392" s="254" t="s">
        <v>190</v>
      </c>
    </row>
    <row r="393" s="2" customFormat="1" ht="24.15" customHeight="1">
      <c r="A393" s="39"/>
      <c r="B393" s="40"/>
      <c r="C393" s="219" t="s">
        <v>479</v>
      </c>
      <c r="D393" s="219" t="s">
        <v>193</v>
      </c>
      <c r="E393" s="220" t="s">
        <v>598</v>
      </c>
      <c r="F393" s="221" t="s">
        <v>599</v>
      </c>
      <c r="G393" s="222" t="s">
        <v>600</v>
      </c>
      <c r="H393" s="223">
        <v>416.529</v>
      </c>
      <c r="I393" s="224"/>
      <c r="J393" s="225">
        <f>ROUND(I393*H393,2)</f>
        <v>0</v>
      </c>
      <c r="K393" s="221" t="s">
        <v>197</v>
      </c>
      <c r="L393" s="45"/>
      <c r="M393" s="226" t="s">
        <v>1</v>
      </c>
      <c r="N393" s="227" t="s">
        <v>43</v>
      </c>
      <c r="O393" s="92"/>
      <c r="P393" s="228">
        <f>O393*H393</f>
        <v>0</v>
      </c>
      <c r="Q393" s="228">
        <v>5.0000000000000002E-05</v>
      </c>
      <c r="R393" s="228">
        <f>Q393*H393</f>
        <v>0.02082645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210</v>
      </c>
      <c r="AT393" s="230" t="s">
        <v>193</v>
      </c>
      <c r="AU393" s="230" t="s">
        <v>88</v>
      </c>
      <c r="AY393" s="18" t="s">
        <v>190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86</v>
      </c>
      <c r="BK393" s="231">
        <f>ROUND(I393*H393,2)</f>
        <v>0</v>
      </c>
      <c r="BL393" s="18" t="s">
        <v>210</v>
      </c>
      <c r="BM393" s="230" t="s">
        <v>2680</v>
      </c>
    </row>
    <row r="394" s="13" customFormat="1">
      <c r="A394" s="13"/>
      <c r="B394" s="232"/>
      <c r="C394" s="233"/>
      <c r="D394" s="234" t="s">
        <v>218</v>
      </c>
      <c r="E394" s="235" t="s">
        <v>1</v>
      </c>
      <c r="F394" s="236" t="s">
        <v>2681</v>
      </c>
      <c r="G394" s="233"/>
      <c r="H394" s="237">
        <v>34.987000000000002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218</v>
      </c>
      <c r="AU394" s="243" t="s">
        <v>88</v>
      </c>
      <c r="AV394" s="13" t="s">
        <v>88</v>
      </c>
      <c r="AW394" s="13" t="s">
        <v>32</v>
      </c>
      <c r="AX394" s="13" t="s">
        <v>78</v>
      </c>
      <c r="AY394" s="243" t="s">
        <v>190</v>
      </c>
    </row>
    <row r="395" s="13" customFormat="1">
      <c r="A395" s="13"/>
      <c r="B395" s="232"/>
      <c r="C395" s="233"/>
      <c r="D395" s="234" t="s">
        <v>218</v>
      </c>
      <c r="E395" s="235" t="s">
        <v>1</v>
      </c>
      <c r="F395" s="236" t="s">
        <v>2682</v>
      </c>
      <c r="G395" s="233"/>
      <c r="H395" s="237">
        <v>111.898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218</v>
      </c>
      <c r="AU395" s="243" t="s">
        <v>88</v>
      </c>
      <c r="AV395" s="13" t="s">
        <v>88</v>
      </c>
      <c r="AW395" s="13" t="s">
        <v>32</v>
      </c>
      <c r="AX395" s="13" t="s">
        <v>78</v>
      </c>
      <c r="AY395" s="243" t="s">
        <v>190</v>
      </c>
    </row>
    <row r="396" s="13" customFormat="1">
      <c r="A396" s="13"/>
      <c r="B396" s="232"/>
      <c r="C396" s="233"/>
      <c r="D396" s="234" t="s">
        <v>218</v>
      </c>
      <c r="E396" s="235" t="s">
        <v>1</v>
      </c>
      <c r="F396" s="236" t="s">
        <v>2683</v>
      </c>
      <c r="G396" s="233"/>
      <c r="H396" s="237">
        <v>12.624000000000001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218</v>
      </c>
      <c r="AU396" s="243" t="s">
        <v>88</v>
      </c>
      <c r="AV396" s="13" t="s">
        <v>88</v>
      </c>
      <c r="AW396" s="13" t="s">
        <v>32</v>
      </c>
      <c r="AX396" s="13" t="s">
        <v>78</v>
      </c>
      <c r="AY396" s="243" t="s">
        <v>190</v>
      </c>
    </row>
    <row r="397" s="13" customFormat="1">
      <c r="A397" s="13"/>
      <c r="B397" s="232"/>
      <c r="C397" s="233"/>
      <c r="D397" s="234" t="s">
        <v>218</v>
      </c>
      <c r="E397" s="235" t="s">
        <v>1</v>
      </c>
      <c r="F397" s="236" t="s">
        <v>2684</v>
      </c>
      <c r="G397" s="233"/>
      <c r="H397" s="237">
        <v>32.735999999999997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218</v>
      </c>
      <c r="AU397" s="243" t="s">
        <v>88</v>
      </c>
      <c r="AV397" s="13" t="s">
        <v>88</v>
      </c>
      <c r="AW397" s="13" t="s">
        <v>32</v>
      </c>
      <c r="AX397" s="13" t="s">
        <v>78</v>
      </c>
      <c r="AY397" s="243" t="s">
        <v>190</v>
      </c>
    </row>
    <row r="398" s="13" customFormat="1">
      <c r="A398" s="13"/>
      <c r="B398" s="232"/>
      <c r="C398" s="233"/>
      <c r="D398" s="234" t="s">
        <v>218</v>
      </c>
      <c r="E398" s="235" t="s">
        <v>1</v>
      </c>
      <c r="F398" s="236" t="s">
        <v>2685</v>
      </c>
      <c r="G398" s="233"/>
      <c r="H398" s="237">
        <v>35.237000000000002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218</v>
      </c>
      <c r="AU398" s="243" t="s">
        <v>88</v>
      </c>
      <c r="AV398" s="13" t="s">
        <v>88</v>
      </c>
      <c r="AW398" s="13" t="s">
        <v>32</v>
      </c>
      <c r="AX398" s="13" t="s">
        <v>78</v>
      </c>
      <c r="AY398" s="243" t="s">
        <v>190</v>
      </c>
    </row>
    <row r="399" s="13" customFormat="1">
      <c r="A399" s="13"/>
      <c r="B399" s="232"/>
      <c r="C399" s="233"/>
      <c r="D399" s="234" t="s">
        <v>218</v>
      </c>
      <c r="E399" s="235" t="s">
        <v>1</v>
      </c>
      <c r="F399" s="236" t="s">
        <v>2686</v>
      </c>
      <c r="G399" s="233"/>
      <c r="H399" s="237">
        <v>100.44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218</v>
      </c>
      <c r="AU399" s="243" t="s">
        <v>88</v>
      </c>
      <c r="AV399" s="13" t="s">
        <v>88</v>
      </c>
      <c r="AW399" s="13" t="s">
        <v>32</v>
      </c>
      <c r="AX399" s="13" t="s">
        <v>78</v>
      </c>
      <c r="AY399" s="243" t="s">
        <v>190</v>
      </c>
    </row>
    <row r="400" s="13" customFormat="1">
      <c r="A400" s="13"/>
      <c r="B400" s="232"/>
      <c r="C400" s="233"/>
      <c r="D400" s="234" t="s">
        <v>218</v>
      </c>
      <c r="E400" s="235" t="s">
        <v>1</v>
      </c>
      <c r="F400" s="236" t="s">
        <v>2687</v>
      </c>
      <c r="G400" s="233"/>
      <c r="H400" s="237">
        <v>21.945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218</v>
      </c>
      <c r="AU400" s="243" t="s">
        <v>88</v>
      </c>
      <c r="AV400" s="13" t="s">
        <v>88</v>
      </c>
      <c r="AW400" s="13" t="s">
        <v>32</v>
      </c>
      <c r="AX400" s="13" t="s">
        <v>78</v>
      </c>
      <c r="AY400" s="243" t="s">
        <v>190</v>
      </c>
    </row>
    <row r="401" s="13" customFormat="1">
      <c r="A401" s="13"/>
      <c r="B401" s="232"/>
      <c r="C401" s="233"/>
      <c r="D401" s="234" t="s">
        <v>218</v>
      </c>
      <c r="E401" s="235" t="s">
        <v>1</v>
      </c>
      <c r="F401" s="236" t="s">
        <v>2688</v>
      </c>
      <c r="G401" s="233"/>
      <c r="H401" s="237">
        <v>66.662000000000006</v>
      </c>
      <c r="I401" s="238"/>
      <c r="J401" s="233"/>
      <c r="K401" s="233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218</v>
      </c>
      <c r="AU401" s="243" t="s">
        <v>88</v>
      </c>
      <c r="AV401" s="13" t="s">
        <v>88</v>
      </c>
      <c r="AW401" s="13" t="s">
        <v>32</v>
      </c>
      <c r="AX401" s="13" t="s">
        <v>78</v>
      </c>
      <c r="AY401" s="243" t="s">
        <v>190</v>
      </c>
    </row>
    <row r="402" s="14" customFormat="1">
      <c r="A402" s="14"/>
      <c r="B402" s="244"/>
      <c r="C402" s="245"/>
      <c r="D402" s="234" t="s">
        <v>218</v>
      </c>
      <c r="E402" s="246" t="s">
        <v>1</v>
      </c>
      <c r="F402" s="247" t="s">
        <v>221</v>
      </c>
      <c r="G402" s="245"/>
      <c r="H402" s="248">
        <v>416.529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218</v>
      </c>
      <c r="AU402" s="254" t="s">
        <v>88</v>
      </c>
      <c r="AV402" s="14" t="s">
        <v>210</v>
      </c>
      <c r="AW402" s="14" t="s">
        <v>32</v>
      </c>
      <c r="AX402" s="14" t="s">
        <v>86</v>
      </c>
      <c r="AY402" s="254" t="s">
        <v>190</v>
      </c>
    </row>
    <row r="403" s="2" customFormat="1" ht="21.75" customHeight="1">
      <c r="A403" s="39"/>
      <c r="B403" s="40"/>
      <c r="C403" s="255" t="s">
        <v>483</v>
      </c>
      <c r="D403" s="255" t="s">
        <v>299</v>
      </c>
      <c r="E403" s="256" t="s">
        <v>2689</v>
      </c>
      <c r="F403" s="257" t="s">
        <v>2690</v>
      </c>
      <c r="G403" s="258" t="s">
        <v>292</v>
      </c>
      <c r="H403" s="259">
        <v>16.760000000000002</v>
      </c>
      <c r="I403" s="260"/>
      <c r="J403" s="261">
        <f>ROUND(I403*H403,2)</f>
        <v>0</v>
      </c>
      <c r="K403" s="257" t="s">
        <v>1</v>
      </c>
      <c r="L403" s="262"/>
      <c r="M403" s="263" t="s">
        <v>1</v>
      </c>
      <c r="N403" s="264" t="s">
        <v>43</v>
      </c>
      <c r="O403" s="92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202</v>
      </c>
      <c r="AT403" s="230" t="s">
        <v>299</v>
      </c>
      <c r="AU403" s="230" t="s">
        <v>88</v>
      </c>
      <c r="AY403" s="18" t="s">
        <v>190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86</v>
      </c>
      <c r="BK403" s="231">
        <f>ROUND(I403*H403,2)</f>
        <v>0</v>
      </c>
      <c r="BL403" s="18" t="s">
        <v>210</v>
      </c>
      <c r="BM403" s="230" t="s">
        <v>2691</v>
      </c>
    </row>
    <row r="404" s="13" customFormat="1">
      <c r="A404" s="13"/>
      <c r="B404" s="232"/>
      <c r="C404" s="233"/>
      <c r="D404" s="234" t="s">
        <v>218</v>
      </c>
      <c r="E404" s="235" t="s">
        <v>1</v>
      </c>
      <c r="F404" s="236" t="s">
        <v>2692</v>
      </c>
      <c r="G404" s="233"/>
      <c r="H404" s="237">
        <v>6.016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218</v>
      </c>
      <c r="AU404" s="243" t="s">
        <v>88</v>
      </c>
      <c r="AV404" s="13" t="s">
        <v>88</v>
      </c>
      <c r="AW404" s="13" t="s">
        <v>32</v>
      </c>
      <c r="AX404" s="13" t="s">
        <v>78</v>
      </c>
      <c r="AY404" s="243" t="s">
        <v>190</v>
      </c>
    </row>
    <row r="405" s="13" customFormat="1">
      <c r="A405" s="13"/>
      <c r="B405" s="232"/>
      <c r="C405" s="233"/>
      <c r="D405" s="234" t="s">
        <v>218</v>
      </c>
      <c r="E405" s="235" t="s">
        <v>1</v>
      </c>
      <c r="F405" s="236" t="s">
        <v>2693</v>
      </c>
      <c r="G405" s="233"/>
      <c r="H405" s="237">
        <v>1.76</v>
      </c>
      <c r="I405" s="238"/>
      <c r="J405" s="233"/>
      <c r="K405" s="233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218</v>
      </c>
      <c r="AU405" s="243" t="s">
        <v>88</v>
      </c>
      <c r="AV405" s="13" t="s">
        <v>88</v>
      </c>
      <c r="AW405" s="13" t="s">
        <v>32</v>
      </c>
      <c r="AX405" s="13" t="s">
        <v>78</v>
      </c>
      <c r="AY405" s="243" t="s">
        <v>190</v>
      </c>
    </row>
    <row r="406" s="13" customFormat="1">
      <c r="A406" s="13"/>
      <c r="B406" s="232"/>
      <c r="C406" s="233"/>
      <c r="D406" s="234" t="s">
        <v>218</v>
      </c>
      <c r="E406" s="235" t="s">
        <v>1</v>
      </c>
      <c r="F406" s="236" t="s">
        <v>2694</v>
      </c>
      <c r="G406" s="233"/>
      <c r="H406" s="237">
        <v>5.4000000000000004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218</v>
      </c>
      <c r="AU406" s="243" t="s">
        <v>88</v>
      </c>
      <c r="AV406" s="13" t="s">
        <v>88</v>
      </c>
      <c r="AW406" s="13" t="s">
        <v>32</v>
      </c>
      <c r="AX406" s="13" t="s">
        <v>78</v>
      </c>
      <c r="AY406" s="243" t="s">
        <v>190</v>
      </c>
    </row>
    <row r="407" s="13" customFormat="1">
      <c r="A407" s="13"/>
      <c r="B407" s="232"/>
      <c r="C407" s="233"/>
      <c r="D407" s="234" t="s">
        <v>218</v>
      </c>
      <c r="E407" s="235" t="s">
        <v>1</v>
      </c>
      <c r="F407" s="236" t="s">
        <v>2695</v>
      </c>
      <c r="G407" s="233"/>
      <c r="H407" s="237">
        <v>3.5840000000000001</v>
      </c>
      <c r="I407" s="238"/>
      <c r="J407" s="233"/>
      <c r="K407" s="233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218</v>
      </c>
      <c r="AU407" s="243" t="s">
        <v>88</v>
      </c>
      <c r="AV407" s="13" t="s">
        <v>88</v>
      </c>
      <c r="AW407" s="13" t="s">
        <v>32</v>
      </c>
      <c r="AX407" s="13" t="s">
        <v>78</v>
      </c>
      <c r="AY407" s="243" t="s">
        <v>190</v>
      </c>
    </row>
    <row r="408" s="14" customFormat="1">
      <c r="A408" s="14"/>
      <c r="B408" s="244"/>
      <c r="C408" s="245"/>
      <c r="D408" s="234" t="s">
        <v>218</v>
      </c>
      <c r="E408" s="246" t="s">
        <v>1</v>
      </c>
      <c r="F408" s="247" t="s">
        <v>221</v>
      </c>
      <c r="G408" s="245"/>
      <c r="H408" s="248">
        <v>16.760000000000002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218</v>
      </c>
      <c r="AU408" s="254" t="s">
        <v>88</v>
      </c>
      <c r="AV408" s="14" t="s">
        <v>210</v>
      </c>
      <c r="AW408" s="14" t="s">
        <v>32</v>
      </c>
      <c r="AX408" s="14" t="s">
        <v>86</v>
      </c>
      <c r="AY408" s="254" t="s">
        <v>190</v>
      </c>
    </row>
    <row r="409" s="2" customFormat="1" ht="24.15" customHeight="1">
      <c r="A409" s="39"/>
      <c r="B409" s="40"/>
      <c r="C409" s="255" t="s">
        <v>487</v>
      </c>
      <c r="D409" s="255" t="s">
        <v>299</v>
      </c>
      <c r="E409" s="256" t="s">
        <v>2696</v>
      </c>
      <c r="F409" s="257" t="s">
        <v>2697</v>
      </c>
      <c r="G409" s="258" t="s">
        <v>244</v>
      </c>
      <c r="H409" s="259">
        <v>0.11600000000000001</v>
      </c>
      <c r="I409" s="260"/>
      <c r="J409" s="261">
        <f>ROUND(I409*H409,2)</f>
        <v>0</v>
      </c>
      <c r="K409" s="257" t="s">
        <v>197</v>
      </c>
      <c r="L409" s="262"/>
      <c r="M409" s="263" t="s">
        <v>1</v>
      </c>
      <c r="N409" s="264" t="s">
        <v>43</v>
      </c>
      <c r="O409" s="92"/>
      <c r="P409" s="228">
        <f>O409*H409</f>
        <v>0</v>
      </c>
      <c r="Q409" s="228">
        <v>1</v>
      </c>
      <c r="R409" s="228">
        <f>Q409*H409</f>
        <v>0.11600000000000001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202</v>
      </c>
      <c r="AT409" s="230" t="s">
        <v>299</v>
      </c>
      <c r="AU409" s="230" t="s">
        <v>88</v>
      </c>
      <c r="AY409" s="18" t="s">
        <v>190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86</v>
      </c>
      <c r="BK409" s="231">
        <f>ROUND(I409*H409,2)</f>
        <v>0</v>
      </c>
      <c r="BL409" s="18" t="s">
        <v>210</v>
      </c>
      <c r="BM409" s="230" t="s">
        <v>2698</v>
      </c>
    </row>
    <row r="410" s="13" customFormat="1">
      <c r="A410" s="13"/>
      <c r="B410" s="232"/>
      <c r="C410" s="233"/>
      <c r="D410" s="234" t="s">
        <v>218</v>
      </c>
      <c r="E410" s="235" t="s">
        <v>1</v>
      </c>
      <c r="F410" s="236" t="s">
        <v>2699</v>
      </c>
      <c r="G410" s="233"/>
      <c r="H410" s="237">
        <v>0.035000000000000003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218</v>
      </c>
      <c r="AU410" s="243" t="s">
        <v>88</v>
      </c>
      <c r="AV410" s="13" t="s">
        <v>88</v>
      </c>
      <c r="AW410" s="13" t="s">
        <v>32</v>
      </c>
      <c r="AX410" s="13" t="s">
        <v>78</v>
      </c>
      <c r="AY410" s="243" t="s">
        <v>190</v>
      </c>
    </row>
    <row r="411" s="13" customFormat="1">
      <c r="A411" s="13"/>
      <c r="B411" s="232"/>
      <c r="C411" s="233"/>
      <c r="D411" s="234" t="s">
        <v>218</v>
      </c>
      <c r="E411" s="235" t="s">
        <v>1</v>
      </c>
      <c r="F411" s="236" t="s">
        <v>2700</v>
      </c>
      <c r="G411" s="233"/>
      <c r="H411" s="237">
        <v>0.012999999999999999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218</v>
      </c>
      <c r="AU411" s="243" t="s">
        <v>88</v>
      </c>
      <c r="AV411" s="13" t="s">
        <v>88</v>
      </c>
      <c r="AW411" s="13" t="s">
        <v>32</v>
      </c>
      <c r="AX411" s="13" t="s">
        <v>78</v>
      </c>
      <c r="AY411" s="243" t="s">
        <v>190</v>
      </c>
    </row>
    <row r="412" s="13" customFormat="1">
      <c r="A412" s="13"/>
      <c r="B412" s="232"/>
      <c r="C412" s="233"/>
      <c r="D412" s="234" t="s">
        <v>218</v>
      </c>
      <c r="E412" s="235" t="s">
        <v>1</v>
      </c>
      <c r="F412" s="236" t="s">
        <v>2701</v>
      </c>
      <c r="G412" s="233"/>
      <c r="H412" s="237">
        <v>0.035000000000000003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218</v>
      </c>
      <c r="AU412" s="243" t="s">
        <v>88</v>
      </c>
      <c r="AV412" s="13" t="s">
        <v>88</v>
      </c>
      <c r="AW412" s="13" t="s">
        <v>32</v>
      </c>
      <c r="AX412" s="13" t="s">
        <v>78</v>
      </c>
      <c r="AY412" s="243" t="s">
        <v>190</v>
      </c>
    </row>
    <row r="413" s="13" customFormat="1">
      <c r="A413" s="13"/>
      <c r="B413" s="232"/>
      <c r="C413" s="233"/>
      <c r="D413" s="234" t="s">
        <v>218</v>
      </c>
      <c r="E413" s="235" t="s">
        <v>1</v>
      </c>
      <c r="F413" s="236" t="s">
        <v>2702</v>
      </c>
      <c r="G413" s="233"/>
      <c r="H413" s="237">
        <v>0.021999999999999999</v>
      </c>
      <c r="I413" s="238"/>
      <c r="J413" s="233"/>
      <c r="K413" s="233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218</v>
      </c>
      <c r="AU413" s="243" t="s">
        <v>88</v>
      </c>
      <c r="AV413" s="13" t="s">
        <v>88</v>
      </c>
      <c r="AW413" s="13" t="s">
        <v>32</v>
      </c>
      <c r="AX413" s="13" t="s">
        <v>78</v>
      </c>
      <c r="AY413" s="243" t="s">
        <v>190</v>
      </c>
    </row>
    <row r="414" s="14" customFormat="1">
      <c r="A414" s="14"/>
      <c r="B414" s="244"/>
      <c r="C414" s="245"/>
      <c r="D414" s="234" t="s">
        <v>218</v>
      </c>
      <c r="E414" s="246" t="s">
        <v>1</v>
      </c>
      <c r="F414" s="247" t="s">
        <v>221</v>
      </c>
      <c r="G414" s="245"/>
      <c r="H414" s="248">
        <v>0.105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218</v>
      </c>
      <c r="AU414" s="254" t="s">
        <v>88</v>
      </c>
      <c r="AV414" s="14" t="s">
        <v>210</v>
      </c>
      <c r="AW414" s="14" t="s">
        <v>32</v>
      </c>
      <c r="AX414" s="14" t="s">
        <v>86</v>
      </c>
      <c r="AY414" s="254" t="s">
        <v>190</v>
      </c>
    </row>
    <row r="415" s="13" customFormat="1">
      <c r="A415" s="13"/>
      <c r="B415" s="232"/>
      <c r="C415" s="233"/>
      <c r="D415" s="234" t="s">
        <v>218</v>
      </c>
      <c r="E415" s="233"/>
      <c r="F415" s="236" t="s">
        <v>2703</v>
      </c>
      <c r="G415" s="233"/>
      <c r="H415" s="237">
        <v>0.11600000000000001</v>
      </c>
      <c r="I415" s="238"/>
      <c r="J415" s="233"/>
      <c r="K415" s="233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218</v>
      </c>
      <c r="AU415" s="243" t="s">
        <v>88</v>
      </c>
      <c r="AV415" s="13" t="s">
        <v>88</v>
      </c>
      <c r="AW415" s="13" t="s">
        <v>4</v>
      </c>
      <c r="AX415" s="13" t="s">
        <v>86</v>
      </c>
      <c r="AY415" s="243" t="s">
        <v>190</v>
      </c>
    </row>
    <row r="416" s="2" customFormat="1" ht="24.15" customHeight="1">
      <c r="A416" s="39"/>
      <c r="B416" s="40"/>
      <c r="C416" s="219" t="s">
        <v>492</v>
      </c>
      <c r="D416" s="219" t="s">
        <v>193</v>
      </c>
      <c r="E416" s="220" t="s">
        <v>2704</v>
      </c>
      <c r="F416" s="221" t="s">
        <v>2705</v>
      </c>
      <c r="G416" s="222" t="s">
        <v>600</v>
      </c>
      <c r="H416" s="223">
        <v>8.3599999999999994</v>
      </c>
      <c r="I416" s="224"/>
      <c r="J416" s="225">
        <f>ROUND(I416*H416,2)</f>
        <v>0</v>
      </c>
      <c r="K416" s="221" t="s">
        <v>197</v>
      </c>
      <c r="L416" s="45"/>
      <c r="M416" s="226" t="s">
        <v>1</v>
      </c>
      <c r="N416" s="227" t="s">
        <v>43</v>
      </c>
      <c r="O416" s="92"/>
      <c r="P416" s="228">
        <f>O416*H416</f>
        <v>0</v>
      </c>
      <c r="Q416" s="228">
        <v>0</v>
      </c>
      <c r="R416" s="228">
        <f>Q416*H416</f>
        <v>0</v>
      </c>
      <c r="S416" s="228">
        <v>0.001</v>
      </c>
      <c r="T416" s="229">
        <f>S416*H416</f>
        <v>0.0083599999999999994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198</v>
      </c>
      <c r="AT416" s="230" t="s">
        <v>193</v>
      </c>
      <c r="AU416" s="230" t="s">
        <v>88</v>
      </c>
      <c r="AY416" s="18" t="s">
        <v>190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86</v>
      </c>
      <c r="BK416" s="231">
        <f>ROUND(I416*H416,2)</f>
        <v>0</v>
      </c>
      <c r="BL416" s="18" t="s">
        <v>198</v>
      </c>
      <c r="BM416" s="230" t="s">
        <v>2706</v>
      </c>
    </row>
    <row r="417" s="13" customFormat="1">
      <c r="A417" s="13"/>
      <c r="B417" s="232"/>
      <c r="C417" s="233"/>
      <c r="D417" s="234" t="s">
        <v>218</v>
      </c>
      <c r="E417" s="235" t="s">
        <v>1</v>
      </c>
      <c r="F417" s="236" t="s">
        <v>2707</v>
      </c>
      <c r="G417" s="233"/>
      <c r="H417" s="237">
        <v>8.3599999999999994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218</v>
      </c>
      <c r="AU417" s="243" t="s">
        <v>88</v>
      </c>
      <c r="AV417" s="13" t="s">
        <v>88</v>
      </c>
      <c r="AW417" s="13" t="s">
        <v>32</v>
      </c>
      <c r="AX417" s="13" t="s">
        <v>86</v>
      </c>
      <c r="AY417" s="243" t="s">
        <v>190</v>
      </c>
    </row>
    <row r="418" s="2" customFormat="1" ht="21.75" customHeight="1">
      <c r="A418" s="39"/>
      <c r="B418" s="40"/>
      <c r="C418" s="219" t="s">
        <v>496</v>
      </c>
      <c r="D418" s="219" t="s">
        <v>193</v>
      </c>
      <c r="E418" s="220" t="s">
        <v>617</v>
      </c>
      <c r="F418" s="221" t="s">
        <v>2708</v>
      </c>
      <c r="G418" s="222" t="s">
        <v>595</v>
      </c>
      <c r="H418" s="269"/>
      <c r="I418" s="224"/>
      <c r="J418" s="225">
        <f>ROUND(I418*H418,2)</f>
        <v>0</v>
      </c>
      <c r="K418" s="221" t="s">
        <v>197</v>
      </c>
      <c r="L418" s="45"/>
      <c r="M418" s="226" t="s">
        <v>1</v>
      </c>
      <c r="N418" s="227" t="s">
        <v>43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198</v>
      </c>
      <c r="AT418" s="230" t="s">
        <v>193</v>
      </c>
      <c r="AU418" s="230" t="s">
        <v>88</v>
      </c>
      <c r="AY418" s="18" t="s">
        <v>190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86</v>
      </c>
      <c r="BK418" s="231">
        <f>ROUND(I418*H418,2)</f>
        <v>0</v>
      </c>
      <c r="BL418" s="18" t="s">
        <v>198</v>
      </c>
      <c r="BM418" s="230" t="s">
        <v>2709</v>
      </c>
    </row>
    <row r="419" s="12" customFormat="1" ht="22.8" customHeight="1">
      <c r="A419" s="12"/>
      <c r="B419" s="203"/>
      <c r="C419" s="204"/>
      <c r="D419" s="205" t="s">
        <v>77</v>
      </c>
      <c r="E419" s="217" t="s">
        <v>198</v>
      </c>
      <c r="F419" s="217" t="s">
        <v>277</v>
      </c>
      <c r="G419" s="204"/>
      <c r="H419" s="204"/>
      <c r="I419" s="207"/>
      <c r="J419" s="218">
        <f>BK419</f>
        <v>0</v>
      </c>
      <c r="K419" s="204"/>
      <c r="L419" s="209"/>
      <c r="M419" s="210"/>
      <c r="N419" s="211"/>
      <c r="O419" s="211"/>
      <c r="P419" s="212">
        <f>SUM(P420:P432)</f>
        <v>0</v>
      </c>
      <c r="Q419" s="211"/>
      <c r="R419" s="212">
        <f>SUM(R420:R432)</f>
        <v>0</v>
      </c>
      <c r="S419" s="211"/>
      <c r="T419" s="213">
        <f>SUM(T420:T432)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4" t="s">
        <v>86</v>
      </c>
      <c r="AT419" s="215" t="s">
        <v>77</v>
      </c>
      <c r="AU419" s="215" t="s">
        <v>86</v>
      </c>
      <c r="AY419" s="214" t="s">
        <v>190</v>
      </c>
      <c r="BK419" s="216">
        <f>SUM(BK420:BK432)</f>
        <v>0</v>
      </c>
    </row>
    <row r="420" s="2" customFormat="1" ht="24.15" customHeight="1">
      <c r="A420" s="39"/>
      <c r="B420" s="40"/>
      <c r="C420" s="219" t="s">
        <v>500</v>
      </c>
      <c r="D420" s="219" t="s">
        <v>193</v>
      </c>
      <c r="E420" s="220" t="s">
        <v>2710</v>
      </c>
      <c r="F420" s="221" t="s">
        <v>2711</v>
      </c>
      <c r="G420" s="222" t="s">
        <v>224</v>
      </c>
      <c r="H420" s="223">
        <v>88.620000000000005</v>
      </c>
      <c r="I420" s="224"/>
      <c r="J420" s="225">
        <f>ROUND(I420*H420,2)</f>
        <v>0</v>
      </c>
      <c r="K420" s="221" t="s">
        <v>197</v>
      </c>
      <c r="L420" s="45"/>
      <c r="M420" s="226" t="s">
        <v>1</v>
      </c>
      <c r="N420" s="227" t="s">
        <v>43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210</v>
      </c>
      <c r="AT420" s="230" t="s">
        <v>193</v>
      </c>
      <c r="AU420" s="230" t="s">
        <v>88</v>
      </c>
      <c r="AY420" s="18" t="s">
        <v>190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86</v>
      </c>
      <c r="BK420" s="231">
        <f>ROUND(I420*H420,2)</f>
        <v>0</v>
      </c>
      <c r="BL420" s="18" t="s">
        <v>210</v>
      </c>
      <c r="BM420" s="230" t="s">
        <v>2712</v>
      </c>
    </row>
    <row r="421" s="13" customFormat="1">
      <c r="A421" s="13"/>
      <c r="B421" s="232"/>
      <c r="C421" s="233"/>
      <c r="D421" s="234" t="s">
        <v>218</v>
      </c>
      <c r="E421" s="235" t="s">
        <v>1</v>
      </c>
      <c r="F421" s="236" t="s">
        <v>2713</v>
      </c>
      <c r="G421" s="233"/>
      <c r="H421" s="237">
        <v>41.549999999999997</v>
      </c>
      <c r="I421" s="238"/>
      <c r="J421" s="233"/>
      <c r="K421" s="233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218</v>
      </c>
      <c r="AU421" s="243" t="s">
        <v>88</v>
      </c>
      <c r="AV421" s="13" t="s">
        <v>88</v>
      </c>
      <c r="AW421" s="13" t="s">
        <v>32</v>
      </c>
      <c r="AX421" s="13" t="s">
        <v>78</v>
      </c>
      <c r="AY421" s="243" t="s">
        <v>190</v>
      </c>
    </row>
    <row r="422" s="13" customFormat="1">
      <c r="A422" s="13"/>
      <c r="B422" s="232"/>
      <c r="C422" s="233"/>
      <c r="D422" s="234" t="s">
        <v>218</v>
      </c>
      <c r="E422" s="235" t="s">
        <v>1</v>
      </c>
      <c r="F422" s="236" t="s">
        <v>2714</v>
      </c>
      <c r="G422" s="233"/>
      <c r="H422" s="237">
        <v>47.07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218</v>
      </c>
      <c r="AU422" s="243" t="s">
        <v>88</v>
      </c>
      <c r="AV422" s="13" t="s">
        <v>88</v>
      </c>
      <c r="AW422" s="13" t="s">
        <v>32</v>
      </c>
      <c r="AX422" s="13" t="s">
        <v>78</v>
      </c>
      <c r="AY422" s="243" t="s">
        <v>190</v>
      </c>
    </row>
    <row r="423" s="14" customFormat="1">
      <c r="A423" s="14"/>
      <c r="B423" s="244"/>
      <c r="C423" s="245"/>
      <c r="D423" s="234" t="s">
        <v>218</v>
      </c>
      <c r="E423" s="246" t="s">
        <v>1</v>
      </c>
      <c r="F423" s="247" t="s">
        <v>221</v>
      </c>
      <c r="G423" s="245"/>
      <c r="H423" s="248">
        <v>88.620000000000005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218</v>
      </c>
      <c r="AU423" s="254" t="s">
        <v>88</v>
      </c>
      <c r="AV423" s="14" t="s">
        <v>210</v>
      </c>
      <c r="AW423" s="14" t="s">
        <v>32</v>
      </c>
      <c r="AX423" s="14" t="s">
        <v>86</v>
      </c>
      <c r="AY423" s="254" t="s">
        <v>190</v>
      </c>
    </row>
    <row r="424" s="2" customFormat="1" ht="24.15" customHeight="1">
      <c r="A424" s="39"/>
      <c r="B424" s="40"/>
      <c r="C424" s="219" t="s">
        <v>504</v>
      </c>
      <c r="D424" s="219" t="s">
        <v>193</v>
      </c>
      <c r="E424" s="220" t="s">
        <v>279</v>
      </c>
      <c r="F424" s="221" t="s">
        <v>280</v>
      </c>
      <c r="G424" s="222" t="s">
        <v>224</v>
      </c>
      <c r="H424" s="223">
        <v>9.1999999999999993</v>
      </c>
      <c r="I424" s="224"/>
      <c r="J424" s="225">
        <f>ROUND(I424*H424,2)</f>
        <v>0</v>
      </c>
      <c r="K424" s="221" t="s">
        <v>197</v>
      </c>
      <c r="L424" s="45"/>
      <c r="M424" s="226" t="s">
        <v>1</v>
      </c>
      <c r="N424" s="227" t="s">
        <v>43</v>
      </c>
      <c r="O424" s="92"/>
      <c r="P424" s="228">
        <f>O424*H424</f>
        <v>0</v>
      </c>
      <c r="Q424" s="228">
        <v>0</v>
      </c>
      <c r="R424" s="228">
        <f>Q424*H424</f>
        <v>0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210</v>
      </c>
      <c r="AT424" s="230" t="s">
        <v>193</v>
      </c>
      <c r="AU424" s="230" t="s">
        <v>88</v>
      </c>
      <c r="AY424" s="18" t="s">
        <v>190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86</v>
      </c>
      <c r="BK424" s="231">
        <f>ROUND(I424*H424,2)</f>
        <v>0</v>
      </c>
      <c r="BL424" s="18" t="s">
        <v>210</v>
      </c>
      <c r="BM424" s="230" t="s">
        <v>2715</v>
      </c>
    </row>
    <row r="425" s="13" customFormat="1">
      <c r="A425" s="13"/>
      <c r="B425" s="232"/>
      <c r="C425" s="233"/>
      <c r="D425" s="234" t="s">
        <v>218</v>
      </c>
      <c r="E425" s="235" t="s">
        <v>1</v>
      </c>
      <c r="F425" s="236" t="s">
        <v>2716</v>
      </c>
      <c r="G425" s="233"/>
      <c r="H425" s="237">
        <v>9.1999999999999993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218</v>
      </c>
      <c r="AU425" s="243" t="s">
        <v>88</v>
      </c>
      <c r="AV425" s="13" t="s">
        <v>88</v>
      </c>
      <c r="AW425" s="13" t="s">
        <v>32</v>
      </c>
      <c r="AX425" s="13" t="s">
        <v>86</v>
      </c>
      <c r="AY425" s="243" t="s">
        <v>190</v>
      </c>
    </row>
    <row r="426" s="2" customFormat="1" ht="37.8" customHeight="1">
      <c r="A426" s="39"/>
      <c r="B426" s="40"/>
      <c r="C426" s="219" t="s">
        <v>510</v>
      </c>
      <c r="D426" s="219" t="s">
        <v>193</v>
      </c>
      <c r="E426" s="220" t="s">
        <v>1590</v>
      </c>
      <c r="F426" s="221" t="s">
        <v>1591</v>
      </c>
      <c r="G426" s="222" t="s">
        <v>224</v>
      </c>
      <c r="H426" s="223">
        <v>3.6800000000000002</v>
      </c>
      <c r="I426" s="224"/>
      <c r="J426" s="225">
        <f>ROUND(I426*H426,2)</f>
        <v>0</v>
      </c>
      <c r="K426" s="221" t="s">
        <v>197</v>
      </c>
      <c r="L426" s="45"/>
      <c r="M426" s="226" t="s">
        <v>1</v>
      </c>
      <c r="N426" s="227" t="s">
        <v>43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210</v>
      </c>
      <c r="AT426" s="230" t="s">
        <v>193</v>
      </c>
      <c r="AU426" s="230" t="s">
        <v>88</v>
      </c>
      <c r="AY426" s="18" t="s">
        <v>190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86</v>
      </c>
      <c r="BK426" s="231">
        <f>ROUND(I426*H426,2)</f>
        <v>0</v>
      </c>
      <c r="BL426" s="18" t="s">
        <v>210</v>
      </c>
      <c r="BM426" s="230" t="s">
        <v>2717</v>
      </c>
    </row>
    <row r="427" s="13" customFormat="1">
      <c r="A427" s="13"/>
      <c r="B427" s="232"/>
      <c r="C427" s="233"/>
      <c r="D427" s="234" t="s">
        <v>218</v>
      </c>
      <c r="E427" s="235" t="s">
        <v>1</v>
      </c>
      <c r="F427" s="236" t="s">
        <v>2718</v>
      </c>
      <c r="G427" s="233"/>
      <c r="H427" s="237">
        <v>3.6800000000000002</v>
      </c>
      <c r="I427" s="238"/>
      <c r="J427" s="233"/>
      <c r="K427" s="233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218</v>
      </c>
      <c r="AU427" s="243" t="s">
        <v>88</v>
      </c>
      <c r="AV427" s="13" t="s">
        <v>88</v>
      </c>
      <c r="AW427" s="13" t="s">
        <v>32</v>
      </c>
      <c r="AX427" s="13" t="s">
        <v>86</v>
      </c>
      <c r="AY427" s="243" t="s">
        <v>190</v>
      </c>
    </row>
    <row r="428" s="2" customFormat="1" ht="37.8" customHeight="1">
      <c r="A428" s="39"/>
      <c r="B428" s="40"/>
      <c r="C428" s="219" t="s">
        <v>514</v>
      </c>
      <c r="D428" s="219" t="s">
        <v>193</v>
      </c>
      <c r="E428" s="220" t="s">
        <v>2077</v>
      </c>
      <c r="F428" s="221" t="s">
        <v>2078</v>
      </c>
      <c r="G428" s="222" t="s">
        <v>224</v>
      </c>
      <c r="H428" s="223">
        <v>18.399999999999999</v>
      </c>
      <c r="I428" s="224"/>
      <c r="J428" s="225">
        <f>ROUND(I428*H428,2)</f>
        <v>0</v>
      </c>
      <c r="K428" s="221" t="s">
        <v>197</v>
      </c>
      <c r="L428" s="45"/>
      <c r="M428" s="226" t="s">
        <v>1</v>
      </c>
      <c r="N428" s="227" t="s">
        <v>43</v>
      </c>
      <c r="O428" s="92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210</v>
      </c>
      <c r="AT428" s="230" t="s">
        <v>193</v>
      </c>
      <c r="AU428" s="230" t="s">
        <v>88</v>
      </c>
      <c r="AY428" s="18" t="s">
        <v>190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86</v>
      </c>
      <c r="BK428" s="231">
        <f>ROUND(I428*H428,2)</f>
        <v>0</v>
      </c>
      <c r="BL428" s="18" t="s">
        <v>210</v>
      </c>
      <c r="BM428" s="230" t="s">
        <v>2719</v>
      </c>
    </row>
    <row r="429" s="13" customFormat="1">
      <c r="A429" s="13"/>
      <c r="B429" s="232"/>
      <c r="C429" s="233"/>
      <c r="D429" s="234" t="s">
        <v>218</v>
      </c>
      <c r="E429" s="235" t="s">
        <v>1</v>
      </c>
      <c r="F429" s="236" t="s">
        <v>2718</v>
      </c>
      <c r="G429" s="233"/>
      <c r="H429" s="237">
        <v>3.6800000000000002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218</v>
      </c>
      <c r="AU429" s="243" t="s">
        <v>88</v>
      </c>
      <c r="AV429" s="13" t="s">
        <v>88</v>
      </c>
      <c r="AW429" s="13" t="s">
        <v>32</v>
      </c>
      <c r="AX429" s="13" t="s">
        <v>86</v>
      </c>
      <c r="AY429" s="243" t="s">
        <v>190</v>
      </c>
    </row>
    <row r="430" s="13" customFormat="1">
      <c r="A430" s="13"/>
      <c r="B430" s="232"/>
      <c r="C430" s="233"/>
      <c r="D430" s="234" t="s">
        <v>218</v>
      </c>
      <c r="E430" s="233"/>
      <c r="F430" s="236" t="s">
        <v>2720</v>
      </c>
      <c r="G430" s="233"/>
      <c r="H430" s="237">
        <v>18.399999999999999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218</v>
      </c>
      <c r="AU430" s="243" t="s">
        <v>88</v>
      </c>
      <c r="AV430" s="13" t="s">
        <v>88</v>
      </c>
      <c r="AW430" s="13" t="s">
        <v>4</v>
      </c>
      <c r="AX430" s="13" t="s">
        <v>86</v>
      </c>
      <c r="AY430" s="243" t="s">
        <v>190</v>
      </c>
    </row>
    <row r="431" s="2" customFormat="1" ht="33" customHeight="1">
      <c r="A431" s="39"/>
      <c r="B431" s="40"/>
      <c r="C431" s="219" t="s">
        <v>517</v>
      </c>
      <c r="D431" s="219" t="s">
        <v>193</v>
      </c>
      <c r="E431" s="220" t="s">
        <v>400</v>
      </c>
      <c r="F431" s="221" t="s">
        <v>401</v>
      </c>
      <c r="G431" s="222" t="s">
        <v>244</v>
      </c>
      <c r="H431" s="223">
        <v>6.8079999999999998</v>
      </c>
      <c r="I431" s="224"/>
      <c r="J431" s="225">
        <f>ROUND(I431*H431,2)</f>
        <v>0</v>
      </c>
      <c r="K431" s="221" t="s">
        <v>197</v>
      </c>
      <c r="L431" s="45"/>
      <c r="M431" s="226" t="s">
        <v>1</v>
      </c>
      <c r="N431" s="227" t="s">
        <v>43</v>
      </c>
      <c r="O431" s="92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210</v>
      </c>
      <c r="AT431" s="230" t="s">
        <v>193</v>
      </c>
      <c r="AU431" s="230" t="s">
        <v>88</v>
      </c>
      <c r="AY431" s="18" t="s">
        <v>190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86</v>
      </c>
      <c r="BK431" s="231">
        <f>ROUND(I431*H431,2)</f>
        <v>0</v>
      </c>
      <c r="BL431" s="18" t="s">
        <v>210</v>
      </c>
      <c r="BM431" s="230" t="s">
        <v>2721</v>
      </c>
    </row>
    <row r="432" s="13" customFormat="1">
      <c r="A432" s="13"/>
      <c r="B432" s="232"/>
      <c r="C432" s="233"/>
      <c r="D432" s="234" t="s">
        <v>218</v>
      </c>
      <c r="E432" s="235" t="s">
        <v>1</v>
      </c>
      <c r="F432" s="236" t="s">
        <v>2722</v>
      </c>
      <c r="G432" s="233"/>
      <c r="H432" s="237">
        <v>6.8079999999999998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218</v>
      </c>
      <c r="AU432" s="243" t="s">
        <v>88</v>
      </c>
      <c r="AV432" s="13" t="s">
        <v>88</v>
      </c>
      <c r="AW432" s="13" t="s">
        <v>32</v>
      </c>
      <c r="AX432" s="13" t="s">
        <v>86</v>
      </c>
      <c r="AY432" s="243" t="s">
        <v>190</v>
      </c>
    </row>
    <row r="433" s="12" customFormat="1" ht="25.92" customHeight="1">
      <c r="A433" s="12"/>
      <c r="B433" s="203"/>
      <c r="C433" s="204"/>
      <c r="D433" s="205" t="s">
        <v>77</v>
      </c>
      <c r="E433" s="206" t="s">
        <v>2723</v>
      </c>
      <c r="F433" s="206" t="s">
        <v>2724</v>
      </c>
      <c r="G433" s="204"/>
      <c r="H433" s="204"/>
      <c r="I433" s="207"/>
      <c r="J433" s="208">
        <f>BK433</f>
        <v>0</v>
      </c>
      <c r="K433" s="204"/>
      <c r="L433" s="209"/>
      <c r="M433" s="210"/>
      <c r="N433" s="211"/>
      <c r="O433" s="211"/>
      <c r="P433" s="212">
        <f>P434+P465+P506+P542+P544+P554</f>
        <v>0</v>
      </c>
      <c r="Q433" s="211"/>
      <c r="R433" s="212">
        <f>R434+R465+R506+R542+R544+R554</f>
        <v>11.106309959999999</v>
      </c>
      <c r="S433" s="211"/>
      <c r="T433" s="213">
        <f>T434+T465+T506+T542+T544+T554</f>
        <v>26.161949999999997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4" t="s">
        <v>86</v>
      </c>
      <c r="AT433" s="215" t="s">
        <v>77</v>
      </c>
      <c r="AU433" s="215" t="s">
        <v>78</v>
      </c>
      <c r="AY433" s="214" t="s">
        <v>190</v>
      </c>
      <c r="BK433" s="216">
        <f>BK434+BK465+BK506+BK542+BK544+BK554</f>
        <v>0</v>
      </c>
    </row>
    <row r="434" s="12" customFormat="1" ht="22.8" customHeight="1">
      <c r="A434" s="12"/>
      <c r="B434" s="203"/>
      <c r="C434" s="204"/>
      <c r="D434" s="205" t="s">
        <v>77</v>
      </c>
      <c r="E434" s="217" t="s">
        <v>86</v>
      </c>
      <c r="F434" s="217" t="s">
        <v>1579</v>
      </c>
      <c r="G434" s="204"/>
      <c r="H434" s="204"/>
      <c r="I434" s="207"/>
      <c r="J434" s="218">
        <f>BK434</f>
        <v>0</v>
      </c>
      <c r="K434" s="204"/>
      <c r="L434" s="209"/>
      <c r="M434" s="210"/>
      <c r="N434" s="211"/>
      <c r="O434" s="211"/>
      <c r="P434" s="212">
        <f>SUM(P435:P464)</f>
        <v>0</v>
      </c>
      <c r="Q434" s="211"/>
      <c r="R434" s="212">
        <f>SUM(R435:R464)</f>
        <v>0</v>
      </c>
      <c r="S434" s="211"/>
      <c r="T434" s="213">
        <f>SUM(T435:T464)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4" t="s">
        <v>86</v>
      </c>
      <c r="AT434" s="215" t="s">
        <v>77</v>
      </c>
      <c r="AU434" s="215" t="s">
        <v>86</v>
      </c>
      <c r="AY434" s="214" t="s">
        <v>190</v>
      </c>
      <c r="BK434" s="216">
        <f>SUM(BK435:BK464)</f>
        <v>0</v>
      </c>
    </row>
    <row r="435" s="2" customFormat="1" ht="33" customHeight="1">
      <c r="A435" s="39"/>
      <c r="B435" s="40"/>
      <c r="C435" s="219" t="s">
        <v>520</v>
      </c>
      <c r="D435" s="219" t="s">
        <v>193</v>
      </c>
      <c r="E435" s="220" t="s">
        <v>2725</v>
      </c>
      <c r="F435" s="221" t="s">
        <v>2726</v>
      </c>
      <c r="G435" s="222" t="s">
        <v>224</v>
      </c>
      <c r="H435" s="223">
        <v>280.98000000000002</v>
      </c>
      <c r="I435" s="224"/>
      <c r="J435" s="225">
        <f>ROUND(I435*H435,2)</f>
        <v>0</v>
      </c>
      <c r="K435" s="221" t="s">
        <v>197</v>
      </c>
      <c r="L435" s="45"/>
      <c r="M435" s="226" t="s">
        <v>1</v>
      </c>
      <c r="N435" s="227" t="s">
        <v>43</v>
      </c>
      <c r="O435" s="92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210</v>
      </c>
      <c r="AT435" s="230" t="s">
        <v>193</v>
      </c>
      <c r="AU435" s="230" t="s">
        <v>88</v>
      </c>
      <c r="AY435" s="18" t="s">
        <v>190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86</v>
      </c>
      <c r="BK435" s="231">
        <f>ROUND(I435*H435,2)</f>
        <v>0</v>
      </c>
      <c r="BL435" s="18" t="s">
        <v>210</v>
      </c>
      <c r="BM435" s="230" t="s">
        <v>2727</v>
      </c>
    </row>
    <row r="436" s="15" customFormat="1">
      <c r="A436" s="15"/>
      <c r="B436" s="275"/>
      <c r="C436" s="276"/>
      <c r="D436" s="234" t="s">
        <v>218</v>
      </c>
      <c r="E436" s="277" t="s">
        <v>1</v>
      </c>
      <c r="F436" s="278" t="s">
        <v>2728</v>
      </c>
      <c r="G436" s="276"/>
      <c r="H436" s="277" t="s">
        <v>1</v>
      </c>
      <c r="I436" s="279"/>
      <c r="J436" s="276"/>
      <c r="K436" s="276"/>
      <c r="L436" s="280"/>
      <c r="M436" s="281"/>
      <c r="N436" s="282"/>
      <c r="O436" s="282"/>
      <c r="P436" s="282"/>
      <c r="Q436" s="282"/>
      <c r="R436" s="282"/>
      <c r="S436" s="282"/>
      <c r="T436" s="28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84" t="s">
        <v>218</v>
      </c>
      <c r="AU436" s="284" t="s">
        <v>88</v>
      </c>
      <c r="AV436" s="15" t="s">
        <v>86</v>
      </c>
      <c r="AW436" s="15" t="s">
        <v>32</v>
      </c>
      <c r="AX436" s="15" t="s">
        <v>78</v>
      </c>
      <c r="AY436" s="284" t="s">
        <v>190</v>
      </c>
    </row>
    <row r="437" s="13" customFormat="1">
      <c r="A437" s="13"/>
      <c r="B437" s="232"/>
      <c r="C437" s="233"/>
      <c r="D437" s="234" t="s">
        <v>218</v>
      </c>
      <c r="E437" s="235" t="s">
        <v>1</v>
      </c>
      <c r="F437" s="236" t="s">
        <v>2729</v>
      </c>
      <c r="G437" s="233"/>
      <c r="H437" s="237">
        <v>82.125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218</v>
      </c>
      <c r="AU437" s="243" t="s">
        <v>88</v>
      </c>
      <c r="AV437" s="13" t="s">
        <v>88</v>
      </c>
      <c r="AW437" s="13" t="s">
        <v>32</v>
      </c>
      <c r="AX437" s="13" t="s">
        <v>78</v>
      </c>
      <c r="AY437" s="243" t="s">
        <v>190</v>
      </c>
    </row>
    <row r="438" s="13" customFormat="1">
      <c r="A438" s="13"/>
      <c r="B438" s="232"/>
      <c r="C438" s="233"/>
      <c r="D438" s="234" t="s">
        <v>218</v>
      </c>
      <c r="E438" s="235" t="s">
        <v>1</v>
      </c>
      <c r="F438" s="236" t="s">
        <v>2730</v>
      </c>
      <c r="G438" s="233"/>
      <c r="H438" s="237">
        <v>69.525000000000006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218</v>
      </c>
      <c r="AU438" s="243" t="s">
        <v>88</v>
      </c>
      <c r="AV438" s="13" t="s">
        <v>88</v>
      </c>
      <c r="AW438" s="13" t="s">
        <v>32</v>
      </c>
      <c r="AX438" s="13" t="s">
        <v>78</v>
      </c>
      <c r="AY438" s="243" t="s">
        <v>190</v>
      </c>
    </row>
    <row r="439" s="13" customFormat="1">
      <c r="A439" s="13"/>
      <c r="B439" s="232"/>
      <c r="C439" s="233"/>
      <c r="D439" s="234" t="s">
        <v>218</v>
      </c>
      <c r="E439" s="235" t="s">
        <v>1</v>
      </c>
      <c r="F439" s="236" t="s">
        <v>2731</v>
      </c>
      <c r="G439" s="233"/>
      <c r="H439" s="237">
        <v>10.574999999999999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218</v>
      </c>
      <c r="AU439" s="243" t="s">
        <v>88</v>
      </c>
      <c r="AV439" s="13" t="s">
        <v>88</v>
      </c>
      <c r="AW439" s="13" t="s">
        <v>32</v>
      </c>
      <c r="AX439" s="13" t="s">
        <v>78</v>
      </c>
      <c r="AY439" s="243" t="s">
        <v>190</v>
      </c>
    </row>
    <row r="440" s="13" customFormat="1">
      <c r="A440" s="13"/>
      <c r="B440" s="232"/>
      <c r="C440" s="233"/>
      <c r="D440" s="234" t="s">
        <v>218</v>
      </c>
      <c r="E440" s="235" t="s">
        <v>1</v>
      </c>
      <c r="F440" s="236" t="s">
        <v>2732</v>
      </c>
      <c r="G440" s="233"/>
      <c r="H440" s="237">
        <v>62.774999999999999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218</v>
      </c>
      <c r="AU440" s="243" t="s">
        <v>88</v>
      </c>
      <c r="AV440" s="13" t="s">
        <v>88</v>
      </c>
      <c r="AW440" s="13" t="s">
        <v>32</v>
      </c>
      <c r="AX440" s="13" t="s">
        <v>78</v>
      </c>
      <c r="AY440" s="243" t="s">
        <v>190</v>
      </c>
    </row>
    <row r="441" s="13" customFormat="1">
      <c r="A441" s="13"/>
      <c r="B441" s="232"/>
      <c r="C441" s="233"/>
      <c r="D441" s="234" t="s">
        <v>218</v>
      </c>
      <c r="E441" s="235" t="s">
        <v>1</v>
      </c>
      <c r="F441" s="236" t="s">
        <v>2733</v>
      </c>
      <c r="G441" s="233"/>
      <c r="H441" s="237">
        <v>176.40000000000001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218</v>
      </c>
      <c r="AU441" s="243" t="s">
        <v>88</v>
      </c>
      <c r="AV441" s="13" t="s">
        <v>88</v>
      </c>
      <c r="AW441" s="13" t="s">
        <v>32</v>
      </c>
      <c r="AX441" s="13" t="s">
        <v>78</v>
      </c>
      <c r="AY441" s="243" t="s">
        <v>190</v>
      </c>
    </row>
    <row r="442" s="16" customFormat="1">
      <c r="A442" s="16"/>
      <c r="B442" s="285"/>
      <c r="C442" s="286"/>
      <c r="D442" s="234" t="s">
        <v>218</v>
      </c>
      <c r="E442" s="287" t="s">
        <v>1</v>
      </c>
      <c r="F442" s="288" t="s">
        <v>2408</v>
      </c>
      <c r="G442" s="286"/>
      <c r="H442" s="289">
        <v>401.39999999999998</v>
      </c>
      <c r="I442" s="290"/>
      <c r="J442" s="286"/>
      <c r="K442" s="286"/>
      <c r="L442" s="291"/>
      <c r="M442" s="292"/>
      <c r="N442" s="293"/>
      <c r="O442" s="293"/>
      <c r="P442" s="293"/>
      <c r="Q442" s="293"/>
      <c r="R442" s="293"/>
      <c r="S442" s="293"/>
      <c r="T442" s="294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95" t="s">
        <v>218</v>
      </c>
      <c r="AU442" s="295" t="s">
        <v>88</v>
      </c>
      <c r="AV442" s="16" t="s">
        <v>203</v>
      </c>
      <c r="AW442" s="16" t="s">
        <v>32</v>
      </c>
      <c r="AX442" s="16" t="s">
        <v>78</v>
      </c>
      <c r="AY442" s="295" t="s">
        <v>190</v>
      </c>
    </row>
    <row r="443" s="15" customFormat="1">
      <c r="A443" s="15"/>
      <c r="B443" s="275"/>
      <c r="C443" s="276"/>
      <c r="D443" s="234" t="s">
        <v>218</v>
      </c>
      <c r="E443" s="277" t="s">
        <v>1</v>
      </c>
      <c r="F443" s="278" t="s">
        <v>2734</v>
      </c>
      <c r="G443" s="276"/>
      <c r="H443" s="277" t="s">
        <v>1</v>
      </c>
      <c r="I443" s="279"/>
      <c r="J443" s="276"/>
      <c r="K443" s="276"/>
      <c r="L443" s="280"/>
      <c r="M443" s="281"/>
      <c r="N443" s="282"/>
      <c r="O443" s="282"/>
      <c r="P443" s="282"/>
      <c r="Q443" s="282"/>
      <c r="R443" s="282"/>
      <c r="S443" s="282"/>
      <c r="T443" s="283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84" t="s">
        <v>218</v>
      </c>
      <c r="AU443" s="284" t="s">
        <v>88</v>
      </c>
      <c r="AV443" s="15" t="s">
        <v>86</v>
      </c>
      <c r="AW443" s="15" t="s">
        <v>32</v>
      </c>
      <c r="AX443" s="15" t="s">
        <v>78</v>
      </c>
      <c r="AY443" s="284" t="s">
        <v>190</v>
      </c>
    </row>
    <row r="444" s="13" customFormat="1">
      <c r="A444" s="13"/>
      <c r="B444" s="232"/>
      <c r="C444" s="233"/>
      <c r="D444" s="234" t="s">
        <v>218</v>
      </c>
      <c r="E444" s="235" t="s">
        <v>1</v>
      </c>
      <c r="F444" s="236" t="s">
        <v>2735</v>
      </c>
      <c r="G444" s="233"/>
      <c r="H444" s="237">
        <v>280.98000000000002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218</v>
      </c>
      <c r="AU444" s="243" t="s">
        <v>88</v>
      </c>
      <c r="AV444" s="13" t="s">
        <v>88</v>
      </c>
      <c r="AW444" s="13" t="s">
        <v>32</v>
      </c>
      <c r="AX444" s="13" t="s">
        <v>86</v>
      </c>
      <c r="AY444" s="243" t="s">
        <v>190</v>
      </c>
    </row>
    <row r="445" s="2" customFormat="1" ht="24.15" customHeight="1">
      <c r="A445" s="39"/>
      <c r="B445" s="40"/>
      <c r="C445" s="219" t="s">
        <v>522</v>
      </c>
      <c r="D445" s="219" t="s">
        <v>193</v>
      </c>
      <c r="E445" s="220" t="s">
        <v>703</v>
      </c>
      <c r="F445" s="221" t="s">
        <v>704</v>
      </c>
      <c r="G445" s="222" t="s">
        <v>224</v>
      </c>
      <c r="H445" s="223">
        <v>120.42</v>
      </c>
      <c r="I445" s="224"/>
      <c r="J445" s="225">
        <f>ROUND(I445*H445,2)</f>
        <v>0</v>
      </c>
      <c r="K445" s="221" t="s">
        <v>197</v>
      </c>
      <c r="L445" s="45"/>
      <c r="M445" s="226" t="s">
        <v>1</v>
      </c>
      <c r="N445" s="227" t="s">
        <v>43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210</v>
      </c>
      <c r="AT445" s="230" t="s">
        <v>193</v>
      </c>
      <c r="AU445" s="230" t="s">
        <v>88</v>
      </c>
      <c r="AY445" s="18" t="s">
        <v>190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86</v>
      </c>
      <c r="BK445" s="231">
        <f>ROUND(I445*H445,2)</f>
        <v>0</v>
      </c>
      <c r="BL445" s="18" t="s">
        <v>210</v>
      </c>
      <c r="BM445" s="230" t="s">
        <v>2736</v>
      </c>
    </row>
    <row r="446" s="15" customFormat="1">
      <c r="A446" s="15"/>
      <c r="B446" s="275"/>
      <c r="C446" s="276"/>
      <c r="D446" s="234" t="s">
        <v>218</v>
      </c>
      <c r="E446" s="277" t="s">
        <v>1</v>
      </c>
      <c r="F446" s="278" t="s">
        <v>2728</v>
      </c>
      <c r="G446" s="276"/>
      <c r="H446" s="277" t="s">
        <v>1</v>
      </c>
      <c r="I446" s="279"/>
      <c r="J446" s="276"/>
      <c r="K446" s="276"/>
      <c r="L446" s="280"/>
      <c r="M446" s="281"/>
      <c r="N446" s="282"/>
      <c r="O446" s="282"/>
      <c r="P446" s="282"/>
      <c r="Q446" s="282"/>
      <c r="R446" s="282"/>
      <c r="S446" s="282"/>
      <c r="T446" s="283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84" t="s">
        <v>218</v>
      </c>
      <c r="AU446" s="284" t="s">
        <v>88</v>
      </c>
      <c r="AV446" s="15" t="s">
        <v>86</v>
      </c>
      <c r="AW446" s="15" t="s">
        <v>32</v>
      </c>
      <c r="AX446" s="15" t="s">
        <v>78</v>
      </c>
      <c r="AY446" s="284" t="s">
        <v>190</v>
      </c>
    </row>
    <row r="447" s="13" customFormat="1">
      <c r="A447" s="13"/>
      <c r="B447" s="232"/>
      <c r="C447" s="233"/>
      <c r="D447" s="234" t="s">
        <v>218</v>
      </c>
      <c r="E447" s="235" t="s">
        <v>1</v>
      </c>
      <c r="F447" s="236" t="s">
        <v>2729</v>
      </c>
      <c r="G447" s="233"/>
      <c r="H447" s="237">
        <v>82.125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218</v>
      </c>
      <c r="AU447" s="243" t="s">
        <v>88</v>
      </c>
      <c r="AV447" s="13" t="s">
        <v>88</v>
      </c>
      <c r="AW447" s="13" t="s">
        <v>32</v>
      </c>
      <c r="AX447" s="13" t="s">
        <v>78</v>
      </c>
      <c r="AY447" s="243" t="s">
        <v>190</v>
      </c>
    </row>
    <row r="448" s="13" customFormat="1">
      <c r="A448" s="13"/>
      <c r="B448" s="232"/>
      <c r="C448" s="233"/>
      <c r="D448" s="234" t="s">
        <v>218</v>
      </c>
      <c r="E448" s="235" t="s">
        <v>1</v>
      </c>
      <c r="F448" s="236" t="s">
        <v>2730</v>
      </c>
      <c r="G448" s="233"/>
      <c r="H448" s="237">
        <v>69.525000000000006</v>
      </c>
      <c r="I448" s="238"/>
      <c r="J448" s="233"/>
      <c r="K448" s="233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218</v>
      </c>
      <c r="AU448" s="243" t="s">
        <v>88</v>
      </c>
      <c r="AV448" s="13" t="s">
        <v>88</v>
      </c>
      <c r="AW448" s="13" t="s">
        <v>32</v>
      </c>
      <c r="AX448" s="13" t="s">
        <v>78</v>
      </c>
      <c r="AY448" s="243" t="s">
        <v>190</v>
      </c>
    </row>
    <row r="449" s="13" customFormat="1">
      <c r="A449" s="13"/>
      <c r="B449" s="232"/>
      <c r="C449" s="233"/>
      <c r="D449" s="234" t="s">
        <v>218</v>
      </c>
      <c r="E449" s="235" t="s">
        <v>1</v>
      </c>
      <c r="F449" s="236" t="s">
        <v>2731</v>
      </c>
      <c r="G449" s="233"/>
      <c r="H449" s="237">
        <v>10.574999999999999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218</v>
      </c>
      <c r="AU449" s="243" t="s">
        <v>88</v>
      </c>
      <c r="AV449" s="13" t="s">
        <v>88</v>
      </c>
      <c r="AW449" s="13" t="s">
        <v>32</v>
      </c>
      <c r="AX449" s="13" t="s">
        <v>78</v>
      </c>
      <c r="AY449" s="243" t="s">
        <v>190</v>
      </c>
    </row>
    <row r="450" s="13" customFormat="1">
      <c r="A450" s="13"/>
      <c r="B450" s="232"/>
      <c r="C450" s="233"/>
      <c r="D450" s="234" t="s">
        <v>218</v>
      </c>
      <c r="E450" s="235" t="s">
        <v>1</v>
      </c>
      <c r="F450" s="236" t="s">
        <v>2732</v>
      </c>
      <c r="G450" s="233"/>
      <c r="H450" s="237">
        <v>62.774999999999999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218</v>
      </c>
      <c r="AU450" s="243" t="s">
        <v>88</v>
      </c>
      <c r="AV450" s="13" t="s">
        <v>88</v>
      </c>
      <c r="AW450" s="13" t="s">
        <v>32</v>
      </c>
      <c r="AX450" s="13" t="s">
        <v>78</v>
      </c>
      <c r="AY450" s="243" t="s">
        <v>190</v>
      </c>
    </row>
    <row r="451" s="13" customFormat="1">
      <c r="A451" s="13"/>
      <c r="B451" s="232"/>
      <c r="C451" s="233"/>
      <c r="D451" s="234" t="s">
        <v>218</v>
      </c>
      <c r="E451" s="235" t="s">
        <v>1</v>
      </c>
      <c r="F451" s="236" t="s">
        <v>2733</v>
      </c>
      <c r="G451" s="233"/>
      <c r="H451" s="237">
        <v>176.40000000000001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218</v>
      </c>
      <c r="AU451" s="243" t="s">
        <v>88</v>
      </c>
      <c r="AV451" s="13" t="s">
        <v>88</v>
      </c>
      <c r="AW451" s="13" t="s">
        <v>32</v>
      </c>
      <c r="AX451" s="13" t="s">
        <v>78</v>
      </c>
      <c r="AY451" s="243" t="s">
        <v>190</v>
      </c>
    </row>
    <row r="452" s="16" customFormat="1">
      <c r="A452" s="16"/>
      <c r="B452" s="285"/>
      <c r="C452" s="286"/>
      <c r="D452" s="234" t="s">
        <v>218</v>
      </c>
      <c r="E452" s="287" t="s">
        <v>1</v>
      </c>
      <c r="F452" s="288" t="s">
        <v>2408</v>
      </c>
      <c r="G452" s="286"/>
      <c r="H452" s="289">
        <v>401.39999999999998</v>
      </c>
      <c r="I452" s="290"/>
      <c r="J452" s="286"/>
      <c r="K452" s="286"/>
      <c r="L452" s="291"/>
      <c r="M452" s="292"/>
      <c r="N452" s="293"/>
      <c r="O452" s="293"/>
      <c r="P452" s="293"/>
      <c r="Q452" s="293"/>
      <c r="R452" s="293"/>
      <c r="S452" s="293"/>
      <c r="T452" s="294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T452" s="295" t="s">
        <v>218</v>
      </c>
      <c r="AU452" s="295" t="s">
        <v>88</v>
      </c>
      <c r="AV452" s="16" t="s">
        <v>203</v>
      </c>
      <c r="AW452" s="16" t="s">
        <v>32</v>
      </c>
      <c r="AX452" s="16" t="s">
        <v>78</v>
      </c>
      <c r="AY452" s="295" t="s">
        <v>190</v>
      </c>
    </row>
    <row r="453" s="15" customFormat="1">
      <c r="A453" s="15"/>
      <c r="B453" s="275"/>
      <c r="C453" s="276"/>
      <c r="D453" s="234" t="s">
        <v>218</v>
      </c>
      <c r="E453" s="277" t="s">
        <v>1</v>
      </c>
      <c r="F453" s="278" t="s">
        <v>2737</v>
      </c>
      <c r="G453" s="276"/>
      <c r="H453" s="277" t="s">
        <v>1</v>
      </c>
      <c r="I453" s="279"/>
      <c r="J453" s="276"/>
      <c r="K453" s="276"/>
      <c r="L453" s="280"/>
      <c r="M453" s="281"/>
      <c r="N453" s="282"/>
      <c r="O453" s="282"/>
      <c r="P453" s="282"/>
      <c r="Q453" s="282"/>
      <c r="R453" s="282"/>
      <c r="S453" s="282"/>
      <c r="T453" s="283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84" t="s">
        <v>218</v>
      </c>
      <c r="AU453" s="284" t="s">
        <v>88</v>
      </c>
      <c r="AV453" s="15" t="s">
        <v>86</v>
      </c>
      <c r="AW453" s="15" t="s">
        <v>32</v>
      </c>
      <c r="AX453" s="15" t="s">
        <v>78</v>
      </c>
      <c r="AY453" s="284" t="s">
        <v>190</v>
      </c>
    </row>
    <row r="454" s="13" customFormat="1">
      <c r="A454" s="13"/>
      <c r="B454" s="232"/>
      <c r="C454" s="233"/>
      <c r="D454" s="234" t="s">
        <v>218</v>
      </c>
      <c r="E454" s="235" t="s">
        <v>1</v>
      </c>
      <c r="F454" s="236" t="s">
        <v>2738</v>
      </c>
      <c r="G454" s="233"/>
      <c r="H454" s="237">
        <v>120.42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218</v>
      </c>
      <c r="AU454" s="243" t="s">
        <v>88</v>
      </c>
      <c r="AV454" s="13" t="s">
        <v>88</v>
      </c>
      <c r="AW454" s="13" t="s">
        <v>32</v>
      </c>
      <c r="AX454" s="13" t="s">
        <v>86</v>
      </c>
      <c r="AY454" s="243" t="s">
        <v>190</v>
      </c>
    </row>
    <row r="455" s="2" customFormat="1" ht="24.15" customHeight="1">
      <c r="A455" s="39"/>
      <c r="B455" s="40"/>
      <c r="C455" s="219" t="s">
        <v>526</v>
      </c>
      <c r="D455" s="219" t="s">
        <v>193</v>
      </c>
      <c r="E455" s="220" t="s">
        <v>1592</v>
      </c>
      <c r="F455" s="221" t="s">
        <v>1593</v>
      </c>
      <c r="G455" s="222" t="s">
        <v>224</v>
      </c>
      <c r="H455" s="223">
        <v>802.79999999999995</v>
      </c>
      <c r="I455" s="224"/>
      <c r="J455" s="225">
        <f>ROUND(I455*H455,2)</f>
        <v>0</v>
      </c>
      <c r="K455" s="221" t="s">
        <v>197</v>
      </c>
      <c r="L455" s="45"/>
      <c r="M455" s="226" t="s">
        <v>1</v>
      </c>
      <c r="N455" s="227" t="s">
        <v>43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210</v>
      </c>
      <c r="AT455" s="230" t="s">
        <v>193</v>
      </c>
      <c r="AU455" s="230" t="s">
        <v>88</v>
      </c>
      <c r="AY455" s="18" t="s">
        <v>190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86</v>
      </c>
      <c r="BK455" s="231">
        <f>ROUND(I455*H455,2)</f>
        <v>0</v>
      </c>
      <c r="BL455" s="18" t="s">
        <v>210</v>
      </c>
      <c r="BM455" s="230" t="s">
        <v>2739</v>
      </c>
    </row>
    <row r="456" s="13" customFormat="1">
      <c r="A456" s="13"/>
      <c r="B456" s="232"/>
      <c r="C456" s="233"/>
      <c r="D456" s="234" t="s">
        <v>218</v>
      </c>
      <c r="E456" s="235" t="s">
        <v>1</v>
      </c>
      <c r="F456" s="236" t="s">
        <v>2740</v>
      </c>
      <c r="G456" s="233"/>
      <c r="H456" s="237">
        <v>401.39999999999998</v>
      </c>
      <c r="I456" s="238"/>
      <c r="J456" s="233"/>
      <c r="K456" s="233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218</v>
      </c>
      <c r="AU456" s="243" t="s">
        <v>88</v>
      </c>
      <c r="AV456" s="13" t="s">
        <v>88</v>
      </c>
      <c r="AW456" s="13" t="s">
        <v>32</v>
      </c>
      <c r="AX456" s="13" t="s">
        <v>78</v>
      </c>
      <c r="AY456" s="243" t="s">
        <v>190</v>
      </c>
    </row>
    <row r="457" s="13" customFormat="1">
      <c r="A457" s="13"/>
      <c r="B457" s="232"/>
      <c r="C457" s="233"/>
      <c r="D457" s="234" t="s">
        <v>218</v>
      </c>
      <c r="E457" s="235" t="s">
        <v>1</v>
      </c>
      <c r="F457" s="236" t="s">
        <v>2741</v>
      </c>
      <c r="G457" s="233"/>
      <c r="H457" s="237">
        <v>401.39999999999998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218</v>
      </c>
      <c r="AU457" s="243" t="s">
        <v>88</v>
      </c>
      <c r="AV457" s="13" t="s">
        <v>88</v>
      </c>
      <c r="AW457" s="13" t="s">
        <v>32</v>
      </c>
      <c r="AX457" s="13" t="s">
        <v>78</v>
      </c>
      <c r="AY457" s="243" t="s">
        <v>190</v>
      </c>
    </row>
    <row r="458" s="14" customFormat="1">
      <c r="A458" s="14"/>
      <c r="B458" s="244"/>
      <c r="C458" s="245"/>
      <c r="D458" s="234" t="s">
        <v>218</v>
      </c>
      <c r="E458" s="246" t="s">
        <v>1</v>
      </c>
      <c r="F458" s="247" t="s">
        <v>221</v>
      </c>
      <c r="G458" s="245"/>
      <c r="H458" s="248">
        <v>802.79999999999995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218</v>
      </c>
      <c r="AU458" s="254" t="s">
        <v>88</v>
      </c>
      <c r="AV458" s="14" t="s">
        <v>210</v>
      </c>
      <c r="AW458" s="14" t="s">
        <v>32</v>
      </c>
      <c r="AX458" s="14" t="s">
        <v>86</v>
      </c>
      <c r="AY458" s="254" t="s">
        <v>190</v>
      </c>
    </row>
    <row r="459" s="2" customFormat="1" ht="33" customHeight="1">
      <c r="A459" s="39"/>
      <c r="B459" s="40"/>
      <c r="C459" s="219" t="s">
        <v>530</v>
      </c>
      <c r="D459" s="219" t="s">
        <v>193</v>
      </c>
      <c r="E459" s="220" t="s">
        <v>2422</v>
      </c>
      <c r="F459" s="221" t="s">
        <v>2423</v>
      </c>
      <c r="G459" s="222" t="s">
        <v>224</v>
      </c>
      <c r="H459" s="223">
        <v>120.42</v>
      </c>
      <c r="I459" s="224"/>
      <c r="J459" s="225">
        <f>ROUND(I459*H459,2)</f>
        <v>0</v>
      </c>
      <c r="K459" s="221" t="s">
        <v>197</v>
      </c>
      <c r="L459" s="45"/>
      <c r="M459" s="226" t="s">
        <v>1</v>
      </c>
      <c r="N459" s="227" t="s">
        <v>43</v>
      </c>
      <c r="O459" s="92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210</v>
      </c>
      <c r="AT459" s="230" t="s">
        <v>193</v>
      </c>
      <c r="AU459" s="230" t="s">
        <v>88</v>
      </c>
      <c r="AY459" s="18" t="s">
        <v>190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86</v>
      </c>
      <c r="BK459" s="231">
        <f>ROUND(I459*H459,2)</f>
        <v>0</v>
      </c>
      <c r="BL459" s="18" t="s">
        <v>210</v>
      </c>
      <c r="BM459" s="230" t="s">
        <v>2742</v>
      </c>
    </row>
    <row r="460" s="15" customFormat="1">
      <c r="A460" s="15"/>
      <c r="B460" s="275"/>
      <c r="C460" s="276"/>
      <c r="D460" s="234" t="s">
        <v>218</v>
      </c>
      <c r="E460" s="277" t="s">
        <v>1</v>
      </c>
      <c r="F460" s="278" t="s">
        <v>2743</v>
      </c>
      <c r="G460" s="276"/>
      <c r="H460" s="277" t="s">
        <v>1</v>
      </c>
      <c r="I460" s="279"/>
      <c r="J460" s="276"/>
      <c r="K460" s="276"/>
      <c r="L460" s="280"/>
      <c r="M460" s="281"/>
      <c r="N460" s="282"/>
      <c r="O460" s="282"/>
      <c r="P460" s="282"/>
      <c r="Q460" s="282"/>
      <c r="R460" s="282"/>
      <c r="S460" s="282"/>
      <c r="T460" s="283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84" t="s">
        <v>218</v>
      </c>
      <c r="AU460" s="284" t="s">
        <v>88</v>
      </c>
      <c r="AV460" s="15" t="s">
        <v>86</v>
      </c>
      <c r="AW460" s="15" t="s">
        <v>32</v>
      </c>
      <c r="AX460" s="15" t="s">
        <v>78</v>
      </c>
      <c r="AY460" s="284" t="s">
        <v>190</v>
      </c>
    </row>
    <row r="461" s="13" customFormat="1">
      <c r="A461" s="13"/>
      <c r="B461" s="232"/>
      <c r="C461" s="233"/>
      <c r="D461" s="234" t="s">
        <v>218</v>
      </c>
      <c r="E461" s="235" t="s">
        <v>1</v>
      </c>
      <c r="F461" s="236" t="s">
        <v>2738</v>
      </c>
      <c r="G461" s="233"/>
      <c r="H461" s="237">
        <v>120.42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218</v>
      </c>
      <c r="AU461" s="243" t="s">
        <v>88</v>
      </c>
      <c r="AV461" s="13" t="s">
        <v>88</v>
      </c>
      <c r="AW461" s="13" t="s">
        <v>32</v>
      </c>
      <c r="AX461" s="13" t="s">
        <v>86</v>
      </c>
      <c r="AY461" s="243" t="s">
        <v>190</v>
      </c>
    </row>
    <row r="462" s="2" customFormat="1" ht="33" customHeight="1">
      <c r="A462" s="39"/>
      <c r="B462" s="40"/>
      <c r="C462" s="219" t="s">
        <v>535</v>
      </c>
      <c r="D462" s="219" t="s">
        <v>193</v>
      </c>
      <c r="E462" s="220" t="s">
        <v>2744</v>
      </c>
      <c r="F462" s="221" t="s">
        <v>2745</v>
      </c>
      <c r="G462" s="222" t="s">
        <v>224</v>
      </c>
      <c r="H462" s="223">
        <v>280.98000000000002</v>
      </c>
      <c r="I462" s="224"/>
      <c r="J462" s="225">
        <f>ROUND(I462*H462,2)</f>
        <v>0</v>
      </c>
      <c r="K462" s="221" t="s">
        <v>197</v>
      </c>
      <c r="L462" s="45"/>
      <c r="M462" s="226" t="s">
        <v>1</v>
      </c>
      <c r="N462" s="227" t="s">
        <v>43</v>
      </c>
      <c r="O462" s="92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210</v>
      </c>
      <c r="AT462" s="230" t="s">
        <v>193</v>
      </c>
      <c r="AU462" s="230" t="s">
        <v>88</v>
      </c>
      <c r="AY462" s="18" t="s">
        <v>190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86</v>
      </c>
      <c r="BK462" s="231">
        <f>ROUND(I462*H462,2)</f>
        <v>0</v>
      </c>
      <c r="BL462" s="18" t="s">
        <v>210</v>
      </c>
      <c r="BM462" s="230" t="s">
        <v>2746</v>
      </c>
    </row>
    <row r="463" s="15" customFormat="1">
      <c r="A463" s="15"/>
      <c r="B463" s="275"/>
      <c r="C463" s="276"/>
      <c r="D463" s="234" t="s">
        <v>218</v>
      </c>
      <c r="E463" s="277" t="s">
        <v>1</v>
      </c>
      <c r="F463" s="278" t="s">
        <v>2747</v>
      </c>
      <c r="G463" s="276"/>
      <c r="H463" s="277" t="s">
        <v>1</v>
      </c>
      <c r="I463" s="279"/>
      <c r="J463" s="276"/>
      <c r="K463" s="276"/>
      <c r="L463" s="280"/>
      <c r="M463" s="281"/>
      <c r="N463" s="282"/>
      <c r="O463" s="282"/>
      <c r="P463" s="282"/>
      <c r="Q463" s="282"/>
      <c r="R463" s="282"/>
      <c r="S463" s="282"/>
      <c r="T463" s="28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84" t="s">
        <v>218</v>
      </c>
      <c r="AU463" s="284" t="s">
        <v>88</v>
      </c>
      <c r="AV463" s="15" t="s">
        <v>86</v>
      </c>
      <c r="AW463" s="15" t="s">
        <v>32</v>
      </c>
      <c r="AX463" s="15" t="s">
        <v>78</v>
      </c>
      <c r="AY463" s="284" t="s">
        <v>190</v>
      </c>
    </row>
    <row r="464" s="13" customFormat="1">
      <c r="A464" s="13"/>
      <c r="B464" s="232"/>
      <c r="C464" s="233"/>
      <c r="D464" s="234" t="s">
        <v>218</v>
      </c>
      <c r="E464" s="235" t="s">
        <v>1</v>
      </c>
      <c r="F464" s="236" t="s">
        <v>2735</v>
      </c>
      <c r="G464" s="233"/>
      <c r="H464" s="237">
        <v>280.98000000000002</v>
      </c>
      <c r="I464" s="238"/>
      <c r="J464" s="233"/>
      <c r="K464" s="233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218</v>
      </c>
      <c r="AU464" s="243" t="s">
        <v>88</v>
      </c>
      <c r="AV464" s="13" t="s">
        <v>88</v>
      </c>
      <c r="AW464" s="13" t="s">
        <v>32</v>
      </c>
      <c r="AX464" s="13" t="s">
        <v>86</v>
      </c>
      <c r="AY464" s="243" t="s">
        <v>190</v>
      </c>
    </row>
    <row r="465" s="12" customFormat="1" ht="22.8" customHeight="1">
      <c r="A465" s="12"/>
      <c r="B465" s="203"/>
      <c r="C465" s="204"/>
      <c r="D465" s="205" t="s">
        <v>77</v>
      </c>
      <c r="E465" s="217" t="s">
        <v>2748</v>
      </c>
      <c r="F465" s="217" t="s">
        <v>1945</v>
      </c>
      <c r="G465" s="204"/>
      <c r="H465" s="204"/>
      <c r="I465" s="207"/>
      <c r="J465" s="218">
        <f>BK465</f>
        <v>0</v>
      </c>
      <c r="K465" s="204"/>
      <c r="L465" s="209"/>
      <c r="M465" s="210"/>
      <c r="N465" s="211"/>
      <c r="O465" s="211"/>
      <c r="P465" s="212">
        <f>SUM(P466:P505)</f>
        <v>0</v>
      </c>
      <c r="Q465" s="211"/>
      <c r="R465" s="212">
        <f>SUM(R466:R505)</f>
        <v>8.8318719599999991</v>
      </c>
      <c r="S465" s="211"/>
      <c r="T465" s="213">
        <f>SUM(T466:T505)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14" t="s">
        <v>86</v>
      </c>
      <c r="AT465" s="215" t="s">
        <v>77</v>
      </c>
      <c r="AU465" s="215" t="s">
        <v>86</v>
      </c>
      <c r="AY465" s="214" t="s">
        <v>190</v>
      </c>
      <c r="BK465" s="216">
        <f>SUM(BK466:BK505)</f>
        <v>0</v>
      </c>
    </row>
    <row r="466" s="2" customFormat="1" ht="24.15" customHeight="1">
      <c r="A466" s="39"/>
      <c r="B466" s="40"/>
      <c r="C466" s="219" t="s">
        <v>539</v>
      </c>
      <c r="D466" s="219" t="s">
        <v>193</v>
      </c>
      <c r="E466" s="220" t="s">
        <v>2749</v>
      </c>
      <c r="F466" s="221" t="s">
        <v>2750</v>
      </c>
      <c r="G466" s="222" t="s">
        <v>292</v>
      </c>
      <c r="H466" s="223">
        <v>55.350000000000001</v>
      </c>
      <c r="I466" s="224"/>
      <c r="J466" s="225">
        <f>ROUND(I466*H466,2)</f>
        <v>0</v>
      </c>
      <c r="K466" s="221" t="s">
        <v>197</v>
      </c>
      <c r="L466" s="45"/>
      <c r="M466" s="226" t="s">
        <v>1</v>
      </c>
      <c r="N466" s="227" t="s">
        <v>43</v>
      </c>
      <c r="O466" s="92"/>
      <c r="P466" s="228">
        <f>O466*H466</f>
        <v>0</v>
      </c>
      <c r="Q466" s="228">
        <v>0.0028999999999999998</v>
      </c>
      <c r="R466" s="228">
        <f>Q466*H466</f>
        <v>0.16051499999999999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210</v>
      </c>
      <c r="AT466" s="230" t="s">
        <v>193</v>
      </c>
      <c r="AU466" s="230" t="s">
        <v>88</v>
      </c>
      <c r="AY466" s="18" t="s">
        <v>190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86</v>
      </c>
      <c r="BK466" s="231">
        <f>ROUND(I466*H466,2)</f>
        <v>0</v>
      </c>
      <c r="BL466" s="18" t="s">
        <v>210</v>
      </c>
      <c r="BM466" s="230" t="s">
        <v>2751</v>
      </c>
    </row>
    <row r="467" s="15" customFormat="1">
      <c r="A467" s="15"/>
      <c r="B467" s="275"/>
      <c r="C467" s="276"/>
      <c r="D467" s="234" t="s">
        <v>218</v>
      </c>
      <c r="E467" s="277" t="s">
        <v>1</v>
      </c>
      <c r="F467" s="278" t="s">
        <v>2752</v>
      </c>
      <c r="G467" s="276"/>
      <c r="H467" s="277" t="s">
        <v>1</v>
      </c>
      <c r="I467" s="279"/>
      <c r="J467" s="276"/>
      <c r="K467" s="276"/>
      <c r="L467" s="280"/>
      <c r="M467" s="281"/>
      <c r="N467" s="282"/>
      <c r="O467" s="282"/>
      <c r="P467" s="282"/>
      <c r="Q467" s="282"/>
      <c r="R467" s="282"/>
      <c r="S467" s="282"/>
      <c r="T467" s="283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84" t="s">
        <v>218</v>
      </c>
      <c r="AU467" s="284" t="s">
        <v>88</v>
      </c>
      <c r="AV467" s="15" t="s">
        <v>86</v>
      </c>
      <c r="AW467" s="15" t="s">
        <v>32</v>
      </c>
      <c r="AX467" s="15" t="s">
        <v>78</v>
      </c>
      <c r="AY467" s="284" t="s">
        <v>190</v>
      </c>
    </row>
    <row r="468" s="13" customFormat="1">
      <c r="A468" s="13"/>
      <c r="B468" s="232"/>
      <c r="C468" s="233"/>
      <c r="D468" s="234" t="s">
        <v>218</v>
      </c>
      <c r="E468" s="235" t="s">
        <v>1</v>
      </c>
      <c r="F468" s="236" t="s">
        <v>2753</v>
      </c>
      <c r="G468" s="233"/>
      <c r="H468" s="237">
        <v>55.350000000000001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218</v>
      </c>
      <c r="AU468" s="243" t="s">
        <v>88</v>
      </c>
      <c r="AV468" s="13" t="s">
        <v>88</v>
      </c>
      <c r="AW468" s="13" t="s">
        <v>32</v>
      </c>
      <c r="AX468" s="13" t="s">
        <v>86</v>
      </c>
      <c r="AY468" s="243" t="s">
        <v>190</v>
      </c>
    </row>
    <row r="469" s="2" customFormat="1" ht="24.15" customHeight="1">
      <c r="A469" s="39"/>
      <c r="B469" s="40"/>
      <c r="C469" s="219" t="s">
        <v>543</v>
      </c>
      <c r="D469" s="219" t="s">
        <v>193</v>
      </c>
      <c r="E469" s="220" t="s">
        <v>2754</v>
      </c>
      <c r="F469" s="221" t="s">
        <v>2755</v>
      </c>
      <c r="G469" s="222" t="s">
        <v>292</v>
      </c>
      <c r="H469" s="223">
        <v>267.60000000000002</v>
      </c>
      <c r="I469" s="224"/>
      <c r="J469" s="225">
        <f>ROUND(I469*H469,2)</f>
        <v>0</v>
      </c>
      <c r="K469" s="221" t="s">
        <v>197</v>
      </c>
      <c r="L469" s="45"/>
      <c r="M469" s="226" t="s">
        <v>1</v>
      </c>
      <c r="N469" s="227" t="s">
        <v>43</v>
      </c>
      <c r="O469" s="92"/>
      <c r="P469" s="228">
        <f>O469*H469</f>
        <v>0</v>
      </c>
      <c r="Q469" s="228">
        <v>0.0027000000000000001</v>
      </c>
      <c r="R469" s="228">
        <f>Q469*H469</f>
        <v>0.72252000000000005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210</v>
      </c>
      <c r="AT469" s="230" t="s">
        <v>193</v>
      </c>
      <c r="AU469" s="230" t="s">
        <v>88</v>
      </c>
      <c r="AY469" s="18" t="s">
        <v>190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86</v>
      </c>
      <c r="BK469" s="231">
        <f>ROUND(I469*H469,2)</f>
        <v>0</v>
      </c>
      <c r="BL469" s="18" t="s">
        <v>210</v>
      </c>
      <c r="BM469" s="230" t="s">
        <v>2756</v>
      </c>
    </row>
    <row r="470" s="13" customFormat="1">
      <c r="A470" s="13"/>
      <c r="B470" s="232"/>
      <c r="C470" s="233"/>
      <c r="D470" s="234" t="s">
        <v>218</v>
      </c>
      <c r="E470" s="235" t="s">
        <v>1</v>
      </c>
      <c r="F470" s="236" t="s">
        <v>2757</v>
      </c>
      <c r="G470" s="233"/>
      <c r="H470" s="237">
        <v>54.75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218</v>
      </c>
      <c r="AU470" s="243" t="s">
        <v>88</v>
      </c>
      <c r="AV470" s="13" t="s">
        <v>88</v>
      </c>
      <c r="AW470" s="13" t="s">
        <v>32</v>
      </c>
      <c r="AX470" s="13" t="s">
        <v>78</v>
      </c>
      <c r="AY470" s="243" t="s">
        <v>190</v>
      </c>
    </row>
    <row r="471" s="13" customFormat="1">
      <c r="A471" s="13"/>
      <c r="B471" s="232"/>
      <c r="C471" s="233"/>
      <c r="D471" s="234" t="s">
        <v>218</v>
      </c>
      <c r="E471" s="235" t="s">
        <v>1</v>
      </c>
      <c r="F471" s="236" t="s">
        <v>2758</v>
      </c>
      <c r="G471" s="233"/>
      <c r="H471" s="237">
        <v>46.350000000000001</v>
      </c>
      <c r="I471" s="238"/>
      <c r="J471" s="233"/>
      <c r="K471" s="233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218</v>
      </c>
      <c r="AU471" s="243" t="s">
        <v>88</v>
      </c>
      <c r="AV471" s="13" t="s">
        <v>88</v>
      </c>
      <c r="AW471" s="13" t="s">
        <v>32</v>
      </c>
      <c r="AX471" s="13" t="s">
        <v>78</v>
      </c>
      <c r="AY471" s="243" t="s">
        <v>190</v>
      </c>
    </row>
    <row r="472" s="13" customFormat="1">
      <c r="A472" s="13"/>
      <c r="B472" s="232"/>
      <c r="C472" s="233"/>
      <c r="D472" s="234" t="s">
        <v>218</v>
      </c>
      <c r="E472" s="235" t="s">
        <v>1</v>
      </c>
      <c r="F472" s="236" t="s">
        <v>2759</v>
      </c>
      <c r="G472" s="233"/>
      <c r="H472" s="237">
        <v>7.0499999999999998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218</v>
      </c>
      <c r="AU472" s="243" t="s">
        <v>88</v>
      </c>
      <c r="AV472" s="13" t="s">
        <v>88</v>
      </c>
      <c r="AW472" s="13" t="s">
        <v>32</v>
      </c>
      <c r="AX472" s="13" t="s">
        <v>78</v>
      </c>
      <c r="AY472" s="243" t="s">
        <v>190</v>
      </c>
    </row>
    <row r="473" s="13" customFormat="1">
      <c r="A473" s="13"/>
      <c r="B473" s="232"/>
      <c r="C473" s="233"/>
      <c r="D473" s="234" t="s">
        <v>218</v>
      </c>
      <c r="E473" s="235" t="s">
        <v>1</v>
      </c>
      <c r="F473" s="236" t="s">
        <v>2760</v>
      </c>
      <c r="G473" s="233"/>
      <c r="H473" s="237">
        <v>41.850000000000001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218</v>
      </c>
      <c r="AU473" s="243" t="s">
        <v>88</v>
      </c>
      <c r="AV473" s="13" t="s">
        <v>88</v>
      </c>
      <c r="AW473" s="13" t="s">
        <v>32</v>
      </c>
      <c r="AX473" s="13" t="s">
        <v>78</v>
      </c>
      <c r="AY473" s="243" t="s">
        <v>190</v>
      </c>
    </row>
    <row r="474" s="13" customFormat="1">
      <c r="A474" s="13"/>
      <c r="B474" s="232"/>
      <c r="C474" s="233"/>
      <c r="D474" s="234" t="s">
        <v>218</v>
      </c>
      <c r="E474" s="235" t="s">
        <v>1</v>
      </c>
      <c r="F474" s="236" t="s">
        <v>2761</v>
      </c>
      <c r="G474" s="233"/>
      <c r="H474" s="237">
        <v>117.59999999999999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218</v>
      </c>
      <c r="AU474" s="243" t="s">
        <v>88</v>
      </c>
      <c r="AV474" s="13" t="s">
        <v>88</v>
      </c>
      <c r="AW474" s="13" t="s">
        <v>32</v>
      </c>
      <c r="AX474" s="13" t="s">
        <v>78</v>
      </c>
      <c r="AY474" s="243" t="s">
        <v>190</v>
      </c>
    </row>
    <row r="475" s="14" customFormat="1">
      <c r="A475" s="14"/>
      <c r="B475" s="244"/>
      <c r="C475" s="245"/>
      <c r="D475" s="234" t="s">
        <v>218</v>
      </c>
      <c r="E475" s="246" t="s">
        <v>1</v>
      </c>
      <c r="F475" s="247" t="s">
        <v>221</v>
      </c>
      <c r="G475" s="245"/>
      <c r="H475" s="248">
        <v>267.60000000000002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218</v>
      </c>
      <c r="AU475" s="254" t="s">
        <v>88</v>
      </c>
      <c r="AV475" s="14" t="s">
        <v>210</v>
      </c>
      <c r="AW475" s="14" t="s">
        <v>32</v>
      </c>
      <c r="AX475" s="14" t="s">
        <v>86</v>
      </c>
      <c r="AY475" s="254" t="s">
        <v>190</v>
      </c>
    </row>
    <row r="476" s="2" customFormat="1" ht="24.15" customHeight="1">
      <c r="A476" s="39"/>
      <c r="B476" s="40"/>
      <c r="C476" s="219" t="s">
        <v>547</v>
      </c>
      <c r="D476" s="219" t="s">
        <v>193</v>
      </c>
      <c r="E476" s="220" t="s">
        <v>2762</v>
      </c>
      <c r="F476" s="221" t="s">
        <v>2763</v>
      </c>
      <c r="G476" s="222" t="s">
        <v>292</v>
      </c>
      <c r="H476" s="223">
        <v>55.350000000000001</v>
      </c>
      <c r="I476" s="224"/>
      <c r="J476" s="225">
        <f>ROUND(I476*H476,2)</f>
        <v>0</v>
      </c>
      <c r="K476" s="221" t="s">
        <v>197</v>
      </c>
      <c r="L476" s="45"/>
      <c r="M476" s="226" t="s">
        <v>1</v>
      </c>
      <c r="N476" s="227" t="s">
        <v>43</v>
      </c>
      <c r="O476" s="92"/>
      <c r="P476" s="228">
        <f>O476*H476</f>
        <v>0</v>
      </c>
      <c r="Q476" s="228">
        <v>0.0014</v>
      </c>
      <c r="R476" s="228">
        <f>Q476*H476</f>
        <v>0.077490000000000003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210</v>
      </c>
      <c r="AT476" s="230" t="s">
        <v>193</v>
      </c>
      <c r="AU476" s="230" t="s">
        <v>88</v>
      </c>
      <c r="AY476" s="18" t="s">
        <v>190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86</v>
      </c>
      <c r="BK476" s="231">
        <f>ROUND(I476*H476,2)</f>
        <v>0</v>
      </c>
      <c r="BL476" s="18" t="s">
        <v>210</v>
      </c>
      <c r="BM476" s="230" t="s">
        <v>2764</v>
      </c>
    </row>
    <row r="477" s="2" customFormat="1" ht="21.75" customHeight="1">
      <c r="A477" s="39"/>
      <c r="B477" s="40"/>
      <c r="C477" s="219" t="s">
        <v>551</v>
      </c>
      <c r="D477" s="219" t="s">
        <v>193</v>
      </c>
      <c r="E477" s="220" t="s">
        <v>2473</v>
      </c>
      <c r="F477" s="221" t="s">
        <v>2474</v>
      </c>
      <c r="G477" s="222" t="s">
        <v>292</v>
      </c>
      <c r="H477" s="223">
        <v>262.24799999999999</v>
      </c>
      <c r="I477" s="224"/>
      <c r="J477" s="225">
        <f>ROUND(I477*H477,2)</f>
        <v>0</v>
      </c>
      <c r="K477" s="221" t="s">
        <v>197</v>
      </c>
      <c r="L477" s="45"/>
      <c r="M477" s="226" t="s">
        <v>1</v>
      </c>
      <c r="N477" s="227" t="s">
        <v>43</v>
      </c>
      <c r="O477" s="92"/>
      <c r="P477" s="228">
        <f>O477*H477</f>
        <v>0</v>
      </c>
      <c r="Q477" s="228">
        <v>0.029819999999999999</v>
      </c>
      <c r="R477" s="228">
        <f>Q477*H477</f>
        <v>7.8202353599999999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210</v>
      </c>
      <c r="AT477" s="230" t="s">
        <v>193</v>
      </c>
      <c r="AU477" s="230" t="s">
        <v>88</v>
      </c>
      <c r="AY477" s="18" t="s">
        <v>190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86</v>
      </c>
      <c r="BK477" s="231">
        <f>ROUND(I477*H477,2)</f>
        <v>0</v>
      </c>
      <c r="BL477" s="18" t="s">
        <v>210</v>
      </c>
      <c r="BM477" s="230" t="s">
        <v>2765</v>
      </c>
    </row>
    <row r="478" s="13" customFormat="1">
      <c r="A478" s="13"/>
      <c r="B478" s="232"/>
      <c r="C478" s="233"/>
      <c r="D478" s="234" t="s">
        <v>218</v>
      </c>
      <c r="E478" s="235" t="s">
        <v>1</v>
      </c>
      <c r="F478" s="236" t="s">
        <v>2757</v>
      </c>
      <c r="G478" s="233"/>
      <c r="H478" s="237">
        <v>54.75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218</v>
      </c>
      <c r="AU478" s="243" t="s">
        <v>88</v>
      </c>
      <c r="AV478" s="13" t="s">
        <v>88</v>
      </c>
      <c r="AW478" s="13" t="s">
        <v>32</v>
      </c>
      <c r="AX478" s="13" t="s">
        <v>78</v>
      </c>
      <c r="AY478" s="243" t="s">
        <v>190</v>
      </c>
    </row>
    <row r="479" s="13" customFormat="1">
      <c r="A479" s="13"/>
      <c r="B479" s="232"/>
      <c r="C479" s="233"/>
      <c r="D479" s="234" t="s">
        <v>218</v>
      </c>
      <c r="E479" s="235" t="s">
        <v>1</v>
      </c>
      <c r="F479" s="236" t="s">
        <v>2758</v>
      </c>
      <c r="G479" s="233"/>
      <c r="H479" s="237">
        <v>46.350000000000001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218</v>
      </c>
      <c r="AU479" s="243" t="s">
        <v>88</v>
      </c>
      <c r="AV479" s="13" t="s">
        <v>88</v>
      </c>
      <c r="AW479" s="13" t="s">
        <v>32</v>
      </c>
      <c r="AX479" s="13" t="s">
        <v>78</v>
      </c>
      <c r="AY479" s="243" t="s">
        <v>190</v>
      </c>
    </row>
    <row r="480" s="13" customFormat="1">
      <c r="A480" s="13"/>
      <c r="B480" s="232"/>
      <c r="C480" s="233"/>
      <c r="D480" s="234" t="s">
        <v>218</v>
      </c>
      <c r="E480" s="235" t="s">
        <v>1</v>
      </c>
      <c r="F480" s="236" t="s">
        <v>2759</v>
      </c>
      <c r="G480" s="233"/>
      <c r="H480" s="237">
        <v>7.0499999999999998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218</v>
      </c>
      <c r="AU480" s="243" t="s">
        <v>88</v>
      </c>
      <c r="AV480" s="13" t="s">
        <v>88</v>
      </c>
      <c r="AW480" s="13" t="s">
        <v>32</v>
      </c>
      <c r="AX480" s="13" t="s">
        <v>78</v>
      </c>
      <c r="AY480" s="243" t="s">
        <v>190</v>
      </c>
    </row>
    <row r="481" s="13" customFormat="1">
      <c r="A481" s="13"/>
      <c r="B481" s="232"/>
      <c r="C481" s="233"/>
      <c r="D481" s="234" t="s">
        <v>218</v>
      </c>
      <c r="E481" s="235" t="s">
        <v>1</v>
      </c>
      <c r="F481" s="236" t="s">
        <v>2760</v>
      </c>
      <c r="G481" s="233"/>
      <c r="H481" s="237">
        <v>41.850000000000001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218</v>
      </c>
      <c r="AU481" s="243" t="s">
        <v>88</v>
      </c>
      <c r="AV481" s="13" t="s">
        <v>88</v>
      </c>
      <c r="AW481" s="13" t="s">
        <v>32</v>
      </c>
      <c r="AX481" s="13" t="s">
        <v>78</v>
      </c>
      <c r="AY481" s="243" t="s">
        <v>190</v>
      </c>
    </row>
    <row r="482" s="13" customFormat="1">
      <c r="A482" s="13"/>
      <c r="B482" s="232"/>
      <c r="C482" s="233"/>
      <c r="D482" s="234" t="s">
        <v>218</v>
      </c>
      <c r="E482" s="235" t="s">
        <v>1</v>
      </c>
      <c r="F482" s="236" t="s">
        <v>2761</v>
      </c>
      <c r="G482" s="233"/>
      <c r="H482" s="237">
        <v>117.59999999999999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218</v>
      </c>
      <c r="AU482" s="243" t="s">
        <v>88</v>
      </c>
      <c r="AV482" s="13" t="s">
        <v>88</v>
      </c>
      <c r="AW482" s="13" t="s">
        <v>32</v>
      </c>
      <c r="AX482" s="13" t="s">
        <v>78</v>
      </c>
      <c r="AY482" s="243" t="s">
        <v>190</v>
      </c>
    </row>
    <row r="483" s="16" customFormat="1">
      <c r="A483" s="16"/>
      <c r="B483" s="285"/>
      <c r="C483" s="286"/>
      <c r="D483" s="234" t="s">
        <v>218</v>
      </c>
      <c r="E483" s="287" t="s">
        <v>1</v>
      </c>
      <c r="F483" s="288" t="s">
        <v>2408</v>
      </c>
      <c r="G483" s="286"/>
      <c r="H483" s="289">
        <v>267.60000000000002</v>
      </c>
      <c r="I483" s="290"/>
      <c r="J483" s="286"/>
      <c r="K483" s="286"/>
      <c r="L483" s="291"/>
      <c r="M483" s="292"/>
      <c r="N483" s="293"/>
      <c r="O483" s="293"/>
      <c r="P483" s="293"/>
      <c r="Q483" s="293"/>
      <c r="R483" s="293"/>
      <c r="S483" s="293"/>
      <c r="T483" s="294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T483" s="295" t="s">
        <v>218</v>
      </c>
      <c r="AU483" s="295" t="s">
        <v>88</v>
      </c>
      <c r="AV483" s="16" t="s">
        <v>203</v>
      </c>
      <c r="AW483" s="16" t="s">
        <v>32</v>
      </c>
      <c r="AX483" s="16" t="s">
        <v>78</v>
      </c>
      <c r="AY483" s="295" t="s">
        <v>190</v>
      </c>
    </row>
    <row r="484" s="15" customFormat="1">
      <c r="A484" s="15"/>
      <c r="B484" s="275"/>
      <c r="C484" s="276"/>
      <c r="D484" s="234" t="s">
        <v>218</v>
      </c>
      <c r="E484" s="277" t="s">
        <v>1</v>
      </c>
      <c r="F484" s="278" t="s">
        <v>2766</v>
      </c>
      <c r="G484" s="276"/>
      <c r="H484" s="277" t="s">
        <v>1</v>
      </c>
      <c r="I484" s="279"/>
      <c r="J484" s="276"/>
      <c r="K484" s="276"/>
      <c r="L484" s="280"/>
      <c r="M484" s="281"/>
      <c r="N484" s="282"/>
      <c r="O484" s="282"/>
      <c r="P484" s="282"/>
      <c r="Q484" s="282"/>
      <c r="R484" s="282"/>
      <c r="S484" s="282"/>
      <c r="T484" s="283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84" t="s">
        <v>218</v>
      </c>
      <c r="AU484" s="284" t="s">
        <v>88</v>
      </c>
      <c r="AV484" s="15" t="s">
        <v>86</v>
      </c>
      <c r="AW484" s="15" t="s">
        <v>32</v>
      </c>
      <c r="AX484" s="15" t="s">
        <v>78</v>
      </c>
      <c r="AY484" s="284" t="s">
        <v>190</v>
      </c>
    </row>
    <row r="485" s="13" customFormat="1">
      <c r="A485" s="13"/>
      <c r="B485" s="232"/>
      <c r="C485" s="233"/>
      <c r="D485" s="234" t="s">
        <v>218</v>
      </c>
      <c r="E485" s="235" t="s">
        <v>1</v>
      </c>
      <c r="F485" s="236" t="s">
        <v>2767</v>
      </c>
      <c r="G485" s="233"/>
      <c r="H485" s="237">
        <v>262.24799999999999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218</v>
      </c>
      <c r="AU485" s="243" t="s">
        <v>88</v>
      </c>
      <c r="AV485" s="13" t="s">
        <v>88</v>
      </c>
      <c r="AW485" s="13" t="s">
        <v>32</v>
      </c>
      <c r="AX485" s="13" t="s">
        <v>86</v>
      </c>
      <c r="AY485" s="243" t="s">
        <v>190</v>
      </c>
    </row>
    <row r="486" s="2" customFormat="1" ht="24.15" customHeight="1">
      <c r="A486" s="39"/>
      <c r="B486" s="40"/>
      <c r="C486" s="219" t="s">
        <v>555</v>
      </c>
      <c r="D486" s="219" t="s">
        <v>193</v>
      </c>
      <c r="E486" s="220" t="s">
        <v>2487</v>
      </c>
      <c r="F486" s="221" t="s">
        <v>2488</v>
      </c>
      <c r="G486" s="222" t="s">
        <v>292</v>
      </c>
      <c r="H486" s="223">
        <v>262.24799999999999</v>
      </c>
      <c r="I486" s="224"/>
      <c r="J486" s="225">
        <f>ROUND(I486*H486,2)</f>
        <v>0</v>
      </c>
      <c r="K486" s="221" t="s">
        <v>197</v>
      </c>
      <c r="L486" s="45"/>
      <c r="M486" s="226" t="s">
        <v>1</v>
      </c>
      <c r="N486" s="227" t="s">
        <v>43</v>
      </c>
      <c r="O486" s="92"/>
      <c r="P486" s="228">
        <f>O486*H486</f>
        <v>0</v>
      </c>
      <c r="Q486" s="228">
        <v>0</v>
      </c>
      <c r="R486" s="228">
        <f>Q486*H486</f>
        <v>0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210</v>
      </c>
      <c r="AT486" s="230" t="s">
        <v>193</v>
      </c>
      <c r="AU486" s="230" t="s">
        <v>88</v>
      </c>
      <c r="AY486" s="18" t="s">
        <v>190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86</v>
      </c>
      <c r="BK486" s="231">
        <f>ROUND(I486*H486,2)</f>
        <v>0</v>
      </c>
      <c r="BL486" s="18" t="s">
        <v>210</v>
      </c>
      <c r="BM486" s="230" t="s">
        <v>2768</v>
      </c>
    </row>
    <row r="487" s="2" customFormat="1" ht="24.15" customHeight="1">
      <c r="A487" s="39"/>
      <c r="B487" s="40"/>
      <c r="C487" s="219" t="s">
        <v>560</v>
      </c>
      <c r="D487" s="219" t="s">
        <v>193</v>
      </c>
      <c r="E487" s="220" t="s">
        <v>2769</v>
      </c>
      <c r="F487" s="221" t="s">
        <v>2770</v>
      </c>
      <c r="G487" s="222" t="s">
        <v>292</v>
      </c>
      <c r="H487" s="223">
        <v>55.350000000000001</v>
      </c>
      <c r="I487" s="224"/>
      <c r="J487" s="225">
        <f>ROUND(I487*H487,2)</f>
        <v>0</v>
      </c>
      <c r="K487" s="221" t="s">
        <v>197</v>
      </c>
      <c r="L487" s="45"/>
      <c r="M487" s="226" t="s">
        <v>1</v>
      </c>
      <c r="N487" s="227" t="s">
        <v>43</v>
      </c>
      <c r="O487" s="92"/>
      <c r="P487" s="228">
        <f>O487*H487</f>
        <v>0</v>
      </c>
      <c r="Q487" s="228">
        <v>0</v>
      </c>
      <c r="R487" s="228">
        <f>Q487*H487</f>
        <v>0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210</v>
      </c>
      <c r="AT487" s="230" t="s">
        <v>193</v>
      </c>
      <c r="AU487" s="230" t="s">
        <v>88</v>
      </c>
      <c r="AY487" s="18" t="s">
        <v>190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86</v>
      </c>
      <c r="BK487" s="231">
        <f>ROUND(I487*H487,2)</f>
        <v>0</v>
      </c>
      <c r="BL487" s="18" t="s">
        <v>210</v>
      </c>
      <c r="BM487" s="230" t="s">
        <v>2771</v>
      </c>
    </row>
    <row r="488" s="2" customFormat="1" ht="24.15" customHeight="1">
      <c r="A488" s="39"/>
      <c r="B488" s="40"/>
      <c r="C488" s="219" t="s">
        <v>564</v>
      </c>
      <c r="D488" s="219" t="s">
        <v>193</v>
      </c>
      <c r="E488" s="220" t="s">
        <v>2772</v>
      </c>
      <c r="F488" s="221" t="s">
        <v>2773</v>
      </c>
      <c r="G488" s="222" t="s">
        <v>292</v>
      </c>
      <c r="H488" s="223">
        <v>5.3520000000000003</v>
      </c>
      <c r="I488" s="224"/>
      <c r="J488" s="225">
        <f>ROUND(I488*H488,2)</f>
        <v>0</v>
      </c>
      <c r="K488" s="221" t="s">
        <v>197</v>
      </c>
      <c r="L488" s="45"/>
      <c r="M488" s="226" t="s">
        <v>1</v>
      </c>
      <c r="N488" s="227" t="s">
        <v>43</v>
      </c>
      <c r="O488" s="92"/>
      <c r="P488" s="228">
        <f>O488*H488</f>
        <v>0</v>
      </c>
      <c r="Q488" s="228">
        <v>0.0089999999999999993</v>
      </c>
      <c r="R488" s="228">
        <f>Q488*H488</f>
        <v>0.048168000000000002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198</v>
      </c>
      <c r="AT488" s="230" t="s">
        <v>193</v>
      </c>
      <c r="AU488" s="230" t="s">
        <v>88</v>
      </c>
      <c r="AY488" s="18" t="s">
        <v>190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86</v>
      </c>
      <c r="BK488" s="231">
        <f>ROUND(I488*H488,2)</f>
        <v>0</v>
      </c>
      <c r="BL488" s="18" t="s">
        <v>198</v>
      </c>
      <c r="BM488" s="230" t="s">
        <v>2774</v>
      </c>
    </row>
    <row r="489" s="13" customFormat="1">
      <c r="A489" s="13"/>
      <c r="B489" s="232"/>
      <c r="C489" s="233"/>
      <c r="D489" s="234" t="s">
        <v>218</v>
      </c>
      <c r="E489" s="235" t="s">
        <v>1</v>
      </c>
      <c r="F489" s="236" t="s">
        <v>2757</v>
      </c>
      <c r="G489" s="233"/>
      <c r="H489" s="237">
        <v>54.75</v>
      </c>
      <c r="I489" s="238"/>
      <c r="J489" s="233"/>
      <c r="K489" s="233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218</v>
      </c>
      <c r="AU489" s="243" t="s">
        <v>88</v>
      </c>
      <c r="AV489" s="13" t="s">
        <v>88</v>
      </c>
      <c r="AW489" s="13" t="s">
        <v>32</v>
      </c>
      <c r="AX489" s="13" t="s">
        <v>78</v>
      </c>
      <c r="AY489" s="243" t="s">
        <v>190</v>
      </c>
    </row>
    <row r="490" s="13" customFormat="1">
      <c r="A490" s="13"/>
      <c r="B490" s="232"/>
      <c r="C490" s="233"/>
      <c r="D490" s="234" t="s">
        <v>218</v>
      </c>
      <c r="E490" s="235" t="s">
        <v>1</v>
      </c>
      <c r="F490" s="236" t="s">
        <v>2758</v>
      </c>
      <c r="G490" s="233"/>
      <c r="H490" s="237">
        <v>46.350000000000001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218</v>
      </c>
      <c r="AU490" s="243" t="s">
        <v>88</v>
      </c>
      <c r="AV490" s="13" t="s">
        <v>88</v>
      </c>
      <c r="AW490" s="13" t="s">
        <v>32</v>
      </c>
      <c r="AX490" s="13" t="s">
        <v>78</v>
      </c>
      <c r="AY490" s="243" t="s">
        <v>190</v>
      </c>
    </row>
    <row r="491" s="13" customFormat="1">
      <c r="A491" s="13"/>
      <c r="B491" s="232"/>
      <c r="C491" s="233"/>
      <c r="D491" s="234" t="s">
        <v>218</v>
      </c>
      <c r="E491" s="235" t="s">
        <v>1</v>
      </c>
      <c r="F491" s="236" t="s">
        <v>2759</v>
      </c>
      <c r="G491" s="233"/>
      <c r="H491" s="237">
        <v>7.0499999999999998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218</v>
      </c>
      <c r="AU491" s="243" t="s">
        <v>88</v>
      </c>
      <c r="AV491" s="13" t="s">
        <v>88</v>
      </c>
      <c r="AW491" s="13" t="s">
        <v>32</v>
      </c>
      <c r="AX491" s="13" t="s">
        <v>78</v>
      </c>
      <c r="AY491" s="243" t="s">
        <v>190</v>
      </c>
    </row>
    <row r="492" s="13" customFormat="1">
      <c r="A492" s="13"/>
      <c r="B492" s="232"/>
      <c r="C492" s="233"/>
      <c r="D492" s="234" t="s">
        <v>218</v>
      </c>
      <c r="E492" s="235" t="s">
        <v>1</v>
      </c>
      <c r="F492" s="236" t="s">
        <v>2760</v>
      </c>
      <c r="G492" s="233"/>
      <c r="H492" s="237">
        <v>41.850000000000001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218</v>
      </c>
      <c r="AU492" s="243" t="s">
        <v>88</v>
      </c>
      <c r="AV492" s="13" t="s">
        <v>88</v>
      </c>
      <c r="AW492" s="13" t="s">
        <v>32</v>
      </c>
      <c r="AX492" s="13" t="s">
        <v>78</v>
      </c>
      <c r="AY492" s="243" t="s">
        <v>190</v>
      </c>
    </row>
    <row r="493" s="13" customFormat="1">
      <c r="A493" s="13"/>
      <c r="B493" s="232"/>
      <c r="C493" s="233"/>
      <c r="D493" s="234" t="s">
        <v>218</v>
      </c>
      <c r="E493" s="235" t="s">
        <v>1</v>
      </c>
      <c r="F493" s="236" t="s">
        <v>2761</v>
      </c>
      <c r="G493" s="233"/>
      <c r="H493" s="237">
        <v>117.59999999999999</v>
      </c>
      <c r="I493" s="238"/>
      <c r="J493" s="233"/>
      <c r="K493" s="233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218</v>
      </c>
      <c r="AU493" s="243" t="s">
        <v>88</v>
      </c>
      <c r="AV493" s="13" t="s">
        <v>88</v>
      </c>
      <c r="AW493" s="13" t="s">
        <v>32</v>
      </c>
      <c r="AX493" s="13" t="s">
        <v>78</v>
      </c>
      <c r="AY493" s="243" t="s">
        <v>190</v>
      </c>
    </row>
    <row r="494" s="16" customFormat="1">
      <c r="A494" s="16"/>
      <c r="B494" s="285"/>
      <c r="C494" s="286"/>
      <c r="D494" s="234" t="s">
        <v>218</v>
      </c>
      <c r="E494" s="287" t="s">
        <v>1</v>
      </c>
      <c r="F494" s="288" t="s">
        <v>2408</v>
      </c>
      <c r="G494" s="286"/>
      <c r="H494" s="289">
        <v>267.60000000000002</v>
      </c>
      <c r="I494" s="290"/>
      <c r="J494" s="286"/>
      <c r="K494" s="286"/>
      <c r="L494" s="291"/>
      <c r="M494" s="292"/>
      <c r="N494" s="293"/>
      <c r="O494" s="293"/>
      <c r="P494" s="293"/>
      <c r="Q494" s="293"/>
      <c r="R494" s="293"/>
      <c r="S494" s="293"/>
      <c r="T494" s="294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T494" s="295" t="s">
        <v>218</v>
      </c>
      <c r="AU494" s="295" t="s">
        <v>88</v>
      </c>
      <c r="AV494" s="16" t="s">
        <v>203</v>
      </c>
      <c r="AW494" s="16" t="s">
        <v>32</v>
      </c>
      <c r="AX494" s="16" t="s">
        <v>78</v>
      </c>
      <c r="AY494" s="295" t="s">
        <v>190</v>
      </c>
    </row>
    <row r="495" s="15" customFormat="1">
      <c r="A495" s="15"/>
      <c r="B495" s="275"/>
      <c r="C495" s="276"/>
      <c r="D495" s="234" t="s">
        <v>218</v>
      </c>
      <c r="E495" s="277" t="s">
        <v>1</v>
      </c>
      <c r="F495" s="278" t="s">
        <v>2775</v>
      </c>
      <c r="G495" s="276"/>
      <c r="H495" s="277" t="s">
        <v>1</v>
      </c>
      <c r="I495" s="279"/>
      <c r="J495" s="276"/>
      <c r="K495" s="276"/>
      <c r="L495" s="280"/>
      <c r="M495" s="281"/>
      <c r="N495" s="282"/>
      <c r="O495" s="282"/>
      <c r="P495" s="282"/>
      <c r="Q495" s="282"/>
      <c r="R495" s="282"/>
      <c r="S495" s="282"/>
      <c r="T495" s="28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84" t="s">
        <v>218</v>
      </c>
      <c r="AU495" s="284" t="s">
        <v>88</v>
      </c>
      <c r="AV495" s="15" t="s">
        <v>86</v>
      </c>
      <c r="AW495" s="15" t="s">
        <v>32</v>
      </c>
      <c r="AX495" s="15" t="s">
        <v>78</v>
      </c>
      <c r="AY495" s="284" t="s">
        <v>190</v>
      </c>
    </row>
    <row r="496" s="13" customFormat="1">
      <c r="A496" s="13"/>
      <c r="B496" s="232"/>
      <c r="C496" s="233"/>
      <c r="D496" s="234" t="s">
        <v>218</v>
      </c>
      <c r="E496" s="235" t="s">
        <v>1</v>
      </c>
      <c r="F496" s="236" t="s">
        <v>2776</v>
      </c>
      <c r="G496" s="233"/>
      <c r="H496" s="237">
        <v>5.3520000000000003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218</v>
      </c>
      <c r="AU496" s="243" t="s">
        <v>88</v>
      </c>
      <c r="AV496" s="13" t="s">
        <v>88</v>
      </c>
      <c r="AW496" s="13" t="s">
        <v>32</v>
      </c>
      <c r="AX496" s="13" t="s">
        <v>86</v>
      </c>
      <c r="AY496" s="243" t="s">
        <v>190</v>
      </c>
    </row>
    <row r="497" s="2" customFormat="1" ht="16.5" customHeight="1">
      <c r="A497" s="39"/>
      <c r="B497" s="40"/>
      <c r="C497" s="219" t="s">
        <v>566</v>
      </c>
      <c r="D497" s="219" t="s">
        <v>193</v>
      </c>
      <c r="E497" s="220" t="s">
        <v>2777</v>
      </c>
      <c r="F497" s="221" t="s">
        <v>2778</v>
      </c>
      <c r="G497" s="222" t="s">
        <v>292</v>
      </c>
      <c r="H497" s="223">
        <v>5.3520000000000003</v>
      </c>
      <c r="I497" s="224"/>
      <c r="J497" s="225">
        <f>ROUND(I497*H497,2)</f>
        <v>0</v>
      </c>
      <c r="K497" s="221" t="s">
        <v>197</v>
      </c>
      <c r="L497" s="45"/>
      <c r="M497" s="226" t="s">
        <v>1</v>
      </c>
      <c r="N497" s="227" t="s">
        <v>43</v>
      </c>
      <c r="O497" s="92"/>
      <c r="P497" s="228">
        <f>O497*H497</f>
        <v>0</v>
      </c>
      <c r="Q497" s="228">
        <v>0.00055000000000000003</v>
      </c>
      <c r="R497" s="228">
        <f>Q497*H497</f>
        <v>0.0029436000000000002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198</v>
      </c>
      <c r="AT497" s="230" t="s">
        <v>193</v>
      </c>
      <c r="AU497" s="230" t="s">
        <v>88</v>
      </c>
      <c r="AY497" s="18" t="s">
        <v>190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86</v>
      </c>
      <c r="BK497" s="231">
        <f>ROUND(I497*H497,2)</f>
        <v>0</v>
      </c>
      <c r="BL497" s="18" t="s">
        <v>198</v>
      </c>
      <c r="BM497" s="230" t="s">
        <v>2779</v>
      </c>
    </row>
    <row r="498" s="13" customFormat="1">
      <c r="A498" s="13"/>
      <c r="B498" s="232"/>
      <c r="C498" s="233"/>
      <c r="D498" s="234" t="s">
        <v>218</v>
      </c>
      <c r="E498" s="235" t="s">
        <v>1</v>
      </c>
      <c r="F498" s="236" t="s">
        <v>2757</v>
      </c>
      <c r="G498" s="233"/>
      <c r="H498" s="237">
        <v>54.75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218</v>
      </c>
      <c r="AU498" s="243" t="s">
        <v>88</v>
      </c>
      <c r="AV498" s="13" t="s">
        <v>88</v>
      </c>
      <c r="AW498" s="13" t="s">
        <v>32</v>
      </c>
      <c r="AX498" s="13" t="s">
        <v>78</v>
      </c>
      <c r="AY498" s="243" t="s">
        <v>190</v>
      </c>
    </row>
    <row r="499" s="13" customFormat="1">
      <c r="A499" s="13"/>
      <c r="B499" s="232"/>
      <c r="C499" s="233"/>
      <c r="D499" s="234" t="s">
        <v>218</v>
      </c>
      <c r="E499" s="235" t="s">
        <v>1</v>
      </c>
      <c r="F499" s="236" t="s">
        <v>2758</v>
      </c>
      <c r="G499" s="233"/>
      <c r="H499" s="237">
        <v>46.350000000000001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218</v>
      </c>
      <c r="AU499" s="243" t="s">
        <v>88</v>
      </c>
      <c r="AV499" s="13" t="s">
        <v>88</v>
      </c>
      <c r="AW499" s="13" t="s">
        <v>32</v>
      </c>
      <c r="AX499" s="13" t="s">
        <v>78</v>
      </c>
      <c r="AY499" s="243" t="s">
        <v>190</v>
      </c>
    </row>
    <row r="500" s="13" customFormat="1">
      <c r="A500" s="13"/>
      <c r="B500" s="232"/>
      <c r="C500" s="233"/>
      <c r="D500" s="234" t="s">
        <v>218</v>
      </c>
      <c r="E500" s="235" t="s">
        <v>1</v>
      </c>
      <c r="F500" s="236" t="s">
        <v>2759</v>
      </c>
      <c r="G500" s="233"/>
      <c r="H500" s="237">
        <v>7.0499999999999998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218</v>
      </c>
      <c r="AU500" s="243" t="s">
        <v>88</v>
      </c>
      <c r="AV500" s="13" t="s">
        <v>88</v>
      </c>
      <c r="AW500" s="13" t="s">
        <v>32</v>
      </c>
      <c r="AX500" s="13" t="s">
        <v>78</v>
      </c>
      <c r="AY500" s="243" t="s">
        <v>190</v>
      </c>
    </row>
    <row r="501" s="13" customFormat="1">
      <c r="A501" s="13"/>
      <c r="B501" s="232"/>
      <c r="C501" s="233"/>
      <c r="D501" s="234" t="s">
        <v>218</v>
      </c>
      <c r="E501" s="235" t="s">
        <v>1</v>
      </c>
      <c r="F501" s="236" t="s">
        <v>2760</v>
      </c>
      <c r="G501" s="233"/>
      <c r="H501" s="237">
        <v>41.850000000000001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218</v>
      </c>
      <c r="AU501" s="243" t="s">
        <v>88</v>
      </c>
      <c r="AV501" s="13" t="s">
        <v>88</v>
      </c>
      <c r="AW501" s="13" t="s">
        <v>32</v>
      </c>
      <c r="AX501" s="13" t="s">
        <v>78</v>
      </c>
      <c r="AY501" s="243" t="s">
        <v>190</v>
      </c>
    </row>
    <row r="502" s="13" customFormat="1">
      <c r="A502" s="13"/>
      <c r="B502" s="232"/>
      <c r="C502" s="233"/>
      <c r="D502" s="234" t="s">
        <v>218</v>
      </c>
      <c r="E502" s="235" t="s">
        <v>1</v>
      </c>
      <c r="F502" s="236" t="s">
        <v>2761</v>
      </c>
      <c r="G502" s="233"/>
      <c r="H502" s="237">
        <v>117.59999999999999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218</v>
      </c>
      <c r="AU502" s="243" t="s">
        <v>88</v>
      </c>
      <c r="AV502" s="13" t="s">
        <v>88</v>
      </c>
      <c r="AW502" s="13" t="s">
        <v>32</v>
      </c>
      <c r="AX502" s="13" t="s">
        <v>78</v>
      </c>
      <c r="AY502" s="243" t="s">
        <v>190</v>
      </c>
    </row>
    <row r="503" s="16" customFormat="1">
      <c r="A503" s="16"/>
      <c r="B503" s="285"/>
      <c r="C503" s="286"/>
      <c r="D503" s="234" t="s">
        <v>218</v>
      </c>
      <c r="E503" s="287" t="s">
        <v>1</v>
      </c>
      <c r="F503" s="288" t="s">
        <v>2408</v>
      </c>
      <c r="G503" s="286"/>
      <c r="H503" s="289">
        <v>267.60000000000002</v>
      </c>
      <c r="I503" s="290"/>
      <c r="J503" s="286"/>
      <c r="K503" s="286"/>
      <c r="L503" s="291"/>
      <c r="M503" s="292"/>
      <c r="N503" s="293"/>
      <c r="O503" s="293"/>
      <c r="P503" s="293"/>
      <c r="Q503" s="293"/>
      <c r="R503" s="293"/>
      <c r="S503" s="293"/>
      <c r="T503" s="294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95" t="s">
        <v>218</v>
      </c>
      <c r="AU503" s="295" t="s">
        <v>88</v>
      </c>
      <c r="AV503" s="16" t="s">
        <v>203</v>
      </c>
      <c r="AW503" s="16" t="s">
        <v>32</v>
      </c>
      <c r="AX503" s="16" t="s">
        <v>78</v>
      </c>
      <c r="AY503" s="295" t="s">
        <v>190</v>
      </c>
    </row>
    <row r="504" s="15" customFormat="1">
      <c r="A504" s="15"/>
      <c r="B504" s="275"/>
      <c r="C504" s="276"/>
      <c r="D504" s="234" t="s">
        <v>218</v>
      </c>
      <c r="E504" s="277" t="s">
        <v>1</v>
      </c>
      <c r="F504" s="278" t="s">
        <v>2775</v>
      </c>
      <c r="G504" s="276"/>
      <c r="H504" s="277" t="s">
        <v>1</v>
      </c>
      <c r="I504" s="279"/>
      <c r="J504" s="276"/>
      <c r="K504" s="276"/>
      <c r="L504" s="280"/>
      <c r="M504" s="281"/>
      <c r="N504" s="282"/>
      <c r="O504" s="282"/>
      <c r="P504" s="282"/>
      <c r="Q504" s="282"/>
      <c r="R504" s="282"/>
      <c r="S504" s="282"/>
      <c r="T504" s="283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84" t="s">
        <v>218</v>
      </c>
      <c r="AU504" s="284" t="s">
        <v>88</v>
      </c>
      <c r="AV504" s="15" t="s">
        <v>86</v>
      </c>
      <c r="AW504" s="15" t="s">
        <v>32</v>
      </c>
      <c r="AX504" s="15" t="s">
        <v>78</v>
      </c>
      <c r="AY504" s="284" t="s">
        <v>190</v>
      </c>
    </row>
    <row r="505" s="13" customFormat="1">
      <c r="A505" s="13"/>
      <c r="B505" s="232"/>
      <c r="C505" s="233"/>
      <c r="D505" s="234" t="s">
        <v>218</v>
      </c>
      <c r="E505" s="235" t="s">
        <v>1</v>
      </c>
      <c r="F505" s="236" t="s">
        <v>2776</v>
      </c>
      <c r="G505" s="233"/>
      <c r="H505" s="237">
        <v>5.3520000000000003</v>
      </c>
      <c r="I505" s="238"/>
      <c r="J505" s="233"/>
      <c r="K505" s="233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218</v>
      </c>
      <c r="AU505" s="243" t="s">
        <v>88</v>
      </c>
      <c r="AV505" s="13" t="s">
        <v>88</v>
      </c>
      <c r="AW505" s="13" t="s">
        <v>32</v>
      </c>
      <c r="AX505" s="13" t="s">
        <v>86</v>
      </c>
      <c r="AY505" s="243" t="s">
        <v>190</v>
      </c>
    </row>
    <row r="506" s="12" customFormat="1" ht="22.8" customHeight="1">
      <c r="A506" s="12"/>
      <c r="B506" s="203"/>
      <c r="C506" s="204"/>
      <c r="D506" s="205" t="s">
        <v>77</v>
      </c>
      <c r="E506" s="217" t="s">
        <v>2780</v>
      </c>
      <c r="F506" s="217" t="s">
        <v>1854</v>
      </c>
      <c r="G506" s="204"/>
      <c r="H506" s="204"/>
      <c r="I506" s="207"/>
      <c r="J506" s="218">
        <f>BK506</f>
        <v>0</v>
      </c>
      <c r="K506" s="204"/>
      <c r="L506" s="209"/>
      <c r="M506" s="210"/>
      <c r="N506" s="211"/>
      <c r="O506" s="211"/>
      <c r="P506" s="212">
        <f>SUM(P507:P541)</f>
        <v>0</v>
      </c>
      <c r="Q506" s="211"/>
      <c r="R506" s="212">
        <f>SUM(R507:R541)</f>
        <v>0</v>
      </c>
      <c r="S506" s="211"/>
      <c r="T506" s="213">
        <f>SUM(T507:T541)</f>
        <v>26.161949999999997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4" t="s">
        <v>86</v>
      </c>
      <c r="AT506" s="215" t="s">
        <v>77</v>
      </c>
      <c r="AU506" s="215" t="s">
        <v>86</v>
      </c>
      <c r="AY506" s="214" t="s">
        <v>190</v>
      </c>
      <c r="BK506" s="216">
        <f>SUM(BK507:BK541)</f>
        <v>0</v>
      </c>
    </row>
    <row r="507" s="2" customFormat="1" ht="24.15" customHeight="1">
      <c r="A507" s="39"/>
      <c r="B507" s="40"/>
      <c r="C507" s="219" t="s">
        <v>570</v>
      </c>
      <c r="D507" s="219" t="s">
        <v>193</v>
      </c>
      <c r="E507" s="220" t="s">
        <v>2781</v>
      </c>
      <c r="F507" s="221" t="s">
        <v>2782</v>
      </c>
      <c r="G507" s="222" t="s">
        <v>292</v>
      </c>
      <c r="H507" s="223">
        <v>55.350000000000001</v>
      </c>
      <c r="I507" s="224"/>
      <c r="J507" s="225">
        <f>ROUND(I507*H507,2)</f>
        <v>0</v>
      </c>
      <c r="K507" s="221" t="s">
        <v>197</v>
      </c>
      <c r="L507" s="45"/>
      <c r="M507" s="226" t="s">
        <v>1</v>
      </c>
      <c r="N507" s="227" t="s">
        <v>43</v>
      </c>
      <c r="O507" s="92"/>
      <c r="P507" s="228">
        <f>O507*H507</f>
        <v>0</v>
      </c>
      <c r="Q507" s="228">
        <v>0</v>
      </c>
      <c r="R507" s="228">
        <f>Q507*H507</f>
        <v>0</v>
      </c>
      <c r="S507" s="228">
        <v>0.016</v>
      </c>
      <c r="T507" s="229">
        <f>S507*H507</f>
        <v>0.88560000000000005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210</v>
      </c>
      <c r="AT507" s="230" t="s">
        <v>193</v>
      </c>
      <c r="AU507" s="230" t="s">
        <v>88</v>
      </c>
      <c r="AY507" s="18" t="s">
        <v>190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86</v>
      </c>
      <c r="BK507" s="231">
        <f>ROUND(I507*H507,2)</f>
        <v>0</v>
      </c>
      <c r="BL507" s="18" t="s">
        <v>210</v>
      </c>
      <c r="BM507" s="230" t="s">
        <v>2783</v>
      </c>
    </row>
    <row r="508" s="15" customFormat="1">
      <c r="A508" s="15"/>
      <c r="B508" s="275"/>
      <c r="C508" s="276"/>
      <c r="D508" s="234" t="s">
        <v>218</v>
      </c>
      <c r="E508" s="277" t="s">
        <v>1</v>
      </c>
      <c r="F508" s="278" t="s">
        <v>2784</v>
      </c>
      <c r="G508" s="276"/>
      <c r="H508" s="277" t="s">
        <v>1</v>
      </c>
      <c r="I508" s="279"/>
      <c r="J508" s="276"/>
      <c r="K508" s="276"/>
      <c r="L508" s="280"/>
      <c r="M508" s="281"/>
      <c r="N508" s="282"/>
      <c r="O508" s="282"/>
      <c r="P508" s="282"/>
      <c r="Q508" s="282"/>
      <c r="R508" s="282"/>
      <c r="S508" s="282"/>
      <c r="T508" s="283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84" t="s">
        <v>218</v>
      </c>
      <c r="AU508" s="284" t="s">
        <v>88</v>
      </c>
      <c r="AV508" s="15" t="s">
        <v>86</v>
      </c>
      <c r="AW508" s="15" t="s">
        <v>32</v>
      </c>
      <c r="AX508" s="15" t="s">
        <v>78</v>
      </c>
      <c r="AY508" s="284" t="s">
        <v>190</v>
      </c>
    </row>
    <row r="509" s="13" customFormat="1">
      <c r="A509" s="13"/>
      <c r="B509" s="232"/>
      <c r="C509" s="233"/>
      <c r="D509" s="234" t="s">
        <v>218</v>
      </c>
      <c r="E509" s="235" t="s">
        <v>1</v>
      </c>
      <c r="F509" s="236" t="s">
        <v>2753</v>
      </c>
      <c r="G509" s="233"/>
      <c r="H509" s="237">
        <v>55.350000000000001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218</v>
      </c>
      <c r="AU509" s="243" t="s">
        <v>88</v>
      </c>
      <c r="AV509" s="13" t="s">
        <v>88</v>
      </c>
      <c r="AW509" s="13" t="s">
        <v>32</v>
      </c>
      <c r="AX509" s="13" t="s">
        <v>86</v>
      </c>
      <c r="AY509" s="243" t="s">
        <v>190</v>
      </c>
    </row>
    <row r="510" s="2" customFormat="1" ht="37.8" customHeight="1">
      <c r="A510" s="39"/>
      <c r="B510" s="40"/>
      <c r="C510" s="219" t="s">
        <v>575</v>
      </c>
      <c r="D510" s="219" t="s">
        <v>193</v>
      </c>
      <c r="E510" s="220" t="s">
        <v>2152</v>
      </c>
      <c r="F510" s="221" t="s">
        <v>2153</v>
      </c>
      <c r="G510" s="222" t="s">
        <v>292</v>
      </c>
      <c r="H510" s="223">
        <v>146.09999999999999</v>
      </c>
      <c r="I510" s="224"/>
      <c r="J510" s="225">
        <f>ROUND(I510*H510,2)</f>
        <v>0</v>
      </c>
      <c r="K510" s="221" t="s">
        <v>197</v>
      </c>
      <c r="L510" s="45"/>
      <c r="M510" s="226" t="s">
        <v>1</v>
      </c>
      <c r="N510" s="227" t="s">
        <v>43</v>
      </c>
      <c r="O510" s="92"/>
      <c r="P510" s="228">
        <f>O510*H510</f>
        <v>0</v>
      </c>
      <c r="Q510" s="228">
        <v>0</v>
      </c>
      <c r="R510" s="228">
        <f>Q510*H510</f>
        <v>0</v>
      </c>
      <c r="S510" s="228">
        <v>0.058999999999999997</v>
      </c>
      <c r="T510" s="229">
        <f>S510*H510</f>
        <v>8.6198999999999995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210</v>
      </c>
      <c r="AT510" s="230" t="s">
        <v>193</v>
      </c>
      <c r="AU510" s="230" t="s">
        <v>88</v>
      </c>
      <c r="AY510" s="18" t="s">
        <v>190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86</v>
      </c>
      <c r="BK510" s="231">
        <f>ROUND(I510*H510,2)</f>
        <v>0</v>
      </c>
      <c r="BL510" s="18" t="s">
        <v>210</v>
      </c>
      <c r="BM510" s="230" t="s">
        <v>2785</v>
      </c>
    </row>
    <row r="511" s="15" customFormat="1">
      <c r="A511" s="15"/>
      <c r="B511" s="275"/>
      <c r="C511" s="276"/>
      <c r="D511" s="234" t="s">
        <v>218</v>
      </c>
      <c r="E511" s="277" t="s">
        <v>1</v>
      </c>
      <c r="F511" s="278" t="s">
        <v>2728</v>
      </c>
      <c r="G511" s="276"/>
      <c r="H511" s="277" t="s">
        <v>1</v>
      </c>
      <c r="I511" s="279"/>
      <c r="J511" s="276"/>
      <c r="K511" s="276"/>
      <c r="L511" s="280"/>
      <c r="M511" s="281"/>
      <c r="N511" s="282"/>
      <c r="O511" s="282"/>
      <c r="P511" s="282"/>
      <c r="Q511" s="282"/>
      <c r="R511" s="282"/>
      <c r="S511" s="282"/>
      <c r="T511" s="283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84" t="s">
        <v>218</v>
      </c>
      <c r="AU511" s="284" t="s">
        <v>88</v>
      </c>
      <c r="AV511" s="15" t="s">
        <v>86</v>
      </c>
      <c r="AW511" s="15" t="s">
        <v>32</v>
      </c>
      <c r="AX511" s="15" t="s">
        <v>78</v>
      </c>
      <c r="AY511" s="284" t="s">
        <v>190</v>
      </c>
    </row>
    <row r="512" s="13" customFormat="1">
      <c r="A512" s="13"/>
      <c r="B512" s="232"/>
      <c r="C512" s="233"/>
      <c r="D512" s="234" t="s">
        <v>218</v>
      </c>
      <c r="E512" s="235" t="s">
        <v>1</v>
      </c>
      <c r="F512" s="236" t="s">
        <v>2757</v>
      </c>
      <c r="G512" s="233"/>
      <c r="H512" s="237">
        <v>54.75</v>
      </c>
      <c r="I512" s="238"/>
      <c r="J512" s="233"/>
      <c r="K512" s="233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218</v>
      </c>
      <c r="AU512" s="243" t="s">
        <v>88</v>
      </c>
      <c r="AV512" s="13" t="s">
        <v>88</v>
      </c>
      <c r="AW512" s="13" t="s">
        <v>32</v>
      </c>
      <c r="AX512" s="13" t="s">
        <v>78</v>
      </c>
      <c r="AY512" s="243" t="s">
        <v>190</v>
      </c>
    </row>
    <row r="513" s="13" customFormat="1">
      <c r="A513" s="13"/>
      <c r="B513" s="232"/>
      <c r="C513" s="233"/>
      <c r="D513" s="234" t="s">
        <v>218</v>
      </c>
      <c r="E513" s="235" t="s">
        <v>1</v>
      </c>
      <c r="F513" s="236" t="s">
        <v>2786</v>
      </c>
      <c r="G513" s="233"/>
      <c r="H513" s="237">
        <v>9.5999999999999996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218</v>
      </c>
      <c r="AU513" s="243" t="s">
        <v>88</v>
      </c>
      <c r="AV513" s="13" t="s">
        <v>88</v>
      </c>
      <c r="AW513" s="13" t="s">
        <v>32</v>
      </c>
      <c r="AX513" s="13" t="s">
        <v>78</v>
      </c>
      <c r="AY513" s="243" t="s">
        <v>190</v>
      </c>
    </row>
    <row r="514" s="13" customFormat="1">
      <c r="A514" s="13"/>
      <c r="B514" s="232"/>
      <c r="C514" s="233"/>
      <c r="D514" s="234" t="s">
        <v>218</v>
      </c>
      <c r="E514" s="235" t="s">
        <v>1</v>
      </c>
      <c r="F514" s="236" t="s">
        <v>2787</v>
      </c>
      <c r="G514" s="233"/>
      <c r="H514" s="237">
        <v>3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218</v>
      </c>
      <c r="AU514" s="243" t="s">
        <v>88</v>
      </c>
      <c r="AV514" s="13" t="s">
        <v>88</v>
      </c>
      <c r="AW514" s="13" t="s">
        <v>32</v>
      </c>
      <c r="AX514" s="13" t="s">
        <v>78</v>
      </c>
      <c r="AY514" s="243" t="s">
        <v>190</v>
      </c>
    </row>
    <row r="515" s="13" customFormat="1">
      <c r="A515" s="13"/>
      <c r="B515" s="232"/>
      <c r="C515" s="233"/>
      <c r="D515" s="234" t="s">
        <v>218</v>
      </c>
      <c r="E515" s="235" t="s">
        <v>1</v>
      </c>
      <c r="F515" s="236" t="s">
        <v>2788</v>
      </c>
      <c r="G515" s="233"/>
      <c r="H515" s="237">
        <v>23.399999999999999</v>
      </c>
      <c r="I515" s="238"/>
      <c r="J515" s="233"/>
      <c r="K515" s="233"/>
      <c r="L515" s="239"/>
      <c r="M515" s="240"/>
      <c r="N515" s="241"/>
      <c r="O515" s="241"/>
      <c r="P515" s="241"/>
      <c r="Q515" s="241"/>
      <c r="R515" s="241"/>
      <c r="S515" s="241"/>
      <c r="T515" s="24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3" t="s">
        <v>218</v>
      </c>
      <c r="AU515" s="243" t="s">
        <v>88</v>
      </c>
      <c r="AV515" s="13" t="s">
        <v>88</v>
      </c>
      <c r="AW515" s="13" t="s">
        <v>32</v>
      </c>
      <c r="AX515" s="13" t="s">
        <v>78</v>
      </c>
      <c r="AY515" s="243" t="s">
        <v>190</v>
      </c>
    </row>
    <row r="516" s="15" customFormat="1">
      <c r="A516" s="15"/>
      <c r="B516" s="275"/>
      <c r="C516" s="276"/>
      <c r="D516" s="234" t="s">
        <v>218</v>
      </c>
      <c r="E516" s="277" t="s">
        <v>1</v>
      </c>
      <c r="F516" s="278" t="s">
        <v>2789</v>
      </c>
      <c r="G516" s="276"/>
      <c r="H516" s="277" t="s">
        <v>1</v>
      </c>
      <c r="I516" s="279"/>
      <c r="J516" s="276"/>
      <c r="K516" s="276"/>
      <c r="L516" s="280"/>
      <c r="M516" s="281"/>
      <c r="N516" s="282"/>
      <c r="O516" s="282"/>
      <c r="P516" s="282"/>
      <c r="Q516" s="282"/>
      <c r="R516" s="282"/>
      <c r="S516" s="282"/>
      <c r="T516" s="283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84" t="s">
        <v>218</v>
      </c>
      <c r="AU516" s="284" t="s">
        <v>88</v>
      </c>
      <c r="AV516" s="15" t="s">
        <v>86</v>
      </c>
      <c r="AW516" s="15" t="s">
        <v>32</v>
      </c>
      <c r="AX516" s="15" t="s">
        <v>78</v>
      </c>
      <c r="AY516" s="284" t="s">
        <v>190</v>
      </c>
    </row>
    <row r="517" s="13" customFormat="1">
      <c r="A517" s="13"/>
      <c r="B517" s="232"/>
      <c r="C517" s="233"/>
      <c r="D517" s="234" t="s">
        <v>218</v>
      </c>
      <c r="E517" s="235" t="s">
        <v>1</v>
      </c>
      <c r="F517" s="236" t="s">
        <v>2753</v>
      </c>
      <c r="G517" s="233"/>
      <c r="H517" s="237">
        <v>55.350000000000001</v>
      </c>
      <c r="I517" s="238"/>
      <c r="J517" s="233"/>
      <c r="K517" s="233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218</v>
      </c>
      <c r="AU517" s="243" t="s">
        <v>88</v>
      </c>
      <c r="AV517" s="13" t="s">
        <v>88</v>
      </c>
      <c r="AW517" s="13" t="s">
        <v>32</v>
      </c>
      <c r="AX517" s="13" t="s">
        <v>78</v>
      </c>
      <c r="AY517" s="243" t="s">
        <v>190</v>
      </c>
    </row>
    <row r="518" s="14" customFormat="1">
      <c r="A518" s="14"/>
      <c r="B518" s="244"/>
      <c r="C518" s="245"/>
      <c r="D518" s="234" t="s">
        <v>218</v>
      </c>
      <c r="E518" s="246" t="s">
        <v>1</v>
      </c>
      <c r="F518" s="247" t="s">
        <v>221</v>
      </c>
      <c r="G518" s="245"/>
      <c r="H518" s="248">
        <v>146.09999999999999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218</v>
      </c>
      <c r="AU518" s="254" t="s">
        <v>88</v>
      </c>
      <c r="AV518" s="14" t="s">
        <v>210</v>
      </c>
      <c r="AW518" s="14" t="s">
        <v>32</v>
      </c>
      <c r="AX518" s="14" t="s">
        <v>86</v>
      </c>
      <c r="AY518" s="254" t="s">
        <v>190</v>
      </c>
    </row>
    <row r="519" s="2" customFormat="1" ht="21.75" customHeight="1">
      <c r="A519" s="39"/>
      <c r="B519" s="40"/>
      <c r="C519" s="219" t="s">
        <v>579</v>
      </c>
      <c r="D519" s="219" t="s">
        <v>193</v>
      </c>
      <c r="E519" s="220" t="s">
        <v>2790</v>
      </c>
      <c r="F519" s="221" t="s">
        <v>2791</v>
      </c>
      <c r="G519" s="222" t="s">
        <v>292</v>
      </c>
      <c r="H519" s="223">
        <v>267.60000000000002</v>
      </c>
      <c r="I519" s="224"/>
      <c r="J519" s="225">
        <f>ROUND(I519*H519,2)</f>
        <v>0</v>
      </c>
      <c r="K519" s="221" t="s">
        <v>197</v>
      </c>
      <c r="L519" s="45"/>
      <c r="M519" s="226" t="s">
        <v>1</v>
      </c>
      <c r="N519" s="227" t="s">
        <v>43</v>
      </c>
      <c r="O519" s="92"/>
      <c r="P519" s="228">
        <f>O519*H519</f>
        <v>0</v>
      </c>
      <c r="Q519" s="228">
        <v>0</v>
      </c>
      <c r="R519" s="228">
        <f>Q519*H519</f>
        <v>0</v>
      </c>
      <c r="S519" s="228">
        <v>0.014</v>
      </c>
      <c r="T519" s="229">
        <f>S519*H519</f>
        <v>3.7464000000000004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210</v>
      </c>
      <c r="AT519" s="230" t="s">
        <v>193</v>
      </c>
      <c r="AU519" s="230" t="s">
        <v>88</v>
      </c>
      <c r="AY519" s="18" t="s">
        <v>190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86</v>
      </c>
      <c r="BK519" s="231">
        <f>ROUND(I519*H519,2)</f>
        <v>0</v>
      </c>
      <c r="BL519" s="18" t="s">
        <v>210</v>
      </c>
      <c r="BM519" s="230" t="s">
        <v>2792</v>
      </c>
    </row>
    <row r="520" s="13" customFormat="1">
      <c r="A520" s="13"/>
      <c r="B520" s="232"/>
      <c r="C520" s="233"/>
      <c r="D520" s="234" t="s">
        <v>218</v>
      </c>
      <c r="E520" s="235" t="s">
        <v>1</v>
      </c>
      <c r="F520" s="236" t="s">
        <v>2757</v>
      </c>
      <c r="G520" s="233"/>
      <c r="H520" s="237">
        <v>54.75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218</v>
      </c>
      <c r="AU520" s="243" t="s">
        <v>88</v>
      </c>
      <c r="AV520" s="13" t="s">
        <v>88</v>
      </c>
      <c r="AW520" s="13" t="s">
        <v>32</v>
      </c>
      <c r="AX520" s="13" t="s">
        <v>78</v>
      </c>
      <c r="AY520" s="243" t="s">
        <v>190</v>
      </c>
    </row>
    <row r="521" s="13" customFormat="1">
      <c r="A521" s="13"/>
      <c r="B521" s="232"/>
      <c r="C521" s="233"/>
      <c r="D521" s="234" t="s">
        <v>218</v>
      </c>
      <c r="E521" s="235" t="s">
        <v>1</v>
      </c>
      <c r="F521" s="236" t="s">
        <v>2758</v>
      </c>
      <c r="G521" s="233"/>
      <c r="H521" s="237">
        <v>46.350000000000001</v>
      </c>
      <c r="I521" s="238"/>
      <c r="J521" s="233"/>
      <c r="K521" s="233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218</v>
      </c>
      <c r="AU521" s="243" t="s">
        <v>88</v>
      </c>
      <c r="AV521" s="13" t="s">
        <v>88</v>
      </c>
      <c r="AW521" s="13" t="s">
        <v>32</v>
      </c>
      <c r="AX521" s="13" t="s">
        <v>78</v>
      </c>
      <c r="AY521" s="243" t="s">
        <v>190</v>
      </c>
    </row>
    <row r="522" s="13" customFormat="1">
      <c r="A522" s="13"/>
      <c r="B522" s="232"/>
      <c r="C522" s="233"/>
      <c r="D522" s="234" t="s">
        <v>218</v>
      </c>
      <c r="E522" s="235" t="s">
        <v>1</v>
      </c>
      <c r="F522" s="236" t="s">
        <v>2759</v>
      </c>
      <c r="G522" s="233"/>
      <c r="H522" s="237">
        <v>7.0499999999999998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218</v>
      </c>
      <c r="AU522" s="243" t="s">
        <v>88</v>
      </c>
      <c r="AV522" s="13" t="s">
        <v>88</v>
      </c>
      <c r="AW522" s="13" t="s">
        <v>32</v>
      </c>
      <c r="AX522" s="13" t="s">
        <v>78</v>
      </c>
      <c r="AY522" s="243" t="s">
        <v>190</v>
      </c>
    </row>
    <row r="523" s="13" customFormat="1">
      <c r="A523" s="13"/>
      <c r="B523" s="232"/>
      <c r="C523" s="233"/>
      <c r="D523" s="234" t="s">
        <v>218</v>
      </c>
      <c r="E523" s="235" t="s">
        <v>1</v>
      </c>
      <c r="F523" s="236" t="s">
        <v>2760</v>
      </c>
      <c r="G523" s="233"/>
      <c r="H523" s="237">
        <v>41.850000000000001</v>
      </c>
      <c r="I523" s="238"/>
      <c r="J523" s="233"/>
      <c r="K523" s="233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218</v>
      </c>
      <c r="AU523" s="243" t="s">
        <v>88</v>
      </c>
      <c r="AV523" s="13" t="s">
        <v>88</v>
      </c>
      <c r="AW523" s="13" t="s">
        <v>32</v>
      </c>
      <c r="AX523" s="13" t="s">
        <v>78</v>
      </c>
      <c r="AY523" s="243" t="s">
        <v>190</v>
      </c>
    </row>
    <row r="524" s="13" customFormat="1">
      <c r="A524" s="13"/>
      <c r="B524" s="232"/>
      <c r="C524" s="233"/>
      <c r="D524" s="234" t="s">
        <v>218</v>
      </c>
      <c r="E524" s="235" t="s">
        <v>1</v>
      </c>
      <c r="F524" s="236" t="s">
        <v>2761</v>
      </c>
      <c r="G524" s="233"/>
      <c r="H524" s="237">
        <v>117.59999999999999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218</v>
      </c>
      <c r="AU524" s="243" t="s">
        <v>88</v>
      </c>
      <c r="AV524" s="13" t="s">
        <v>88</v>
      </c>
      <c r="AW524" s="13" t="s">
        <v>32</v>
      </c>
      <c r="AX524" s="13" t="s">
        <v>78</v>
      </c>
      <c r="AY524" s="243" t="s">
        <v>190</v>
      </c>
    </row>
    <row r="525" s="14" customFormat="1">
      <c r="A525" s="14"/>
      <c r="B525" s="244"/>
      <c r="C525" s="245"/>
      <c r="D525" s="234" t="s">
        <v>218</v>
      </c>
      <c r="E525" s="246" t="s">
        <v>1</v>
      </c>
      <c r="F525" s="247" t="s">
        <v>221</v>
      </c>
      <c r="G525" s="245"/>
      <c r="H525" s="248">
        <v>267.60000000000002</v>
      </c>
      <c r="I525" s="249"/>
      <c r="J525" s="245"/>
      <c r="K525" s="245"/>
      <c r="L525" s="250"/>
      <c r="M525" s="251"/>
      <c r="N525" s="252"/>
      <c r="O525" s="252"/>
      <c r="P525" s="252"/>
      <c r="Q525" s="252"/>
      <c r="R525" s="252"/>
      <c r="S525" s="252"/>
      <c r="T525" s="25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4" t="s">
        <v>218</v>
      </c>
      <c r="AU525" s="254" t="s">
        <v>88</v>
      </c>
      <c r="AV525" s="14" t="s">
        <v>210</v>
      </c>
      <c r="AW525" s="14" t="s">
        <v>32</v>
      </c>
      <c r="AX525" s="14" t="s">
        <v>86</v>
      </c>
      <c r="AY525" s="254" t="s">
        <v>190</v>
      </c>
    </row>
    <row r="526" s="2" customFormat="1" ht="24.15" customHeight="1">
      <c r="A526" s="39"/>
      <c r="B526" s="40"/>
      <c r="C526" s="219" t="s">
        <v>583</v>
      </c>
      <c r="D526" s="219" t="s">
        <v>193</v>
      </c>
      <c r="E526" s="220" t="s">
        <v>2793</v>
      </c>
      <c r="F526" s="221" t="s">
        <v>2794</v>
      </c>
      <c r="G526" s="222" t="s">
        <v>292</v>
      </c>
      <c r="H526" s="223">
        <v>176.84999999999999</v>
      </c>
      <c r="I526" s="224"/>
      <c r="J526" s="225">
        <f>ROUND(I526*H526,2)</f>
        <v>0</v>
      </c>
      <c r="K526" s="221" t="s">
        <v>197</v>
      </c>
      <c r="L526" s="45"/>
      <c r="M526" s="226" t="s">
        <v>1</v>
      </c>
      <c r="N526" s="227" t="s">
        <v>43</v>
      </c>
      <c r="O526" s="92"/>
      <c r="P526" s="228">
        <f>O526*H526</f>
        <v>0</v>
      </c>
      <c r="Q526" s="228">
        <v>0</v>
      </c>
      <c r="R526" s="228">
        <f>Q526*H526</f>
        <v>0</v>
      </c>
      <c r="S526" s="228">
        <v>0.072999999999999995</v>
      </c>
      <c r="T526" s="229">
        <f>S526*H526</f>
        <v>12.910049999999998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210</v>
      </c>
      <c r="AT526" s="230" t="s">
        <v>193</v>
      </c>
      <c r="AU526" s="230" t="s">
        <v>88</v>
      </c>
      <c r="AY526" s="18" t="s">
        <v>190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86</v>
      </c>
      <c r="BK526" s="231">
        <f>ROUND(I526*H526,2)</f>
        <v>0</v>
      </c>
      <c r="BL526" s="18" t="s">
        <v>210</v>
      </c>
      <c r="BM526" s="230" t="s">
        <v>2795</v>
      </c>
    </row>
    <row r="527" s="15" customFormat="1">
      <c r="A527" s="15"/>
      <c r="B527" s="275"/>
      <c r="C527" s="276"/>
      <c r="D527" s="234" t="s">
        <v>218</v>
      </c>
      <c r="E527" s="277" t="s">
        <v>1</v>
      </c>
      <c r="F527" s="278" t="s">
        <v>2728</v>
      </c>
      <c r="G527" s="276"/>
      <c r="H527" s="277" t="s">
        <v>1</v>
      </c>
      <c r="I527" s="279"/>
      <c r="J527" s="276"/>
      <c r="K527" s="276"/>
      <c r="L527" s="280"/>
      <c r="M527" s="281"/>
      <c r="N527" s="282"/>
      <c r="O527" s="282"/>
      <c r="P527" s="282"/>
      <c r="Q527" s="282"/>
      <c r="R527" s="282"/>
      <c r="S527" s="282"/>
      <c r="T527" s="283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84" t="s">
        <v>218</v>
      </c>
      <c r="AU527" s="284" t="s">
        <v>88</v>
      </c>
      <c r="AV527" s="15" t="s">
        <v>86</v>
      </c>
      <c r="AW527" s="15" t="s">
        <v>32</v>
      </c>
      <c r="AX527" s="15" t="s">
        <v>78</v>
      </c>
      <c r="AY527" s="284" t="s">
        <v>190</v>
      </c>
    </row>
    <row r="528" s="13" customFormat="1">
      <c r="A528" s="13"/>
      <c r="B528" s="232"/>
      <c r="C528" s="233"/>
      <c r="D528" s="234" t="s">
        <v>218</v>
      </c>
      <c r="E528" s="235" t="s">
        <v>1</v>
      </c>
      <c r="F528" s="236" t="s">
        <v>2796</v>
      </c>
      <c r="G528" s="233"/>
      <c r="H528" s="237">
        <v>36.75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3" t="s">
        <v>218</v>
      </c>
      <c r="AU528" s="243" t="s">
        <v>88</v>
      </c>
      <c r="AV528" s="13" t="s">
        <v>88</v>
      </c>
      <c r="AW528" s="13" t="s">
        <v>32</v>
      </c>
      <c r="AX528" s="13" t="s">
        <v>78</v>
      </c>
      <c r="AY528" s="243" t="s">
        <v>190</v>
      </c>
    </row>
    <row r="529" s="13" customFormat="1">
      <c r="A529" s="13"/>
      <c r="B529" s="232"/>
      <c r="C529" s="233"/>
      <c r="D529" s="234" t="s">
        <v>218</v>
      </c>
      <c r="E529" s="235" t="s">
        <v>1</v>
      </c>
      <c r="F529" s="236" t="s">
        <v>2759</v>
      </c>
      <c r="G529" s="233"/>
      <c r="H529" s="237">
        <v>7.0499999999999998</v>
      </c>
      <c r="I529" s="238"/>
      <c r="J529" s="233"/>
      <c r="K529" s="233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218</v>
      </c>
      <c r="AU529" s="243" t="s">
        <v>88</v>
      </c>
      <c r="AV529" s="13" t="s">
        <v>88</v>
      </c>
      <c r="AW529" s="13" t="s">
        <v>32</v>
      </c>
      <c r="AX529" s="13" t="s">
        <v>78</v>
      </c>
      <c r="AY529" s="243" t="s">
        <v>190</v>
      </c>
    </row>
    <row r="530" s="13" customFormat="1">
      <c r="A530" s="13"/>
      <c r="B530" s="232"/>
      <c r="C530" s="233"/>
      <c r="D530" s="234" t="s">
        <v>218</v>
      </c>
      <c r="E530" s="235" t="s">
        <v>1</v>
      </c>
      <c r="F530" s="236" t="s">
        <v>2797</v>
      </c>
      <c r="G530" s="233"/>
      <c r="H530" s="237">
        <v>38.850000000000001</v>
      </c>
      <c r="I530" s="238"/>
      <c r="J530" s="233"/>
      <c r="K530" s="233"/>
      <c r="L530" s="239"/>
      <c r="M530" s="240"/>
      <c r="N530" s="241"/>
      <c r="O530" s="241"/>
      <c r="P530" s="241"/>
      <c r="Q530" s="241"/>
      <c r="R530" s="241"/>
      <c r="S530" s="241"/>
      <c r="T530" s="24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3" t="s">
        <v>218</v>
      </c>
      <c r="AU530" s="243" t="s">
        <v>88</v>
      </c>
      <c r="AV530" s="13" t="s">
        <v>88</v>
      </c>
      <c r="AW530" s="13" t="s">
        <v>32</v>
      </c>
      <c r="AX530" s="13" t="s">
        <v>78</v>
      </c>
      <c r="AY530" s="243" t="s">
        <v>190</v>
      </c>
    </row>
    <row r="531" s="13" customFormat="1">
      <c r="A531" s="13"/>
      <c r="B531" s="232"/>
      <c r="C531" s="233"/>
      <c r="D531" s="234" t="s">
        <v>218</v>
      </c>
      <c r="E531" s="235" t="s">
        <v>1</v>
      </c>
      <c r="F531" s="236" t="s">
        <v>2798</v>
      </c>
      <c r="G531" s="233"/>
      <c r="H531" s="237">
        <v>94.200000000000003</v>
      </c>
      <c r="I531" s="238"/>
      <c r="J531" s="233"/>
      <c r="K531" s="233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218</v>
      </c>
      <c r="AU531" s="243" t="s">
        <v>88</v>
      </c>
      <c r="AV531" s="13" t="s">
        <v>88</v>
      </c>
      <c r="AW531" s="13" t="s">
        <v>32</v>
      </c>
      <c r="AX531" s="13" t="s">
        <v>78</v>
      </c>
      <c r="AY531" s="243" t="s">
        <v>190</v>
      </c>
    </row>
    <row r="532" s="14" customFormat="1">
      <c r="A532" s="14"/>
      <c r="B532" s="244"/>
      <c r="C532" s="245"/>
      <c r="D532" s="234" t="s">
        <v>218</v>
      </c>
      <c r="E532" s="246" t="s">
        <v>1</v>
      </c>
      <c r="F532" s="247" t="s">
        <v>221</v>
      </c>
      <c r="G532" s="245"/>
      <c r="H532" s="248">
        <v>176.84999999999999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4" t="s">
        <v>218</v>
      </c>
      <c r="AU532" s="254" t="s">
        <v>88</v>
      </c>
      <c r="AV532" s="14" t="s">
        <v>210</v>
      </c>
      <c r="AW532" s="14" t="s">
        <v>32</v>
      </c>
      <c r="AX532" s="14" t="s">
        <v>86</v>
      </c>
      <c r="AY532" s="254" t="s">
        <v>190</v>
      </c>
    </row>
    <row r="533" s="2" customFormat="1" ht="24.15" customHeight="1">
      <c r="A533" s="39"/>
      <c r="B533" s="40"/>
      <c r="C533" s="219" t="s">
        <v>359</v>
      </c>
      <c r="D533" s="219" t="s">
        <v>193</v>
      </c>
      <c r="E533" s="220" t="s">
        <v>2551</v>
      </c>
      <c r="F533" s="221" t="s">
        <v>2552</v>
      </c>
      <c r="G533" s="222" t="s">
        <v>292</v>
      </c>
      <c r="H533" s="223">
        <v>232.19999999999999</v>
      </c>
      <c r="I533" s="224"/>
      <c r="J533" s="225">
        <f>ROUND(I533*H533,2)</f>
        <v>0</v>
      </c>
      <c r="K533" s="221" t="s">
        <v>197</v>
      </c>
      <c r="L533" s="45"/>
      <c r="M533" s="226" t="s">
        <v>1</v>
      </c>
      <c r="N533" s="227" t="s">
        <v>43</v>
      </c>
      <c r="O533" s="92"/>
      <c r="P533" s="228">
        <f>O533*H533</f>
        <v>0</v>
      </c>
      <c r="Q533" s="228">
        <v>0</v>
      </c>
      <c r="R533" s="228">
        <f>Q533*H533</f>
        <v>0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210</v>
      </c>
      <c r="AT533" s="230" t="s">
        <v>193</v>
      </c>
      <c r="AU533" s="230" t="s">
        <v>88</v>
      </c>
      <c r="AY533" s="18" t="s">
        <v>190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86</v>
      </c>
      <c r="BK533" s="231">
        <f>ROUND(I533*H533,2)</f>
        <v>0</v>
      </c>
      <c r="BL533" s="18" t="s">
        <v>210</v>
      </c>
      <c r="BM533" s="230" t="s">
        <v>2799</v>
      </c>
    </row>
    <row r="534" s="15" customFormat="1">
      <c r="A534" s="15"/>
      <c r="B534" s="275"/>
      <c r="C534" s="276"/>
      <c r="D534" s="234" t="s">
        <v>218</v>
      </c>
      <c r="E534" s="277" t="s">
        <v>1</v>
      </c>
      <c r="F534" s="278" t="s">
        <v>2728</v>
      </c>
      <c r="G534" s="276"/>
      <c r="H534" s="277" t="s">
        <v>1</v>
      </c>
      <c r="I534" s="279"/>
      <c r="J534" s="276"/>
      <c r="K534" s="276"/>
      <c r="L534" s="280"/>
      <c r="M534" s="281"/>
      <c r="N534" s="282"/>
      <c r="O534" s="282"/>
      <c r="P534" s="282"/>
      <c r="Q534" s="282"/>
      <c r="R534" s="282"/>
      <c r="S534" s="282"/>
      <c r="T534" s="283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84" t="s">
        <v>218</v>
      </c>
      <c r="AU534" s="284" t="s">
        <v>88</v>
      </c>
      <c r="AV534" s="15" t="s">
        <v>86</v>
      </c>
      <c r="AW534" s="15" t="s">
        <v>32</v>
      </c>
      <c r="AX534" s="15" t="s">
        <v>78</v>
      </c>
      <c r="AY534" s="284" t="s">
        <v>190</v>
      </c>
    </row>
    <row r="535" s="13" customFormat="1">
      <c r="A535" s="13"/>
      <c r="B535" s="232"/>
      <c r="C535" s="233"/>
      <c r="D535" s="234" t="s">
        <v>218</v>
      </c>
      <c r="E535" s="235" t="s">
        <v>1</v>
      </c>
      <c r="F535" s="236" t="s">
        <v>2796</v>
      </c>
      <c r="G535" s="233"/>
      <c r="H535" s="237">
        <v>36.75</v>
      </c>
      <c r="I535" s="238"/>
      <c r="J535" s="233"/>
      <c r="K535" s="233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218</v>
      </c>
      <c r="AU535" s="243" t="s">
        <v>88</v>
      </c>
      <c r="AV535" s="13" t="s">
        <v>88</v>
      </c>
      <c r="AW535" s="13" t="s">
        <v>32</v>
      </c>
      <c r="AX535" s="13" t="s">
        <v>78</v>
      </c>
      <c r="AY535" s="243" t="s">
        <v>190</v>
      </c>
    </row>
    <row r="536" s="13" customFormat="1">
      <c r="A536" s="13"/>
      <c r="B536" s="232"/>
      <c r="C536" s="233"/>
      <c r="D536" s="234" t="s">
        <v>218</v>
      </c>
      <c r="E536" s="235" t="s">
        <v>1</v>
      </c>
      <c r="F536" s="236" t="s">
        <v>2759</v>
      </c>
      <c r="G536" s="233"/>
      <c r="H536" s="237">
        <v>7.0499999999999998</v>
      </c>
      <c r="I536" s="238"/>
      <c r="J536" s="233"/>
      <c r="K536" s="233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218</v>
      </c>
      <c r="AU536" s="243" t="s">
        <v>88</v>
      </c>
      <c r="AV536" s="13" t="s">
        <v>88</v>
      </c>
      <c r="AW536" s="13" t="s">
        <v>32</v>
      </c>
      <c r="AX536" s="13" t="s">
        <v>78</v>
      </c>
      <c r="AY536" s="243" t="s">
        <v>190</v>
      </c>
    </row>
    <row r="537" s="13" customFormat="1">
      <c r="A537" s="13"/>
      <c r="B537" s="232"/>
      <c r="C537" s="233"/>
      <c r="D537" s="234" t="s">
        <v>218</v>
      </c>
      <c r="E537" s="235" t="s">
        <v>1</v>
      </c>
      <c r="F537" s="236" t="s">
        <v>2797</v>
      </c>
      <c r="G537" s="233"/>
      <c r="H537" s="237">
        <v>38.850000000000001</v>
      </c>
      <c r="I537" s="238"/>
      <c r="J537" s="233"/>
      <c r="K537" s="233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218</v>
      </c>
      <c r="AU537" s="243" t="s">
        <v>88</v>
      </c>
      <c r="AV537" s="13" t="s">
        <v>88</v>
      </c>
      <c r="AW537" s="13" t="s">
        <v>32</v>
      </c>
      <c r="AX537" s="13" t="s">
        <v>78</v>
      </c>
      <c r="AY537" s="243" t="s">
        <v>190</v>
      </c>
    </row>
    <row r="538" s="13" customFormat="1">
      <c r="A538" s="13"/>
      <c r="B538" s="232"/>
      <c r="C538" s="233"/>
      <c r="D538" s="234" t="s">
        <v>218</v>
      </c>
      <c r="E538" s="235" t="s">
        <v>1</v>
      </c>
      <c r="F538" s="236" t="s">
        <v>2798</v>
      </c>
      <c r="G538" s="233"/>
      <c r="H538" s="237">
        <v>94.200000000000003</v>
      </c>
      <c r="I538" s="238"/>
      <c r="J538" s="233"/>
      <c r="K538" s="233"/>
      <c r="L538" s="239"/>
      <c r="M538" s="240"/>
      <c r="N538" s="241"/>
      <c r="O538" s="241"/>
      <c r="P538" s="241"/>
      <c r="Q538" s="241"/>
      <c r="R538" s="241"/>
      <c r="S538" s="241"/>
      <c r="T538" s="24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3" t="s">
        <v>218</v>
      </c>
      <c r="AU538" s="243" t="s">
        <v>88</v>
      </c>
      <c r="AV538" s="13" t="s">
        <v>88</v>
      </c>
      <c r="AW538" s="13" t="s">
        <v>32</v>
      </c>
      <c r="AX538" s="13" t="s">
        <v>78</v>
      </c>
      <c r="AY538" s="243" t="s">
        <v>190</v>
      </c>
    </row>
    <row r="539" s="15" customFormat="1">
      <c r="A539" s="15"/>
      <c r="B539" s="275"/>
      <c r="C539" s="276"/>
      <c r="D539" s="234" t="s">
        <v>218</v>
      </c>
      <c r="E539" s="277" t="s">
        <v>1</v>
      </c>
      <c r="F539" s="278" t="s">
        <v>2789</v>
      </c>
      <c r="G539" s="276"/>
      <c r="H539" s="277" t="s">
        <v>1</v>
      </c>
      <c r="I539" s="279"/>
      <c r="J539" s="276"/>
      <c r="K539" s="276"/>
      <c r="L539" s="280"/>
      <c r="M539" s="281"/>
      <c r="N539" s="282"/>
      <c r="O539" s="282"/>
      <c r="P539" s="282"/>
      <c r="Q539" s="282"/>
      <c r="R539" s="282"/>
      <c r="S539" s="282"/>
      <c r="T539" s="283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84" t="s">
        <v>218</v>
      </c>
      <c r="AU539" s="284" t="s">
        <v>88</v>
      </c>
      <c r="AV539" s="15" t="s">
        <v>86</v>
      </c>
      <c r="AW539" s="15" t="s">
        <v>32</v>
      </c>
      <c r="AX539" s="15" t="s">
        <v>78</v>
      </c>
      <c r="AY539" s="284" t="s">
        <v>190</v>
      </c>
    </row>
    <row r="540" s="13" customFormat="1">
      <c r="A540" s="13"/>
      <c r="B540" s="232"/>
      <c r="C540" s="233"/>
      <c r="D540" s="234" t="s">
        <v>218</v>
      </c>
      <c r="E540" s="235" t="s">
        <v>1</v>
      </c>
      <c r="F540" s="236" t="s">
        <v>2753</v>
      </c>
      <c r="G540" s="233"/>
      <c r="H540" s="237">
        <v>55.350000000000001</v>
      </c>
      <c r="I540" s="238"/>
      <c r="J540" s="233"/>
      <c r="K540" s="233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218</v>
      </c>
      <c r="AU540" s="243" t="s">
        <v>88</v>
      </c>
      <c r="AV540" s="13" t="s">
        <v>88</v>
      </c>
      <c r="AW540" s="13" t="s">
        <v>32</v>
      </c>
      <c r="AX540" s="13" t="s">
        <v>78</v>
      </c>
      <c r="AY540" s="243" t="s">
        <v>190</v>
      </c>
    </row>
    <row r="541" s="14" customFormat="1">
      <c r="A541" s="14"/>
      <c r="B541" s="244"/>
      <c r="C541" s="245"/>
      <c r="D541" s="234" t="s">
        <v>218</v>
      </c>
      <c r="E541" s="246" t="s">
        <v>1</v>
      </c>
      <c r="F541" s="247" t="s">
        <v>221</v>
      </c>
      <c r="G541" s="245"/>
      <c r="H541" s="248">
        <v>232.19999999999999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218</v>
      </c>
      <c r="AU541" s="254" t="s">
        <v>88</v>
      </c>
      <c r="AV541" s="14" t="s">
        <v>210</v>
      </c>
      <c r="AW541" s="14" t="s">
        <v>32</v>
      </c>
      <c r="AX541" s="14" t="s">
        <v>86</v>
      </c>
      <c r="AY541" s="254" t="s">
        <v>190</v>
      </c>
    </row>
    <row r="542" s="12" customFormat="1" ht="22.8" customHeight="1">
      <c r="A542" s="12"/>
      <c r="B542" s="203"/>
      <c r="C542" s="204"/>
      <c r="D542" s="205" t="s">
        <v>77</v>
      </c>
      <c r="E542" s="217" t="s">
        <v>2800</v>
      </c>
      <c r="F542" s="217" t="s">
        <v>1639</v>
      </c>
      <c r="G542" s="204"/>
      <c r="H542" s="204"/>
      <c r="I542" s="207"/>
      <c r="J542" s="218">
        <f>BK542</f>
        <v>0</v>
      </c>
      <c r="K542" s="204"/>
      <c r="L542" s="209"/>
      <c r="M542" s="210"/>
      <c r="N542" s="211"/>
      <c r="O542" s="211"/>
      <c r="P542" s="212">
        <f>P543</f>
        <v>0</v>
      </c>
      <c r="Q542" s="211"/>
      <c r="R542" s="212">
        <f>R543</f>
        <v>0</v>
      </c>
      <c r="S542" s="211"/>
      <c r="T542" s="213">
        <f>T543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14" t="s">
        <v>86</v>
      </c>
      <c r="AT542" s="215" t="s">
        <v>77</v>
      </c>
      <c r="AU542" s="215" t="s">
        <v>86</v>
      </c>
      <c r="AY542" s="214" t="s">
        <v>190</v>
      </c>
      <c r="BK542" s="216">
        <f>BK543</f>
        <v>0</v>
      </c>
    </row>
    <row r="543" s="2" customFormat="1" ht="21.75" customHeight="1">
      <c r="A543" s="39"/>
      <c r="B543" s="40"/>
      <c r="C543" s="219" t="s">
        <v>592</v>
      </c>
      <c r="D543" s="219" t="s">
        <v>193</v>
      </c>
      <c r="E543" s="220" t="s">
        <v>673</v>
      </c>
      <c r="F543" s="221" t="s">
        <v>2564</v>
      </c>
      <c r="G543" s="222" t="s">
        <v>244</v>
      </c>
      <c r="H543" s="223">
        <v>11.773999999999999</v>
      </c>
      <c r="I543" s="224"/>
      <c r="J543" s="225">
        <f>ROUND(I543*H543,2)</f>
        <v>0</v>
      </c>
      <c r="K543" s="221" t="s">
        <v>197</v>
      </c>
      <c r="L543" s="45"/>
      <c r="M543" s="226" t="s">
        <v>1</v>
      </c>
      <c r="N543" s="227" t="s">
        <v>43</v>
      </c>
      <c r="O543" s="92"/>
      <c r="P543" s="228">
        <f>O543*H543</f>
        <v>0</v>
      </c>
      <c r="Q543" s="228">
        <v>0</v>
      </c>
      <c r="R543" s="228">
        <f>Q543*H543</f>
        <v>0</v>
      </c>
      <c r="S543" s="228">
        <v>0</v>
      </c>
      <c r="T543" s="22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0" t="s">
        <v>210</v>
      </c>
      <c r="AT543" s="230" t="s">
        <v>193</v>
      </c>
      <c r="AU543" s="230" t="s">
        <v>88</v>
      </c>
      <c r="AY543" s="18" t="s">
        <v>190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8" t="s">
        <v>86</v>
      </c>
      <c r="BK543" s="231">
        <f>ROUND(I543*H543,2)</f>
        <v>0</v>
      </c>
      <c r="BL543" s="18" t="s">
        <v>210</v>
      </c>
      <c r="BM543" s="230" t="s">
        <v>2801</v>
      </c>
    </row>
    <row r="544" s="12" customFormat="1" ht="22.8" customHeight="1">
      <c r="A544" s="12"/>
      <c r="B544" s="203"/>
      <c r="C544" s="204"/>
      <c r="D544" s="205" t="s">
        <v>77</v>
      </c>
      <c r="E544" s="217" t="s">
        <v>2802</v>
      </c>
      <c r="F544" s="217" t="s">
        <v>240</v>
      </c>
      <c r="G544" s="204"/>
      <c r="H544" s="204"/>
      <c r="I544" s="207"/>
      <c r="J544" s="218">
        <f>BK544</f>
        <v>0</v>
      </c>
      <c r="K544" s="204"/>
      <c r="L544" s="209"/>
      <c r="M544" s="210"/>
      <c r="N544" s="211"/>
      <c r="O544" s="211"/>
      <c r="P544" s="212">
        <f>SUM(P545:P553)</f>
        <v>0</v>
      </c>
      <c r="Q544" s="211"/>
      <c r="R544" s="212">
        <f>SUM(R545:R553)</f>
        <v>0</v>
      </c>
      <c r="S544" s="211"/>
      <c r="T544" s="213">
        <f>SUM(T545:T553)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14" t="s">
        <v>86</v>
      </c>
      <c r="AT544" s="215" t="s">
        <v>77</v>
      </c>
      <c r="AU544" s="215" t="s">
        <v>86</v>
      </c>
      <c r="AY544" s="214" t="s">
        <v>190</v>
      </c>
      <c r="BK544" s="216">
        <f>SUM(BK545:BK553)</f>
        <v>0</v>
      </c>
    </row>
    <row r="545" s="2" customFormat="1" ht="24.15" customHeight="1">
      <c r="A545" s="39"/>
      <c r="B545" s="40"/>
      <c r="C545" s="219" t="s">
        <v>597</v>
      </c>
      <c r="D545" s="219" t="s">
        <v>193</v>
      </c>
      <c r="E545" s="220" t="s">
        <v>242</v>
      </c>
      <c r="F545" s="221" t="s">
        <v>2566</v>
      </c>
      <c r="G545" s="222" t="s">
        <v>244</v>
      </c>
      <c r="H545" s="223">
        <v>26.161999999999999</v>
      </c>
      <c r="I545" s="224"/>
      <c r="J545" s="225">
        <f>ROUND(I545*H545,2)</f>
        <v>0</v>
      </c>
      <c r="K545" s="221" t="s">
        <v>197</v>
      </c>
      <c r="L545" s="45"/>
      <c r="M545" s="226" t="s">
        <v>1</v>
      </c>
      <c r="N545" s="227" t="s">
        <v>43</v>
      </c>
      <c r="O545" s="92"/>
      <c r="P545" s="228">
        <f>O545*H545</f>
        <v>0</v>
      </c>
      <c r="Q545" s="228">
        <v>0</v>
      </c>
      <c r="R545" s="228">
        <f>Q545*H545</f>
        <v>0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210</v>
      </c>
      <c r="AT545" s="230" t="s">
        <v>193</v>
      </c>
      <c r="AU545" s="230" t="s">
        <v>88</v>
      </c>
      <c r="AY545" s="18" t="s">
        <v>190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86</v>
      </c>
      <c r="BK545" s="231">
        <f>ROUND(I545*H545,2)</f>
        <v>0</v>
      </c>
      <c r="BL545" s="18" t="s">
        <v>210</v>
      </c>
      <c r="BM545" s="230" t="s">
        <v>2803</v>
      </c>
    </row>
    <row r="546" s="2" customFormat="1" ht="33" customHeight="1">
      <c r="A546" s="39"/>
      <c r="B546" s="40"/>
      <c r="C546" s="219" t="s">
        <v>602</v>
      </c>
      <c r="D546" s="219" t="s">
        <v>193</v>
      </c>
      <c r="E546" s="220" t="s">
        <v>246</v>
      </c>
      <c r="F546" s="221" t="s">
        <v>247</v>
      </c>
      <c r="G546" s="222" t="s">
        <v>244</v>
      </c>
      <c r="H546" s="223">
        <v>52.323999999999998</v>
      </c>
      <c r="I546" s="224"/>
      <c r="J546" s="225">
        <f>ROUND(I546*H546,2)</f>
        <v>0</v>
      </c>
      <c r="K546" s="221" t="s">
        <v>197</v>
      </c>
      <c r="L546" s="45"/>
      <c r="M546" s="226" t="s">
        <v>1</v>
      </c>
      <c r="N546" s="227" t="s">
        <v>43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210</v>
      </c>
      <c r="AT546" s="230" t="s">
        <v>193</v>
      </c>
      <c r="AU546" s="230" t="s">
        <v>88</v>
      </c>
      <c r="AY546" s="18" t="s">
        <v>190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86</v>
      </c>
      <c r="BK546" s="231">
        <f>ROUND(I546*H546,2)</f>
        <v>0</v>
      </c>
      <c r="BL546" s="18" t="s">
        <v>210</v>
      </c>
      <c r="BM546" s="230" t="s">
        <v>2804</v>
      </c>
    </row>
    <row r="547" s="13" customFormat="1">
      <c r="A547" s="13"/>
      <c r="B547" s="232"/>
      <c r="C547" s="233"/>
      <c r="D547" s="234" t="s">
        <v>218</v>
      </c>
      <c r="E547" s="233"/>
      <c r="F547" s="236" t="s">
        <v>2805</v>
      </c>
      <c r="G547" s="233"/>
      <c r="H547" s="237">
        <v>52.323999999999998</v>
      </c>
      <c r="I547" s="238"/>
      <c r="J547" s="233"/>
      <c r="K547" s="233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218</v>
      </c>
      <c r="AU547" s="243" t="s">
        <v>88</v>
      </c>
      <c r="AV547" s="13" t="s">
        <v>88</v>
      </c>
      <c r="AW547" s="13" t="s">
        <v>4</v>
      </c>
      <c r="AX547" s="13" t="s">
        <v>86</v>
      </c>
      <c r="AY547" s="243" t="s">
        <v>190</v>
      </c>
    </row>
    <row r="548" s="2" customFormat="1" ht="33" customHeight="1">
      <c r="A548" s="39"/>
      <c r="B548" s="40"/>
      <c r="C548" s="219" t="s">
        <v>369</v>
      </c>
      <c r="D548" s="219" t="s">
        <v>193</v>
      </c>
      <c r="E548" s="220" t="s">
        <v>250</v>
      </c>
      <c r="F548" s="221" t="s">
        <v>251</v>
      </c>
      <c r="G548" s="222" t="s">
        <v>244</v>
      </c>
      <c r="H548" s="223">
        <v>26.161999999999999</v>
      </c>
      <c r="I548" s="224"/>
      <c r="J548" s="225">
        <f>ROUND(I548*H548,2)</f>
        <v>0</v>
      </c>
      <c r="K548" s="221" t="s">
        <v>197</v>
      </c>
      <c r="L548" s="45"/>
      <c r="M548" s="226" t="s">
        <v>1</v>
      </c>
      <c r="N548" s="227" t="s">
        <v>43</v>
      </c>
      <c r="O548" s="92"/>
      <c r="P548" s="228">
        <f>O548*H548</f>
        <v>0</v>
      </c>
      <c r="Q548" s="228">
        <v>0</v>
      </c>
      <c r="R548" s="228">
        <f>Q548*H548</f>
        <v>0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210</v>
      </c>
      <c r="AT548" s="230" t="s">
        <v>193</v>
      </c>
      <c r="AU548" s="230" t="s">
        <v>88</v>
      </c>
      <c r="AY548" s="18" t="s">
        <v>190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86</v>
      </c>
      <c r="BK548" s="231">
        <f>ROUND(I548*H548,2)</f>
        <v>0</v>
      </c>
      <c r="BL548" s="18" t="s">
        <v>210</v>
      </c>
      <c r="BM548" s="230" t="s">
        <v>2806</v>
      </c>
    </row>
    <row r="549" s="2" customFormat="1" ht="24.15" customHeight="1">
      <c r="A549" s="39"/>
      <c r="B549" s="40"/>
      <c r="C549" s="219" t="s">
        <v>208</v>
      </c>
      <c r="D549" s="219" t="s">
        <v>193</v>
      </c>
      <c r="E549" s="220" t="s">
        <v>253</v>
      </c>
      <c r="F549" s="221" t="s">
        <v>254</v>
      </c>
      <c r="G549" s="222" t="s">
        <v>244</v>
      </c>
      <c r="H549" s="223">
        <v>366.26799999999997</v>
      </c>
      <c r="I549" s="224"/>
      <c r="J549" s="225">
        <f>ROUND(I549*H549,2)</f>
        <v>0</v>
      </c>
      <c r="K549" s="221" t="s">
        <v>197</v>
      </c>
      <c r="L549" s="45"/>
      <c r="M549" s="226" t="s">
        <v>1</v>
      </c>
      <c r="N549" s="227" t="s">
        <v>43</v>
      </c>
      <c r="O549" s="92"/>
      <c r="P549" s="228">
        <f>O549*H549</f>
        <v>0</v>
      </c>
      <c r="Q549" s="228">
        <v>0</v>
      </c>
      <c r="R549" s="228">
        <f>Q549*H549</f>
        <v>0</v>
      </c>
      <c r="S549" s="228">
        <v>0</v>
      </c>
      <c r="T549" s="22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0" t="s">
        <v>210</v>
      </c>
      <c r="AT549" s="230" t="s">
        <v>193</v>
      </c>
      <c r="AU549" s="230" t="s">
        <v>88</v>
      </c>
      <c r="AY549" s="18" t="s">
        <v>190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8" t="s">
        <v>86</v>
      </c>
      <c r="BK549" s="231">
        <f>ROUND(I549*H549,2)</f>
        <v>0</v>
      </c>
      <c r="BL549" s="18" t="s">
        <v>210</v>
      </c>
      <c r="BM549" s="230" t="s">
        <v>2807</v>
      </c>
    </row>
    <row r="550" s="13" customFormat="1">
      <c r="A550" s="13"/>
      <c r="B550" s="232"/>
      <c r="C550" s="233"/>
      <c r="D550" s="234" t="s">
        <v>218</v>
      </c>
      <c r="E550" s="233"/>
      <c r="F550" s="236" t="s">
        <v>2808</v>
      </c>
      <c r="G550" s="233"/>
      <c r="H550" s="237">
        <v>366.26799999999997</v>
      </c>
      <c r="I550" s="238"/>
      <c r="J550" s="233"/>
      <c r="K550" s="233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218</v>
      </c>
      <c r="AU550" s="243" t="s">
        <v>88</v>
      </c>
      <c r="AV550" s="13" t="s">
        <v>88</v>
      </c>
      <c r="AW550" s="13" t="s">
        <v>4</v>
      </c>
      <c r="AX550" s="13" t="s">
        <v>86</v>
      </c>
      <c r="AY550" s="243" t="s">
        <v>190</v>
      </c>
    </row>
    <row r="551" s="2" customFormat="1" ht="21.75" customHeight="1">
      <c r="A551" s="39"/>
      <c r="B551" s="40"/>
      <c r="C551" s="219" t="s">
        <v>612</v>
      </c>
      <c r="D551" s="219" t="s">
        <v>193</v>
      </c>
      <c r="E551" s="220" t="s">
        <v>258</v>
      </c>
      <c r="F551" s="221" t="s">
        <v>259</v>
      </c>
      <c r="G551" s="222" t="s">
        <v>244</v>
      </c>
      <c r="H551" s="223">
        <v>26.161999999999999</v>
      </c>
      <c r="I551" s="224"/>
      <c r="J551" s="225">
        <f>ROUND(I551*H551,2)</f>
        <v>0</v>
      </c>
      <c r="K551" s="221" t="s">
        <v>197</v>
      </c>
      <c r="L551" s="45"/>
      <c r="M551" s="226" t="s">
        <v>1</v>
      </c>
      <c r="N551" s="227" t="s">
        <v>43</v>
      </c>
      <c r="O551" s="92"/>
      <c r="P551" s="228">
        <f>O551*H551</f>
        <v>0</v>
      </c>
      <c r="Q551" s="228">
        <v>0</v>
      </c>
      <c r="R551" s="228">
        <f>Q551*H551</f>
        <v>0</v>
      </c>
      <c r="S551" s="228">
        <v>0</v>
      </c>
      <c r="T551" s="229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0" t="s">
        <v>210</v>
      </c>
      <c r="AT551" s="230" t="s">
        <v>193</v>
      </c>
      <c r="AU551" s="230" t="s">
        <v>88</v>
      </c>
      <c r="AY551" s="18" t="s">
        <v>190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8" t="s">
        <v>86</v>
      </c>
      <c r="BK551" s="231">
        <f>ROUND(I551*H551,2)</f>
        <v>0</v>
      </c>
      <c r="BL551" s="18" t="s">
        <v>210</v>
      </c>
      <c r="BM551" s="230" t="s">
        <v>2809</v>
      </c>
    </row>
    <row r="552" s="2" customFormat="1" ht="33" customHeight="1">
      <c r="A552" s="39"/>
      <c r="B552" s="40"/>
      <c r="C552" s="219" t="s">
        <v>616</v>
      </c>
      <c r="D552" s="219" t="s">
        <v>193</v>
      </c>
      <c r="E552" s="220" t="s">
        <v>2577</v>
      </c>
      <c r="F552" s="221" t="s">
        <v>2578</v>
      </c>
      <c r="G552" s="222" t="s">
        <v>244</v>
      </c>
      <c r="H552" s="223">
        <v>24.135999999999999</v>
      </c>
      <c r="I552" s="224"/>
      <c r="J552" s="225">
        <f>ROUND(I552*H552,2)</f>
        <v>0</v>
      </c>
      <c r="K552" s="221" t="s">
        <v>197</v>
      </c>
      <c r="L552" s="45"/>
      <c r="M552" s="226" t="s">
        <v>1</v>
      </c>
      <c r="N552" s="227" t="s">
        <v>43</v>
      </c>
      <c r="O552" s="92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210</v>
      </c>
      <c r="AT552" s="230" t="s">
        <v>193</v>
      </c>
      <c r="AU552" s="230" t="s">
        <v>88</v>
      </c>
      <c r="AY552" s="18" t="s">
        <v>190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86</v>
      </c>
      <c r="BK552" s="231">
        <f>ROUND(I552*H552,2)</f>
        <v>0</v>
      </c>
      <c r="BL552" s="18" t="s">
        <v>210</v>
      </c>
      <c r="BM552" s="230" t="s">
        <v>2810</v>
      </c>
    </row>
    <row r="553" s="2" customFormat="1" ht="33" customHeight="1">
      <c r="A553" s="39"/>
      <c r="B553" s="40"/>
      <c r="C553" s="219" t="s">
        <v>622</v>
      </c>
      <c r="D553" s="219" t="s">
        <v>193</v>
      </c>
      <c r="E553" s="220" t="s">
        <v>2811</v>
      </c>
      <c r="F553" s="221" t="s">
        <v>2812</v>
      </c>
      <c r="G553" s="222" t="s">
        <v>244</v>
      </c>
      <c r="H553" s="223">
        <v>2.0259999999999998</v>
      </c>
      <c r="I553" s="224"/>
      <c r="J553" s="225">
        <f>ROUND(I553*H553,2)</f>
        <v>0</v>
      </c>
      <c r="K553" s="221" t="s">
        <v>197</v>
      </c>
      <c r="L553" s="45"/>
      <c r="M553" s="226" t="s">
        <v>1</v>
      </c>
      <c r="N553" s="227" t="s">
        <v>43</v>
      </c>
      <c r="O553" s="92"/>
      <c r="P553" s="228">
        <f>O553*H553</f>
        <v>0</v>
      </c>
      <c r="Q553" s="228">
        <v>0</v>
      </c>
      <c r="R553" s="228">
        <f>Q553*H553</f>
        <v>0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210</v>
      </c>
      <c r="AT553" s="230" t="s">
        <v>193</v>
      </c>
      <c r="AU553" s="230" t="s">
        <v>88</v>
      </c>
      <c r="AY553" s="18" t="s">
        <v>190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86</v>
      </c>
      <c r="BK553" s="231">
        <f>ROUND(I553*H553,2)</f>
        <v>0</v>
      </c>
      <c r="BL553" s="18" t="s">
        <v>210</v>
      </c>
      <c r="BM553" s="230" t="s">
        <v>2813</v>
      </c>
    </row>
    <row r="554" s="12" customFormat="1" ht="22.8" customHeight="1">
      <c r="A554" s="12"/>
      <c r="B554" s="203"/>
      <c r="C554" s="204"/>
      <c r="D554" s="205" t="s">
        <v>77</v>
      </c>
      <c r="E554" s="217" t="s">
        <v>2814</v>
      </c>
      <c r="F554" s="217" t="s">
        <v>2010</v>
      </c>
      <c r="G554" s="204"/>
      <c r="H554" s="204"/>
      <c r="I554" s="207"/>
      <c r="J554" s="218">
        <f>BK554</f>
        <v>0</v>
      </c>
      <c r="K554" s="204"/>
      <c r="L554" s="209"/>
      <c r="M554" s="210"/>
      <c r="N554" s="211"/>
      <c r="O554" s="211"/>
      <c r="P554" s="212">
        <f>SUM(P555:P608)</f>
        <v>0</v>
      </c>
      <c r="Q554" s="211"/>
      <c r="R554" s="212">
        <f>SUM(R555:R608)</f>
        <v>2.274438</v>
      </c>
      <c r="S554" s="211"/>
      <c r="T554" s="213">
        <f>SUM(T555:T608)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14" t="s">
        <v>88</v>
      </c>
      <c r="AT554" s="215" t="s">
        <v>77</v>
      </c>
      <c r="AU554" s="215" t="s">
        <v>86</v>
      </c>
      <c r="AY554" s="214" t="s">
        <v>190</v>
      </c>
      <c r="BK554" s="216">
        <f>SUM(BK555:BK608)</f>
        <v>0</v>
      </c>
    </row>
    <row r="555" s="2" customFormat="1" ht="24.15" customHeight="1">
      <c r="A555" s="39"/>
      <c r="B555" s="40"/>
      <c r="C555" s="219" t="s">
        <v>626</v>
      </c>
      <c r="D555" s="219" t="s">
        <v>193</v>
      </c>
      <c r="E555" s="220" t="s">
        <v>859</v>
      </c>
      <c r="F555" s="221" t="s">
        <v>860</v>
      </c>
      <c r="G555" s="222" t="s">
        <v>292</v>
      </c>
      <c r="H555" s="223">
        <v>5.3520000000000003</v>
      </c>
      <c r="I555" s="224"/>
      <c r="J555" s="225">
        <f>ROUND(I555*H555,2)</f>
        <v>0</v>
      </c>
      <c r="K555" s="221" t="s">
        <v>197</v>
      </c>
      <c r="L555" s="45"/>
      <c r="M555" s="226" t="s">
        <v>1</v>
      </c>
      <c r="N555" s="227" t="s">
        <v>43</v>
      </c>
      <c r="O555" s="92"/>
      <c r="P555" s="228">
        <f>O555*H555</f>
        <v>0</v>
      </c>
      <c r="Q555" s="228">
        <v>0</v>
      </c>
      <c r="R555" s="228">
        <f>Q555*H555</f>
        <v>0</v>
      </c>
      <c r="S555" s="228">
        <v>0</v>
      </c>
      <c r="T555" s="22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0" t="s">
        <v>198</v>
      </c>
      <c r="AT555" s="230" t="s">
        <v>193</v>
      </c>
      <c r="AU555" s="230" t="s">
        <v>88</v>
      </c>
      <c r="AY555" s="18" t="s">
        <v>190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8" t="s">
        <v>86</v>
      </c>
      <c r="BK555" s="231">
        <f>ROUND(I555*H555,2)</f>
        <v>0</v>
      </c>
      <c r="BL555" s="18" t="s">
        <v>198</v>
      </c>
      <c r="BM555" s="230" t="s">
        <v>2815</v>
      </c>
    </row>
    <row r="556" s="13" customFormat="1">
      <c r="A556" s="13"/>
      <c r="B556" s="232"/>
      <c r="C556" s="233"/>
      <c r="D556" s="234" t="s">
        <v>218</v>
      </c>
      <c r="E556" s="235" t="s">
        <v>1</v>
      </c>
      <c r="F556" s="236" t="s">
        <v>2757</v>
      </c>
      <c r="G556" s="233"/>
      <c r="H556" s="237">
        <v>54.75</v>
      </c>
      <c r="I556" s="238"/>
      <c r="J556" s="233"/>
      <c r="K556" s="233"/>
      <c r="L556" s="239"/>
      <c r="M556" s="240"/>
      <c r="N556" s="241"/>
      <c r="O556" s="241"/>
      <c r="P556" s="241"/>
      <c r="Q556" s="241"/>
      <c r="R556" s="241"/>
      <c r="S556" s="241"/>
      <c r="T556" s="24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3" t="s">
        <v>218</v>
      </c>
      <c r="AU556" s="243" t="s">
        <v>88</v>
      </c>
      <c r="AV556" s="13" t="s">
        <v>88</v>
      </c>
      <c r="AW556" s="13" t="s">
        <v>32</v>
      </c>
      <c r="AX556" s="13" t="s">
        <v>78</v>
      </c>
      <c r="AY556" s="243" t="s">
        <v>190</v>
      </c>
    </row>
    <row r="557" s="13" customFormat="1">
      <c r="A557" s="13"/>
      <c r="B557" s="232"/>
      <c r="C557" s="233"/>
      <c r="D557" s="234" t="s">
        <v>218</v>
      </c>
      <c r="E557" s="235" t="s">
        <v>1</v>
      </c>
      <c r="F557" s="236" t="s">
        <v>2758</v>
      </c>
      <c r="G557" s="233"/>
      <c r="H557" s="237">
        <v>46.350000000000001</v>
      </c>
      <c r="I557" s="238"/>
      <c r="J557" s="233"/>
      <c r="K557" s="233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218</v>
      </c>
      <c r="AU557" s="243" t="s">
        <v>88</v>
      </c>
      <c r="AV557" s="13" t="s">
        <v>88</v>
      </c>
      <c r="AW557" s="13" t="s">
        <v>32</v>
      </c>
      <c r="AX557" s="13" t="s">
        <v>78</v>
      </c>
      <c r="AY557" s="243" t="s">
        <v>190</v>
      </c>
    </row>
    <row r="558" s="13" customFormat="1">
      <c r="A558" s="13"/>
      <c r="B558" s="232"/>
      <c r="C558" s="233"/>
      <c r="D558" s="234" t="s">
        <v>218</v>
      </c>
      <c r="E558" s="235" t="s">
        <v>1</v>
      </c>
      <c r="F558" s="236" t="s">
        <v>2759</v>
      </c>
      <c r="G558" s="233"/>
      <c r="H558" s="237">
        <v>7.0499999999999998</v>
      </c>
      <c r="I558" s="238"/>
      <c r="J558" s="233"/>
      <c r="K558" s="233"/>
      <c r="L558" s="239"/>
      <c r="M558" s="240"/>
      <c r="N558" s="241"/>
      <c r="O558" s="241"/>
      <c r="P558" s="241"/>
      <c r="Q558" s="241"/>
      <c r="R558" s="241"/>
      <c r="S558" s="241"/>
      <c r="T558" s="24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3" t="s">
        <v>218</v>
      </c>
      <c r="AU558" s="243" t="s">
        <v>88</v>
      </c>
      <c r="AV558" s="13" t="s">
        <v>88</v>
      </c>
      <c r="AW558" s="13" t="s">
        <v>32</v>
      </c>
      <c r="AX558" s="13" t="s">
        <v>78</v>
      </c>
      <c r="AY558" s="243" t="s">
        <v>190</v>
      </c>
    </row>
    <row r="559" s="13" customFormat="1">
      <c r="A559" s="13"/>
      <c r="B559" s="232"/>
      <c r="C559" s="233"/>
      <c r="D559" s="234" t="s">
        <v>218</v>
      </c>
      <c r="E559" s="235" t="s">
        <v>1</v>
      </c>
      <c r="F559" s="236" t="s">
        <v>2760</v>
      </c>
      <c r="G559" s="233"/>
      <c r="H559" s="237">
        <v>41.850000000000001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218</v>
      </c>
      <c r="AU559" s="243" t="s">
        <v>88</v>
      </c>
      <c r="AV559" s="13" t="s">
        <v>88</v>
      </c>
      <c r="AW559" s="13" t="s">
        <v>32</v>
      </c>
      <c r="AX559" s="13" t="s">
        <v>78</v>
      </c>
      <c r="AY559" s="243" t="s">
        <v>190</v>
      </c>
    </row>
    <row r="560" s="13" customFormat="1">
      <c r="A560" s="13"/>
      <c r="B560" s="232"/>
      <c r="C560" s="233"/>
      <c r="D560" s="234" t="s">
        <v>218</v>
      </c>
      <c r="E560" s="235" t="s">
        <v>1</v>
      </c>
      <c r="F560" s="236" t="s">
        <v>2761</v>
      </c>
      <c r="G560" s="233"/>
      <c r="H560" s="237">
        <v>117.59999999999999</v>
      </c>
      <c r="I560" s="238"/>
      <c r="J560" s="233"/>
      <c r="K560" s="233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218</v>
      </c>
      <c r="AU560" s="243" t="s">
        <v>88</v>
      </c>
      <c r="AV560" s="13" t="s">
        <v>88</v>
      </c>
      <c r="AW560" s="13" t="s">
        <v>32</v>
      </c>
      <c r="AX560" s="13" t="s">
        <v>78</v>
      </c>
      <c r="AY560" s="243" t="s">
        <v>190</v>
      </c>
    </row>
    <row r="561" s="16" customFormat="1">
      <c r="A561" s="16"/>
      <c r="B561" s="285"/>
      <c r="C561" s="286"/>
      <c r="D561" s="234" t="s">
        <v>218</v>
      </c>
      <c r="E561" s="287" t="s">
        <v>1</v>
      </c>
      <c r="F561" s="288" t="s">
        <v>2408</v>
      </c>
      <c r="G561" s="286"/>
      <c r="H561" s="289">
        <v>267.60000000000002</v>
      </c>
      <c r="I561" s="290"/>
      <c r="J561" s="286"/>
      <c r="K561" s="286"/>
      <c r="L561" s="291"/>
      <c r="M561" s="292"/>
      <c r="N561" s="293"/>
      <c r="O561" s="293"/>
      <c r="P561" s="293"/>
      <c r="Q561" s="293"/>
      <c r="R561" s="293"/>
      <c r="S561" s="293"/>
      <c r="T561" s="294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T561" s="295" t="s">
        <v>218</v>
      </c>
      <c r="AU561" s="295" t="s">
        <v>88</v>
      </c>
      <c r="AV561" s="16" t="s">
        <v>203</v>
      </c>
      <c r="AW561" s="16" t="s">
        <v>32</v>
      </c>
      <c r="AX561" s="16" t="s">
        <v>78</v>
      </c>
      <c r="AY561" s="295" t="s">
        <v>190</v>
      </c>
    </row>
    <row r="562" s="15" customFormat="1">
      <c r="A562" s="15"/>
      <c r="B562" s="275"/>
      <c r="C562" s="276"/>
      <c r="D562" s="234" t="s">
        <v>218</v>
      </c>
      <c r="E562" s="277" t="s">
        <v>1</v>
      </c>
      <c r="F562" s="278" t="s">
        <v>2775</v>
      </c>
      <c r="G562" s="276"/>
      <c r="H562" s="277" t="s">
        <v>1</v>
      </c>
      <c r="I562" s="279"/>
      <c r="J562" s="276"/>
      <c r="K562" s="276"/>
      <c r="L562" s="280"/>
      <c r="M562" s="281"/>
      <c r="N562" s="282"/>
      <c r="O562" s="282"/>
      <c r="P562" s="282"/>
      <c r="Q562" s="282"/>
      <c r="R562" s="282"/>
      <c r="S562" s="282"/>
      <c r="T562" s="283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84" t="s">
        <v>218</v>
      </c>
      <c r="AU562" s="284" t="s">
        <v>88</v>
      </c>
      <c r="AV562" s="15" t="s">
        <v>86</v>
      </c>
      <c r="AW562" s="15" t="s">
        <v>32</v>
      </c>
      <c r="AX562" s="15" t="s">
        <v>78</v>
      </c>
      <c r="AY562" s="284" t="s">
        <v>190</v>
      </c>
    </row>
    <row r="563" s="13" customFormat="1">
      <c r="A563" s="13"/>
      <c r="B563" s="232"/>
      <c r="C563" s="233"/>
      <c r="D563" s="234" t="s">
        <v>218</v>
      </c>
      <c r="E563" s="235" t="s">
        <v>1</v>
      </c>
      <c r="F563" s="236" t="s">
        <v>2776</v>
      </c>
      <c r="G563" s="233"/>
      <c r="H563" s="237">
        <v>5.3520000000000003</v>
      </c>
      <c r="I563" s="238"/>
      <c r="J563" s="233"/>
      <c r="K563" s="233"/>
      <c r="L563" s="239"/>
      <c r="M563" s="240"/>
      <c r="N563" s="241"/>
      <c r="O563" s="241"/>
      <c r="P563" s="241"/>
      <c r="Q563" s="241"/>
      <c r="R563" s="241"/>
      <c r="S563" s="241"/>
      <c r="T563" s="24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3" t="s">
        <v>218</v>
      </c>
      <c r="AU563" s="243" t="s">
        <v>88</v>
      </c>
      <c r="AV563" s="13" t="s">
        <v>88</v>
      </c>
      <c r="AW563" s="13" t="s">
        <v>32</v>
      </c>
      <c r="AX563" s="13" t="s">
        <v>86</v>
      </c>
      <c r="AY563" s="243" t="s">
        <v>190</v>
      </c>
    </row>
    <row r="564" s="2" customFormat="1" ht="24.15" customHeight="1">
      <c r="A564" s="39"/>
      <c r="B564" s="40"/>
      <c r="C564" s="255" t="s">
        <v>630</v>
      </c>
      <c r="D564" s="255" t="s">
        <v>299</v>
      </c>
      <c r="E564" s="256" t="s">
        <v>2816</v>
      </c>
      <c r="F564" s="257" t="s">
        <v>2817</v>
      </c>
      <c r="G564" s="258" t="s">
        <v>600</v>
      </c>
      <c r="H564" s="259">
        <v>1.3380000000000001</v>
      </c>
      <c r="I564" s="260"/>
      <c r="J564" s="261">
        <f>ROUND(I564*H564,2)</f>
        <v>0</v>
      </c>
      <c r="K564" s="257" t="s">
        <v>197</v>
      </c>
      <c r="L564" s="262"/>
      <c r="M564" s="263" t="s">
        <v>1</v>
      </c>
      <c r="N564" s="264" t="s">
        <v>43</v>
      </c>
      <c r="O564" s="92"/>
      <c r="P564" s="228">
        <f>O564*H564</f>
        <v>0</v>
      </c>
      <c r="Q564" s="228">
        <v>0.001</v>
      </c>
      <c r="R564" s="228">
        <f>Q564*H564</f>
        <v>0.0013380000000000002</v>
      </c>
      <c r="S564" s="228">
        <v>0</v>
      </c>
      <c r="T564" s="22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0" t="s">
        <v>260</v>
      </c>
      <c r="AT564" s="230" t="s">
        <v>299</v>
      </c>
      <c r="AU564" s="230" t="s">
        <v>88</v>
      </c>
      <c r="AY564" s="18" t="s">
        <v>190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8" t="s">
        <v>86</v>
      </c>
      <c r="BK564" s="231">
        <f>ROUND(I564*H564,2)</f>
        <v>0</v>
      </c>
      <c r="BL564" s="18" t="s">
        <v>198</v>
      </c>
      <c r="BM564" s="230" t="s">
        <v>2818</v>
      </c>
    </row>
    <row r="565" s="13" customFormat="1">
      <c r="A565" s="13"/>
      <c r="B565" s="232"/>
      <c r="C565" s="233"/>
      <c r="D565" s="234" t="s">
        <v>218</v>
      </c>
      <c r="E565" s="233"/>
      <c r="F565" s="236" t="s">
        <v>2819</v>
      </c>
      <c r="G565" s="233"/>
      <c r="H565" s="237">
        <v>1.3380000000000001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3" t="s">
        <v>218</v>
      </c>
      <c r="AU565" s="243" t="s">
        <v>88</v>
      </c>
      <c r="AV565" s="13" t="s">
        <v>88</v>
      </c>
      <c r="AW565" s="13" t="s">
        <v>4</v>
      </c>
      <c r="AX565" s="13" t="s">
        <v>86</v>
      </c>
      <c r="AY565" s="243" t="s">
        <v>190</v>
      </c>
    </row>
    <row r="566" s="2" customFormat="1" ht="24.15" customHeight="1">
      <c r="A566" s="39"/>
      <c r="B566" s="40"/>
      <c r="C566" s="219" t="s">
        <v>634</v>
      </c>
      <c r="D566" s="219" t="s">
        <v>193</v>
      </c>
      <c r="E566" s="220" t="s">
        <v>2820</v>
      </c>
      <c r="F566" s="221" t="s">
        <v>562</v>
      </c>
      <c r="G566" s="222" t="s">
        <v>292</v>
      </c>
      <c r="H566" s="223">
        <v>267.60000000000002</v>
      </c>
      <c r="I566" s="224"/>
      <c r="J566" s="225">
        <f>ROUND(I566*H566,2)</f>
        <v>0</v>
      </c>
      <c r="K566" s="221" t="s">
        <v>1</v>
      </c>
      <c r="L566" s="45"/>
      <c r="M566" s="226" t="s">
        <v>1</v>
      </c>
      <c r="N566" s="227" t="s">
        <v>43</v>
      </c>
      <c r="O566" s="92"/>
      <c r="P566" s="228">
        <f>O566*H566</f>
        <v>0</v>
      </c>
      <c r="Q566" s="228">
        <v>0</v>
      </c>
      <c r="R566" s="228">
        <f>Q566*H566</f>
        <v>0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198</v>
      </c>
      <c r="AT566" s="230" t="s">
        <v>193</v>
      </c>
      <c r="AU566" s="230" t="s">
        <v>88</v>
      </c>
      <c r="AY566" s="18" t="s">
        <v>190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86</v>
      </c>
      <c r="BK566" s="231">
        <f>ROUND(I566*H566,2)</f>
        <v>0</v>
      </c>
      <c r="BL566" s="18" t="s">
        <v>198</v>
      </c>
      <c r="BM566" s="230" t="s">
        <v>2821</v>
      </c>
    </row>
    <row r="567" s="13" customFormat="1">
      <c r="A567" s="13"/>
      <c r="B567" s="232"/>
      <c r="C567" s="233"/>
      <c r="D567" s="234" t="s">
        <v>218</v>
      </c>
      <c r="E567" s="235" t="s">
        <v>1</v>
      </c>
      <c r="F567" s="236" t="s">
        <v>2757</v>
      </c>
      <c r="G567" s="233"/>
      <c r="H567" s="237">
        <v>54.75</v>
      </c>
      <c r="I567" s="238"/>
      <c r="J567" s="233"/>
      <c r="K567" s="233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218</v>
      </c>
      <c r="AU567" s="243" t="s">
        <v>88</v>
      </c>
      <c r="AV567" s="13" t="s">
        <v>88</v>
      </c>
      <c r="AW567" s="13" t="s">
        <v>32</v>
      </c>
      <c r="AX567" s="13" t="s">
        <v>78</v>
      </c>
      <c r="AY567" s="243" t="s">
        <v>190</v>
      </c>
    </row>
    <row r="568" s="13" customFormat="1">
      <c r="A568" s="13"/>
      <c r="B568" s="232"/>
      <c r="C568" s="233"/>
      <c r="D568" s="234" t="s">
        <v>218</v>
      </c>
      <c r="E568" s="235" t="s">
        <v>1</v>
      </c>
      <c r="F568" s="236" t="s">
        <v>2758</v>
      </c>
      <c r="G568" s="233"/>
      <c r="H568" s="237">
        <v>46.350000000000001</v>
      </c>
      <c r="I568" s="238"/>
      <c r="J568" s="233"/>
      <c r="K568" s="233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218</v>
      </c>
      <c r="AU568" s="243" t="s">
        <v>88</v>
      </c>
      <c r="AV568" s="13" t="s">
        <v>88</v>
      </c>
      <c r="AW568" s="13" t="s">
        <v>32</v>
      </c>
      <c r="AX568" s="13" t="s">
        <v>78</v>
      </c>
      <c r="AY568" s="243" t="s">
        <v>190</v>
      </c>
    </row>
    <row r="569" s="13" customFormat="1">
      <c r="A569" s="13"/>
      <c r="B569" s="232"/>
      <c r="C569" s="233"/>
      <c r="D569" s="234" t="s">
        <v>218</v>
      </c>
      <c r="E569" s="235" t="s">
        <v>1</v>
      </c>
      <c r="F569" s="236" t="s">
        <v>2759</v>
      </c>
      <c r="G569" s="233"/>
      <c r="H569" s="237">
        <v>7.0499999999999998</v>
      </c>
      <c r="I569" s="238"/>
      <c r="J569" s="233"/>
      <c r="K569" s="233"/>
      <c r="L569" s="239"/>
      <c r="M569" s="240"/>
      <c r="N569" s="241"/>
      <c r="O569" s="241"/>
      <c r="P569" s="241"/>
      <c r="Q569" s="241"/>
      <c r="R569" s="241"/>
      <c r="S569" s="241"/>
      <c r="T569" s="24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3" t="s">
        <v>218</v>
      </c>
      <c r="AU569" s="243" t="s">
        <v>88</v>
      </c>
      <c r="AV569" s="13" t="s">
        <v>88</v>
      </c>
      <c r="AW569" s="13" t="s">
        <v>32</v>
      </c>
      <c r="AX569" s="13" t="s">
        <v>78</v>
      </c>
      <c r="AY569" s="243" t="s">
        <v>190</v>
      </c>
    </row>
    <row r="570" s="13" customFormat="1">
      <c r="A570" s="13"/>
      <c r="B570" s="232"/>
      <c r="C570" s="233"/>
      <c r="D570" s="234" t="s">
        <v>218</v>
      </c>
      <c r="E570" s="235" t="s">
        <v>1</v>
      </c>
      <c r="F570" s="236" t="s">
        <v>2760</v>
      </c>
      <c r="G570" s="233"/>
      <c r="H570" s="237">
        <v>41.850000000000001</v>
      </c>
      <c r="I570" s="238"/>
      <c r="J570" s="233"/>
      <c r="K570" s="233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218</v>
      </c>
      <c r="AU570" s="243" t="s">
        <v>88</v>
      </c>
      <c r="AV570" s="13" t="s">
        <v>88</v>
      </c>
      <c r="AW570" s="13" t="s">
        <v>32</v>
      </c>
      <c r="AX570" s="13" t="s">
        <v>78</v>
      </c>
      <c r="AY570" s="243" t="s">
        <v>190</v>
      </c>
    </row>
    <row r="571" s="13" customFormat="1">
      <c r="A571" s="13"/>
      <c r="B571" s="232"/>
      <c r="C571" s="233"/>
      <c r="D571" s="234" t="s">
        <v>218</v>
      </c>
      <c r="E571" s="235" t="s">
        <v>1</v>
      </c>
      <c r="F571" s="236" t="s">
        <v>2761</v>
      </c>
      <c r="G571" s="233"/>
      <c r="H571" s="237">
        <v>117.59999999999999</v>
      </c>
      <c r="I571" s="238"/>
      <c r="J571" s="233"/>
      <c r="K571" s="233"/>
      <c r="L571" s="239"/>
      <c r="M571" s="240"/>
      <c r="N571" s="241"/>
      <c r="O571" s="241"/>
      <c r="P571" s="241"/>
      <c r="Q571" s="241"/>
      <c r="R571" s="241"/>
      <c r="S571" s="241"/>
      <c r="T571" s="24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3" t="s">
        <v>218</v>
      </c>
      <c r="AU571" s="243" t="s">
        <v>88</v>
      </c>
      <c r="AV571" s="13" t="s">
        <v>88</v>
      </c>
      <c r="AW571" s="13" t="s">
        <v>32</v>
      </c>
      <c r="AX571" s="13" t="s">
        <v>78</v>
      </c>
      <c r="AY571" s="243" t="s">
        <v>190</v>
      </c>
    </row>
    <row r="572" s="14" customFormat="1">
      <c r="A572" s="14"/>
      <c r="B572" s="244"/>
      <c r="C572" s="245"/>
      <c r="D572" s="234" t="s">
        <v>218</v>
      </c>
      <c r="E572" s="246" t="s">
        <v>1</v>
      </c>
      <c r="F572" s="247" t="s">
        <v>221</v>
      </c>
      <c r="G572" s="245"/>
      <c r="H572" s="248">
        <v>267.60000000000002</v>
      </c>
      <c r="I572" s="249"/>
      <c r="J572" s="245"/>
      <c r="K572" s="245"/>
      <c r="L572" s="250"/>
      <c r="M572" s="251"/>
      <c r="N572" s="252"/>
      <c r="O572" s="252"/>
      <c r="P572" s="252"/>
      <c r="Q572" s="252"/>
      <c r="R572" s="252"/>
      <c r="S572" s="252"/>
      <c r="T572" s="25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4" t="s">
        <v>218</v>
      </c>
      <c r="AU572" s="254" t="s">
        <v>88</v>
      </c>
      <c r="AV572" s="14" t="s">
        <v>210</v>
      </c>
      <c r="AW572" s="14" t="s">
        <v>32</v>
      </c>
      <c r="AX572" s="14" t="s">
        <v>86</v>
      </c>
      <c r="AY572" s="254" t="s">
        <v>190</v>
      </c>
    </row>
    <row r="573" s="2" customFormat="1" ht="16.5" customHeight="1">
      <c r="A573" s="39"/>
      <c r="B573" s="40"/>
      <c r="C573" s="255" t="s">
        <v>638</v>
      </c>
      <c r="D573" s="255" t="s">
        <v>299</v>
      </c>
      <c r="E573" s="256" t="s">
        <v>2013</v>
      </c>
      <c r="F573" s="257" t="s">
        <v>2014</v>
      </c>
      <c r="G573" s="258" t="s">
        <v>244</v>
      </c>
      <c r="H573" s="259">
        <v>0.11</v>
      </c>
      <c r="I573" s="260"/>
      <c r="J573" s="261">
        <f>ROUND(I573*H573,2)</f>
        <v>0</v>
      </c>
      <c r="K573" s="257" t="s">
        <v>1</v>
      </c>
      <c r="L573" s="262"/>
      <c r="M573" s="263" t="s">
        <v>1</v>
      </c>
      <c r="N573" s="264" t="s">
        <v>43</v>
      </c>
      <c r="O573" s="92"/>
      <c r="P573" s="228">
        <f>O573*H573</f>
        <v>0</v>
      </c>
      <c r="Q573" s="228">
        <v>1</v>
      </c>
      <c r="R573" s="228">
        <f>Q573*H573</f>
        <v>0.11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260</v>
      </c>
      <c r="AT573" s="230" t="s">
        <v>299</v>
      </c>
      <c r="AU573" s="230" t="s">
        <v>88</v>
      </c>
      <c r="AY573" s="18" t="s">
        <v>190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86</v>
      </c>
      <c r="BK573" s="231">
        <f>ROUND(I573*H573,2)</f>
        <v>0</v>
      </c>
      <c r="BL573" s="18" t="s">
        <v>198</v>
      </c>
      <c r="BM573" s="230" t="s">
        <v>2822</v>
      </c>
    </row>
    <row r="574" s="13" customFormat="1">
      <c r="A574" s="13"/>
      <c r="B574" s="232"/>
      <c r="C574" s="233"/>
      <c r="D574" s="234" t="s">
        <v>218</v>
      </c>
      <c r="E574" s="233"/>
      <c r="F574" s="236" t="s">
        <v>2823</v>
      </c>
      <c r="G574" s="233"/>
      <c r="H574" s="237">
        <v>0.11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218</v>
      </c>
      <c r="AU574" s="243" t="s">
        <v>88</v>
      </c>
      <c r="AV574" s="13" t="s">
        <v>88</v>
      </c>
      <c r="AW574" s="13" t="s">
        <v>4</v>
      </c>
      <c r="AX574" s="13" t="s">
        <v>86</v>
      </c>
      <c r="AY574" s="243" t="s">
        <v>190</v>
      </c>
    </row>
    <row r="575" s="2" customFormat="1" ht="16.5" customHeight="1">
      <c r="A575" s="39"/>
      <c r="B575" s="40"/>
      <c r="C575" s="219" t="s">
        <v>642</v>
      </c>
      <c r="D575" s="219" t="s">
        <v>193</v>
      </c>
      <c r="E575" s="220" t="s">
        <v>2590</v>
      </c>
      <c r="F575" s="221" t="s">
        <v>2591</v>
      </c>
      <c r="G575" s="222" t="s">
        <v>292</v>
      </c>
      <c r="H575" s="223">
        <v>267.60000000000002</v>
      </c>
      <c r="I575" s="224"/>
      <c r="J575" s="225">
        <f>ROUND(I575*H575,2)</f>
        <v>0</v>
      </c>
      <c r="K575" s="221" t="s">
        <v>197</v>
      </c>
      <c r="L575" s="45"/>
      <c r="M575" s="226" t="s">
        <v>1</v>
      </c>
      <c r="N575" s="227" t="s">
        <v>43</v>
      </c>
      <c r="O575" s="92"/>
      <c r="P575" s="228">
        <f>O575*H575</f>
        <v>0</v>
      </c>
      <c r="Q575" s="228">
        <v>0.00023000000000000001</v>
      </c>
      <c r="R575" s="228">
        <f>Q575*H575</f>
        <v>0.061548000000000005</v>
      </c>
      <c r="S575" s="228">
        <v>0</v>
      </c>
      <c r="T575" s="22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0" t="s">
        <v>198</v>
      </c>
      <c r="AT575" s="230" t="s">
        <v>193</v>
      </c>
      <c r="AU575" s="230" t="s">
        <v>88</v>
      </c>
      <c r="AY575" s="18" t="s">
        <v>190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8" t="s">
        <v>86</v>
      </c>
      <c r="BK575" s="231">
        <f>ROUND(I575*H575,2)</f>
        <v>0</v>
      </c>
      <c r="BL575" s="18" t="s">
        <v>198</v>
      </c>
      <c r="BM575" s="230" t="s">
        <v>2824</v>
      </c>
    </row>
    <row r="576" s="13" customFormat="1">
      <c r="A576" s="13"/>
      <c r="B576" s="232"/>
      <c r="C576" s="233"/>
      <c r="D576" s="234" t="s">
        <v>218</v>
      </c>
      <c r="E576" s="235" t="s">
        <v>1</v>
      </c>
      <c r="F576" s="236" t="s">
        <v>2757</v>
      </c>
      <c r="G576" s="233"/>
      <c r="H576" s="237">
        <v>54.75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218</v>
      </c>
      <c r="AU576" s="243" t="s">
        <v>88</v>
      </c>
      <c r="AV576" s="13" t="s">
        <v>88</v>
      </c>
      <c r="AW576" s="13" t="s">
        <v>32</v>
      </c>
      <c r="AX576" s="13" t="s">
        <v>78</v>
      </c>
      <c r="AY576" s="243" t="s">
        <v>190</v>
      </c>
    </row>
    <row r="577" s="13" customFormat="1">
      <c r="A577" s="13"/>
      <c r="B577" s="232"/>
      <c r="C577" s="233"/>
      <c r="D577" s="234" t="s">
        <v>218</v>
      </c>
      <c r="E577" s="235" t="s">
        <v>1</v>
      </c>
      <c r="F577" s="236" t="s">
        <v>2758</v>
      </c>
      <c r="G577" s="233"/>
      <c r="H577" s="237">
        <v>46.350000000000001</v>
      </c>
      <c r="I577" s="238"/>
      <c r="J577" s="233"/>
      <c r="K577" s="233"/>
      <c r="L577" s="239"/>
      <c r="M577" s="240"/>
      <c r="N577" s="241"/>
      <c r="O577" s="241"/>
      <c r="P577" s="241"/>
      <c r="Q577" s="241"/>
      <c r="R577" s="241"/>
      <c r="S577" s="241"/>
      <c r="T577" s="24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3" t="s">
        <v>218</v>
      </c>
      <c r="AU577" s="243" t="s">
        <v>88</v>
      </c>
      <c r="AV577" s="13" t="s">
        <v>88</v>
      </c>
      <c r="AW577" s="13" t="s">
        <v>32</v>
      </c>
      <c r="AX577" s="13" t="s">
        <v>78</v>
      </c>
      <c r="AY577" s="243" t="s">
        <v>190</v>
      </c>
    </row>
    <row r="578" s="13" customFormat="1">
      <c r="A578" s="13"/>
      <c r="B578" s="232"/>
      <c r="C578" s="233"/>
      <c r="D578" s="234" t="s">
        <v>218</v>
      </c>
      <c r="E578" s="235" t="s">
        <v>1</v>
      </c>
      <c r="F578" s="236" t="s">
        <v>2759</v>
      </c>
      <c r="G578" s="233"/>
      <c r="H578" s="237">
        <v>7.0499999999999998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218</v>
      </c>
      <c r="AU578" s="243" t="s">
        <v>88</v>
      </c>
      <c r="AV578" s="13" t="s">
        <v>88</v>
      </c>
      <c r="AW578" s="13" t="s">
        <v>32</v>
      </c>
      <c r="AX578" s="13" t="s">
        <v>78</v>
      </c>
      <c r="AY578" s="243" t="s">
        <v>190</v>
      </c>
    </row>
    <row r="579" s="13" customFormat="1">
      <c r="A579" s="13"/>
      <c r="B579" s="232"/>
      <c r="C579" s="233"/>
      <c r="D579" s="234" t="s">
        <v>218</v>
      </c>
      <c r="E579" s="235" t="s">
        <v>1</v>
      </c>
      <c r="F579" s="236" t="s">
        <v>2760</v>
      </c>
      <c r="G579" s="233"/>
      <c r="H579" s="237">
        <v>41.850000000000001</v>
      </c>
      <c r="I579" s="238"/>
      <c r="J579" s="233"/>
      <c r="K579" s="233"/>
      <c r="L579" s="239"/>
      <c r="M579" s="240"/>
      <c r="N579" s="241"/>
      <c r="O579" s="241"/>
      <c r="P579" s="241"/>
      <c r="Q579" s="241"/>
      <c r="R579" s="241"/>
      <c r="S579" s="241"/>
      <c r="T579" s="24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3" t="s">
        <v>218</v>
      </c>
      <c r="AU579" s="243" t="s">
        <v>88</v>
      </c>
      <c r="AV579" s="13" t="s">
        <v>88</v>
      </c>
      <c r="AW579" s="13" t="s">
        <v>32</v>
      </c>
      <c r="AX579" s="13" t="s">
        <v>78</v>
      </c>
      <c r="AY579" s="243" t="s">
        <v>190</v>
      </c>
    </row>
    <row r="580" s="13" customFormat="1">
      <c r="A580" s="13"/>
      <c r="B580" s="232"/>
      <c r="C580" s="233"/>
      <c r="D580" s="234" t="s">
        <v>218</v>
      </c>
      <c r="E580" s="235" t="s">
        <v>1</v>
      </c>
      <c r="F580" s="236" t="s">
        <v>2761</v>
      </c>
      <c r="G580" s="233"/>
      <c r="H580" s="237">
        <v>117.59999999999999</v>
      </c>
      <c r="I580" s="238"/>
      <c r="J580" s="233"/>
      <c r="K580" s="233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218</v>
      </c>
      <c r="AU580" s="243" t="s">
        <v>88</v>
      </c>
      <c r="AV580" s="13" t="s">
        <v>88</v>
      </c>
      <c r="AW580" s="13" t="s">
        <v>32</v>
      </c>
      <c r="AX580" s="13" t="s">
        <v>78</v>
      </c>
      <c r="AY580" s="243" t="s">
        <v>190</v>
      </c>
    </row>
    <row r="581" s="14" customFormat="1">
      <c r="A581" s="14"/>
      <c r="B581" s="244"/>
      <c r="C581" s="245"/>
      <c r="D581" s="234" t="s">
        <v>218</v>
      </c>
      <c r="E581" s="246" t="s">
        <v>1</v>
      </c>
      <c r="F581" s="247" t="s">
        <v>221</v>
      </c>
      <c r="G581" s="245"/>
      <c r="H581" s="248">
        <v>267.60000000000002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218</v>
      </c>
      <c r="AU581" s="254" t="s">
        <v>88</v>
      </c>
      <c r="AV581" s="14" t="s">
        <v>210</v>
      </c>
      <c r="AW581" s="14" t="s">
        <v>32</v>
      </c>
      <c r="AX581" s="14" t="s">
        <v>86</v>
      </c>
      <c r="AY581" s="254" t="s">
        <v>190</v>
      </c>
    </row>
    <row r="582" s="2" customFormat="1" ht="16.5" customHeight="1">
      <c r="A582" s="39"/>
      <c r="B582" s="40"/>
      <c r="C582" s="219" t="s">
        <v>646</v>
      </c>
      <c r="D582" s="219" t="s">
        <v>193</v>
      </c>
      <c r="E582" s="220" t="s">
        <v>2593</v>
      </c>
      <c r="F582" s="221" t="s">
        <v>2594</v>
      </c>
      <c r="G582" s="222" t="s">
        <v>213</v>
      </c>
      <c r="H582" s="223">
        <v>178.40000000000001</v>
      </c>
      <c r="I582" s="224"/>
      <c r="J582" s="225">
        <f>ROUND(I582*H582,2)</f>
        <v>0</v>
      </c>
      <c r="K582" s="221" t="s">
        <v>197</v>
      </c>
      <c r="L582" s="45"/>
      <c r="M582" s="226" t="s">
        <v>1</v>
      </c>
      <c r="N582" s="227" t="s">
        <v>43</v>
      </c>
      <c r="O582" s="92"/>
      <c r="P582" s="228">
        <f>O582*H582</f>
        <v>0</v>
      </c>
      <c r="Q582" s="228">
        <v>0.00052999999999999998</v>
      </c>
      <c r="R582" s="228">
        <f>Q582*H582</f>
        <v>0.094551999999999997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198</v>
      </c>
      <c r="AT582" s="230" t="s">
        <v>193</v>
      </c>
      <c r="AU582" s="230" t="s">
        <v>88</v>
      </c>
      <c r="AY582" s="18" t="s">
        <v>190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86</v>
      </c>
      <c r="BK582" s="231">
        <f>ROUND(I582*H582,2)</f>
        <v>0</v>
      </c>
      <c r="BL582" s="18" t="s">
        <v>198</v>
      </c>
      <c r="BM582" s="230" t="s">
        <v>2825</v>
      </c>
    </row>
    <row r="583" s="13" customFormat="1">
      <c r="A583" s="13"/>
      <c r="B583" s="232"/>
      <c r="C583" s="233"/>
      <c r="D583" s="234" t="s">
        <v>218</v>
      </c>
      <c r="E583" s="235" t="s">
        <v>1</v>
      </c>
      <c r="F583" s="236" t="s">
        <v>2826</v>
      </c>
      <c r="G583" s="233"/>
      <c r="H583" s="237">
        <v>36.5</v>
      </c>
      <c r="I583" s="238"/>
      <c r="J583" s="233"/>
      <c r="K583" s="233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218</v>
      </c>
      <c r="AU583" s="243" t="s">
        <v>88</v>
      </c>
      <c r="AV583" s="13" t="s">
        <v>88</v>
      </c>
      <c r="AW583" s="13" t="s">
        <v>32</v>
      </c>
      <c r="AX583" s="13" t="s">
        <v>78</v>
      </c>
      <c r="AY583" s="243" t="s">
        <v>190</v>
      </c>
    </row>
    <row r="584" s="13" customFormat="1">
      <c r="A584" s="13"/>
      <c r="B584" s="232"/>
      <c r="C584" s="233"/>
      <c r="D584" s="234" t="s">
        <v>218</v>
      </c>
      <c r="E584" s="235" t="s">
        <v>1</v>
      </c>
      <c r="F584" s="236" t="s">
        <v>2827</v>
      </c>
      <c r="G584" s="233"/>
      <c r="H584" s="237">
        <v>30.899999999999999</v>
      </c>
      <c r="I584" s="238"/>
      <c r="J584" s="233"/>
      <c r="K584" s="233"/>
      <c r="L584" s="239"/>
      <c r="M584" s="240"/>
      <c r="N584" s="241"/>
      <c r="O584" s="241"/>
      <c r="P584" s="241"/>
      <c r="Q584" s="241"/>
      <c r="R584" s="241"/>
      <c r="S584" s="241"/>
      <c r="T584" s="24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3" t="s">
        <v>218</v>
      </c>
      <c r="AU584" s="243" t="s">
        <v>88</v>
      </c>
      <c r="AV584" s="13" t="s">
        <v>88</v>
      </c>
      <c r="AW584" s="13" t="s">
        <v>32</v>
      </c>
      <c r="AX584" s="13" t="s">
        <v>78</v>
      </c>
      <c r="AY584" s="243" t="s">
        <v>190</v>
      </c>
    </row>
    <row r="585" s="13" customFormat="1">
      <c r="A585" s="13"/>
      <c r="B585" s="232"/>
      <c r="C585" s="233"/>
      <c r="D585" s="234" t="s">
        <v>218</v>
      </c>
      <c r="E585" s="235" t="s">
        <v>1</v>
      </c>
      <c r="F585" s="236" t="s">
        <v>2828</v>
      </c>
      <c r="G585" s="233"/>
      <c r="H585" s="237">
        <v>4.7000000000000002</v>
      </c>
      <c r="I585" s="238"/>
      <c r="J585" s="233"/>
      <c r="K585" s="233"/>
      <c r="L585" s="239"/>
      <c r="M585" s="240"/>
      <c r="N585" s="241"/>
      <c r="O585" s="241"/>
      <c r="P585" s="241"/>
      <c r="Q585" s="241"/>
      <c r="R585" s="241"/>
      <c r="S585" s="241"/>
      <c r="T585" s="24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3" t="s">
        <v>218</v>
      </c>
      <c r="AU585" s="243" t="s">
        <v>88</v>
      </c>
      <c r="AV585" s="13" t="s">
        <v>88</v>
      </c>
      <c r="AW585" s="13" t="s">
        <v>32</v>
      </c>
      <c r="AX585" s="13" t="s">
        <v>78</v>
      </c>
      <c r="AY585" s="243" t="s">
        <v>190</v>
      </c>
    </row>
    <row r="586" s="13" customFormat="1">
      <c r="A586" s="13"/>
      <c r="B586" s="232"/>
      <c r="C586" s="233"/>
      <c r="D586" s="234" t="s">
        <v>218</v>
      </c>
      <c r="E586" s="235" t="s">
        <v>1</v>
      </c>
      <c r="F586" s="236" t="s">
        <v>2829</v>
      </c>
      <c r="G586" s="233"/>
      <c r="H586" s="237">
        <v>27.899999999999999</v>
      </c>
      <c r="I586" s="238"/>
      <c r="J586" s="233"/>
      <c r="K586" s="233"/>
      <c r="L586" s="239"/>
      <c r="M586" s="240"/>
      <c r="N586" s="241"/>
      <c r="O586" s="241"/>
      <c r="P586" s="241"/>
      <c r="Q586" s="241"/>
      <c r="R586" s="241"/>
      <c r="S586" s="241"/>
      <c r="T586" s="24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218</v>
      </c>
      <c r="AU586" s="243" t="s">
        <v>88</v>
      </c>
      <c r="AV586" s="13" t="s">
        <v>88</v>
      </c>
      <c r="AW586" s="13" t="s">
        <v>32</v>
      </c>
      <c r="AX586" s="13" t="s">
        <v>78</v>
      </c>
      <c r="AY586" s="243" t="s">
        <v>190</v>
      </c>
    </row>
    <row r="587" s="13" customFormat="1">
      <c r="A587" s="13"/>
      <c r="B587" s="232"/>
      <c r="C587" s="233"/>
      <c r="D587" s="234" t="s">
        <v>218</v>
      </c>
      <c r="E587" s="235" t="s">
        <v>1</v>
      </c>
      <c r="F587" s="236" t="s">
        <v>2830</v>
      </c>
      <c r="G587" s="233"/>
      <c r="H587" s="237">
        <v>78.400000000000006</v>
      </c>
      <c r="I587" s="238"/>
      <c r="J587" s="233"/>
      <c r="K587" s="233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218</v>
      </c>
      <c r="AU587" s="243" t="s">
        <v>88</v>
      </c>
      <c r="AV587" s="13" t="s">
        <v>88</v>
      </c>
      <c r="AW587" s="13" t="s">
        <v>32</v>
      </c>
      <c r="AX587" s="13" t="s">
        <v>78</v>
      </c>
      <c r="AY587" s="243" t="s">
        <v>190</v>
      </c>
    </row>
    <row r="588" s="14" customFormat="1">
      <c r="A588" s="14"/>
      <c r="B588" s="244"/>
      <c r="C588" s="245"/>
      <c r="D588" s="234" t="s">
        <v>218</v>
      </c>
      <c r="E588" s="246" t="s">
        <v>1</v>
      </c>
      <c r="F588" s="247" t="s">
        <v>221</v>
      </c>
      <c r="G588" s="245"/>
      <c r="H588" s="248">
        <v>178.40000000000001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218</v>
      </c>
      <c r="AU588" s="254" t="s">
        <v>88</v>
      </c>
      <c r="AV588" s="14" t="s">
        <v>210</v>
      </c>
      <c r="AW588" s="14" t="s">
        <v>32</v>
      </c>
      <c r="AX588" s="14" t="s">
        <v>86</v>
      </c>
      <c r="AY588" s="254" t="s">
        <v>190</v>
      </c>
    </row>
    <row r="589" s="2" customFormat="1" ht="24.15" customHeight="1">
      <c r="A589" s="39"/>
      <c r="B589" s="40"/>
      <c r="C589" s="219" t="s">
        <v>650</v>
      </c>
      <c r="D589" s="219" t="s">
        <v>193</v>
      </c>
      <c r="E589" s="220" t="s">
        <v>2831</v>
      </c>
      <c r="F589" s="221" t="s">
        <v>2832</v>
      </c>
      <c r="G589" s="222" t="s">
        <v>292</v>
      </c>
      <c r="H589" s="223">
        <v>267.60000000000002</v>
      </c>
      <c r="I589" s="224"/>
      <c r="J589" s="225">
        <f>ROUND(I589*H589,2)</f>
        <v>0</v>
      </c>
      <c r="K589" s="221" t="s">
        <v>197</v>
      </c>
      <c r="L589" s="45"/>
      <c r="M589" s="226" t="s">
        <v>1</v>
      </c>
      <c r="N589" s="227" t="s">
        <v>43</v>
      </c>
      <c r="O589" s="92"/>
      <c r="P589" s="228">
        <f>O589*H589</f>
        <v>0</v>
      </c>
      <c r="Q589" s="228">
        <v>0</v>
      </c>
      <c r="R589" s="228">
        <f>Q589*H589</f>
        <v>0</v>
      </c>
      <c r="S589" s="228">
        <v>0</v>
      </c>
      <c r="T589" s="22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0" t="s">
        <v>198</v>
      </c>
      <c r="AT589" s="230" t="s">
        <v>193</v>
      </c>
      <c r="AU589" s="230" t="s">
        <v>88</v>
      </c>
      <c r="AY589" s="18" t="s">
        <v>190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8" t="s">
        <v>86</v>
      </c>
      <c r="BK589" s="231">
        <f>ROUND(I589*H589,2)</f>
        <v>0</v>
      </c>
      <c r="BL589" s="18" t="s">
        <v>198</v>
      </c>
      <c r="BM589" s="230" t="s">
        <v>2833</v>
      </c>
    </row>
    <row r="590" s="15" customFormat="1">
      <c r="A590" s="15"/>
      <c r="B590" s="275"/>
      <c r="C590" s="276"/>
      <c r="D590" s="234" t="s">
        <v>218</v>
      </c>
      <c r="E590" s="277" t="s">
        <v>1</v>
      </c>
      <c r="F590" s="278" t="s">
        <v>2834</v>
      </c>
      <c r="G590" s="276"/>
      <c r="H590" s="277" t="s">
        <v>1</v>
      </c>
      <c r="I590" s="279"/>
      <c r="J590" s="276"/>
      <c r="K590" s="276"/>
      <c r="L590" s="280"/>
      <c r="M590" s="281"/>
      <c r="N590" s="282"/>
      <c r="O590" s="282"/>
      <c r="P590" s="282"/>
      <c r="Q590" s="282"/>
      <c r="R590" s="282"/>
      <c r="S590" s="282"/>
      <c r="T590" s="283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84" t="s">
        <v>218</v>
      </c>
      <c r="AU590" s="284" t="s">
        <v>88</v>
      </c>
      <c r="AV590" s="15" t="s">
        <v>86</v>
      </c>
      <c r="AW590" s="15" t="s">
        <v>32</v>
      </c>
      <c r="AX590" s="15" t="s">
        <v>78</v>
      </c>
      <c r="AY590" s="284" t="s">
        <v>190</v>
      </c>
    </row>
    <row r="591" s="13" customFormat="1">
      <c r="A591" s="13"/>
      <c r="B591" s="232"/>
      <c r="C591" s="233"/>
      <c r="D591" s="234" t="s">
        <v>218</v>
      </c>
      <c r="E591" s="235" t="s">
        <v>1</v>
      </c>
      <c r="F591" s="236" t="s">
        <v>2757</v>
      </c>
      <c r="G591" s="233"/>
      <c r="H591" s="237">
        <v>54.75</v>
      </c>
      <c r="I591" s="238"/>
      <c r="J591" s="233"/>
      <c r="K591" s="233"/>
      <c r="L591" s="239"/>
      <c r="M591" s="240"/>
      <c r="N591" s="241"/>
      <c r="O591" s="241"/>
      <c r="P591" s="241"/>
      <c r="Q591" s="241"/>
      <c r="R591" s="241"/>
      <c r="S591" s="241"/>
      <c r="T591" s="24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3" t="s">
        <v>218</v>
      </c>
      <c r="AU591" s="243" t="s">
        <v>88</v>
      </c>
      <c r="AV591" s="13" t="s">
        <v>88</v>
      </c>
      <c r="AW591" s="13" t="s">
        <v>32</v>
      </c>
      <c r="AX591" s="13" t="s">
        <v>78</v>
      </c>
      <c r="AY591" s="243" t="s">
        <v>190</v>
      </c>
    </row>
    <row r="592" s="13" customFormat="1">
      <c r="A592" s="13"/>
      <c r="B592" s="232"/>
      <c r="C592" s="233"/>
      <c r="D592" s="234" t="s">
        <v>218</v>
      </c>
      <c r="E592" s="235" t="s">
        <v>1</v>
      </c>
      <c r="F592" s="236" t="s">
        <v>2758</v>
      </c>
      <c r="G592" s="233"/>
      <c r="H592" s="237">
        <v>46.350000000000001</v>
      </c>
      <c r="I592" s="238"/>
      <c r="J592" s="233"/>
      <c r="K592" s="233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218</v>
      </c>
      <c r="AU592" s="243" t="s">
        <v>88</v>
      </c>
      <c r="AV592" s="13" t="s">
        <v>88</v>
      </c>
      <c r="AW592" s="13" t="s">
        <v>32</v>
      </c>
      <c r="AX592" s="13" t="s">
        <v>78</v>
      </c>
      <c r="AY592" s="243" t="s">
        <v>190</v>
      </c>
    </row>
    <row r="593" s="13" customFormat="1">
      <c r="A593" s="13"/>
      <c r="B593" s="232"/>
      <c r="C593" s="233"/>
      <c r="D593" s="234" t="s">
        <v>218</v>
      </c>
      <c r="E593" s="235" t="s">
        <v>1</v>
      </c>
      <c r="F593" s="236" t="s">
        <v>2759</v>
      </c>
      <c r="G593" s="233"/>
      <c r="H593" s="237">
        <v>7.0499999999999998</v>
      </c>
      <c r="I593" s="238"/>
      <c r="J593" s="233"/>
      <c r="K593" s="233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218</v>
      </c>
      <c r="AU593" s="243" t="s">
        <v>88</v>
      </c>
      <c r="AV593" s="13" t="s">
        <v>88</v>
      </c>
      <c r="AW593" s="13" t="s">
        <v>32</v>
      </c>
      <c r="AX593" s="13" t="s">
        <v>78</v>
      </c>
      <c r="AY593" s="243" t="s">
        <v>190</v>
      </c>
    </row>
    <row r="594" s="13" customFormat="1">
      <c r="A594" s="13"/>
      <c r="B594" s="232"/>
      <c r="C594" s="233"/>
      <c r="D594" s="234" t="s">
        <v>218</v>
      </c>
      <c r="E594" s="235" t="s">
        <v>1</v>
      </c>
      <c r="F594" s="236" t="s">
        <v>2760</v>
      </c>
      <c r="G594" s="233"/>
      <c r="H594" s="237">
        <v>41.850000000000001</v>
      </c>
      <c r="I594" s="238"/>
      <c r="J594" s="233"/>
      <c r="K594" s="233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218</v>
      </c>
      <c r="AU594" s="243" t="s">
        <v>88</v>
      </c>
      <c r="AV594" s="13" t="s">
        <v>88</v>
      </c>
      <c r="AW594" s="13" t="s">
        <v>32</v>
      </c>
      <c r="AX594" s="13" t="s">
        <v>78</v>
      </c>
      <c r="AY594" s="243" t="s">
        <v>190</v>
      </c>
    </row>
    <row r="595" s="13" customFormat="1">
      <c r="A595" s="13"/>
      <c r="B595" s="232"/>
      <c r="C595" s="233"/>
      <c r="D595" s="234" t="s">
        <v>218</v>
      </c>
      <c r="E595" s="235" t="s">
        <v>1</v>
      </c>
      <c r="F595" s="236" t="s">
        <v>2761</v>
      </c>
      <c r="G595" s="233"/>
      <c r="H595" s="237">
        <v>117.59999999999999</v>
      </c>
      <c r="I595" s="238"/>
      <c r="J595" s="233"/>
      <c r="K595" s="233"/>
      <c r="L595" s="239"/>
      <c r="M595" s="240"/>
      <c r="N595" s="241"/>
      <c r="O595" s="241"/>
      <c r="P595" s="241"/>
      <c r="Q595" s="241"/>
      <c r="R595" s="241"/>
      <c r="S595" s="241"/>
      <c r="T595" s="24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3" t="s">
        <v>218</v>
      </c>
      <c r="AU595" s="243" t="s">
        <v>88</v>
      </c>
      <c r="AV595" s="13" t="s">
        <v>88</v>
      </c>
      <c r="AW595" s="13" t="s">
        <v>32</v>
      </c>
      <c r="AX595" s="13" t="s">
        <v>78</v>
      </c>
      <c r="AY595" s="243" t="s">
        <v>190</v>
      </c>
    </row>
    <row r="596" s="14" customFormat="1">
      <c r="A596" s="14"/>
      <c r="B596" s="244"/>
      <c r="C596" s="245"/>
      <c r="D596" s="234" t="s">
        <v>218</v>
      </c>
      <c r="E596" s="246" t="s">
        <v>1</v>
      </c>
      <c r="F596" s="247" t="s">
        <v>221</v>
      </c>
      <c r="G596" s="245"/>
      <c r="H596" s="248">
        <v>267.60000000000002</v>
      </c>
      <c r="I596" s="249"/>
      <c r="J596" s="245"/>
      <c r="K596" s="245"/>
      <c r="L596" s="250"/>
      <c r="M596" s="251"/>
      <c r="N596" s="252"/>
      <c r="O596" s="252"/>
      <c r="P596" s="252"/>
      <c r="Q596" s="252"/>
      <c r="R596" s="252"/>
      <c r="S596" s="252"/>
      <c r="T596" s="25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4" t="s">
        <v>218</v>
      </c>
      <c r="AU596" s="254" t="s">
        <v>88</v>
      </c>
      <c r="AV596" s="14" t="s">
        <v>210</v>
      </c>
      <c r="AW596" s="14" t="s">
        <v>32</v>
      </c>
      <c r="AX596" s="14" t="s">
        <v>86</v>
      </c>
      <c r="AY596" s="254" t="s">
        <v>190</v>
      </c>
    </row>
    <row r="597" s="2" customFormat="1" ht="24.15" customHeight="1">
      <c r="A597" s="39"/>
      <c r="B597" s="40"/>
      <c r="C597" s="255" t="s">
        <v>654</v>
      </c>
      <c r="D597" s="255" t="s">
        <v>299</v>
      </c>
      <c r="E597" s="256" t="s">
        <v>2835</v>
      </c>
      <c r="F597" s="257" t="s">
        <v>2836</v>
      </c>
      <c r="G597" s="258" t="s">
        <v>600</v>
      </c>
      <c r="H597" s="259">
        <v>802.79999999999995</v>
      </c>
      <c r="I597" s="260"/>
      <c r="J597" s="261">
        <f>ROUND(I597*H597,2)</f>
        <v>0</v>
      </c>
      <c r="K597" s="257" t="s">
        <v>197</v>
      </c>
      <c r="L597" s="262"/>
      <c r="M597" s="263" t="s">
        <v>1</v>
      </c>
      <c r="N597" s="264" t="s">
        <v>43</v>
      </c>
      <c r="O597" s="92"/>
      <c r="P597" s="228">
        <f>O597*H597</f>
        <v>0</v>
      </c>
      <c r="Q597" s="228">
        <v>0.001</v>
      </c>
      <c r="R597" s="228">
        <f>Q597*H597</f>
        <v>0.80279999999999996</v>
      </c>
      <c r="S597" s="228">
        <v>0</v>
      </c>
      <c r="T597" s="22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0" t="s">
        <v>260</v>
      </c>
      <c r="AT597" s="230" t="s">
        <v>299</v>
      </c>
      <c r="AU597" s="230" t="s">
        <v>88</v>
      </c>
      <c r="AY597" s="18" t="s">
        <v>190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8" t="s">
        <v>86</v>
      </c>
      <c r="BK597" s="231">
        <f>ROUND(I597*H597,2)</f>
        <v>0</v>
      </c>
      <c r="BL597" s="18" t="s">
        <v>198</v>
      </c>
      <c r="BM597" s="230" t="s">
        <v>2837</v>
      </c>
    </row>
    <row r="598" s="13" customFormat="1">
      <c r="A598" s="13"/>
      <c r="B598" s="232"/>
      <c r="C598" s="233"/>
      <c r="D598" s="234" t="s">
        <v>218</v>
      </c>
      <c r="E598" s="233"/>
      <c r="F598" s="236" t="s">
        <v>2838</v>
      </c>
      <c r="G598" s="233"/>
      <c r="H598" s="237">
        <v>802.79999999999995</v>
      </c>
      <c r="I598" s="238"/>
      <c r="J598" s="233"/>
      <c r="K598" s="233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218</v>
      </c>
      <c r="AU598" s="243" t="s">
        <v>88</v>
      </c>
      <c r="AV598" s="13" t="s">
        <v>88</v>
      </c>
      <c r="AW598" s="13" t="s">
        <v>4</v>
      </c>
      <c r="AX598" s="13" t="s">
        <v>86</v>
      </c>
      <c r="AY598" s="243" t="s">
        <v>190</v>
      </c>
    </row>
    <row r="599" s="2" customFormat="1" ht="24.15" customHeight="1">
      <c r="A599" s="39"/>
      <c r="B599" s="40"/>
      <c r="C599" s="219" t="s">
        <v>658</v>
      </c>
      <c r="D599" s="219" t="s">
        <v>193</v>
      </c>
      <c r="E599" s="220" t="s">
        <v>2839</v>
      </c>
      <c r="F599" s="221" t="s">
        <v>2840</v>
      </c>
      <c r="G599" s="222" t="s">
        <v>292</v>
      </c>
      <c r="H599" s="223">
        <v>267.60000000000002</v>
      </c>
      <c r="I599" s="224"/>
      <c r="J599" s="225">
        <f>ROUND(I599*H599,2)</f>
        <v>0</v>
      </c>
      <c r="K599" s="221" t="s">
        <v>197</v>
      </c>
      <c r="L599" s="45"/>
      <c r="M599" s="226" t="s">
        <v>1</v>
      </c>
      <c r="N599" s="227" t="s">
        <v>43</v>
      </c>
      <c r="O599" s="92"/>
      <c r="P599" s="228">
        <f>O599*H599</f>
        <v>0</v>
      </c>
      <c r="Q599" s="228">
        <v>0</v>
      </c>
      <c r="R599" s="228">
        <f>Q599*H599</f>
        <v>0</v>
      </c>
      <c r="S599" s="228">
        <v>0</v>
      </c>
      <c r="T599" s="229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0" t="s">
        <v>198</v>
      </c>
      <c r="AT599" s="230" t="s">
        <v>193</v>
      </c>
      <c r="AU599" s="230" t="s">
        <v>88</v>
      </c>
      <c r="AY599" s="18" t="s">
        <v>190</v>
      </c>
      <c r="BE599" s="231">
        <f>IF(N599="základní",J599,0)</f>
        <v>0</v>
      </c>
      <c r="BF599" s="231">
        <f>IF(N599="snížená",J599,0)</f>
        <v>0</v>
      </c>
      <c r="BG599" s="231">
        <f>IF(N599="zákl. přenesená",J599,0)</f>
        <v>0</v>
      </c>
      <c r="BH599" s="231">
        <f>IF(N599="sníž. přenesená",J599,0)</f>
        <v>0</v>
      </c>
      <c r="BI599" s="231">
        <f>IF(N599="nulová",J599,0)</f>
        <v>0</v>
      </c>
      <c r="BJ599" s="18" t="s">
        <v>86</v>
      </c>
      <c r="BK599" s="231">
        <f>ROUND(I599*H599,2)</f>
        <v>0</v>
      </c>
      <c r="BL599" s="18" t="s">
        <v>198</v>
      </c>
      <c r="BM599" s="230" t="s">
        <v>2841</v>
      </c>
    </row>
    <row r="600" s="13" customFormat="1">
      <c r="A600" s="13"/>
      <c r="B600" s="232"/>
      <c r="C600" s="233"/>
      <c r="D600" s="234" t="s">
        <v>218</v>
      </c>
      <c r="E600" s="235" t="s">
        <v>1</v>
      </c>
      <c r="F600" s="236" t="s">
        <v>2757</v>
      </c>
      <c r="G600" s="233"/>
      <c r="H600" s="237">
        <v>54.75</v>
      </c>
      <c r="I600" s="238"/>
      <c r="J600" s="233"/>
      <c r="K600" s="233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218</v>
      </c>
      <c r="AU600" s="243" t="s">
        <v>88</v>
      </c>
      <c r="AV600" s="13" t="s">
        <v>88</v>
      </c>
      <c r="AW600" s="13" t="s">
        <v>32</v>
      </c>
      <c r="AX600" s="13" t="s">
        <v>78</v>
      </c>
      <c r="AY600" s="243" t="s">
        <v>190</v>
      </c>
    </row>
    <row r="601" s="13" customFormat="1">
      <c r="A601" s="13"/>
      <c r="B601" s="232"/>
      <c r="C601" s="233"/>
      <c r="D601" s="234" t="s">
        <v>218</v>
      </c>
      <c r="E601" s="235" t="s">
        <v>1</v>
      </c>
      <c r="F601" s="236" t="s">
        <v>2758</v>
      </c>
      <c r="G601" s="233"/>
      <c r="H601" s="237">
        <v>46.350000000000001</v>
      </c>
      <c r="I601" s="238"/>
      <c r="J601" s="233"/>
      <c r="K601" s="233"/>
      <c r="L601" s="239"/>
      <c r="M601" s="240"/>
      <c r="N601" s="241"/>
      <c r="O601" s="241"/>
      <c r="P601" s="241"/>
      <c r="Q601" s="241"/>
      <c r="R601" s="241"/>
      <c r="S601" s="241"/>
      <c r="T601" s="24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3" t="s">
        <v>218</v>
      </c>
      <c r="AU601" s="243" t="s">
        <v>88</v>
      </c>
      <c r="AV601" s="13" t="s">
        <v>88</v>
      </c>
      <c r="AW601" s="13" t="s">
        <v>32</v>
      </c>
      <c r="AX601" s="13" t="s">
        <v>78</v>
      </c>
      <c r="AY601" s="243" t="s">
        <v>190</v>
      </c>
    </row>
    <row r="602" s="13" customFormat="1">
      <c r="A602" s="13"/>
      <c r="B602" s="232"/>
      <c r="C602" s="233"/>
      <c r="D602" s="234" t="s">
        <v>218</v>
      </c>
      <c r="E602" s="235" t="s">
        <v>1</v>
      </c>
      <c r="F602" s="236" t="s">
        <v>2759</v>
      </c>
      <c r="G602" s="233"/>
      <c r="H602" s="237">
        <v>7.0499999999999998</v>
      </c>
      <c r="I602" s="238"/>
      <c r="J602" s="233"/>
      <c r="K602" s="233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218</v>
      </c>
      <c r="AU602" s="243" t="s">
        <v>88</v>
      </c>
      <c r="AV602" s="13" t="s">
        <v>88</v>
      </c>
      <c r="AW602" s="13" t="s">
        <v>32</v>
      </c>
      <c r="AX602" s="13" t="s">
        <v>78</v>
      </c>
      <c r="AY602" s="243" t="s">
        <v>190</v>
      </c>
    </row>
    <row r="603" s="13" customFormat="1">
      <c r="A603" s="13"/>
      <c r="B603" s="232"/>
      <c r="C603" s="233"/>
      <c r="D603" s="234" t="s">
        <v>218</v>
      </c>
      <c r="E603" s="235" t="s">
        <v>1</v>
      </c>
      <c r="F603" s="236" t="s">
        <v>2760</v>
      </c>
      <c r="G603" s="233"/>
      <c r="H603" s="237">
        <v>41.850000000000001</v>
      </c>
      <c r="I603" s="238"/>
      <c r="J603" s="233"/>
      <c r="K603" s="233"/>
      <c r="L603" s="239"/>
      <c r="M603" s="240"/>
      <c r="N603" s="241"/>
      <c r="O603" s="241"/>
      <c r="P603" s="241"/>
      <c r="Q603" s="241"/>
      <c r="R603" s="241"/>
      <c r="S603" s="241"/>
      <c r="T603" s="24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3" t="s">
        <v>218</v>
      </c>
      <c r="AU603" s="243" t="s">
        <v>88</v>
      </c>
      <c r="AV603" s="13" t="s">
        <v>88</v>
      </c>
      <c r="AW603" s="13" t="s">
        <v>32</v>
      </c>
      <c r="AX603" s="13" t="s">
        <v>78</v>
      </c>
      <c r="AY603" s="243" t="s">
        <v>190</v>
      </c>
    </row>
    <row r="604" s="13" customFormat="1">
      <c r="A604" s="13"/>
      <c r="B604" s="232"/>
      <c r="C604" s="233"/>
      <c r="D604" s="234" t="s">
        <v>218</v>
      </c>
      <c r="E604" s="235" t="s">
        <v>1</v>
      </c>
      <c r="F604" s="236" t="s">
        <v>2761</v>
      </c>
      <c r="G604" s="233"/>
      <c r="H604" s="237">
        <v>117.59999999999999</v>
      </c>
      <c r="I604" s="238"/>
      <c r="J604" s="233"/>
      <c r="K604" s="233"/>
      <c r="L604" s="239"/>
      <c r="M604" s="240"/>
      <c r="N604" s="241"/>
      <c r="O604" s="241"/>
      <c r="P604" s="241"/>
      <c r="Q604" s="241"/>
      <c r="R604" s="241"/>
      <c r="S604" s="241"/>
      <c r="T604" s="24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3" t="s">
        <v>218</v>
      </c>
      <c r="AU604" s="243" t="s">
        <v>88</v>
      </c>
      <c r="AV604" s="13" t="s">
        <v>88</v>
      </c>
      <c r="AW604" s="13" t="s">
        <v>32</v>
      </c>
      <c r="AX604" s="13" t="s">
        <v>78</v>
      </c>
      <c r="AY604" s="243" t="s">
        <v>190</v>
      </c>
    </row>
    <row r="605" s="14" customFormat="1">
      <c r="A605" s="14"/>
      <c r="B605" s="244"/>
      <c r="C605" s="245"/>
      <c r="D605" s="234" t="s">
        <v>218</v>
      </c>
      <c r="E605" s="246" t="s">
        <v>1</v>
      </c>
      <c r="F605" s="247" t="s">
        <v>221</v>
      </c>
      <c r="G605" s="245"/>
      <c r="H605" s="248">
        <v>267.60000000000002</v>
      </c>
      <c r="I605" s="249"/>
      <c r="J605" s="245"/>
      <c r="K605" s="245"/>
      <c r="L605" s="250"/>
      <c r="M605" s="251"/>
      <c r="N605" s="252"/>
      <c r="O605" s="252"/>
      <c r="P605" s="252"/>
      <c r="Q605" s="252"/>
      <c r="R605" s="252"/>
      <c r="S605" s="252"/>
      <c r="T605" s="25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4" t="s">
        <v>218</v>
      </c>
      <c r="AU605" s="254" t="s">
        <v>88</v>
      </c>
      <c r="AV605" s="14" t="s">
        <v>210</v>
      </c>
      <c r="AW605" s="14" t="s">
        <v>32</v>
      </c>
      <c r="AX605" s="14" t="s">
        <v>86</v>
      </c>
      <c r="AY605" s="254" t="s">
        <v>190</v>
      </c>
    </row>
    <row r="606" s="2" customFormat="1" ht="24.15" customHeight="1">
      <c r="A606" s="39"/>
      <c r="B606" s="40"/>
      <c r="C606" s="255" t="s">
        <v>662</v>
      </c>
      <c r="D606" s="255" t="s">
        <v>299</v>
      </c>
      <c r="E606" s="256" t="s">
        <v>2835</v>
      </c>
      <c r="F606" s="257" t="s">
        <v>2836</v>
      </c>
      <c r="G606" s="258" t="s">
        <v>600</v>
      </c>
      <c r="H606" s="259">
        <v>1204.2000000000001</v>
      </c>
      <c r="I606" s="260"/>
      <c r="J606" s="261">
        <f>ROUND(I606*H606,2)</f>
        <v>0</v>
      </c>
      <c r="K606" s="257" t="s">
        <v>197</v>
      </c>
      <c r="L606" s="262"/>
      <c r="M606" s="263" t="s">
        <v>1</v>
      </c>
      <c r="N606" s="264" t="s">
        <v>43</v>
      </c>
      <c r="O606" s="92"/>
      <c r="P606" s="228">
        <f>O606*H606</f>
        <v>0</v>
      </c>
      <c r="Q606" s="228">
        <v>0.001</v>
      </c>
      <c r="R606" s="228">
        <f>Q606*H606</f>
        <v>1.2042000000000002</v>
      </c>
      <c r="S606" s="228">
        <v>0</v>
      </c>
      <c r="T606" s="229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0" t="s">
        <v>260</v>
      </c>
      <c r="AT606" s="230" t="s">
        <v>299</v>
      </c>
      <c r="AU606" s="230" t="s">
        <v>88</v>
      </c>
      <c r="AY606" s="18" t="s">
        <v>190</v>
      </c>
      <c r="BE606" s="231">
        <f>IF(N606="základní",J606,0)</f>
        <v>0</v>
      </c>
      <c r="BF606" s="231">
        <f>IF(N606="snížená",J606,0)</f>
        <v>0</v>
      </c>
      <c r="BG606" s="231">
        <f>IF(N606="zákl. přenesená",J606,0)</f>
        <v>0</v>
      </c>
      <c r="BH606" s="231">
        <f>IF(N606="sníž. přenesená",J606,0)</f>
        <v>0</v>
      </c>
      <c r="BI606" s="231">
        <f>IF(N606="nulová",J606,0)</f>
        <v>0</v>
      </c>
      <c r="BJ606" s="18" t="s">
        <v>86</v>
      </c>
      <c r="BK606" s="231">
        <f>ROUND(I606*H606,2)</f>
        <v>0</v>
      </c>
      <c r="BL606" s="18" t="s">
        <v>198</v>
      </c>
      <c r="BM606" s="230" t="s">
        <v>2842</v>
      </c>
    </row>
    <row r="607" s="13" customFormat="1">
      <c r="A607" s="13"/>
      <c r="B607" s="232"/>
      <c r="C607" s="233"/>
      <c r="D607" s="234" t="s">
        <v>218</v>
      </c>
      <c r="E607" s="233"/>
      <c r="F607" s="236" t="s">
        <v>2843</v>
      </c>
      <c r="G607" s="233"/>
      <c r="H607" s="237">
        <v>1204.2000000000001</v>
      </c>
      <c r="I607" s="238"/>
      <c r="J607" s="233"/>
      <c r="K607" s="233"/>
      <c r="L607" s="239"/>
      <c r="M607" s="240"/>
      <c r="N607" s="241"/>
      <c r="O607" s="241"/>
      <c r="P607" s="241"/>
      <c r="Q607" s="241"/>
      <c r="R607" s="241"/>
      <c r="S607" s="241"/>
      <c r="T607" s="24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3" t="s">
        <v>218</v>
      </c>
      <c r="AU607" s="243" t="s">
        <v>88</v>
      </c>
      <c r="AV607" s="13" t="s">
        <v>88</v>
      </c>
      <c r="AW607" s="13" t="s">
        <v>4</v>
      </c>
      <c r="AX607" s="13" t="s">
        <v>86</v>
      </c>
      <c r="AY607" s="243" t="s">
        <v>190</v>
      </c>
    </row>
    <row r="608" s="2" customFormat="1" ht="24.15" customHeight="1">
      <c r="A608" s="39"/>
      <c r="B608" s="40"/>
      <c r="C608" s="219" t="s">
        <v>666</v>
      </c>
      <c r="D608" s="219" t="s">
        <v>193</v>
      </c>
      <c r="E608" s="220" t="s">
        <v>2844</v>
      </c>
      <c r="F608" s="221" t="s">
        <v>354</v>
      </c>
      <c r="G608" s="222" t="s">
        <v>244</v>
      </c>
      <c r="H608" s="223">
        <v>2.274</v>
      </c>
      <c r="I608" s="224"/>
      <c r="J608" s="225">
        <f>ROUND(I608*H608,2)</f>
        <v>0</v>
      </c>
      <c r="K608" s="221" t="s">
        <v>197</v>
      </c>
      <c r="L608" s="45"/>
      <c r="M608" s="226" t="s">
        <v>1</v>
      </c>
      <c r="N608" s="227" t="s">
        <v>43</v>
      </c>
      <c r="O608" s="92"/>
      <c r="P608" s="228">
        <f>O608*H608</f>
        <v>0</v>
      </c>
      <c r="Q608" s="228">
        <v>0</v>
      </c>
      <c r="R608" s="228">
        <f>Q608*H608</f>
        <v>0</v>
      </c>
      <c r="S608" s="228">
        <v>0</v>
      </c>
      <c r="T608" s="229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0" t="s">
        <v>198</v>
      </c>
      <c r="AT608" s="230" t="s">
        <v>193</v>
      </c>
      <c r="AU608" s="230" t="s">
        <v>88</v>
      </c>
      <c r="AY608" s="18" t="s">
        <v>190</v>
      </c>
      <c r="BE608" s="231">
        <f>IF(N608="základní",J608,0)</f>
        <v>0</v>
      </c>
      <c r="BF608" s="231">
        <f>IF(N608="snížená",J608,0)</f>
        <v>0</v>
      </c>
      <c r="BG608" s="231">
        <f>IF(N608="zákl. přenesená",J608,0)</f>
        <v>0</v>
      </c>
      <c r="BH608" s="231">
        <f>IF(N608="sníž. přenesená",J608,0)</f>
        <v>0</v>
      </c>
      <c r="BI608" s="231">
        <f>IF(N608="nulová",J608,0)</f>
        <v>0</v>
      </c>
      <c r="BJ608" s="18" t="s">
        <v>86</v>
      </c>
      <c r="BK608" s="231">
        <f>ROUND(I608*H608,2)</f>
        <v>0</v>
      </c>
      <c r="BL608" s="18" t="s">
        <v>198</v>
      </c>
      <c r="BM608" s="230" t="s">
        <v>2845</v>
      </c>
    </row>
    <row r="609" s="12" customFormat="1" ht="25.92" customHeight="1">
      <c r="A609" s="12"/>
      <c r="B609" s="203"/>
      <c r="C609" s="204"/>
      <c r="D609" s="205" t="s">
        <v>77</v>
      </c>
      <c r="E609" s="206" t="s">
        <v>2846</v>
      </c>
      <c r="F609" s="206" t="s">
        <v>2847</v>
      </c>
      <c r="G609" s="204"/>
      <c r="H609" s="204"/>
      <c r="I609" s="207"/>
      <c r="J609" s="208">
        <f>BK609</f>
        <v>0</v>
      </c>
      <c r="K609" s="204"/>
      <c r="L609" s="209"/>
      <c r="M609" s="210"/>
      <c r="N609" s="211"/>
      <c r="O609" s="211"/>
      <c r="P609" s="212">
        <f>P610+P639+P656+P658+P668+P674+P689</f>
        <v>0</v>
      </c>
      <c r="Q609" s="211"/>
      <c r="R609" s="212">
        <f>R610+R639+R656+R658+R668+R674+R689</f>
        <v>3.5952700399999999</v>
      </c>
      <c r="S609" s="211"/>
      <c r="T609" s="213">
        <f>T610+T639+T656+T658+T668+T674+T689</f>
        <v>3.8568999999999996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14" t="s">
        <v>86</v>
      </c>
      <c r="AT609" s="215" t="s">
        <v>77</v>
      </c>
      <c r="AU609" s="215" t="s">
        <v>78</v>
      </c>
      <c r="AY609" s="214" t="s">
        <v>190</v>
      </c>
      <c r="BK609" s="216">
        <f>BK610+BK639+BK656+BK658+BK668+BK674+BK689</f>
        <v>0</v>
      </c>
    </row>
    <row r="610" s="12" customFormat="1" ht="22.8" customHeight="1">
      <c r="A610" s="12"/>
      <c r="B610" s="203"/>
      <c r="C610" s="204"/>
      <c r="D610" s="205" t="s">
        <v>77</v>
      </c>
      <c r="E610" s="217" t="s">
        <v>2848</v>
      </c>
      <c r="F610" s="217" t="s">
        <v>1945</v>
      </c>
      <c r="G610" s="204"/>
      <c r="H610" s="204"/>
      <c r="I610" s="207"/>
      <c r="J610" s="218">
        <f>BK610</f>
        <v>0</v>
      </c>
      <c r="K610" s="204"/>
      <c r="L610" s="209"/>
      <c r="M610" s="210"/>
      <c r="N610" s="211"/>
      <c r="O610" s="211"/>
      <c r="P610" s="212">
        <f>SUM(P611:P638)</f>
        <v>0</v>
      </c>
      <c r="Q610" s="211"/>
      <c r="R610" s="212">
        <f>SUM(R611:R638)</f>
        <v>3.3270353999999998</v>
      </c>
      <c r="S610" s="211"/>
      <c r="T610" s="213">
        <f>SUM(T611:T638)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14" t="s">
        <v>86</v>
      </c>
      <c r="AT610" s="215" t="s">
        <v>77</v>
      </c>
      <c r="AU610" s="215" t="s">
        <v>86</v>
      </c>
      <c r="AY610" s="214" t="s">
        <v>190</v>
      </c>
      <c r="BK610" s="216">
        <f>SUM(BK611:BK638)</f>
        <v>0</v>
      </c>
    </row>
    <row r="611" s="2" customFormat="1" ht="24.15" customHeight="1">
      <c r="A611" s="39"/>
      <c r="B611" s="40"/>
      <c r="C611" s="219" t="s">
        <v>672</v>
      </c>
      <c r="D611" s="219" t="s">
        <v>193</v>
      </c>
      <c r="E611" s="220" t="s">
        <v>2849</v>
      </c>
      <c r="F611" s="221" t="s">
        <v>2850</v>
      </c>
      <c r="G611" s="222" t="s">
        <v>292</v>
      </c>
      <c r="H611" s="223">
        <v>5.5410000000000004</v>
      </c>
      <c r="I611" s="224"/>
      <c r="J611" s="225">
        <f>ROUND(I611*H611,2)</f>
        <v>0</v>
      </c>
      <c r="K611" s="221" t="s">
        <v>197</v>
      </c>
      <c r="L611" s="45"/>
      <c r="M611" s="226" t="s">
        <v>1</v>
      </c>
      <c r="N611" s="227" t="s">
        <v>43</v>
      </c>
      <c r="O611" s="92"/>
      <c r="P611" s="228">
        <f>O611*H611</f>
        <v>0</v>
      </c>
      <c r="Q611" s="228">
        <v>0.0014</v>
      </c>
      <c r="R611" s="228">
        <f>Q611*H611</f>
        <v>0.0077574000000000002</v>
      </c>
      <c r="S611" s="228">
        <v>0</v>
      </c>
      <c r="T611" s="229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0" t="s">
        <v>210</v>
      </c>
      <c r="AT611" s="230" t="s">
        <v>193</v>
      </c>
      <c r="AU611" s="230" t="s">
        <v>88</v>
      </c>
      <c r="AY611" s="18" t="s">
        <v>190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18" t="s">
        <v>86</v>
      </c>
      <c r="BK611" s="231">
        <f>ROUND(I611*H611,2)</f>
        <v>0</v>
      </c>
      <c r="BL611" s="18" t="s">
        <v>210</v>
      </c>
      <c r="BM611" s="230" t="s">
        <v>2851</v>
      </c>
    </row>
    <row r="612" s="13" customFormat="1">
      <c r="A612" s="13"/>
      <c r="B612" s="232"/>
      <c r="C612" s="233"/>
      <c r="D612" s="234" t="s">
        <v>218</v>
      </c>
      <c r="E612" s="235" t="s">
        <v>1</v>
      </c>
      <c r="F612" s="236" t="s">
        <v>2852</v>
      </c>
      <c r="G612" s="233"/>
      <c r="H612" s="237">
        <v>3.1800000000000002</v>
      </c>
      <c r="I612" s="238"/>
      <c r="J612" s="233"/>
      <c r="K612" s="233"/>
      <c r="L612" s="239"/>
      <c r="M612" s="240"/>
      <c r="N612" s="241"/>
      <c r="O612" s="241"/>
      <c r="P612" s="241"/>
      <c r="Q612" s="241"/>
      <c r="R612" s="241"/>
      <c r="S612" s="241"/>
      <c r="T612" s="24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3" t="s">
        <v>218</v>
      </c>
      <c r="AU612" s="243" t="s">
        <v>88</v>
      </c>
      <c r="AV612" s="13" t="s">
        <v>88</v>
      </c>
      <c r="AW612" s="13" t="s">
        <v>32</v>
      </c>
      <c r="AX612" s="13" t="s">
        <v>78</v>
      </c>
      <c r="AY612" s="243" t="s">
        <v>190</v>
      </c>
    </row>
    <row r="613" s="13" customFormat="1">
      <c r="A613" s="13"/>
      <c r="B613" s="232"/>
      <c r="C613" s="233"/>
      <c r="D613" s="234" t="s">
        <v>218</v>
      </c>
      <c r="E613" s="235" t="s">
        <v>1</v>
      </c>
      <c r="F613" s="236" t="s">
        <v>2853</v>
      </c>
      <c r="G613" s="233"/>
      <c r="H613" s="237">
        <v>2.3610000000000002</v>
      </c>
      <c r="I613" s="238"/>
      <c r="J613" s="233"/>
      <c r="K613" s="233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218</v>
      </c>
      <c r="AU613" s="243" t="s">
        <v>88</v>
      </c>
      <c r="AV613" s="13" t="s">
        <v>88</v>
      </c>
      <c r="AW613" s="13" t="s">
        <v>32</v>
      </c>
      <c r="AX613" s="13" t="s">
        <v>78</v>
      </c>
      <c r="AY613" s="243" t="s">
        <v>190</v>
      </c>
    </row>
    <row r="614" s="14" customFormat="1">
      <c r="A614" s="14"/>
      <c r="B614" s="244"/>
      <c r="C614" s="245"/>
      <c r="D614" s="234" t="s">
        <v>218</v>
      </c>
      <c r="E614" s="246" t="s">
        <v>1</v>
      </c>
      <c r="F614" s="247" t="s">
        <v>221</v>
      </c>
      <c r="G614" s="245"/>
      <c r="H614" s="248">
        <v>5.5410000000000004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4" t="s">
        <v>218</v>
      </c>
      <c r="AU614" s="254" t="s">
        <v>88</v>
      </c>
      <c r="AV614" s="14" t="s">
        <v>210</v>
      </c>
      <c r="AW614" s="14" t="s">
        <v>32</v>
      </c>
      <c r="AX614" s="14" t="s">
        <v>86</v>
      </c>
      <c r="AY614" s="254" t="s">
        <v>190</v>
      </c>
    </row>
    <row r="615" s="2" customFormat="1" ht="21.75" customHeight="1">
      <c r="A615" s="39"/>
      <c r="B615" s="40"/>
      <c r="C615" s="219" t="s">
        <v>677</v>
      </c>
      <c r="D615" s="219" t="s">
        <v>193</v>
      </c>
      <c r="E615" s="220" t="s">
        <v>2854</v>
      </c>
      <c r="F615" s="221" t="s">
        <v>2855</v>
      </c>
      <c r="G615" s="222" t="s">
        <v>292</v>
      </c>
      <c r="H615" s="223">
        <v>20</v>
      </c>
      <c r="I615" s="224"/>
      <c r="J615" s="225">
        <f>ROUND(I615*H615,2)</f>
        <v>0</v>
      </c>
      <c r="K615" s="221" t="s">
        <v>197</v>
      </c>
      <c r="L615" s="45"/>
      <c r="M615" s="226" t="s">
        <v>1</v>
      </c>
      <c r="N615" s="227" t="s">
        <v>43</v>
      </c>
      <c r="O615" s="92"/>
      <c r="P615" s="228">
        <f>O615*H615</f>
        <v>0</v>
      </c>
      <c r="Q615" s="228">
        <v>0.0027299999999999998</v>
      </c>
      <c r="R615" s="228">
        <f>Q615*H615</f>
        <v>0.054599999999999996</v>
      </c>
      <c r="S615" s="228">
        <v>0</v>
      </c>
      <c r="T615" s="22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0" t="s">
        <v>210</v>
      </c>
      <c r="AT615" s="230" t="s">
        <v>193</v>
      </c>
      <c r="AU615" s="230" t="s">
        <v>88</v>
      </c>
      <c r="AY615" s="18" t="s">
        <v>190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8" t="s">
        <v>86</v>
      </c>
      <c r="BK615" s="231">
        <f>ROUND(I615*H615,2)</f>
        <v>0</v>
      </c>
      <c r="BL615" s="18" t="s">
        <v>210</v>
      </c>
      <c r="BM615" s="230" t="s">
        <v>2856</v>
      </c>
    </row>
    <row r="616" s="13" customFormat="1">
      <c r="A616" s="13"/>
      <c r="B616" s="232"/>
      <c r="C616" s="233"/>
      <c r="D616" s="234" t="s">
        <v>218</v>
      </c>
      <c r="E616" s="235" t="s">
        <v>1</v>
      </c>
      <c r="F616" s="236" t="s">
        <v>2857</v>
      </c>
      <c r="G616" s="233"/>
      <c r="H616" s="237">
        <v>20</v>
      </c>
      <c r="I616" s="238"/>
      <c r="J616" s="233"/>
      <c r="K616" s="233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218</v>
      </c>
      <c r="AU616" s="243" t="s">
        <v>88</v>
      </c>
      <c r="AV616" s="13" t="s">
        <v>88</v>
      </c>
      <c r="AW616" s="13" t="s">
        <v>32</v>
      </c>
      <c r="AX616" s="13" t="s">
        <v>78</v>
      </c>
      <c r="AY616" s="243" t="s">
        <v>190</v>
      </c>
    </row>
    <row r="617" s="14" customFormat="1">
      <c r="A617" s="14"/>
      <c r="B617" s="244"/>
      <c r="C617" s="245"/>
      <c r="D617" s="234" t="s">
        <v>218</v>
      </c>
      <c r="E617" s="246" t="s">
        <v>1</v>
      </c>
      <c r="F617" s="247" t="s">
        <v>221</v>
      </c>
      <c r="G617" s="245"/>
      <c r="H617" s="248">
        <v>20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218</v>
      </c>
      <c r="AU617" s="254" t="s">
        <v>88</v>
      </c>
      <c r="AV617" s="14" t="s">
        <v>210</v>
      </c>
      <c r="AW617" s="14" t="s">
        <v>32</v>
      </c>
      <c r="AX617" s="14" t="s">
        <v>86</v>
      </c>
      <c r="AY617" s="254" t="s">
        <v>190</v>
      </c>
    </row>
    <row r="618" s="2" customFormat="1" ht="24.15" customHeight="1">
      <c r="A618" s="39"/>
      <c r="B618" s="40"/>
      <c r="C618" s="219" t="s">
        <v>682</v>
      </c>
      <c r="D618" s="219" t="s">
        <v>193</v>
      </c>
      <c r="E618" s="220" t="s">
        <v>2858</v>
      </c>
      <c r="F618" s="221" t="s">
        <v>2859</v>
      </c>
      <c r="G618" s="222" t="s">
        <v>292</v>
      </c>
      <c r="H618" s="223">
        <v>24.300000000000001</v>
      </c>
      <c r="I618" s="224"/>
      <c r="J618" s="225">
        <f>ROUND(I618*H618,2)</f>
        <v>0</v>
      </c>
      <c r="K618" s="221" t="s">
        <v>197</v>
      </c>
      <c r="L618" s="45"/>
      <c r="M618" s="226" t="s">
        <v>1</v>
      </c>
      <c r="N618" s="227" t="s">
        <v>43</v>
      </c>
      <c r="O618" s="92"/>
      <c r="P618" s="228">
        <f>O618*H618</f>
        <v>0</v>
      </c>
      <c r="Q618" s="228">
        <v>0.00022000000000000001</v>
      </c>
      <c r="R618" s="228">
        <f>Q618*H618</f>
        <v>0.0053460000000000001</v>
      </c>
      <c r="S618" s="228">
        <v>0</v>
      </c>
      <c r="T618" s="229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0" t="s">
        <v>210</v>
      </c>
      <c r="AT618" s="230" t="s">
        <v>193</v>
      </c>
      <c r="AU618" s="230" t="s">
        <v>88</v>
      </c>
      <c r="AY618" s="18" t="s">
        <v>190</v>
      </c>
      <c r="BE618" s="231">
        <f>IF(N618="základní",J618,0)</f>
        <v>0</v>
      </c>
      <c r="BF618" s="231">
        <f>IF(N618="snížená",J618,0)</f>
        <v>0</v>
      </c>
      <c r="BG618" s="231">
        <f>IF(N618="zákl. přenesená",J618,0)</f>
        <v>0</v>
      </c>
      <c r="BH618" s="231">
        <f>IF(N618="sníž. přenesená",J618,0)</f>
        <v>0</v>
      </c>
      <c r="BI618" s="231">
        <f>IF(N618="nulová",J618,0)</f>
        <v>0</v>
      </c>
      <c r="BJ618" s="18" t="s">
        <v>86</v>
      </c>
      <c r="BK618" s="231">
        <f>ROUND(I618*H618,2)</f>
        <v>0</v>
      </c>
      <c r="BL618" s="18" t="s">
        <v>210</v>
      </c>
      <c r="BM618" s="230" t="s">
        <v>2860</v>
      </c>
    </row>
    <row r="619" s="13" customFormat="1">
      <c r="A619" s="13"/>
      <c r="B619" s="232"/>
      <c r="C619" s="233"/>
      <c r="D619" s="234" t="s">
        <v>218</v>
      </c>
      <c r="E619" s="235" t="s">
        <v>1</v>
      </c>
      <c r="F619" s="236" t="s">
        <v>2861</v>
      </c>
      <c r="G619" s="233"/>
      <c r="H619" s="237">
        <v>24.300000000000001</v>
      </c>
      <c r="I619" s="238"/>
      <c r="J619" s="233"/>
      <c r="K619" s="233"/>
      <c r="L619" s="239"/>
      <c r="M619" s="240"/>
      <c r="N619" s="241"/>
      <c r="O619" s="241"/>
      <c r="P619" s="241"/>
      <c r="Q619" s="241"/>
      <c r="R619" s="241"/>
      <c r="S619" s="241"/>
      <c r="T619" s="24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218</v>
      </c>
      <c r="AU619" s="243" t="s">
        <v>88</v>
      </c>
      <c r="AV619" s="13" t="s">
        <v>88</v>
      </c>
      <c r="AW619" s="13" t="s">
        <v>32</v>
      </c>
      <c r="AX619" s="13" t="s">
        <v>86</v>
      </c>
      <c r="AY619" s="243" t="s">
        <v>190</v>
      </c>
    </row>
    <row r="620" s="2" customFormat="1" ht="24.15" customHeight="1">
      <c r="A620" s="39"/>
      <c r="B620" s="40"/>
      <c r="C620" s="219" t="s">
        <v>689</v>
      </c>
      <c r="D620" s="219" t="s">
        <v>193</v>
      </c>
      <c r="E620" s="220" t="s">
        <v>2862</v>
      </c>
      <c r="F620" s="221" t="s">
        <v>2863</v>
      </c>
      <c r="G620" s="222" t="s">
        <v>292</v>
      </c>
      <c r="H620" s="223">
        <v>24.300000000000001</v>
      </c>
      <c r="I620" s="224"/>
      <c r="J620" s="225">
        <f>ROUND(I620*H620,2)</f>
        <v>0</v>
      </c>
      <c r="K620" s="221" t="s">
        <v>197</v>
      </c>
      <c r="L620" s="45"/>
      <c r="M620" s="226" t="s">
        <v>1</v>
      </c>
      <c r="N620" s="227" t="s">
        <v>43</v>
      </c>
      <c r="O620" s="92"/>
      <c r="P620" s="228">
        <f>O620*H620</f>
        <v>0</v>
      </c>
      <c r="Q620" s="228">
        <v>0.0033</v>
      </c>
      <c r="R620" s="228">
        <f>Q620*H620</f>
        <v>0.080189999999999997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210</v>
      </c>
      <c r="AT620" s="230" t="s">
        <v>193</v>
      </c>
      <c r="AU620" s="230" t="s">
        <v>88</v>
      </c>
      <c r="AY620" s="18" t="s">
        <v>190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86</v>
      </c>
      <c r="BK620" s="231">
        <f>ROUND(I620*H620,2)</f>
        <v>0</v>
      </c>
      <c r="BL620" s="18" t="s">
        <v>210</v>
      </c>
      <c r="BM620" s="230" t="s">
        <v>2864</v>
      </c>
    </row>
    <row r="621" s="13" customFormat="1">
      <c r="A621" s="13"/>
      <c r="B621" s="232"/>
      <c r="C621" s="233"/>
      <c r="D621" s="234" t="s">
        <v>218</v>
      </c>
      <c r="E621" s="235" t="s">
        <v>1</v>
      </c>
      <c r="F621" s="236" t="s">
        <v>2861</v>
      </c>
      <c r="G621" s="233"/>
      <c r="H621" s="237">
        <v>24.300000000000001</v>
      </c>
      <c r="I621" s="238"/>
      <c r="J621" s="233"/>
      <c r="K621" s="233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218</v>
      </c>
      <c r="AU621" s="243" t="s">
        <v>88</v>
      </c>
      <c r="AV621" s="13" t="s">
        <v>88</v>
      </c>
      <c r="AW621" s="13" t="s">
        <v>32</v>
      </c>
      <c r="AX621" s="13" t="s">
        <v>86</v>
      </c>
      <c r="AY621" s="243" t="s">
        <v>190</v>
      </c>
    </row>
    <row r="622" s="2" customFormat="1" ht="21.75" customHeight="1">
      <c r="A622" s="39"/>
      <c r="B622" s="40"/>
      <c r="C622" s="219" t="s">
        <v>693</v>
      </c>
      <c r="D622" s="219" t="s">
        <v>193</v>
      </c>
      <c r="E622" s="220" t="s">
        <v>2473</v>
      </c>
      <c r="F622" s="221" t="s">
        <v>2474</v>
      </c>
      <c r="G622" s="222" t="s">
        <v>292</v>
      </c>
      <c r="H622" s="223">
        <v>88.599999999999994</v>
      </c>
      <c r="I622" s="224"/>
      <c r="J622" s="225">
        <f>ROUND(I622*H622,2)</f>
        <v>0</v>
      </c>
      <c r="K622" s="221" t="s">
        <v>197</v>
      </c>
      <c r="L622" s="45"/>
      <c r="M622" s="226" t="s">
        <v>1</v>
      </c>
      <c r="N622" s="227" t="s">
        <v>43</v>
      </c>
      <c r="O622" s="92"/>
      <c r="P622" s="228">
        <f>O622*H622</f>
        <v>0</v>
      </c>
      <c r="Q622" s="228">
        <v>0.029819999999999999</v>
      </c>
      <c r="R622" s="228">
        <f>Q622*H622</f>
        <v>2.6420519999999996</v>
      </c>
      <c r="S622" s="228">
        <v>0</v>
      </c>
      <c r="T622" s="229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210</v>
      </c>
      <c r="AT622" s="230" t="s">
        <v>193</v>
      </c>
      <c r="AU622" s="230" t="s">
        <v>88</v>
      </c>
      <c r="AY622" s="18" t="s">
        <v>190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86</v>
      </c>
      <c r="BK622" s="231">
        <f>ROUND(I622*H622,2)</f>
        <v>0</v>
      </c>
      <c r="BL622" s="18" t="s">
        <v>210</v>
      </c>
      <c r="BM622" s="230" t="s">
        <v>2865</v>
      </c>
    </row>
    <row r="623" s="15" customFormat="1">
      <c r="A623" s="15"/>
      <c r="B623" s="275"/>
      <c r="C623" s="276"/>
      <c r="D623" s="234" t="s">
        <v>218</v>
      </c>
      <c r="E623" s="277" t="s">
        <v>1</v>
      </c>
      <c r="F623" s="278" t="s">
        <v>2866</v>
      </c>
      <c r="G623" s="276"/>
      <c r="H623" s="277" t="s">
        <v>1</v>
      </c>
      <c r="I623" s="279"/>
      <c r="J623" s="276"/>
      <c r="K623" s="276"/>
      <c r="L623" s="280"/>
      <c r="M623" s="281"/>
      <c r="N623" s="282"/>
      <c r="O623" s="282"/>
      <c r="P623" s="282"/>
      <c r="Q623" s="282"/>
      <c r="R623" s="282"/>
      <c r="S623" s="282"/>
      <c r="T623" s="283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84" t="s">
        <v>218</v>
      </c>
      <c r="AU623" s="284" t="s">
        <v>88</v>
      </c>
      <c r="AV623" s="15" t="s">
        <v>86</v>
      </c>
      <c r="AW623" s="15" t="s">
        <v>32</v>
      </c>
      <c r="AX623" s="15" t="s">
        <v>78</v>
      </c>
      <c r="AY623" s="284" t="s">
        <v>190</v>
      </c>
    </row>
    <row r="624" s="13" customFormat="1">
      <c r="A624" s="13"/>
      <c r="B624" s="232"/>
      <c r="C624" s="233"/>
      <c r="D624" s="234" t="s">
        <v>218</v>
      </c>
      <c r="E624" s="235" t="s">
        <v>1</v>
      </c>
      <c r="F624" s="236" t="s">
        <v>2861</v>
      </c>
      <c r="G624" s="233"/>
      <c r="H624" s="237">
        <v>24.300000000000001</v>
      </c>
      <c r="I624" s="238"/>
      <c r="J624" s="233"/>
      <c r="K624" s="233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218</v>
      </c>
      <c r="AU624" s="243" t="s">
        <v>88</v>
      </c>
      <c r="AV624" s="13" t="s">
        <v>88</v>
      </c>
      <c r="AW624" s="13" t="s">
        <v>32</v>
      </c>
      <c r="AX624" s="13" t="s">
        <v>78</v>
      </c>
      <c r="AY624" s="243" t="s">
        <v>190</v>
      </c>
    </row>
    <row r="625" s="13" customFormat="1">
      <c r="A625" s="13"/>
      <c r="B625" s="232"/>
      <c r="C625" s="233"/>
      <c r="D625" s="234" t="s">
        <v>218</v>
      </c>
      <c r="E625" s="235" t="s">
        <v>1</v>
      </c>
      <c r="F625" s="236" t="s">
        <v>2857</v>
      </c>
      <c r="G625" s="233"/>
      <c r="H625" s="237">
        <v>20</v>
      </c>
      <c r="I625" s="238"/>
      <c r="J625" s="233"/>
      <c r="K625" s="233"/>
      <c r="L625" s="239"/>
      <c r="M625" s="240"/>
      <c r="N625" s="241"/>
      <c r="O625" s="241"/>
      <c r="P625" s="241"/>
      <c r="Q625" s="241"/>
      <c r="R625" s="241"/>
      <c r="S625" s="241"/>
      <c r="T625" s="24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3" t="s">
        <v>218</v>
      </c>
      <c r="AU625" s="243" t="s">
        <v>88</v>
      </c>
      <c r="AV625" s="13" t="s">
        <v>88</v>
      </c>
      <c r="AW625" s="13" t="s">
        <v>32</v>
      </c>
      <c r="AX625" s="13" t="s">
        <v>78</v>
      </c>
      <c r="AY625" s="243" t="s">
        <v>190</v>
      </c>
    </row>
    <row r="626" s="15" customFormat="1">
      <c r="A626" s="15"/>
      <c r="B626" s="275"/>
      <c r="C626" s="276"/>
      <c r="D626" s="234" t="s">
        <v>218</v>
      </c>
      <c r="E626" s="277" t="s">
        <v>1</v>
      </c>
      <c r="F626" s="278" t="s">
        <v>2867</v>
      </c>
      <c r="G626" s="276"/>
      <c r="H626" s="277" t="s">
        <v>1</v>
      </c>
      <c r="I626" s="279"/>
      <c r="J626" s="276"/>
      <c r="K626" s="276"/>
      <c r="L626" s="280"/>
      <c r="M626" s="281"/>
      <c r="N626" s="282"/>
      <c r="O626" s="282"/>
      <c r="P626" s="282"/>
      <c r="Q626" s="282"/>
      <c r="R626" s="282"/>
      <c r="S626" s="282"/>
      <c r="T626" s="283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84" t="s">
        <v>218</v>
      </c>
      <c r="AU626" s="284" t="s">
        <v>88</v>
      </c>
      <c r="AV626" s="15" t="s">
        <v>86</v>
      </c>
      <c r="AW626" s="15" t="s">
        <v>32</v>
      </c>
      <c r="AX626" s="15" t="s">
        <v>78</v>
      </c>
      <c r="AY626" s="284" t="s">
        <v>190</v>
      </c>
    </row>
    <row r="627" s="13" customFormat="1">
      <c r="A627" s="13"/>
      <c r="B627" s="232"/>
      <c r="C627" s="233"/>
      <c r="D627" s="234" t="s">
        <v>218</v>
      </c>
      <c r="E627" s="235" t="s">
        <v>1</v>
      </c>
      <c r="F627" s="236" t="s">
        <v>2861</v>
      </c>
      <c r="G627" s="233"/>
      <c r="H627" s="237">
        <v>24.300000000000001</v>
      </c>
      <c r="I627" s="238"/>
      <c r="J627" s="233"/>
      <c r="K627" s="233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218</v>
      </c>
      <c r="AU627" s="243" t="s">
        <v>88</v>
      </c>
      <c r="AV627" s="13" t="s">
        <v>88</v>
      </c>
      <c r="AW627" s="13" t="s">
        <v>32</v>
      </c>
      <c r="AX627" s="13" t="s">
        <v>78</v>
      </c>
      <c r="AY627" s="243" t="s">
        <v>190</v>
      </c>
    </row>
    <row r="628" s="13" customFormat="1">
      <c r="A628" s="13"/>
      <c r="B628" s="232"/>
      <c r="C628" s="233"/>
      <c r="D628" s="234" t="s">
        <v>218</v>
      </c>
      <c r="E628" s="235" t="s">
        <v>1</v>
      </c>
      <c r="F628" s="236" t="s">
        <v>2857</v>
      </c>
      <c r="G628" s="233"/>
      <c r="H628" s="237">
        <v>20</v>
      </c>
      <c r="I628" s="238"/>
      <c r="J628" s="233"/>
      <c r="K628" s="233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218</v>
      </c>
      <c r="AU628" s="243" t="s">
        <v>88</v>
      </c>
      <c r="AV628" s="13" t="s">
        <v>88</v>
      </c>
      <c r="AW628" s="13" t="s">
        <v>32</v>
      </c>
      <c r="AX628" s="13" t="s">
        <v>78</v>
      </c>
      <c r="AY628" s="243" t="s">
        <v>190</v>
      </c>
    </row>
    <row r="629" s="14" customFormat="1">
      <c r="A629" s="14"/>
      <c r="B629" s="244"/>
      <c r="C629" s="245"/>
      <c r="D629" s="234" t="s">
        <v>218</v>
      </c>
      <c r="E629" s="246" t="s">
        <v>1</v>
      </c>
      <c r="F629" s="247" t="s">
        <v>221</v>
      </c>
      <c r="G629" s="245"/>
      <c r="H629" s="248">
        <v>88.599999999999994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4" t="s">
        <v>218</v>
      </c>
      <c r="AU629" s="254" t="s">
        <v>88</v>
      </c>
      <c r="AV629" s="14" t="s">
        <v>210</v>
      </c>
      <c r="AW629" s="14" t="s">
        <v>32</v>
      </c>
      <c r="AX629" s="14" t="s">
        <v>86</v>
      </c>
      <c r="AY629" s="254" t="s">
        <v>190</v>
      </c>
    </row>
    <row r="630" s="2" customFormat="1" ht="21.75" customHeight="1">
      <c r="A630" s="39"/>
      <c r="B630" s="40"/>
      <c r="C630" s="219" t="s">
        <v>698</v>
      </c>
      <c r="D630" s="219" t="s">
        <v>193</v>
      </c>
      <c r="E630" s="220" t="s">
        <v>2480</v>
      </c>
      <c r="F630" s="221" t="s">
        <v>2481</v>
      </c>
      <c r="G630" s="222" t="s">
        <v>292</v>
      </c>
      <c r="H630" s="223">
        <v>7</v>
      </c>
      <c r="I630" s="224"/>
      <c r="J630" s="225">
        <f>ROUND(I630*H630,2)</f>
        <v>0</v>
      </c>
      <c r="K630" s="221" t="s">
        <v>197</v>
      </c>
      <c r="L630" s="45"/>
      <c r="M630" s="226" t="s">
        <v>1</v>
      </c>
      <c r="N630" s="227" t="s">
        <v>43</v>
      </c>
      <c r="O630" s="92"/>
      <c r="P630" s="228">
        <f>O630*H630</f>
        <v>0</v>
      </c>
      <c r="Q630" s="228">
        <v>0.059639999999999999</v>
      </c>
      <c r="R630" s="228">
        <f>Q630*H630</f>
        <v>0.41747999999999996</v>
      </c>
      <c r="S630" s="228">
        <v>0</v>
      </c>
      <c r="T630" s="229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0" t="s">
        <v>210</v>
      </c>
      <c r="AT630" s="230" t="s">
        <v>193</v>
      </c>
      <c r="AU630" s="230" t="s">
        <v>88</v>
      </c>
      <c r="AY630" s="18" t="s">
        <v>190</v>
      </c>
      <c r="BE630" s="231">
        <f>IF(N630="základní",J630,0)</f>
        <v>0</v>
      </c>
      <c r="BF630" s="231">
        <f>IF(N630="snížená",J630,0)</f>
        <v>0</v>
      </c>
      <c r="BG630" s="231">
        <f>IF(N630="zákl. přenesená",J630,0)</f>
        <v>0</v>
      </c>
      <c r="BH630" s="231">
        <f>IF(N630="sníž. přenesená",J630,0)</f>
        <v>0</v>
      </c>
      <c r="BI630" s="231">
        <f>IF(N630="nulová",J630,0)</f>
        <v>0</v>
      </c>
      <c r="BJ630" s="18" t="s">
        <v>86</v>
      </c>
      <c r="BK630" s="231">
        <f>ROUND(I630*H630,2)</f>
        <v>0</v>
      </c>
      <c r="BL630" s="18" t="s">
        <v>210</v>
      </c>
      <c r="BM630" s="230" t="s">
        <v>2868</v>
      </c>
    </row>
    <row r="631" s="15" customFormat="1">
      <c r="A631" s="15"/>
      <c r="B631" s="275"/>
      <c r="C631" s="276"/>
      <c r="D631" s="234" t="s">
        <v>218</v>
      </c>
      <c r="E631" s="277" t="s">
        <v>1</v>
      </c>
      <c r="F631" s="278" t="s">
        <v>2869</v>
      </c>
      <c r="G631" s="276"/>
      <c r="H631" s="277" t="s">
        <v>1</v>
      </c>
      <c r="I631" s="279"/>
      <c r="J631" s="276"/>
      <c r="K631" s="276"/>
      <c r="L631" s="280"/>
      <c r="M631" s="281"/>
      <c r="N631" s="282"/>
      <c r="O631" s="282"/>
      <c r="P631" s="282"/>
      <c r="Q631" s="282"/>
      <c r="R631" s="282"/>
      <c r="S631" s="282"/>
      <c r="T631" s="283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84" t="s">
        <v>218</v>
      </c>
      <c r="AU631" s="284" t="s">
        <v>88</v>
      </c>
      <c r="AV631" s="15" t="s">
        <v>86</v>
      </c>
      <c r="AW631" s="15" t="s">
        <v>32</v>
      </c>
      <c r="AX631" s="15" t="s">
        <v>78</v>
      </c>
      <c r="AY631" s="284" t="s">
        <v>190</v>
      </c>
    </row>
    <row r="632" s="13" customFormat="1">
      <c r="A632" s="13"/>
      <c r="B632" s="232"/>
      <c r="C632" s="233"/>
      <c r="D632" s="234" t="s">
        <v>218</v>
      </c>
      <c r="E632" s="235" t="s">
        <v>1</v>
      </c>
      <c r="F632" s="236" t="s">
        <v>2870</v>
      </c>
      <c r="G632" s="233"/>
      <c r="H632" s="237">
        <v>7</v>
      </c>
      <c r="I632" s="238"/>
      <c r="J632" s="233"/>
      <c r="K632" s="233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218</v>
      </c>
      <c r="AU632" s="243" t="s">
        <v>88</v>
      </c>
      <c r="AV632" s="13" t="s">
        <v>88</v>
      </c>
      <c r="AW632" s="13" t="s">
        <v>32</v>
      </c>
      <c r="AX632" s="13" t="s">
        <v>86</v>
      </c>
      <c r="AY632" s="243" t="s">
        <v>190</v>
      </c>
    </row>
    <row r="633" s="2" customFormat="1" ht="24.15" customHeight="1">
      <c r="A633" s="39"/>
      <c r="B633" s="40"/>
      <c r="C633" s="219" t="s">
        <v>702</v>
      </c>
      <c r="D633" s="219" t="s">
        <v>193</v>
      </c>
      <c r="E633" s="220" t="s">
        <v>2487</v>
      </c>
      <c r="F633" s="221" t="s">
        <v>2488</v>
      </c>
      <c r="G633" s="222" t="s">
        <v>292</v>
      </c>
      <c r="H633" s="223">
        <v>95.599999999999994</v>
      </c>
      <c r="I633" s="224"/>
      <c r="J633" s="225">
        <f>ROUND(I633*H633,2)</f>
        <v>0</v>
      </c>
      <c r="K633" s="221" t="s">
        <v>197</v>
      </c>
      <c r="L633" s="45"/>
      <c r="M633" s="226" t="s">
        <v>1</v>
      </c>
      <c r="N633" s="227" t="s">
        <v>43</v>
      </c>
      <c r="O633" s="92"/>
      <c r="P633" s="228">
        <f>O633*H633</f>
        <v>0</v>
      </c>
      <c r="Q633" s="228">
        <v>0</v>
      </c>
      <c r="R633" s="228">
        <f>Q633*H633</f>
        <v>0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210</v>
      </c>
      <c r="AT633" s="230" t="s">
        <v>193</v>
      </c>
      <c r="AU633" s="230" t="s">
        <v>88</v>
      </c>
      <c r="AY633" s="18" t="s">
        <v>190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86</v>
      </c>
      <c r="BK633" s="231">
        <f>ROUND(I633*H633,2)</f>
        <v>0</v>
      </c>
      <c r="BL633" s="18" t="s">
        <v>210</v>
      </c>
      <c r="BM633" s="230" t="s">
        <v>2871</v>
      </c>
    </row>
    <row r="634" s="13" customFormat="1">
      <c r="A634" s="13"/>
      <c r="B634" s="232"/>
      <c r="C634" s="233"/>
      <c r="D634" s="234" t="s">
        <v>218</v>
      </c>
      <c r="E634" s="235" t="s">
        <v>1</v>
      </c>
      <c r="F634" s="236" t="s">
        <v>2872</v>
      </c>
      <c r="G634" s="233"/>
      <c r="H634" s="237">
        <v>95.599999999999994</v>
      </c>
      <c r="I634" s="238"/>
      <c r="J634" s="233"/>
      <c r="K634" s="233"/>
      <c r="L634" s="239"/>
      <c r="M634" s="240"/>
      <c r="N634" s="241"/>
      <c r="O634" s="241"/>
      <c r="P634" s="241"/>
      <c r="Q634" s="241"/>
      <c r="R634" s="241"/>
      <c r="S634" s="241"/>
      <c r="T634" s="24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3" t="s">
        <v>218</v>
      </c>
      <c r="AU634" s="243" t="s">
        <v>88</v>
      </c>
      <c r="AV634" s="13" t="s">
        <v>88</v>
      </c>
      <c r="AW634" s="13" t="s">
        <v>32</v>
      </c>
      <c r="AX634" s="13" t="s">
        <v>86</v>
      </c>
      <c r="AY634" s="243" t="s">
        <v>190</v>
      </c>
    </row>
    <row r="635" s="2" customFormat="1" ht="24.15" customHeight="1">
      <c r="A635" s="39"/>
      <c r="B635" s="40"/>
      <c r="C635" s="219" t="s">
        <v>706</v>
      </c>
      <c r="D635" s="219" t="s">
        <v>193</v>
      </c>
      <c r="E635" s="220" t="s">
        <v>2754</v>
      </c>
      <c r="F635" s="221" t="s">
        <v>2755</v>
      </c>
      <c r="G635" s="222" t="s">
        <v>292</v>
      </c>
      <c r="H635" s="223">
        <v>44.299999999999997</v>
      </c>
      <c r="I635" s="224"/>
      <c r="J635" s="225">
        <f>ROUND(I635*H635,2)</f>
        <v>0</v>
      </c>
      <c r="K635" s="221" t="s">
        <v>197</v>
      </c>
      <c r="L635" s="45"/>
      <c r="M635" s="226" t="s">
        <v>1</v>
      </c>
      <c r="N635" s="227" t="s">
        <v>43</v>
      </c>
      <c r="O635" s="92"/>
      <c r="P635" s="228">
        <f>O635*H635</f>
        <v>0</v>
      </c>
      <c r="Q635" s="228">
        <v>0.0027000000000000001</v>
      </c>
      <c r="R635" s="228">
        <f>Q635*H635</f>
        <v>0.11960999999999999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210</v>
      </c>
      <c r="AT635" s="230" t="s">
        <v>193</v>
      </c>
      <c r="AU635" s="230" t="s">
        <v>88</v>
      </c>
      <c r="AY635" s="18" t="s">
        <v>190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86</v>
      </c>
      <c r="BK635" s="231">
        <f>ROUND(I635*H635,2)</f>
        <v>0</v>
      </c>
      <c r="BL635" s="18" t="s">
        <v>210</v>
      </c>
      <c r="BM635" s="230" t="s">
        <v>2873</v>
      </c>
    </row>
    <row r="636" s="13" customFormat="1">
      <c r="A636" s="13"/>
      <c r="B636" s="232"/>
      <c r="C636" s="233"/>
      <c r="D636" s="234" t="s">
        <v>218</v>
      </c>
      <c r="E636" s="235" t="s">
        <v>1</v>
      </c>
      <c r="F636" s="236" t="s">
        <v>2861</v>
      </c>
      <c r="G636" s="233"/>
      <c r="H636" s="237">
        <v>24.300000000000001</v>
      </c>
      <c r="I636" s="238"/>
      <c r="J636" s="233"/>
      <c r="K636" s="233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218</v>
      </c>
      <c r="AU636" s="243" t="s">
        <v>88</v>
      </c>
      <c r="AV636" s="13" t="s">
        <v>88</v>
      </c>
      <c r="AW636" s="13" t="s">
        <v>32</v>
      </c>
      <c r="AX636" s="13" t="s">
        <v>78</v>
      </c>
      <c r="AY636" s="243" t="s">
        <v>190</v>
      </c>
    </row>
    <row r="637" s="13" customFormat="1">
      <c r="A637" s="13"/>
      <c r="B637" s="232"/>
      <c r="C637" s="233"/>
      <c r="D637" s="234" t="s">
        <v>218</v>
      </c>
      <c r="E637" s="235" t="s">
        <v>1</v>
      </c>
      <c r="F637" s="236" t="s">
        <v>2857</v>
      </c>
      <c r="G637" s="233"/>
      <c r="H637" s="237">
        <v>20</v>
      </c>
      <c r="I637" s="238"/>
      <c r="J637" s="233"/>
      <c r="K637" s="233"/>
      <c r="L637" s="239"/>
      <c r="M637" s="240"/>
      <c r="N637" s="241"/>
      <c r="O637" s="241"/>
      <c r="P637" s="241"/>
      <c r="Q637" s="241"/>
      <c r="R637" s="241"/>
      <c r="S637" s="241"/>
      <c r="T637" s="24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3" t="s">
        <v>218</v>
      </c>
      <c r="AU637" s="243" t="s">
        <v>88</v>
      </c>
      <c r="AV637" s="13" t="s">
        <v>88</v>
      </c>
      <c r="AW637" s="13" t="s">
        <v>32</v>
      </c>
      <c r="AX637" s="13" t="s">
        <v>78</v>
      </c>
      <c r="AY637" s="243" t="s">
        <v>190</v>
      </c>
    </row>
    <row r="638" s="14" customFormat="1">
      <c r="A638" s="14"/>
      <c r="B638" s="244"/>
      <c r="C638" s="245"/>
      <c r="D638" s="234" t="s">
        <v>218</v>
      </c>
      <c r="E638" s="246" t="s">
        <v>1</v>
      </c>
      <c r="F638" s="247" t="s">
        <v>221</v>
      </c>
      <c r="G638" s="245"/>
      <c r="H638" s="248">
        <v>44.299999999999997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4" t="s">
        <v>218</v>
      </c>
      <c r="AU638" s="254" t="s">
        <v>88</v>
      </c>
      <c r="AV638" s="14" t="s">
        <v>210</v>
      </c>
      <c r="AW638" s="14" t="s">
        <v>32</v>
      </c>
      <c r="AX638" s="14" t="s">
        <v>86</v>
      </c>
      <c r="AY638" s="254" t="s">
        <v>190</v>
      </c>
    </row>
    <row r="639" s="12" customFormat="1" ht="22.8" customHeight="1">
      <c r="A639" s="12"/>
      <c r="B639" s="203"/>
      <c r="C639" s="204"/>
      <c r="D639" s="205" t="s">
        <v>77</v>
      </c>
      <c r="E639" s="217" t="s">
        <v>2874</v>
      </c>
      <c r="F639" s="217" t="s">
        <v>1854</v>
      </c>
      <c r="G639" s="204"/>
      <c r="H639" s="204"/>
      <c r="I639" s="207"/>
      <c r="J639" s="218">
        <f>BK639</f>
        <v>0</v>
      </c>
      <c r="K639" s="204"/>
      <c r="L639" s="209"/>
      <c r="M639" s="210"/>
      <c r="N639" s="211"/>
      <c r="O639" s="211"/>
      <c r="P639" s="212">
        <f>SUM(P640:P655)</f>
        <v>0</v>
      </c>
      <c r="Q639" s="211"/>
      <c r="R639" s="212">
        <f>SUM(R640:R655)</f>
        <v>0</v>
      </c>
      <c r="S639" s="211"/>
      <c r="T639" s="213">
        <f>SUM(T640:T655)</f>
        <v>3.8568999999999996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14" t="s">
        <v>86</v>
      </c>
      <c r="AT639" s="215" t="s">
        <v>77</v>
      </c>
      <c r="AU639" s="215" t="s">
        <v>86</v>
      </c>
      <c r="AY639" s="214" t="s">
        <v>190</v>
      </c>
      <c r="BK639" s="216">
        <f>SUM(BK640:BK655)</f>
        <v>0</v>
      </c>
    </row>
    <row r="640" s="2" customFormat="1" ht="37.8" customHeight="1">
      <c r="A640" s="39"/>
      <c r="B640" s="40"/>
      <c r="C640" s="219" t="s">
        <v>708</v>
      </c>
      <c r="D640" s="219" t="s">
        <v>193</v>
      </c>
      <c r="E640" s="220" t="s">
        <v>2152</v>
      </c>
      <c r="F640" s="221" t="s">
        <v>2153</v>
      </c>
      <c r="G640" s="222" t="s">
        <v>292</v>
      </c>
      <c r="H640" s="223">
        <v>44.299999999999997</v>
      </c>
      <c r="I640" s="224"/>
      <c r="J640" s="225">
        <f>ROUND(I640*H640,2)</f>
        <v>0</v>
      </c>
      <c r="K640" s="221" t="s">
        <v>197</v>
      </c>
      <c r="L640" s="45"/>
      <c r="M640" s="226" t="s">
        <v>1</v>
      </c>
      <c r="N640" s="227" t="s">
        <v>43</v>
      </c>
      <c r="O640" s="92"/>
      <c r="P640" s="228">
        <f>O640*H640</f>
        <v>0</v>
      </c>
      <c r="Q640" s="228">
        <v>0</v>
      </c>
      <c r="R640" s="228">
        <f>Q640*H640</f>
        <v>0</v>
      </c>
      <c r="S640" s="228">
        <v>0.058999999999999997</v>
      </c>
      <c r="T640" s="229">
        <f>S640*H640</f>
        <v>2.6136999999999997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0" t="s">
        <v>210</v>
      </c>
      <c r="AT640" s="230" t="s">
        <v>193</v>
      </c>
      <c r="AU640" s="230" t="s">
        <v>88</v>
      </c>
      <c r="AY640" s="18" t="s">
        <v>190</v>
      </c>
      <c r="BE640" s="231">
        <f>IF(N640="základní",J640,0)</f>
        <v>0</v>
      </c>
      <c r="BF640" s="231">
        <f>IF(N640="snížená",J640,0)</f>
        <v>0</v>
      </c>
      <c r="BG640" s="231">
        <f>IF(N640="zákl. přenesená",J640,0)</f>
        <v>0</v>
      </c>
      <c r="BH640" s="231">
        <f>IF(N640="sníž. přenesená",J640,0)</f>
        <v>0</v>
      </c>
      <c r="BI640" s="231">
        <f>IF(N640="nulová",J640,0)</f>
        <v>0</v>
      </c>
      <c r="BJ640" s="18" t="s">
        <v>86</v>
      </c>
      <c r="BK640" s="231">
        <f>ROUND(I640*H640,2)</f>
        <v>0</v>
      </c>
      <c r="BL640" s="18" t="s">
        <v>210</v>
      </c>
      <c r="BM640" s="230" t="s">
        <v>2875</v>
      </c>
    </row>
    <row r="641" s="15" customFormat="1">
      <c r="A641" s="15"/>
      <c r="B641" s="275"/>
      <c r="C641" s="276"/>
      <c r="D641" s="234" t="s">
        <v>218</v>
      </c>
      <c r="E641" s="277" t="s">
        <v>1</v>
      </c>
      <c r="F641" s="278" t="s">
        <v>2876</v>
      </c>
      <c r="G641" s="276"/>
      <c r="H641" s="277" t="s">
        <v>1</v>
      </c>
      <c r="I641" s="279"/>
      <c r="J641" s="276"/>
      <c r="K641" s="276"/>
      <c r="L641" s="280"/>
      <c r="M641" s="281"/>
      <c r="N641" s="282"/>
      <c r="O641" s="282"/>
      <c r="P641" s="282"/>
      <c r="Q641" s="282"/>
      <c r="R641" s="282"/>
      <c r="S641" s="282"/>
      <c r="T641" s="283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84" t="s">
        <v>218</v>
      </c>
      <c r="AU641" s="284" t="s">
        <v>88</v>
      </c>
      <c r="AV641" s="15" t="s">
        <v>86</v>
      </c>
      <c r="AW641" s="15" t="s">
        <v>32</v>
      </c>
      <c r="AX641" s="15" t="s">
        <v>78</v>
      </c>
      <c r="AY641" s="284" t="s">
        <v>190</v>
      </c>
    </row>
    <row r="642" s="13" customFormat="1">
      <c r="A642" s="13"/>
      <c r="B642" s="232"/>
      <c r="C642" s="233"/>
      <c r="D642" s="234" t="s">
        <v>218</v>
      </c>
      <c r="E642" s="235" t="s">
        <v>1</v>
      </c>
      <c r="F642" s="236" t="s">
        <v>2861</v>
      </c>
      <c r="G642" s="233"/>
      <c r="H642" s="237">
        <v>24.300000000000001</v>
      </c>
      <c r="I642" s="238"/>
      <c r="J642" s="233"/>
      <c r="K642" s="233"/>
      <c r="L642" s="239"/>
      <c r="M642" s="240"/>
      <c r="N642" s="241"/>
      <c r="O642" s="241"/>
      <c r="P642" s="241"/>
      <c r="Q642" s="241"/>
      <c r="R642" s="241"/>
      <c r="S642" s="241"/>
      <c r="T642" s="24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3" t="s">
        <v>218</v>
      </c>
      <c r="AU642" s="243" t="s">
        <v>88</v>
      </c>
      <c r="AV642" s="13" t="s">
        <v>88</v>
      </c>
      <c r="AW642" s="13" t="s">
        <v>32</v>
      </c>
      <c r="AX642" s="13" t="s">
        <v>78</v>
      </c>
      <c r="AY642" s="243" t="s">
        <v>190</v>
      </c>
    </row>
    <row r="643" s="13" customFormat="1">
      <c r="A643" s="13"/>
      <c r="B643" s="232"/>
      <c r="C643" s="233"/>
      <c r="D643" s="234" t="s">
        <v>218</v>
      </c>
      <c r="E643" s="235" t="s">
        <v>1</v>
      </c>
      <c r="F643" s="236" t="s">
        <v>2857</v>
      </c>
      <c r="G643" s="233"/>
      <c r="H643" s="237">
        <v>20</v>
      </c>
      <c r="I643" s="238"/>
      <c r="J643" s="233"/>
      <c r="K643" s="233"/>
      <c r="L643" s="239"/>
      <c r="M643" s="240"/>
      <c r="N643" s="241"/>
      <c r="O643" s="241"/>
      <c r="P643" s="241"/>
      <c r="Q643" s="241"/>
      <c r="R643" s="241"/>
      <c r="S643" s="241"/>
      <c r="T643" s="24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3" t="s">
        <v>218</v>
      </c>
      <c r="AU643" s="243" t="s">
        <v>88</v>
      </c>
      <c r="AV643" s="13" t="s">
        <v>88</v>
      </c>
      <c r="AW643" s="13" t="s">
        <v>32</v>
      </c>
      <c r="AX643" s="13" t="s">
        <v>78</v>
      </c>
      <c r="AY643" s="243" t="s">
        <v>190</v>
      </c>
    </row>
    <row r="644" s="14" customFormat="1">
      <c r="A644" s="14"/>
      <c r="B644" s="244"/>
      <c r="C644" s="245"/>
      <c r="D644" s="234" t="s">
        <v>218</v>
      </c>
      <c r="E644" s="246" t="s">
        <v>1</v>
      </c>
      <c r="F644" s="247" t="s">
        <v>221</v>
      </c>
      <c r="G644" s="245"/>
      <c r="H644" s="248">
        <v>44.299999999999997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218</v>
      </c>
      <c r="AU644" s="254" t="s">
        <v>88</v>
      </c>
      <c r="AV644" s="14" t="s">
        <v>210</v>
      </c>
      <c r="AW644" s="14" t="s">
        <v>32</v>
      </c>
      <c r="AX644" s="14" t="s">
        <v>86</v>
      </c>
      <c r="AY644" s="254" t="s">
        <v>190</v>
      </c>
    </row>
    <row r="645" s="2" customFormat="1" ht="21.75" customHeight="1">
      <c r="A645" s="39"/>
      <c r="B645" s="40"/>
      <c r="C645" s="219" t="s">
        <v>710</v>
      </c>
      <c r="D645" s="219" t="s">
        <v>193</v>
      </c>
      <c r="E645" s="220" t="s">
        <v>2790</v>
      </c>
      <c r="F645" s="221" t="s">
        <v>2791</v>
      </c>
      <c r="G645" s="222" t="s">
        <v>292</v>
      </c>
      <c r="H645" s="223">
        <v>44.299999999999997</v>
      </c>
      <c r="I645" s="224"/>
      <c r="J645" s="225">
        <f>ROUND(I645*H645,2)</f>
        <v>0</v>
      </c>
      <c r="K645" s="221" t="s">
        <v>197</v>
      </c>
      <c r="L645" s="45"/>
      <c r="M645" s="226" t="s">
        <v>1</v>
      </c>
      <c r="N645" s="227" t="s">
        <v>43</v>
      </c>
      <c r="O645" s="92"/>
      <c r="P645" s="228">
        <f>O645*H645</f>
        <v>0</v>
      </c>
      <c r="Q645" s="228">
        <v>0</v>
      </c>
      <c r="R645" s="228">
        <f>Q645*H645</f>
        <v>0</v>
      </c>
      <c r="S645" s="228">
        <v>0.014</v>
      </c>
      <c r="T645" s="229">
        <f>S645*H645</f>
        <v>0.62019999999999997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0" t="s">
        <v>210</v>
      </c>
      <c r="AT645" s="230" t="s">
        <v>193</v>
      </c>
      <c r="AU645" s="230" t="s">
        <v>88</v>
      </c>
      <c r="AY645" s="18" t="s">
        <v>190</v>
      </c>
      <c r="BE645" s="231">
        <f>IF(N645="základní",J645,0)</f>
        <v>0</v>
      </c>
      <c r="BF645" s="231">
        <f>IF(N645="snížená",J645,0)</f>
        <v>0</v>
      </c>
      <c r="BG645" s="231">
        <f>IF(N645="zákl. přenesená",J645,0)</f>
        <v>0</v>
      </c>
      <c r="BH645" s="231">
        <f>IF(N645="sníž. přenesená",J645,0)</f>
        <v>0</v>
      </c>
      <c r="BI645" s="231">
        <f>IF(N645="nulová",J645,0)</f>
        <v>0</v>
      </c>
      <c r="BJ645" s="18" t="s">
        <v>86</v>
      </c>
      <c r="BK645" s="231">
        <f>ROUND(I645*H645,2)</f>
        <v>0</v>
      </c>
      <c r="BL645" s="18" t="s">
        <v>210</v>
      </c>
      <c r="BM645" s="230" t="s">
        <v>2877</v>
      </c>
    </row>
    <row r="646" s="13" customFormat="1">
      <c r="A646" s="13"/>
      <c r="B646" s="232"/>
      <c r="C646" s="233"/>
      <c r="D646" s="234" t="s">
        <v>218</v>
      </c>
      <c r="E646" s="235" t="s">
        <v>1</v>
      </c>
      <c r="F646" s="236" t="s">
        <v>2861</v>
      </c>
      <c r="G646" s="233"/>
      <c r="H646" s="237">
        <v>24.300000000000001</v>
      </c>
      <c r="I646" s="238"/>
      <c r="J646" s="233"/>
      <c r="K646" s="233"/>
      <c r="L646" s="239"/>
      <c r="M646" s="240"/>
      <c r="N646" s="241"/>
      <c r="O646" s="241"/>
      <c r="P646" s="241"/>
      <c r="Q646" s="241"/>
      <c r="R646" s="241"/>
      <c r="S646" s="241"/>
      <c r="T646" s="24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3" t="s">
        <v>218</v>
      </c>
      <c r="AU646" s="243" t="s">
        <v>88</v>
      </c>
      <c r="AV646" s="13" t="s">
        <v>88</v>
      </c>
      <c r="AW646" s="13" t="s">
        <v>32</v>
      </c>
      <c r="AX646" s="13" t="s">
        <v>78</v>
      </c>
      <c r="AY646" s="243" t="s">
        <v>190</v>
      </c>
    </row>
    <row r="647" s="13" customFormat="1">
      <c r="A647" s="13"/>
      <c r="B647" s="232"/>
      <c r="C647" s="233"/>
      <c r="D647" s="234" t="s">
        <v>218</v>
      </c>
      <c r="E647" s="235" t="s">
        <v>1</v>
      </c>
      <c r="F647" s="236" t="s">
        <v>2857</v>
      </c>
      <c r="G647" s="233"/>
      <c r="H647" s="237">
        <v>20</v>
      </c>
      <c r="I647" s="238"/>
      <c r="J647" s="233"/>
      <c r="K647" s="233"/>
      <c r="L647" s="239"/>
      <c r="M647" s="240"/>
      <c r="N647" s="241"/>
      <c r="O647" s="241"/>
      <c r="P647" s="241"/>
      <c r="Q647" s="241"/>
      <c r="R647" s="241"/>
      <c r="S647" s="241"/>
      <c r="T647" s="24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3" t="s">
        <v>218</v>
      </c>
      <c r="AU647" s="243" t="s">
        <v>88</v>
      </c>
      <c r="AV647" s="13" t="s">
        <v>88</v>
      </c>
      <c r="AW647" s="13" t="s">
        <v>32</v>
      </c>
      <c r="AX647" s="13" t="s">
        <v>78</v>
      </c>
      <c r="AY647" s="243" t="s">
        <v>190</v>
      </c>
    </row>
    <row r="648" s="14" customFormat="1">
      <c r="A648" s="14"/>
      <c r="B648" s="244"/>
      <c r="C648" s="245"/>
      <c r="D648" s="234" t="s">
        <v>218</v>
      </c>
      <c r="E648" s="246" t="s">
        <v>1</v>
      </c>
      <c r="F648" s="247" t="s">
        <v>221</v>
      </c>
      <c r="G648" s="245"/>
      <c r="H648" s="248">
        <v>44.299999999999997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218</v>
      </c>
      <c r="AU648" s="254" t="s">
        <v>88</v>
      </c>
      <c r="AV648" s="14" t="s">
        <v>210</v>
      </c>
      <c r="AW648" s="14" t="s">
        <v>32</v>
      </c>
      <c r="AX648" s="14" t="s">
        <v>86</v>
      </c>
      <c r="AY648" s="254" t="s">
        <v>190</v>
      </c>
    </row>
    <row r="649" s="2" customFormat="1" ht="24.15" customHeight="1">
      <c r="A649" s="39"/>
      <c r="B649" s="40"/>
      <c r="C649" s="219" t="s">
        <v>713</v>
      </c>
      <c r="D649" s="219" t="s">
        <v>193</v>
      </c>
      <c r="E649" s="220" t="s">
        <v>2878</v>
      </c>
      <c r="F649" s="221" t="s">
        <v>2879</v>
      </c>
      <c r="G649" s="222" t="s">
        <v>292</v>
      </c>
      <c r="H649" s="223">
        <v>7</v>
      </c>
      <c r="I649" s="224"/>
      <c r="J649" s="225">
        <f>ROUND(I649*H649,2)</f>
        <v>0</v>
      </c>
      <c r="K649" s="221" t="s">
        <v>197</v>
      </c>
      <c r="L649" s="45"/>
      <c r="M649" s="226" t="s">
        <v>1</v>
      </c>
      <c r="N649" s="227" t="s">
        <v>43</v>
      </c>
      <c r="O649" s="92"/>
      <c r="P649" s="228">
        <f>O649*H649</f>
        <v>0</v>
      </c>
      <c r="Q649" s="228">
        <v>0</v>
      </c>
      <c r="R649" s="228">
        <f>Q649*H649</f>
        <v>0</v>
      </c>
      <c r="S649" s="228">
        <v>0.088999999999999996</v>
      </c>
      <c r="T649" s="229">
        <f>S649*H649</f>
        <v>0.623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0" t="s">
        <v>210</v>
      </c>
      <c r="AT649" s="230" t="s">
        <v>193</v>
      </c>
      <c r="AU649" s="230" t="s">
        <v>88</v>
      </c>
      <c r="AY649" s="18" t="s">
        <v>190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8" t="s">
        <v>86</v>
      </c>
      <c r="BK649" s="231">
        <f>ROUND(I649*H649,2)</f>
        <v>0</v>
      </c>
      <c r="BL649" s="18" t="s">
        <v>210</v>
      </c>
      <c r="BM649" s="230" t="s">
        <v>2880</v>
      </c>
    </row>
    <row r="650" s="15" customFormat="1">
      <c r="A650" s="15"/>
      <c r="B650" s="275"/>
      <c r="C650" s="276"/>
      <c r="D650" s="234" t="s">
        <v>218</v>
      </c>
      <c r="E650" s="277" t="s">
        <v>1</v>
      </c>
      <c r="F650" s="278" t="s">
        <v>2869</v>
      </c>
      <c r="G650" s="276"/>
      <c r="H650" s="277" t="s">
        <v>1</v>
      </c>
      <c r="I650" s="279"/>
      <c r="J650" s="276"/>
      <c r="K650" s="276"/>
      <c r="L650" s="280"/>
      <c r="M650" s="281"/>
      <c r="N650" s="282"/>
      <c r="O650" s="282"/>
      <c r="P650" s="282"/>
      <c r="Q650" s="282"/>
      <c r="R650" s="282"/>
      <c r="S650" s="282"/>
      <c r="T650" s="283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84" t="s">
        <v>218</v>
      </c>
      <c r="AU650" s="284" t="s">
        <v>88</v>
      </c>
      <c r="AV650" s="15" t="s">
        <v>86</v>
      </c>
      <c r="AW650" s="15" t="s">
        <v>32</v>
      </c>
      <c r="AX650" s="15" t="s">
        <v>78</v>
      </c>
      <c r="AY650" s="284" t="s">
        <v>190</v>
      </c>
    </row>
    <row r="651" s="13" customFormat="1">
      <c r="A651" s="13"/>
      <c r="B651" s="232"/>
      <c r="C651" s="233"/>
      <c r="D651" s="234" t="s">
        <v>218</v>
      </c>
      <c r="E651" s="235" t="s">
        <v>1</v>
      </c>
      <c r="F651" s="236" t="s">
        <v>2870</v>
      </c>
      <c r="G651" s="233"/>
      <c r="H651" s="237">
        <v>7</v>
      </c>
      <c r="I651" s="238"/>
      <c r="J651" s="233"/>
      <c r="K651" s="233"/>
      <c r="L651" s="239"/>
      <c r="M651" s="240"/>
      <c r="N651" s="241"/>
      <c r="O651" s="241"/>
      <c r="P651" s="241"/>
      <c r="Q651" s="241"/>
      <c r="R651" s="241"/>
      <c r="S651" s="241"/>
      <c r="T651" s="24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3" t="s">
        <v>218</v>
      </c>
      <c r="AU651" s="243" t="s">
        <v>88</v>
      </c>
      <c r="AV651" s="13" t="s">
        <v>88</v>
      </c>
      <c r="AW651" s="13" t="s">
        <v>32</v>
      </c>
      <c r="AX651" s="13" t="s">
        <v>86</v>
      </c>
      <c r="AY651" s="243" t="s">
        <v>190</v>
      </c>
    </row>
    <row r="652" s="2" customFormat="1" ht="24.15" customHeight="1">
      <c r="A652" s="39"/>
      <c r="B652" s="40"/>
      <c r="C652" s="219" t="s">
        <v>717</v>
      </c>
      <c r="D652" s="219" t="s">
        <v>193</v>
      </c>
      <c r="E652" s="220" t="s">
        <v>2551</v>
      </c>
      <c r="F652" s="221" t="s">
        <v>2552</v>
      </c>
      <c r="G652" s="222" t="s">
        <v>292</v>
      </c>
      <c r="H652" s="223">
        <v>44.299999999999997</v>
      </c>
      <c r="I652" s="224"/>
      <c r="J652" s="225">
        <f>ROUND(I652*H652,2)</f>
        <v>0</v>
      </c>
      <c r="K652" s="221" t="s">
        <v>197</v>
      </c>
      <c r="L652" s="45"/>
      <c r="M652" s="226" t="s">
        <v>1</v>
      </c>
      <c r="N652" s="227" t="s">
        <v>43</v>
      </c>
      <c r="O652" s="92"/>
      <c r="P652" s="228">
        <f>O652*H652</f>
        <v>0</v>
      </c>
      <c r="Q652" s="228">
        <v>0</v>
      </c>
      <c r="R652" s="228">
        <f>Q652*H652</f>
        <v>0</v>
      </c>
      <c r="S652" s="228">
        <v>0</v>
      </c>
      <c r="T652" s="22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0" t="s">
        <v>210</v>
      </c>
      <c r="AT652" s="230" t="s">
        <v>193</v>
      </c>
      <c r="AU652" s="230" t="s">
        <v>88</v>
      </c>
      <c r="AY652" s="18" t="s">
        <v>190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8" t="s">
        <v>86</v>
      </c>
      <c r="BK652" s="231">
        <f>ROUND(I652*H652,2)</f>
        <v>0</v>
      </c>
      <c r="BL652" s="18" t="s">
        <v>210</v>
      </c>
      <c r="BM652" s="230" t="s">
        <v>2881</v>
      </c>
    </row>
    <row r="653" s="13" customFormat="1">
      <c r="A653" s="13"/>
      <c r="B653" s="232"/>
      <c r="C653" s="233"/>
      <c r="D653" s="234" t="s">
        <v>218</v>
      </c>
      <c r="E653" s="235" t="s">
        <v>1</v>
      </c>
      <c r="F653" s="236" t="s">
        <v>2861</v>
      </c>
      <c r="G653" s="233"/>
      <c r="H653" s="237">
        <v>24.300000000000001</v>
      </c>
      <c r="I653" s="238"/>
      <c r="J653" s="233"/>
      <c r="K653" s="233"/>
      <c r="L653" s="239"/>
      <c r="M653" s="240"/>
      <c r="N653" s="241"/>
      <c r="O653" s="241"/>
      <c r="P653" s="241"/>
      <c r="Q653" s="241"/>
      <c r="R653" s="241"/>
      <c r="S653" s="241"/>
      <c r="T653" s="242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3" t="s">
        <v>218</v>
      </c>
      <c r="AU653" s="243" t="s">
        <v>88</v>
      </c>
      <c r="AV653" s="13" t="s">
        <v>88</v>
      </c>
      <c r="AW653" s="13" t="s">
        <v>32</v>
      </c>
      <c r="AX653" s="13" t="s">
        <v>78</v>
      </c>
      <c r="AY653" s="243" t="s">
        <v>190</v>
      </c>
    </row>
    <row r="654" s="13" customFormat="1">
      <c r="A654" s="13"/>
      <c r="B654" s="232"/>
      <c r="C654" s="233"/>
      <c r="D654" s="234" t="s">
        <v>218</v>
      </c>
      <c r="E654" s="235" t="s">
        <v>1</v>
      </c>
      <c r="F654" s="236" t="s">
        <v>2857</v>
      </c>
      <c r="G654" s="233"/>
      <c r="H654" s="237">
        <v>20</v>
      </c>
      <c r="I654" s="238"/>
      <c r="J654" s="233"/>
      <c r="K654" s="233"/>
      <c r="L654" s="239"/>
      <c r="M654" s="240"/>
      <c r="N654" s="241"/>
      <c r="O654" s="241"/>
      <c r="P654" s="241"/>
      <c r="Q654" s="241"/>
      <c r="R654" s="241"/>
      <c r="S654" s="241"/>
      <c r="T654" s="24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3" t="s">
        <v>218</v>
      </c>
      <c r="AU654" s="243" t="s">
        <v>88</v>
      </c>
      <c r="AV654" s="13" t="s">
        <v>88</v>
      </c>
      <c r="AW654" s="13" t="s">
        <v>32</v>
      </c>
      <c r="AX654" s="13" t="s">
        <v>78</v>
      </c>
      <c r="AY654" s="243" t="s">
        <v>190</v>
      </c>
    </row>
    <row r="655" s="14" customFormat="1">
      <c r="A655" s="14"/>
      <c r="B655" s="244"/>
      <c r="C655" s="245"/>
      <c r="D655" s="234" t="s">
        <v>218</v>
      </c>
      <c r="E655" s="246" t="s">
        <v>1</v>
      </c>
      <c r="F655" s="247" t="s">
        <v>221</v>
      </c>
      <c r="G655" s="245"/>
      <c r="H655" s="248">
        <v>44.299999999999997</v>
      </c>
      <c r="I655" s="249"/>
      <c r="J655" s="245"/>
      <c r="K655" s="245"/>
      <c r="L655" s="250"/>
      <c r="M655" s="251"/>
      <c r="N655" s="252"/>
      <c r="O655" s="252"/>
      <c r="P655" s="252"/>
      <c r="Q655" s="252"/>
      <c r="R655" s="252"/>
      <c r="S655" s="252"/>
      <c r="T655" s="25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4" t="s">
        <v>218</v>
      </c>
      <c r="AU655" s="254" t="s">
        <v>88</v>
      </c>
      <c r="AV655" s="14" t="s">
        <v>210</v>
      </c>
      <c r="AW655" s="14" t="s">
        <v>32</v>
      </c>
      <c r="AX655" s="14" t="s">
        <v>86</v>
      </c>
      <c r="AY655" s="254" t="s">
        <v>190</v>
      </c>
    </row>
    <row r="656" s="12" customFormat="1" ht="22.8" customHeight="1">
      <c r="A656" s="12"/>
      <c r="B656" s="203"/>
      <c r="C656" s="204"/>
      <c r="D656" s="205" t="s">
        <v>77</v>
      </c>
      <c r="E656" s="217" t="s">
        <v>2882</v>
      </c>
      <c r="F656" s="217" t="s">
        <v>1639</v>
      </c>
      <c r="G656" s="204"/>
      <c r="H656" s="204"/>
      <c r="I656" s="207"/>
      <c r="J656" s="218">
        <f>BK656</f>
        <v>0</v>
      </c>
      <c r="K656" s="204"/>
      <c r="L656" s="209"/>
      <c r="M656" s="210"/>
      <c r="N656" s="211"/>
      <c r="O656" s="211"/>
      <c r="P656" s="212">
        <f>P657</f>
        <v>0</v>
      </c>
      <c r="Q656" s="211"/>
      <c r="R656" s="212">
        <f>R657</f>
        <v>0</v>
      </c>
      <c r="S656" s="211"/>
      <c r="T656" s="213">
        <f>T657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214" t="s">
        <v>86</v>
      </c>
      <c r="AT656" s="215" t="s">
        <v>77</v>
      </c>
      <c r="AU656" s="215" t="s">
        <v>86</v>
      </c>
      <c r="AY656" s="214" t="s">
        <v>190</v>
      </c>
      <c r="BK656" s="216">
        <f>BK657</f>
        <v>0</v>
      </c>
    </row>
    <row r="657" s="2" customFormat="1" ht="21.75" customHeight="1">
      <c r="A657" s="39"/>
      <c r="B657" s="40"/>
      <c r="C657" s="219" t="s">
        <v>721</v>
      </c>
      <c r="D657" s="219" t="s">
        <v>193</v>
      </c>
      <c r="E657" s="220" t="s">
        <v>673</v>
      </c>
      <c r="F657" s="221" t="s">
        <v>2564</v>
      </c>
      <c r="G657" s="222" t="s">
        <v>244</v>
      </c>
      <c r="H657" s="223">
        <v>3.5950000000000002</v>
      </c>
      <c r="I657" s="224"/>
      <c r="J657" s="225">
        <f>ROUND(I657*H657,2)</f>
        <v>0</v>
      </c>
      <c r="K657" s="221" t="s">
        <v>197</v>
      </c>
      <c r="L657" s="45"/>
      <c r="M657" s="226" t="s">
        <v>1</v>
      </c>
      <c r="N657" s="227" t="s">
        <v>43</v>
      </c>
      <c r="O657" s="92"/>
      <c r="P657" s="228">
        <f>O657*H657</f>
        <v>0</v>
      </c>
      <c r="Q657" s="228">
        <v>0</v>
      </c>
      <c r="R657" s="228">
        <f>Q657*H657</f>
        <v>0</v>
      </c>
      <c r="S657" s="228">
        <v>0</v>
      </c>
      <c r="T657" s="229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0" t="s">
        <v>210</v>
      </c>
      <c r="AT657" s="230" t="s">
        <v>193</v>
      </c>
      <c r="AU657" s="230" t="s">
        <v>88</v>
      </c>
      <c r="AY657" s="18" t="s">
        <v>190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18" t="s">
        <v>86</v>
      </c>
      <c r="BK657" s="231">
        <f>ROUND(I657*H657,2)</f>
        <v>0</v>
      </c>
      <c r="BL657" s="18" t="s">
        <v>210</v>
      </c>
      <c r="BM657" s="230" t="s">
        <v>2883</v>
      </c>
    </row>
    <row r="658" s="12" customFormat="1" ht="22.8" customHeight="1">
      <c r="A658" s="12"/>
      <c r="B658" s="203"/>
      <c r="C658" s="204"/>
      <c r="D658" s="205" t="s">
        <v>77</v>
      </c>
      <c r="E658" s="217" t="s">
        <v>2884</v>
      </c>
      <c r="F658" s="217" t="s">
        <v>240</v>
      </c>
      <c r="G658" s="204"/>
      <c r="H658" s="204"/>
      <c r="I658" s="207"/>
      <c r="J658" s="218">
        <f>BK658</f>
        <v>0</v>
      </c>
      <c r="K658" s="204"/>
      <c r="L658" s="209"/>
      <c r="M658" s="210"/>
      <c r="N658" s="211"/>
      <c r="O658" s="211"/>
      <c r="P658" s="212">
        <f>SUM(P659:P667)</f>
        <v>0</v>
      </c>
      <c r="Q658" s="211"/>
      <c r="R658" s="212">
        <f>SUM(R659:R667)</f>
        <v>0</v>
      </c>
      <c r="S658" s="211"/>
      <c r="T658" s="213">
        <f>SUM(T659:T667)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14" t="s">
        <v>86</v>
      </c>
      <c r="AT658" s="215" t="s">
        <v>77</v>
      </c>
      <c r="AU658" s="215" t="s">
        <v>86</v>
      </c>
      <c r="AY658" s="214" t="s">
        <v>190</v>
      </c>
      <c r="BK658" s="216">
        <f>SUM(BK659:BK667)</f>
        <v>0</v>
      </c>
    </row>
    <row r="659" s="2" customFormat="1" ht="24.15" customHeight="1">
      <c r="A659" s="39"/>
      <c r="B659" s="40"/>
      <c r="C659" s="219" t="s">
        <v>725</v>
      </c>
      <c r="D659" s="219" t="s">
        <v>193</v>
      </c>
      <c r="E659" s="220" t="s">
        <v>242</v>
      </c>
      <c r="F659" s="221" t="s">
        <v>2566</v>
      </c>
      <c r="G659" s="222" t="s">
        <v>244</v>
      </c>
      <c r="H659" s="223">
        <v>3.8570000000000002</v>
      </c>
      <c r="I659" s="224"/>
      <c r="J659" s="225">
        <f>ROUND(I659*H659,2)</f>
        <v>0</v>
      </c>
      <c r="K659" s="221" t="s">
        <v>197</v>
      </c>
      <c r="L659" s="45"/>
      <c r="M659" s="226" t="s">
        <v>1</v>
      </c>
      <c r="N659" s="227" t="s">
        <v>43</v>
      </c>
      <c r="O659" s="92"/>
      <c r="P659" s="228">
        <f>O659*H659</f>
        <v>0</v>
      </c>
      <c r="Q659" s="228">
        <v>0</v>
      </c>
      <c r="R659" s="228">
        <f>Q659*H659</f>
        <v>0</v>
      </c>
      <c r="S659" s="228">
        <v>0</v>
      </c>
      <c r="T659" s="229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0" t="s">
        <v>210</v>
      </c>
      <c r="AT659" s="230" t="s">
        <v>193</v>
      </c>
      <c r="AU659" s="230" t="s">
        <v>88</v>
      </c>
      <c r="AY659" s="18" t="s">
        <v>190</v>
      </c>
      <c r="BE659" s="231">
        <f>IF(N659="základní",J659,0)</f>
        <v>0</v>
      </c>
      <c r="BF659" s="231">
        <f>IF(N659="snížená",J659,0)</f>
        <v>0</v>
      </c>
      <c r="BG659" s="231">
        <f>IF(N659="zákl. přenesená",J659,0)</f>
        <v>0</v>
      </c>
      <c r="BH659" s="231">
        <f>IF(N659="sníž. přenesená",J659,0)</f>
        <v>0</v>
      </c>
      <c r="BI659" s="231">
        <f>IF(N659="nulová",J659,0)</f>
        <v>0</v>
      </c>
      <c r="BJ659" s="18" t="s">
        <v>86</v>
      </c>
      <c r="BK659" s="231">
        <f>ROUND(I659*H659,2)</f>
        <v>0</v>
      </c>
      <c r="BL659" s="18" t="s">
        <v>210</v>
      </c>
      <c r="BM659" s="230" t="s">
        <v>2885</v>
      </c>
    </row>
    <row r="660" s="2" customFormat="1" ht="33" customHeight="1">
      <c r="A660" s="39"/>
      <c r="B660" s="40"/>
      <c r="C660" s="219" t="s">
        <v>728</v>
      </c>
      <c r="D660" s="219" t="s">
        <v>193</v>
      </c>
      <c r="E660" s="220" t="s">
        <v>246</v>
      </c>
      <c r="F660" s="221" t="s">
        <v>247</v>
      </c>
      <c r="G660" s="222" t="s">
        <v>244</v>
      </c>
      <c r="H660" s="223">
        <v>7.7140000000000004</v>
      </c>
      <c r="I660" s="224"/>
      <c r="J660" s="225">
        <f>ROUND(I660*H660,2)</f>
        <v>0</v>
      </c>
      <c r="K660" s="221" t="s">
        <v>197</v>
      </c>
      <c r="L660" s="45"/>
      <c r="M660" s="226" t="s">
        <v>1</v>
      </c>
      <c r="N660" s="227" t="s">
        <v>43</v>
      </c>
      <c r="O660" s="92"/>
      <c r="P660" s="228">
        <f>O660*H660</f>
        <v>0</v>
      </c>
      <c r="Q660" s="228">
        <v>0</v>
      </c>
      <c r="R660" s="228">
        <f>Q660*H660</f>
        <v>0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210</v>
      </c>
      <c r="AT660" s="230" t="s">
        <v>193</v>
      </c>
      <c r="AU660" s="230" t="s">
        <v>88</v>
      </c>
      <c r="AY660" s="18" t="s">
        <v>190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86</v>
      </c>
      <c r="BK660" s="231">
        <f>ROUND(I660*H660,2)</f>
        <v>0</v>
      </c>
      <c r="BL660" s="18" t="s">
        <v>210</v>
      </c>
      <c r="BM660" s="230" t="s">
        <v>2886</v>
      </c>
    </row>
    <row r="661" s="13" customFormat="1">
      <c r="A661" s="13"/>
      <c r="B661" s="232"/>
      <c r="C661" s="233"/>
      <c r="D661" s="234" t="s">
        <v>218</v>
      </c>
      <c r="E661" s="233"/>
      <c r="F661" s="236" t="s">
        <v>2887</v>
      </c>
      <c r="G661" s="233"/>
      <c r="H661" s="237">
        <v>7.7140000000000004</v>
      </c>
      <c r="I661" s="238"/>
      <c r="J661" s="233"/>
      <c r="K661" s="233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218</v>
      </c>
      <c r="AU661" s="243" t="s">
        <v>88</v>
      </c>
      <c r="AV661" s="13" t="s">
        <v>88</v>
      </c>
      <c r="AW661" s="13" t="s">
        <v>4</v>
      </c>
      <c r="AX661" s="13" t="s">
        <v>86</v>
      </c>
      <c r="AY661" s="243" t="s">
        <v>190</v>
      </c>
    </row>
    <row r="662" s="2" customFormat="1" ht="33" customHeight="1">
      <c r="A662" s="39"/>
      <c r="B662" s="40"/>
      <c r="C662" s="219" t="s">
        <v>732</v>
      </c>
      <c r="D662" s="219" t="s">
        <v>193</v>
      </c>
      <c r="E662" s="220" t="s">
        <v>250</v>
      </c>
      <c r="F662" s="221" t="s">
        <v>251</v>
      </c>
      <c r="G662" s="222" t="s">
        <v>244</v>
      </c>
      <c r="H662" s="223">
        <v>3.8570000000000002</v>
      </c>
      <c r="I662" s="224"/>
      <c r="J662" s="225">
        <f>ROUND(I662*H662,2)</f>
        <v>0</v>
      </c>
      <c r="K662" s="221" t="s">
        <v>197</v>
      </c>
      <c r="L662" s="45"/>
      <c r="M662" s="226" t="s">
        <v>1</v>
      </c>
      <c r="N662" s="227" t="s">
        <v>43</v>
      </c>
      <c r="O662" s="92"/>
      <c r="P662" s="228">
        <f>O662*H662</f>
        <v>0</v>
      </c>
      <c r="Q662" s="228">
        <v>0</v>
      </c>
      <c r="R662" s="228">
        <f>Q662*H662</f>
        <v>0</v>
      </c>
      <c r="S662" s="228">
        <v>0</v>
      </c>
      <c r="T662" s="229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0" t="s">
        <v>210</v>
      </c>
      <c r="AT662" s="230" t="s">
        <v>193</v>
      </c>
      <c r="AU662" s="230" t="s">
        <v>88</v>
      </c>
      <c r="AY662" s="18" t="s">
        <v>190</v>
      </c>
      <c r="BE662" s="231">
        <f>IF(N662="základní",J662,0)</f>
        <v>0</v>
      </c>
      <c r="BF662" s="231">
        <f>IF(N662="snížená",J662,0)</f>
        <v>0</v>
      </c>
      <c r="BG662" s="231">
        <f>IF(N662="zákl. přenesená",J662,0)</f>
        <v>0</v>
      </c>
      <c r="BH662" s="231">
        <f>IF(N662="sníž. přenesená",J662,0)</f>
        <v>0</v>
      </c>
      <c r="BI662" s="231">
        <f>IF(N662="nulová",J662,0)</f>
        <v>0</v>
      </c>
      <c r="BJ662" s="18" t="s">
        <v>86</v>
      </c>
      <c r="BK662" s="231">
        <f>ROUND(I662*H662,2)</f>
        <v>0</v>
      </c>
      <c r="BL662" s="18" t="s">
        <v>210</v>
      </c>
      <c r="BM662" s="230" t="s">
        <v>2888</v>
      </c>
    </row>
    <row r="663" s="2" customFormat="1" ht="24.15" customHeight="1">
      <c r="A663" s="39"/>
      <c r="B663" s="40"/>
      <c r="C663" s="219" t="s">
        <v>736</v>
      </c>
      <c r="D663" s="219" t="s">
        <v>193</v>
      </c>
      <c r="E663" s="220" t="s">
        <v>253</v>
      </c>
      <c r="F663" s="221" t="s">
        <v>254</v>
      </c>
      <c r="G663" s="222" t="s">
        <v>244</v>
      </c>
      <c r="H663" s="223">
        <v>53.997999999999998</v>
      </c>
      <c r="I663" s="224"/>
      <c r="J663" s="225">
        <f>ROUND(I663*H663,2)</f>
        <v>0</v>
      </c>
      <c r="K663" s="221" t="s">
        <v>197</v>
      </c>
      <c r="L663" s="45"/>
      <c r="M663" s="226" t="s">
        <v>1</v>
      </c>
      <c r="N663" s="227" t="s">
        <v>43</v>
      </c>
      <c r="O663" s="92"/>
      <c r="P663" s="228">
        <f>O663*H663</f>
        <v>0</v>
      </c>
      <c r="Q663" s="228">
        <v>0</v>
      </c>
      <c r="R663" s="228">
        <f>Q663*H663</f>
        <v>0</v>
      </c>
      <c r="S663" s="228">
        <v>0</v>
      </c>
      <c r="T663" s="229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0" t="s">
        <v>210</v>
      </c>
      <c r="AT663" s="230" t="s">
        <v>193</v>
      </c>
      <c r="AU663" s="230" t="s">
        <v>88</v>
      </c>
      <c r="AY663" s="18" t="s">
        <v>190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18" t="s">
        <v>86</v>
      </c>
      <c r="BK663" s="231">
        <f>ROUND(I663*H663,2)</f>
        <v>0</v>
      </c>
      <c r="BL663" s="18" t="s">
        <v>210</v>
      </c>
      <c r="BM663" s="230" t="s">
        <v>2889</v>
      </c>
    </row>
    <row r="664" s="13" customFormat="1">
      <c r="A664" s="13"/>
      <c r="B664" s="232"/>
      <c r="C664" s="233"/>
      <c r="D664" s="234" t="s">
        <v>218</v>
      </c>
      <c r="E664" s="233"/>
      <c r="F664" s="236" t="s">
        <v>2890</v>
      </c>
      <c r="G664" s="233"/>
      <c r="H664" s="237">
        <v>53.997999999999998</v>
      </c>
      <c r="I664" s="238"/>
      <c r="J664" s="233"/>
      <c r="K664" s="233"/>
      <c r="L664" s="239"/>
      <c r="M664" s="240"/>
      <c r="N664" s="241"/>
      <c r="O664" s="241"/>
      <c r="P664" s="241"/>
      <c r="Q664" s="241"/>
      <c r="R664" s="241"/>
      <c r="S664" s="241"/>
      <c r="T664" s="24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3" t="s">
        <v>218</v>
      </c>
      <c r="AU664" s="243" t="s">
        <v>88</v>
      </c>
      <c r="AV664" s="13" t="s">
        <v>88</v>
      </c>
      <c r="AW664" s="13" t="s">
        <v>4</v>
      </c>
      <c r="AX664" s="13" t="s">
        <v>86</v>
      </c>
      <c r="AY664" s="243" t="s">
        <v>190</v>
      </c>
    </row>
    <row r="665" s="2" customFormat="1" ht="21.75" customHeight="1">
      <c r="A665" s="39"/>
      <c r="B665" s="40"/>
      <c r="C665" s="219" t="s">
        <v>740</v>
      </c>
      <c r="D665" s="219" t="s">
        <v>193</v>
      </c>
      <c r="E665" s="220" t="s">
        <v>258</v>
      </c>
      <c r="F665" s="221" t="s">
        <v>259</v>
      </c>
      <c r="G665" s="222" t="s">
        <v>244</v>
      </c>
      <c r="H665" s="223">
        <v>3.8570000000000002</v>
      </c>
      <c r="I665" s="224"/>
      <c r="J665" s="225">
        <f>ROUND(I665*H665,2)</f>
        <v>0</v>
      </c>
      <c r="K665" s="221" t="s">
        <v>197</v>
      </c>
      <c r="L665" s="45"/>
      <c r="M665" s="226" t="s">
        <v>1</v>
      </c>
      <c r="N665" s="227" t="s">
        <v>43</v>
      </c>
      <c r="O665" s="92"/>
      <c r="P665" s="228">
        <f>O665*H665</f>
        <v>0</v>
      </c>
      <c r="Q665" s="228">
        <v>0</v>
      </c>
      <c r="R665" s="228">
        <f>Q665*H665</f>
        <v>0</v>
      </c>
      <c r="S665" s="228">
        <v>0</v>
      </c>
      <c r="T665" s="229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0" t="s">
        <v>210</v>
      </c>
      <c r="AT665" s="230" t="s">
        <v>193</v>
      </c>
      <c r="AU665" s="230" t="s">
        <v>88</v>
      </c>
      <c r="AY665" s="18" t="s">
        <v>190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8" t="s">
        <v>86</v>
      </c>
      <c r="BK665" s="231">
        <f>ROUND(I665*H665,2)</f>
        <v>0</v>
      </c>
      <c r="BL665" s="18" t="s">
        <v>210</v>
      </c>
      <c r="BM665" s="230" t="s">
        <v>2891</v>
      </c>
    </row>
    <row r="666" s="2" customFormat="1" ht="33" customHeight="1">
      <c r="A666" s="39"/>
      <c r="B666" s="40"/>
      <c r="C666" s="219" t="s">
        <v>744</v>
      </c>
      <c r="D666" s="219" t="s">
        <v>193</v>
      </c>
      <c r="E666" s="220" t="s">
        <v>2577</v>
      </c>
      <c r="F666" s="221" t="s">
        <v>2578</v>
      </c>
      <c r="G666" s="222" t="s">
        <v>244</v>
      </c>
      <c r="H666" s="223">
        <v>3.234</v>
      </c>
      <c r="I666" s="224"/>
      <c r="J666" s="225">
        <f>ROUND(I666*H666,2)</f>
        <v>0</v>
      </c>
      <c r="K666" s="221" t="s">
        <v>197</v>
      </c>
      <c r="L666" s="45"/>
      <c r="M666" s="226" t="s">
        <v>1</v>
      </c>
      <c r="N666" s="227" t="s">
        <v>43</v>
      </c>
      <c r="O666" s="92"/>
      <c r="P666" s="228">
        <f>O666*H666</f>
        <v>0</v>
      </c>
      <c r="Q666" s="228">
        <v>0</v>
      </c>
      <c r="R666" s="228">
        <f>Q666*H666</f>
        <v>0</v>
      </c>
      <c r="S666" s="228">
        <v>0</v>
      </c>
      <c r="T666" s="229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0" t="s">
        <v>210</v>
      </c>
      <c r="AT666" s="230" t="s">
        <v>193</v>
      </c>
      <c r="AU666" s="230" t="s">
        <v>88</v>
      </c>
      <c r="AY666" s="18" t="s">
        <v>190</v>
      </c>
      <c r="BE666" s="231">
        <f>IF(N666="základní",J666,0)</f>
        <v>0</v>
      </c>
      <c r="BF666" s="231">
        <f>IF(N666="snížená",J666,0)</f>
        <v>0</v>
      </c>
      <c r="BG666" s="231">
        <f>IF(N666="zákl. přenesená",J666,0)</f>
        <v>0</v>
      </c>
      <c r="BH666" s="231">
        <f>IF(N666="sníž. přenesená",J666,0)</f>
        <v>0</v>
      </c>
      <c r="BI666" s="231">
        <f>IF(N666="nulová",J666,0)</f>
        <v>0</v>
      </c>
      <c r="BJ666" s="18" t="s">
        <v>86</v>
      </c>
      <c r="BK666" s="231">
        <f>ROUND(I666*H666,2)</f>
        <v>0</v>
      </c>
      <c r="BL666" s="18" t="s">
        <v>210</v>
      </c>
      <c r="BM666" s="230" t="s">
        <v>2892</v>
      </c>
    </row>
    <row r="667" s="2" customFormat="1" ht="33" customHeight="1">
      <c r="A667" s="39"/>
      <c r="B667" s="40"/>
      <c r="C667" s="219" t="s">
        <v>748</v>
      </c>
      <c r="D667" s="219" t="s">
        <v>193</v>
      </c>
      <c r="E667" s="220" t="s">
        <v>2893</v>
      </c>
      <c r="F667" s="221" t="s">
        <v>2894</v>
      </c>
      <c r="G667" s="222" t="s">
        <v>244</v>
      </c>
      <c r="H667" s="223">
        <v>0.623</v>
      </c>
      <c r="I667" s="224"/>
      <c r="J667" s="225">
        <f>ROUND(I667*H667,2)</f>
        <v>0</v>
      </c>
      <c r="K667" s="221" t="s">
        <v>197</v>
      </c>
      <c r="L667" s="45"/>
      <c r="M667" s="226" t="s">
        <v>1</v>
      </c>
      <c r="N667" s="227" t="s">
        <v>43</v>
      </c>
      <c r="O667" s="92"/>
      <c r="P667" s="228">
        <f>O667*H667</f>
        <v>0</v>
      </c>
      <c r="Q667" s="228">
        <v>0</v>
      </c>
      <c r="R667" s="228">
        <f>Q667*H667</f>
        <v>0</v>
      </c>
      <c r="S667" s="228">
        <v>0</v>
      </c>
      <c r="T667" s="229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30" t="s">
        <v>210</v>
      </c>
      <c r="AT667" s="230" t="s">
        <v>193</v>
      </c>
      <c r="AU667" s="230" t="s">
        <v>88</v>
      </c>
      <c r="AY667" s="18" t="s">
        <v>190</v>
      </c>
      <c r="BE667" s="231">
        <f>IF(N667="základní",J667,0)</f>
        <v>0</v>
      </c>
      <c r="BF667" s="231">
        <f>IF(N667="snížená",J667,0)</f>
        <v>0</v>
      </c>
      <c r="BG667" s="231">
        <f>IF(N667="zákl. přenesená",J667,0)</f>
        <v>0</v>
      </c>
      <c r="BH667" s="231">
        <f>IF(N667="sníž. přenesená",J667,0)</f>
        <v>0</v>
      </c>
      <c r="BI667" s="231">
        <f>IF(N667="nulová",J667,0)</f>
        <v>0</v>
      </c>
      <c r="BJ667" s="18" t="s">
        <v>86</v>
      </c>
      <c r="BK667" s="231">
        <f>ROUND(I667*H667,2)</f>
        <v>0</v>
      </c>
      <c r="BL667" s="18" t="s">
        <v>210</v>
      </c>
      <c r="BM667" s="230" t="s">
        <v>2895</v>
      </c>
    </row>
    <row r="668" s="12" customFormat="1" ht="22.8" customHeight="1">
      <c r="A668" s="12"/>
      <c r="B668" s="203"/>
      <c r="C668" s="204"/>
      <c r="D668" s="205" t="s">
        <v>77</v>
      </c>
      <c r="E668" s="217" t="s">
        <v>2896</v>
      </c>
      <c r="F668" s="217" t="s">
        <v>344</v>
      </c>
      <c r="G668" s="204"/>
      <c r="H668" s="204"/>
      <c r="I668" s="207"/>
      <c r="J668" s="218">
        <f>BK668</f>
        <v>0</v>
      </c>
      <c r="K668" s="204"/>
      <c r="L668" s="209"/>
      <c r="M668" s="210"/>
      <c r="N668" s="211"/>
      <c r="O668" s="211"/>
      <c r="P668" s="212">
        <f>SUM(P669:P673)</f>
        <v>0</v>
      </c>
      <c r="Q668" s="211"/>
      <c r="R668" s="212">
        <f>SUM(R669:R673)</f>
        <v>0.022164000000000003</v>
      </c>
      <c r="S668" s="211"/>
      <c r="T668" s="213">
        <f>SUM(T669:T673)</f>
        <v>0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214" t="s">
        <v>88</v>
      </c>
      <c r="AT668" s="215" t="s">
        <v>77</v>
      </c>
      <c r="AU668" s="215" t="s">
        <v>86</v>
      </c>
      <c r="AY668" s="214" t="s">
        <v>190</v>
      </c>
      <c r="BK668" s="216">
        <f>SUM(BK669:BK673)</f>
        <v>0</v>
      </c>
    </row>
    <row r="669" s="2" customFormat="1" ht="44.25" customHeight="1">
      <c r="A669" s="39"/>
      <c r="B669" s="40"/>
      <c r="C669" s="219" t="s">
        <v>752</v>
      </c>
      <c r="D669" s="219" t="s">
        <v>193</v>
      </c>
      <c r="E669" s="220" t="s">
        <v>2587</v>
      </c>
      <c r="F669" s="221" t="s">
        <v>2588</v>
      </c>
      <c r="G669" s="222" t="s">
        <v>292</v>
      </c>
      <c r="H669" s="223">
        <v>5.5410000000000004</v>
      </c>
      <c r="I669" s="224"/>
      <c r="J669" s="225">
        <f>ROUND(I669*H669,2)</f>
        <v>0</v>
      </c>
      <c r="K669" s="221" t="s">
        <v>197</v>
      </c>
      <c r="L669" s="45"/>
      <c r="M669" s="226" t="s">
        <v>1</v>
      </c>
      <c r="N669" s="227" t="s">
        <v>43</v>
      </c>
      <c r="O669" s="92"/>
      <c r="P669" s="228">
        <f>O669*H669</f>
        <v>0</v>
      </c>
      <c r="Q669" s="228">
        <v>0.0040000000000000001</v>
      </c>
      <c r="R669" s="228">
        <f>Q669*H669</f>
        <v>0.022164000000000003</v>
      </c>
      <c r="S669" s="228">
        <v>0</v>
      </c>
      <c r="T669" s="229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0" t="s">
        <v>198</v>
      </c>
      <c r="AT669" s="230" t="s">
        <v>193</v>
      </c>
      <c r="AU669" s="230" t="s">
        <v>88</v>
      </c>
      <c r="AY669" s="18" t="s">
        <v>190</v>
      </c>
      <c r="BE669" s="231">
        <f>IF(N669="základní",J669,0)</f>
        <v>0</v>
      </c>
      <c r="BF669" s="231">
        <f>IF(N669="snížená",J669,0)</f>
        <v>0</v>
      </c>
      <c r="BG669" s="231">
        <f>IF(N669="zákl. přenesená",J669,0)</f>
        <v>0</v>
      </c>
      <c r="BH669" s="231">
        <f>IF(N669="sníž. přenesená",J669,0)</f>
        <v>0</v>
      </c>
      <c r="BI669" s="231">
        <f>IF(N669="nulová",J669,0)</f>
        <v>0</v>
      </c>
      <c r="BJ669" s="18" t="s">
        <v>86</v>
      </c>
      <c r="BK669" s="231">
        <f>ROUND(I669*H669,2)</f>
        <v>0</v>
      </c>
      <c r="BL669" s="18" t="s">
        <v>198</v>
      </c>
      <c r="BM669" s="230" t="s">
        <v>2897</v>
      </c>
    </row>
    <row r="670" s="13" customFormat="1">
      <c r="A670" s="13"/>
      <c r="B670" s="232"/>
      <c r="C670" s="233"/>
      <c r="D670" s="234" t="s">
        <v>218</v>
      </c>
      <c r="E670" s="235" t="s">
        <v>1</v>
      </c>
      <c r="F670" s="236" t="s">
        <v>2852</v>
      </c>
      <c r="G670" s="233"/>
      <c r="H670" s="237">
        <v>3.1800000000000002</v>
      </c>
      <c r="I670" s="238"/>
      <c r="J670" s="233"/>
      <c r="K670" s="233"/>
      <c r="L670" s="239"/>
      <c r="M670" s="240"/>
      <c r="N670" s="241"/>
      <c r="O670" s="241"/>
      <c r="P670" s="241"/>
      <c r="Q670" s="241"/>
      <c r="R670" s="241"/>
      <c r="S670" s="241"/>
      <c r="T670" s="24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3" t="s">
        <v>218</v>
      </c>
      <c r="AU670" s="243" t="s">
        <v>88</v>
      </c>
      <c r="AV670" s="13" t="s">
        <v>88</v>
      </c>
      <c r="AW670" s="13" t="s">
        <v>32</v>
      </c>
      <c r="AX670" s="13" t="s">
        <v>78</v>
      </c>
      <c r="AY670" s="243" t="s">
        <v>190</v>
      </c>
    </row>
    <row r="671" s="13" customFormat="1">
      <c r="A671" s="13"/>
      <c r="B671" s="232"/>
      <c r="C671" s="233"/>
      <c r="D671" s="234" t="s">
        <v>218</v>
      </c>
      <c r="E671" s="235" t="s">
        <v>1</v>
      </c>
      <c r="F671" s="236" t="s">
        <v>2853</v>
      </c>
      <c r="G671" s="233"/>
      <c r="H671" s="237">
        <v>2.3610000000000002</v>
      </c>
      <c r="I671" s="238"/>
      <c r="J671" s="233"/>
      <c r="K671" s="233"/>
      <c r="L671" s="239"/>
      <c r="M671" s="240"/>
      <c r="N671" s="241"/>
      <c r="O671" s="241"/>
      <c r="P671" s="241"/>
      <c r="Q671" s="241"/>
      <c r="R671" s="241"/>
      <c r="S671" s="241"/>
      <c r="T671" s="24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3" t="s">
        <v>218</v>
      </c>
      <c r="AU671" s="243" t="s">
        <v>88</v>
      </c>
      <c r="AV671" s="13" t="s">
        <v>88</v>
      </c>
      <c r="AW671" s="13" t="s">
        <v>32</v>
      </c>
      <c r="AX671" s="13" t="s">
        <v>78</v>
      </c>
      <c r="AY671" s="243" t="s">
        <v>190</v>
      </c>
    </row>
    <row r="672" s="14" customFormat="1">
      <c r="A672" s="14"/>
      <c r="B672" s="244"/>
      <c r="C672" s="245"/>
      <c r="D672" s="234" t="s">
        <v>218</v>
      </c>
      <c r="E672" s="246" t="s">
        <v>1</v>
      </c>
      <c r="F672" s="247" t="s">
        <v>221</v>
      </c>
      <c r="G672" s="245"/>
      <c r="H672" s="248">
        <v>5.5410000000000004</v>
      </c>
      <c r="I672" s="249"/>
      <c r="J672" s="245"/>
      <c r="K672" s="245"/>
      <c r="L672" s="250"/>
      <c r="M672" s="251"/>
      <c r="N672" s="252"/>
      <c r="O672" s="252"/>
      <c r="P672" s="252"/>
      <c r="Q672" s="252"/>
      <c r="R672" s="252"/>
      <c r="S672" s="252"/>
      <c r="T672" s="253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4" t="s">
        <v>218</v>
      </c>
      <c r="AU672" s="254" t="s">
        <v>88</v>
      </c>
      <c r="AV672" s="14" t="s">
        <v>210</v>
      </c>
      <c r="AW672" s="14" t="s">
        <v>32</v>
      </c>
      <c r="AX672" s="14" t="s">
        <v>86</v>
      </c>
      <c r="AY672" s="254" t="s">
        <v>190</v>
      </c>
    </row>
    <row r="673" s="2" customFormat="1" ht="24.15" customHeight="1">
      <c r="A673" s="39"/>
      <c r="B673" s="40"/>
      <c r="C673" s="219" t="s">
        <v>756</v>
      </c>
      <c r="D673" s="219" t="s">
        <v>193</v>
      </c>
      <c r="E673" s="220" t="s">
        <v>2844</v>
      </c>
      <c r="F673" s="221" t="s">
        <v>354</v>
      </c>
      <c r="G673" s="222" t="s">
        <v>244</v>
      </c>
      <c r="H673" s="223">
        <v>0.021999999999999999</v>
      </c>
      <c r="I673" s="224"/>
      <c r="J673" s="225">
        <f>ROUND(I673*H673,2)</f>
        <v>0</v>
      </c>
      <c r="K673" s="221" t="s">
        <v>197</v>
      </c>
      <c r="L673" s="45"/>
      <c r="M673" s="226" t="s">
        <v>1</v>
      </c>
      <c r="N673" s="227" t="s">
        <v>43</v>
      </c>
      <c r="O673" s="92"/>
      <c r="P673" s="228">
        <f>O673*H673</f>
        <v>0</v>
      </c>
      <c r="Q673" s="228">
        <v>0</v>
      </c>
      <c r="R673" s="228">
        <f>Q673*H673</f>
        <v>0</v>
      </c>
      <c r="S673" s="228">
        <v>0</v>
      </c>
      <c r="T673" s="229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0" t="s">
        <v>198</v>
      </c>
      <c r="AT673" s="230" t="s">
        <v>193</v>
      </c>
      <c r="AU673" s="230" t="s">
        <v>88</v>
      </c>
      <c r="AY673" s="18" t="s">
        <v>190</v>
      </c>
      <c r="BE673" s="231">
        <f>IF(N673="základní",J673,0)</f>
        <v>0</v>
      </c>
      <c r="BF673" s="231">
        <f>IF(N673="snížená",J673,0)</f>
        <v>0</v>
      </c>
      <c r="BG673" s="231">
        <f>IF(N673="zákl. přenesená",J673,0)</f>
        <v>0</v>
      </c>
      <c r="BH673" s="231">
        <f>IF(N673="sníž. přenesená",J673,0)</f>
        <v>0</v>
      </c>
      <c r="BI673" s="231">
        <f>IF(N673="nulová",J673,0)</f>
        <v>0</v>
      </c>
      <c r="BJ673" s="18" t="s">
        <v>86</v>
      </c>
      <c r="BK673" s="231">
        <f>ROUND(I673*H673,2)</f>
        <v>0</v>
      </c>
      <c r="BL673" s="18" t="s">
        <v>198</v>
      </c>
      <c r="BM673" s="230" t="s">
        <v>2898</v>
      </c>
    </row>
    <row r="674" s="12" customFormat="1" ht="22.8" customHeight="1">
      <c r="A674" s="12"/>
      <c r="B674" s="203"/>
      <c r="C674" s="204"/>
      <c r="D674" s="205" t="s">
        <v>77</v>
      </c>
      <c r="E674" s="217" t="s">
        <v>2899</v>
      </c>
      <c r="F674" s="217" t="s">
        <v>2900</v>
      </c>
      <c r="G674" s="204"/>
      <c r="H674" s="204"/>
      <c r="I674" s="207"/>
      <c r="J674" s="218">
        <f>BK674</f>
        <v>0</v>
      </c>
      <c r="K674" s="204"/>
      <c r="L674" s="209"/>
      <c r="M674" s="210"/>
      <c r="N674" s="211"/>
      <c r="O674" s="211"/>
      <c r="P674" s="212">
        <f>SUM(P675:P688)</f>
        <v>0</v>
      </c>
      <c r="Q674" s="211"/>
      <c r="R674" s="212">
        <f>SUM(R675:R688)</f>
        <v>0.22767064000000001</v>
      </c>
      <c r="S674" s="211"/>
      <c r="T674" s="213">
        <f>SUM(T675:T688)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14" t="s">
        <v>88</v>
      </c>
      <c r="AT674" s="215" t="s">
        <v>77</v>
      </c>
      <c r="AU674" s="215" t="s">
        <v>86</v>
      </c>
      <c r="AY674" s="214" t="s">
        <v>190</v>
      </c>
      <c r="BK674" s="216">
        <f>SUM(BK675:BK688)</f>
        <v>0</v>
      </c>
    </row>
    <row r="675" s="2" customFormat="1" ht="16.5" customHeight="1">
      <c r="A675" s="39"/>
      <c r="B675" s="40"/>
      <c r="C675" s="219" t="s">
        <v>758</v>
      </c>
      <c r="D675" s="219" t="s">
        <v>193</v>
      </c>
      <c r="E675" s="220" t="s">
        <v>2901</v>
      </c>
      <c r="F675" s="221" t="s">
        <v>2902</v>
      </c>
      <c r="G675" s="222" t="s">
        <v>292</v>
      </c>
      <c r="H675" s="223">
        <v>7</v>
      </c>
      <c r="I675" s="224"/>
      <c r="J675" s="225">
        <f>ROUND(I675*H675,2)</f>
        <v>0</v>
      </c>
      <c r="K675" s="221" t="s">
        <v>197</v>
      </c>
      <c r="L675" s="45"/>
      <c r="M675" s="226" t="s">
        <v>1</v>
      </c>
      <c r="N675" s="227" t="s">
        <v>43</v>
      </c>
      <c r="O675" s="92"/>
      <c r="P675" s="228">
        <f>O675*H675</f>
        <v>0</v>
      </c>
      <c r="Q675" s="228">
        <v>0.00029999999999999997</v>
      </c>
      <c r="R675" s="228">
        <f>Q675*H675</f>
        <v>0.0020999999999999999</v>
      </c>
      <c r="S675" s="228">
        <v>0</v>
      </c>
      <c r="T675" s="229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0" t="s">
        <v>198</v>
      </c>
      <c r="AT675" s="230" t="s">
        <v>193</v>
      </c>
      <c r="AU675" s="230" t="s">
        <v>88</v>
      </c>
      <c r="AY675" s="18" t="s">
        <v>190</v>
      </c>
      <c r="BE675" s="231">
        <f>IF(N675="základní",J675,0)</f>
        <v>0</v>
      </c>
      <c r="BF675" s="231">
        <f>IF(N675="snížená",J675,0)</f>
        <v>0</v>
      </c>
      <c r="BG675" s="231">
        <f>IF(N675="zákl. přenesená",J675,0)</f>
        <v>0</v>
      </c>
      <c r="BH675" s="231">
        <f>IF(N675="sníž. přenesená",J675,0)</f>
        <v>0</v>
      </c>
      <c r="BI675" s="231">
        <f>IF(N675="nulová",J675,0)</f>
        <v>0</v>
      </c>
      <c r="BJ675" s="18" t="s">
        <v>86</v>
      </c>
      <c r="BK675" s="231">
        <f>ROUND(I675*H675,2)</f>
        <v>0</v>
      </c>
      <c r="BL675" s="18" t="s">
        <v>198</v>
      </c>
      <c r="BM675" s="230" t="s">
        <v>2903</v>
      </c>
    </row>
    <row r="676" s="15" customFormat="1">
      <c r="A676" s="15"/>
      <c r="B676" s="275"/>
      <c r="C676" s="276"/>
      <c r="D676" s="234" t="s">
        <v>218</v>
      </c>
      <c r="E676" s="277" t="s">
        <v>1</v>
      </c>
      <c r="F676" s="278" t="s">
        <v>2869</v>
      </c>
      <c r="G676" s="276"/>
      <c r="H676" s="277" t="s">
        <v>1</v>
      </c>
      <c r="I676" s="279"/>
      <c r="J676" s="276"/>
      <c r="K676" s="276"/>
      <c r="L676" s="280"/>
      <c r="M676" s="281"/>
      <c r="N676" s="282"/>
      <c r="O676" s="282"/>
      <c r="P676" s="282"/>
      <c r="Q676" s="282"/>
      <c r="R676" s="282"/>
      <c r="S676" s="282"/>
      <c r="T676" s="283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84" t="s">
        <v>218</v>
      </c>
      <c r="AU676" s="284" t="s">
        <v>88</v>
      </c>
      <c r="AV676" s="15" t="s">
        <v>86</v>
      </c>
      <c r="AW676" s="15" t="s">
        <v>32</v>
      </c>
      <c r="AX676" s="15" t="s">
        <v>78</v>
      </c>
      <c r="AY676" s="284" t="s">
        <v>190</v>
      </c>
    </row>
    <row r="677" s="13" customFormat="1">
      <c r="A677" s="13"/>
      <c r="B677" s="232"/>
      <c r="C677" s="233"/>
      <c r="D677" s="234" t="s">
        <v>218</v>
      </c>
      <c r="E677" s="235" t="s">
        <v>1</v>
      </c>
      <c r="F677" s="236" t="s">
        <v>2870</v>
      </c>
      <c r="G677" s="233"/>
      <c r="H677" s="237">
        <v>7</v>
      </c>
      <c r="I677" s="238"/>
      <c r="J677" s="233"/>
      <c r="K677" s="233"/>
      <c r="L677" s="239"/>
      <c r="M677" s="240"/>
      <c r="N677" s="241"/>
      <c r="O677" s="241"/>
      <c r="P677" s="241"/>
      <c r="Q677" s="241"/>
      <c r="R677" s="241"/>
      <c r="S677" s="241"/>
      <c r="T677" s="24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3" t="s">
        <v>218</v>
      </c>
      <c r="AU677" s="243" t="s">
        <v>88</v>
      </c>
      <c r="AV677" s="13" t="s">
        <v>88</v>
      </c>
      <c r="AW677" s="13" t="s">
        <v>32</v>
      </c>
      <c r="AX677" s="13" t="s">
        <v>86</v>
      </c>
      <c r="AY677" s="243" t="s">
        <v>190</v>
      </c>
    </row>
    <row r="678" s="2" customFormat="1" ht="33" customHeight="1">
      <c r="A678" s="39"/>
      <c r="B678" s="40"/>
      <c r="C678" s="219" t="s">
        <v>762</v>
      </c>
      <c r="D678" s="219" t="s">
        <v>193</v>
      </c>
      <c r="E678" s="220" t="s">
        <v>2904</v>
      </c>
      <c r="F678" s="221" t="s">
        <v>2905</v>
      </c>
      <c r="G678" s="222" t="s">
        <v>292</v>
      </c>
      <c r="H678" s="223">
        <v>7</v>
      </c>
      <c r="I678" s="224"/>
      <c r="J678" s="225">
        <f>ROUND(I678*H678,2)</f>
        <v>0</v>
      </c>
      <c r="K678" s="221" t="s">
        <v>197</v>
      </c>
      <c r="L678" s="45"/>
      <c r="M678" s="226" t="s">
        <v>1</v>
      </c>
      <c r="N678" s="227" t="s">
        <v>43</v>
      </c>
      <c r="O678" s="92"/>
      <c r="P678" s="228">
        <f>O678*H678</f>
        <v>0</v>
      </c>
      <c r="Q678" s="228">
        <v>0.0060000000000000001</v>
      </c>
      <c r="R678" s="228">
        <f>Q678*H678</f>
        <v>0.042000000000000003</v>
      </c>
      <c r="S678" s="228">
        <v>0</v>
      </c>
      <c r="T678" s="229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30" t="s">
        <v>198</v>
      </c>
      <c r="AT678" s="230" t="s">
        <v>193</v>
      </c>
      <c r="AU678" s="230" t="s">
        <v>88</v>
      </c>
      <c r="AY678" s="18" t="s">
        <v>190</v>
      </c>
      <c r="BE678" s="231">
        <f>IF(N678="základní",J678,0)</f>
        <v>0</v>
      </c>
      <c r="BF678" s="231">
        <f>IF(N678="snížená",J678,0)</f>
        <v>0</v>
      </c>
      <c r="BG678" s="231">
        <f>IF(N678="zákl. přenesená",J678,0)</f>
        <v>0</v>
      </c>
      <c r="BH678" s="231">
        <f>IF(N678="sníž. přenesená",J678,0)</f>
        <v>0</v>
      </c>
      <c r="BI678" s="231">
        <f>IF(N678="nulová",J678,0)</f>
        <v>0</v>
      </c>
      <c r="BJ678" s="18" t="s">
        <v>86</v>
      </c>
      <c r="BK678" s="231">
        <f>ROUND(I678*H678,2)</f>
        <v>0</v>
      </c>
      <c r="BL678" s="18" t="s">
        <v>198</v>
      </c>
      <c r="BM678" s="230" t="s">
        <v>2906</v>
      </c>
    </row>
    <row r="679" s="15" customFormat="1">
      <c r="A679" s="15"/>
      <c r="B679" s="275"/>
      <c r="C679" s="276"/>
      <c r="D679" s="234" t="s">
        <v>218</v>
      </c>
      <c r="E679" s="277" t="s">
        <v>1</v>
      </c>
      <c r="F679" s="278" t="s">
        <v>2869</v>
      </c>
      <c r="G679" s="276"/>
      <c r="H679" s="277" t="s">
        <v>1</v>
      </c>
      <c r="I679" s="279"/>
      <c r="J679" s="276"/>
      <c r="K679" s="276"/>
      <c r="L679" s="280"/>
      <c r="M679" s="281"/>
      <c r="N679" s="282"/>
      <c r="O679" s="282"/>
      <c r="P679" s="282"/>
      <c r="Q679" s="282"/>
      <c r="R679" s="282"/>
      <c r="S679" s="282"/>
      <c r="T679" s="283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84" t="s">
        <v>218</v>
      </c>
      <c r="AU679" s="284" t="s">
        <v>88</v>
      </c>
      <c r="AV679" s="15" t="s">
        <v>86</v>
      </c>
      <c r="AW679" s="15" t="s">
        <v>32</v>
      </c>
      <c r="AX679" s="15" t="s">
        <v>78</v>
      </c>
      <c r="AY679" s="284" t="s">
        <v>190</v>
      </c>
    </row>
    <row r="680" s="13" customFormat="1">
      <c r="A680" s="13"/>
      <c r="B680" s="232"/>
      <c r="C680" s="233"/>
      <c r="D680" s="234" t="s">
        <v>218</v>
      </c>
      <c r="E680" s="235" t="s">
        <v>1</v>
      </c>
      <c r="F680" s="236" t="s">
        <v>2870</v>
      </c>
      <c r="G680" s="233"/>
      <c r="H680" s="237">
        <v>7</v>
      </c>
      <c r="I680" s="238"/>
      <c r="J680" s="233"/>
      <c r="K680" s="233"/>
      <c r="L680" s="239"/>
      <c r="M680" s="240"/>
      <c r="N680" s="241"/>
      <c r="O680" s="241"/>
      <c r="P680" s="241"/>
      <c r="Q680" s="241"/>
      <c r="R680" s="241"/>
      <c r="S680" s="241"/>
      <c r="T680" s="24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3" t="s">
        <v>218</v>
      </c>
      <c r="AU680" s="243" t="s">
        <v>88</v>
      </c>
      <c r="AV680" s="13" t="s">
        <v>88</v>
      </c>
      <c r="AW680" s="13" t="s">
        <v>32</v>
      </c>
      <c r="AX680" s="13" t="s">
        <v>86</v>
      </c>
      <c r="AY680" s="243" t="s">
        <v>190</v>
      </c>
    </row>
    <row r="681" s="2" customFormat="1" ht="33" customHeight="1">
      <c r="A681" s="39"/>
      <c r="B681" s="40"/>
      <c r="C681" s="255" t="s">
        <v>764</v>
      </c>
      <c r="D681" s="255" t="s">
        <v>299</v>
      </c>
      <c r="E681" s="256" t="s">
        <v>2907</v>
      </c>
      <c r="F681" s="257" t="s">
        <v>2908</v>
      </c>
      <c r="G681" s="258" t="s">
        <v>292</v>
      </c>
      <c r="H681" s="259">
        <v>8.0500000000000007</v>
      </c>
      <c r="I681" s="260"/>
      <c r="J681" s="261">
        <f>ROUND(I681*H681,2)</f>
        <v>0</v>
      </c>
      <c r="K681" s="257" t="s">
        <v>197</v>
      </c>
      <c r="L681" s="262"/>
      <c r="M681" s="263" t="s">
        <v>1</v>
      </c>
      <c r="N681" s="264" t="s">
        <v>43</v>
      </c>
      <c r="O681" s="92"/>
      <c r="P681" s="228">
        <f>O681*H681</f>
        <v>0</v>
      </c>
      <c r="Q681" s="228">
        <v>0.021999999999999999</v>
      </c>
      <c r="R681" s="228">
        <f>Q681*H681</f>
        <v>0.17710000000000001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260</v>
      </c>
      <c r="AT681" s="230" t="s">
        <v>299</v>
      </c>
      <c r="AU681" s="230" t="s">
        <v>88</v>
      </c>
      <c r="AY681" s="18" t="s">
        <v>190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86</v>
      </c>
      <c r="BK681" s="231">
        <f>ROUND(I681*H681,2)</f>
        <v>0</v>
      </c>
      <c r="BL681" s="18" t="s">
        <v>198</v>
      </c>
      <c r="BM681" s="230" t="s">
        <v>2909</v>
      </c>
    </row>
    <row r="682" s="13" customFormat="1">
      <c r="A682" s="13"/>
      <c r="B682" s="232"/>
      <c r="C682" s="233"/>
      <c r="D682" s="234" t="s">
        <v>218</v>
      </c>
      <c r="E682" s="233"/>
      <c r="F682" s="236" t="s">
        <v>2910</v>
      </c>
      <c r="G682" s="233"/>
      <c r="H682" s="237">
        <v>8.0500000000000007</v>
      </c>
      <c r="I682" s="238"/>
      <c r="J682" s="233"/>
      <c r="K682" s="233"/>
      <c r="L682" s="239"/>
      <c r="M682" s="240"/>
      <c r="N682" s="241"/>
      <c r="O682" s="241"/>
      <c r="P682" s="241"/>
      <c r="Q682" s="241"/>
      <c r="R682" s="241"/>
      <c r="S682" s="241"/>
      <c r="T682" s="24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3" t="s">
        <v>218</v>
      </c>
      <c r="AU682" s="243" t="s">
        <v>88</v>
      </c>
      <c r="AV682" s="13" t="s">
        <v>88</v>
      </c>
      <c r="AW682" s="13" t="s">
        <v>4</v>
      </c>
      <c r="AX682" s="13" t="s">
        <v>86</v>
      </c>
      <c r="AY682" s="243" t="s">
        <v>190</v>
      </c>
    </row>
    <row r="683" s="2" customFormat="1" ht="24.15" customHeight="1">
      <c r="A683" s="39"/>
      <c r="B683" s="40"/>
      <c r="C683" s="219" t="s">
        <v>768</v>
      </c>
      <c r="D683" s="219" t="s">
        <v>193</v>
      </c>
      <c r="E683" s="220" t="s">
        <v>2911</v>
      </c>
      <c r="F683" s="221" t="s">
        <v>2912</v>
      </c>
      <c r="G683" s="222" t="s">
        <v>213</v>
      </c>
      <c r="H683" s="223">
        <v>12.539999999999999</v>
      </c>
      <c r="I683" s="224"/>
      <c r="J683" s="225">
        <f>ROUND(I683*H683,2)</f>
        <v>0</v>
      </c>
      <c r="K683" s="221" t="s">
        <v>197</v>
      </c>
      <c r="L683" s="45"/>
      <c r="M683" s="226" t="s">
        <v>1</v>
      </c>
      <c r="N683" s="227" t="s">
        <v>43</v>
      </c>
      <c r="O683" s="92"/>
      <c r="P683" s="228">
        <f>O683*H683</f>
        <v>0</v>
      </c>
      <c r="Q683" s="228">
        <v>0.00018000000000000001</v>
      </c>
      <c r="R683" s="228">
        <f>Q683*H683</f>
        <v>0.0022572</v>
      </c>
      <c r="S683" s="228">
        <v>0</v>
      </c>
      <c r="T683" s="22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0" t="s">
        <v>198</v>
      </c>
      <c r="AT683" s="230" t="s">
        <v>193</v>
      </c>
      <c r="AU683" s="230" t="s">
        <v>88</v>
      </c>
      <c r="AY683" s="18" t="s">
        <v>190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8" t="s">
        <v>86</v>
      </c>
      <c r="BK683" s="231">
        <f>ROUND(I683*H683,2)</f>
        <v>0</v>
      </c>
      <c r="BL683" s="18" t="s">
        <v>198</v>
      </c>
      <c r="BM683" s="230" t="s">
        <v>2913</v>
      </c>
    </row>
    <row r="684" s="15" customFormat="1">
      <c r="A684" s="15"/>
      <c r="B684" s="275"/>
      <c r="C684" s="276"/>
      <c r="D684" s="234" t="s">
        <v>218</v>
      </c>
      <c r="E684" s="277" t="s">
        <v>1</v>
      </c>
      <c r="F684" s="278" t="s">
        <v>2869</v>
      </c>
      <c r="G684" s="276"/>
      <c r="H684" s="277" t="s">
        <v>1</v>
      </c>
      <c r="I684" s="279"/>
      <c r="J684" s="276"/>
      <c r="K684" s="276"/>
      <c r="L684" s="280"/>
      <c r="M684" s="281"/>
      <c r="N684" s="282"/>
      <c r="O684" s="282"/>
      <c r="P684" s="282"/>
      <c r="Q684" s="282"/>
      <c r="R684" s="282"/>
      <c r="S684" s="282"/>
      <c r="T684" s="283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84" t="s">
        <v>218</v>
      </c>
      <c r="AU684" s="284" t="s">
        <v>88</v>
      </c>
      <c r="AV684" s="15" t="s">
        <v>86</v>
      </c>
      <c r="AW684" s="15" t="s">
        <v>32</v>
      </c>
      <c r="AX684" s="15" t="s">
        <v>78</v>
      </c>
      <c r="AY684" s="284" t="s">
        <v>190</v>
      </c>
    </row>
    <row r="685" s="13" customFormat="1">
      <c r="A685" s="13"/>
      <c r="B685" s="232"/>
      <c r="C685" s="233"/>
      <c r="D685" s="234" t="s">
        <v>218</v>
      </c>
      <c r="E685" s="235" t="s">
        <v>1</v>
      </c>
      <c r="F685" s="236" t="s">
        <v>2914</v>
      </c>
      <c r="G685" s="233"/>
      <c r="H685" s="237">
        <v>12.539999999999999</v>
      </c>
      <c r="I685" s="238"/>
      <c r="J685" s="233"/>
      <c r="K685" s="233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218</v>
      </c>
      <c r="AU685" s="243" t="s">
        <v>88</v>
      </c>
      <c r="AV685" s="13" t="s">
        <v>88</v>
      </c>
      <c r="AW685" s="13" t="s">
        <v>32</v>
      </c>
      <c r="AX685" s="13" t="s">
        <v>86</v>
      </c>
      <c r="AY685" s="243" t="s">
        <v>190</v>
      </c>
    </row>
    <row r="686" s="2" customFormat="1" ht="16.5" customHeight="1">
      <c r="A686" s="39"/>
      <c r="B686" s="40"/>
      <c r="C686" s="255" t="s">
        <v>772</v>
      </c>
      <c r="D686" s="255" t="s">
        <v>299</v>
      </c>
      <c r="E686" s="256" t="s">
        <v>2915</v>
      </c>
      <c r="F686" s="257" t="s">
        <v>2916</v>
      </c>
      <c r="G686" s="258" t="s">
        <v>213</v>
      </c>
      <c r="H686" s="259">
        <v>13.167</v>
      </c>
      <c r="I686" s="260"/>
      <c r="J686" s="261">
        <f>ROUND(I686*H686,2)</f>
        <v>0</v>
      </c>
      <c r="K686" s="257" t="s">
        <v>197</v>
      </c>
      <c r="L686" s="262"/>
      <c r="M686" s="263" t="s">
        <v>1</v>
      </c>
      <c r="N686" s="264" t="s">
        <v>43</v>
      </c>
      <c r="O686" s="92"/>
      <c r="P686" s="228">
        <f>O686*H686</f>
        <v>0</v>
      </c>
      <c r="Q686" s="228">
        <v>0.00032000000000000003</v>
      </c>
      <c r="R686" s="228">
        <f>Q686*H686</f>
        <v>0.0042134400000000006</v>
      </c>
      <c r="S686" s="228">
        <v>0</v>
      </c>
      <c r="T686" s="229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30" t="s">
        <v>260</v>
      </c>
      <c r="AT686" s="230" t="s">
        <v>299</v>
      </c>
      <c r="AU686" s="230" t="s">
        <v>88</v>
      </c>
      <c r="AY686" s="18" t="s">
        <v>190</v>
      </c>
      <c r="BE686" s="231">
        <f>IF(N686="základní",J686,0)</f>
        <v>0</v>
      </c>
      <c r="BF686" s="231">
        <f>IF(N686="snížená",J686,0)</f>
        <v>0</v>
      </c>
      <c r="BG686" s="231">
        <f>IF(N686="zákl. přenesená",J686,0)</f>
        <v>0</v>
      </c>
      <c r="BH686" s="231">
        <f>IF(N686="sníž. přenesená",J686,0)</f>
        <v>0</v>
      </c>
      <c r="BI686" s="231">
        <f>IF(N686="nulová",J686,0)</f>
        <v>0</v>
      </c>
      <c r="BJ686" s="18" t="s">
        <v>86</v>
      </c>
      <c r="BK686" s="231">
        <f>ROUND(I686*H686,2)</f>
        <v>0</v>
      </c>
      <c r="BL686" s="18" t="s">
        <v>198</v>
      </c>
      <c r="BM686" s="230" t="s">
        <v>2917</v>
      </c>
    </row>
    <row r="687" s="13" customFormat="1">
      <c r="A687" s="13"/>
      <c r="B687" s="232"/>
      <c r="C687" s="233"/>
      <c r="D687" s="234" t="s">
        <v>218</v>
      </c>
      <c r="E687" s="233"/>
      <c r="F687" s="236" t="s">
        <v>2918</v>
      </c>
      <c r="G687" s="233"/>
      <c r="H687" s="237">
        <v>13.167</v>
      </c>
      <c r="I687" s="238"/>
      <c r="J687" s="233"/>
      <c r="K687" s="233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218</v>
      </c>
      <c r="AU687" s="243" t="s">
        <v>88</v>
      </c>
      <c r="AV687" s="13" t="s">
        <v>88</v>
      </c>
      <c r="AW687" s="13" t="s">
        <v>4</v>
      </c>
      <c r="AX687" s="13" t="s">
        <v>86</v>
      </c>
      <c r="AY687" s="243" t="s">
        <v>190</v>
      </c>
    </row>
    <row r="688" s="2" customFormat="1" ht="24.15" customHeight="1">
      <c r="A688" s="39"/>
      <c r="B688" s="40"/>
      <c r="C688" s="219" t="s">
        <v>776</v>
      </c>
      <c r="D688" s="219" t="s">
        <v>193</v>
      </c>
      <c r="E688" s="220" t="s">
        <v>2919</v>
      </c>
      <c r="F688" s="221" t="s">
        <v>2920</v>
      </c>
      <c r="G688" s="222" t="s">
        <v>595</v>
      </c>
      <c r="H688" s="269"/>
      <c r="I688" s="224"/>
      <c r="J688" s="225">
        <f>ROUND(I688*H688,2)</f>
        <v>0</v>
      </c>
      <c r="K688" s="221" t="s">
        <v>197</v>
      </c>
      <c r="L688" s="45"/>
      <c r="M688" s="226" t="s">
        <v>1</v>
      </c>
      <c r="N688" s="227" t="s">
        <v>43</v>
      </c>
      <c r="O688" s="92"/>
      <c r="P688" s="228">
        <f>O688*H688</f>
        <v>0</v>
      </c>
      <c r="Q688" s="228">
        <v>0</v>
      </c>
      <c r="R688" s="228">
        <f>Q688*H688</f>
        <v>0</v>
      </c>
      <c r="S688" s="228">
        <v>0</v>
      </c>
      <c r="T688" s="229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0" t="s">
        <v>198</v>
      </c>
      <c r="AT688" s="230" t="s">
        <v>193</v>
      </c>
      <c r="AU688" s="230" t="s">
        <v>88</v>
      </c>
      <c r="AY688" s="18" t="s">
        <v>190</v>
      </c>
      <c r="BE688" s="231">
        <f>IF(N688="základní",J688,0)</f>
        <v>0</v>
      </c>
      <c r="BF688" s="231">
        <f>IF(N688="snížená",J688,0)</f>
        <v>0</v>
      </c>
      <c r="BG688" s="231">
        <f>IF(N688="zákl. přenesená",J688,0)</f>
        <v>0</v>
      </c>
      <c r="BH688" s="231">
        <f>IF(N688="sníž. přenesená",J688,0)</f>
        <v>0</v>
      </c>
      <c r="BI688" s="231">
        <f>IF(N688="nulová",J688,0)</f>
        <v>0</v>
      </c>
      <c r="BJ688" s="18" t="s">
        <v>86</v>
      </c>
      <c r="BK688" s="231">
        <f>ROUND(I688*H688,2)</f>
        <v>0</v>
      </c>
      <c r="BL688" s="18" t="s">
        <v>198</v>
      </c>
      <c r="BM688" s="230" t="s">
        <v>2921</v>
      </c>
    </row>
    <row r="689" s="12" customFormat="1" ht="22.8" customHeight="1">
      <c r="A689" s="12"/>
      <c r="B689" s="203"/>
      <c r="C689" s="204"/>
      <c r="D689" s="205" t="s">
        <v>77</v>
      </c>
      <c r="E689" s="217" t="s">
        <v>620</v>
      </c>
      <c r="F689" s="217" t="s">
        <v>2006</v>
      </c>
      <c r="G689" s="204"/>
      <c r="H689" s="204"/>
      <c r="I689" s="207"/>
      <c r="J689" s="218">
        <f>BK689</f>
        <v>0</v>
      </c>
      <c r="K689" s="204"/>
      <c r="L689" s="209"/>
      <c r="M689" s="210"/>
      <c r="N689" s="211"/>
      <c r="O689" s="211"/>
      <c r="P689" s="212">
        <f>SUM(P690:P695)</f>
        <v>0</v>
      </c>
      <c r="Q689" s="211"/>
      <c r="R689" s="212">
        <f>SUM(R690:R695)</f>
        <v>0.0184</v>
      </c>
      <c r="S689" s="211"/>
      <c r="T689" s="213">
        <f>SUM(T690:T695)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14" t="s">
        <v>88</v>
      </c>
      <c r="AT689" s="215" t="s">
        <v>77</v>
      </c>
      <c r="AU689" s="215" t="s">
        <v>86</v>
      </c>
      <c r="AY689" s="214" t="s">
        <v>190</v>
      </c>
      <c r="BK689" s="216">
        <f>SUM(BK690:BK695)</f>
        <v>0</v>
      </c>
    </row>
    <row r="690" s="2" customFormat="1" ht="24.15" customHeight="1">
      <c r="A690" s="39"/>
      <c r="B690" s="40"/>
      <c r="C690" s="219" t="s">
        <v>778</v>
      </c>
      <c r="D690" s="219" t="s">
        <v>193</v>
      </c>
      <c r="E690" s="220" t="s">
        <v>2922</v>
      </c>
      <c r="F690" s="221" t="s">
        <v>2923</v>
      </c>
      <c r="G690" s="222" t="s">
        <v>292</v>
      </c>
      <c r="H690" s="223">
        <v>20</v>
      </c>
      <c r="I690" s="224"/>
      <c r="J690" s="225">
        <f>ROUND(I690*H690,2)</f>
        <v>0</v>
      </c>
      <c r="K690" s="221" t="s">
        <v>197</v>
      </c>
      <c r="L690" s="45"/>
      <c r="M690" s="226" t="s">
        <v>1</v>
      </c>
      <c r="N690" s="227" t="s">
        <v>43</v>
      </c>
      <c r="O690" s="92"/>
      <c r="P690" s="228">
        <f>O690*H690</f>
        <v>0</v>
      </c>
      <c r="Q690" s="228">
        <v>0.00027</v>
      </c>
      <c r="R690" s="228">
        <f>Q690*H690</f>
        <v>0.0054000000000000003</v>
      </c>
      <c r="S690" s="228">
        <v>0</v>
      </c>
      <c r="T690" s="229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198</v>
      </c>
      <c r="AT690" s="230" t="s">
        <v>193</v>
      </c>
      <c r="AU690" s="230" t="s">
        <v>88</v>
      </c>
      <c r="AY690" s="18" t="s">
        <v>190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86</v>
      </c>
      <c r="BK690" s="231">
        <f>ROUND(I690*H690,2)</f>
        <v>0</v>
      </c>
      <c r="BL690" s="18" t="s">
        <v>198</v>
      </c>
      <c r="BM690" s="230" t="s">
        <v>2924</v>
      </c>
    </row>
    <row r="691" s="13" customFormat="1">
      <c r="A691" s="13"/>
      <c r="B691" s="232"/>
      <c r="C691" s="233"/>
      <c r="D691" s="234" t="s">
        <v>218</v>
      </c>
      <c r="E691" s="235" t="s">
        <v>1</v>
      </c>
      <c r="F691" s="236" t="s">
        <v>2857</v>
      </c>
      <c r="G691" s="233"/>
      <c r="H691" s="237">
        <v>20</v>
      </c>
      <c r="I691" s="238"/>
      <c r="J691" s="233"/>
      <c r="K691" s="233"/>
      <c r="L691" s="239"/>
      <c r="M691" s="240"/>
      <c r="N691" s="241"/>
      <c r="O691" s="241"/>
      <c r="P691" s="241"/>
      <c r="Q691" s="241"/>
      <c r="R691" s="241"/>
      <c r="S691" s="241"/>
      <c r="T691" s="24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3" t="s">
        <v>218</v>
      </c>
      <c r="AU691" s="243" t="s">
        <v>88</v>
      </c>
      <c r="AV691" s="13" t="s">
        <v>88</v>
      </c>
      <c r="AW691" s="13" t="s">
        <v>32</v>
      </c>
      <c r="AX691" s="13" t="s">
        <v>78</v>
      </c>
      <c r="AY691" s="243" t="s">
        <v>190</v>
      </c>
    </row>
    <row r="692" s="14" customFormat="1">
      <c r="A692" s="14"/>
      <c r="B692" s="244"/>
      <c r="C692" s="245"/>
      <c r="D692" s="234" t="s">
        <v>218</v>
      </c>
      <c r="E692" s="246" t="s">
        <v>1</v>
      </c>
      <c r="F692" s="247" t="s">
        <v>221</v>
      </c>
      <c r="G692" s="245"/>
      <c r="H692" s="248">
        <v>20</v>
      </c>
      <c r="I692" s="249"/>
      <c r="J692" s="245"/>
      <c r="K692" s="245"/>
      <c r="L692" s="250"/>
      <c r="M692" s="251"/>
      <c r="N692" s="252"/>
      <c r="O692" s="252"/>
      <c r="P692" s="252"/>
      <c r="Q692" s="252"/>
      <c r="R692" s="252"/>
      <c r="S692" s="252"/>
      <c r="T692" s="25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4" t="s">
        <v>218</v>
      </c>
      <c r="AU692" s="254" t="s">
        <v>88</v>
      </c>
      <c r="AV692" s="14" t="s">
        <v>210</v>
      </c>
      <c r="AW692" s="14" t="s">
        <v>32</v>
      </c>
      <c r="AX692" s="14" t="s">
        <v>86</v>
      </c>
      <c r="AY692" s="254" t="s">
        <v>190</v>
      </c>
    </row>
    <row r="693" s="2" customFormat="1" ht="24.15" customHeight="1">
      <c r="A693" s="39"/>
      <c r="B693" s="40"/>
      <c r="C693" s="219" t="s">
        <v>782</v>
      </c>
      <c r="D693" s="219" t="s">
        <v>193</v>
      </c>
      <c r="E693" s="220" t="s">
        <v>2925</v>
      </c>
      <c r="F693" s="221" t="s">
        <v>2926</v>
      </c>
      <c r="G693" s="222" t="s">
        <v>292</v>
      </c>
      <c r="H693" s="223">
        <v>20</v>
      </c>
      <c r="I693" s="224"/>
      <c r="J693" s="225">
        <f>ROUND(I693*H693,2)</f>
        <v>0</v>
      </c>
      <c r="K693" s="221" t="s">
        <v>197</v>
      </c>
      <c r="L693" s="45"/>
      <c r="M693" s="226" t="s">
        <v>1</v>
      </c>
      <c r="N693" s="227" t="s">
        <v>43</v>
      </c>
      <c r="O693" s="92"/>
      <c r="P693" s="228">
        <f>O693*H693</f>
        <v>0</v>
      </c>
      <c r="Q693" s="228">
        <v>0.00064999999999999997</v>
      </c>
      <c r="R693" s="228">
        <f>Q693*H693</f>
        <v>0.012999999999999999</v>
      </c>
      <c r="S693" s="228">
        <v>0</v>
      </c>
      <c r="T693" s="229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0" t="s">
        <v>198</v>
      </c>
      <c r="AT693" s="230" t="s">
        <v>193</v>
      </c>
      <c r="AU693" s="230" t="s">
        <v>88</v>
      </c>
      <c r="AY693" s="18" t="s">
        <v>190</v>
      </c>
      <c r="BE693" s="231">
        <f>IF(N693="základní",J693,0)</f>
        <v>0</v>
      </c>
      <c r="BF693" s="231">
        <f>IF(N693="snížená",J693,0)</f>
        <v>0</v>
      </c>
      <c r="BG693" s="231">
        <f>IF(N693="zákl. přenesená",J693,0)</f>
        <v>0</v>
      </c>
      <c r="BH693" s="231">
        <f>IF(N693="sníž. přenesená",J693,0)</f>
        <v>0</v>
      </c>
      <c r="BI693" s="231">
        <f>IF(N693="nulová",J693,0)</f>
        <v>0</v>
      </c>
      <c r="BJ693" s="18" t="s">
        <v>86</v>
      </c>
      <c r="BK693" s="231">
        <f>ROUND(I693*H693,2)</f>
        <v>0</v>
      </c>
      <c r="BL693" s="18" t="s">
        <v>198</v>
      </c>
      <c r="BM693" s="230" t="s">
        <v>2927</v>
      </c>
    </row>
    <row r="694" s="13" customFormat="1">
      <c r="A694" s="13"/>
      <c r="B694" s="232"/>
      <c r="C694" s="233"/>
      <c r="D694" s="234" t="s">
        <v>218</v>
      </c>
      <c r="E694" s="235" t="s">
        <v>1</v>
      </c>
      <c r="F694" s="236" t="s">
        <v>2857</v>
      </c>
      <c r="G694" s="233"/>
      <c r="H694" s="237">
        <v>20</v>
      </c>
      <c r="I694" s="238"/>
      <c r="J694" s="233"/>
      <c r="K694" s="233"/>
      <c r="L694" s="239"/>
      <c r="M694" s="240"/>
      <c r="N694" s="241"/>
      <c r="O694" s="241"/>
      <c r="P694" s="241"/>
      <c r="Q694" s="241"/>
      <c r="R694" s="241"/>
      <c r="S694" s="241"/>
      <c r="T694" s="24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3" t="s">
        <v>218</v>
      </c>
      <c r="AU694" s="243" t="s">
        <v>88</v>
      </c>
      <c r="AV694" s="13" t="s">
        <v>88</v>
      </c>
      <c r="AW694" s="13" t="s">
        <v>32</v>
      </c>
      <c r="AX694" s="13" t="s">
        <v>78</v>
      </c>
      <c r="AY694" s="243" t="s">
        <v>190</v>
      </c>
    </row>
    <row r="695" s="14" customFormat="1">
      <c r="A695" s="14"/>
      <c r="B695" s="244"/>
      <c r="C695" s="245"/>
      <c r="D695" s="234" t="s">
        <v>218</v>
      </c>
      <c r="E695" s="246" t="s">
        <v>1</v>
      </c>
      <c r="F695" s="247" t="s">
        <v>221</v>
      </c>
      <c r="G695" s="245"/>
      <c r="H695" s="248">
        <v>20</v>
      </c>
      <c r="I695" s="249"/>
      <c r="J695" s="245"/>
      <c r="K695" s="245"/>
      <c r="L695" s="250"/>
      <c r="M695" s="296"/>
      <c r="N695" s="297"/>
      <c r="O695" s="297"/>
      <c r="P695" s="297"/>
      <c r="Q695" s="297"/>
      <c r="R695" s="297"/>
      <c r="S695" s="297"/>
      <c r="T695" s="298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4" t="s">
        <v>218</v>
      </c>
      <c r="AU695" s="254" t="s">
        <v>88</v>
      </c>
      <c r="AV695" s="14" t="s">
        <v>210</v>
      </c>
      <c r="AW695" s="14" t="s">
        <v>32</v>
      </c>
      <c r="AX695" s="14" t="s">
        <v>86</v>
      </c>
      <c r="AY695" s="254" t="s">
        <v>190</v>
      </c>
    </row>
    <row r="696" s="2" customFormat="1" ht="6.96" customHeight="1">
      <c r="A696" s="39"/>
      <c r="B696" s="67"/>
      <c r="C696" s="68"/>
      <c r="D696" s="68"/>
      <c r="E696" s="68"/>
      <c r="F696" s="68"/>
      <c r="G696" s="68"/>
      <c r="H696" s="68"/>
      <c r="I696" s="68"/>
      <c r="J696" s="68"/>
      <c r="K696" s="68"/>
      <c r="L696" s="45"/>
      <c r="M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</row>
  </sheetData>
  <sheetProtection sheet="1" autoFilter="0" formatColumns="0" formatRows="0" objects="1" scenarios="1" spinCount="100000" saltValue="DsKZAXbUgE3MrLt+jhpMgL9mwfYXUKUaR+JDJXi9PXxceNlArMLRIj5eMDE6sOhZCTpKChrWjNum3Blmg/gnMQ==" hashValue="SOi2RE9bAVyXL/xMd+iHYn+xruNTjS3NAg63cZiS6sACmrQ6vD/8J2HImuVxtUlw7QWQCbyukzZVwC5EBP5tug==" algorithmName="SHA-512" password="CC35"/>
  <autoFilter ref="C147:K695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2928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ROUND((SUM(BE118:BE122)),  2)</f>
        <v>0</v>
      </c>
      <c r="G33" s="39"/>
      <c r="H33" s="39"/>
      <c r="I33" s="156">
        <v>0.20999999999999999</v>
      </c>
      <c r="J33" s="155">
        <f>ROUND(((SUM(BE118:BE122))*I33),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ROUND((SUM(BF118:BF122)),  2)</f>
        <v>0</v>
      </c>
      <c r="G34" s="39"/>
      <c r="H34" s="39"/>
      <c r="I34" s="156">
        <v>0.12</v>
      </c>
      <c r="J34" s="155">
        <f>ROUND(((SUM(BF118:BF122))*I34),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ROUND((SUM(BG118:BG122)),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ROUND((SUM(BH118:BH122)),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ROUND((SUM(BI118:BI122)),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R3 - Prodloužení přeložky plynu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2929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2930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175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Úpravy veřejného parteru a zahrady objektů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R3 - Prodloužení přeložky plynu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Husova 69 a 110 - 113</v>
      </c>
      <c r="G112" s="41"/>
      <c r="H112" s="41"/>
      <c r="I112" s="33" t="s">
        <v>22</v>
      </c>
      <c r="J112" s="80" t="str">
        <f>IF(J12="","",J12)</f>
        <v>15. 5. 2024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>Ing. Arch. Jakub Našinec</v>
      </c>
      <c r="G114" s="41"/>
      <c r="H114" s="41"/>
      <c r="I114" s="33" t="s">
        <v>30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33</v>
      </c>
      <c r="J115" s="37" t="str">
        <f>E24</f>
        <v>QSB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176</v>
      </c>
      <c r="D117" s="195" t="s">
        <v>63</v>
      </c>
      <c r="E117" s="195" t="s">
        <v>59</v>
      </c>
      <c r="F117" s="195" t="s">
        <v>60</v>
      </c>
      <c r="G117" s="195" t="s">
        <v>177</v>
      </c>
      <c r="H117" s="195" t="s">
        <v>178</v>
      </c>
      <c r="I117" s="195" t="s">
        <v>179</v>
      </c>
      <c r="J117" s="195" t="s">
        <v>127</v>
      </c>
      <c r="K117" s="196" t="s">
        <v>180</v>
      </c>
      <c r="L117" s="197"/>
      <c r="M117" s="101" t="s">
        <v>1</v>
      </c>
      <c r="N117" s="102" t="s">
        <v>42</v>
      </c>
      <c r="O117" s="102" t="s">
        <v>181</v>
      </c>
      <c r="P117" s="102" t="s">
        <v>182</v>
      </c>
      <c r="Q117" s="102" t="s">
        <v>183</v>
      </c>
      <c r="R117" s="102" t="s">
        <v>184</v>
      </c>
      <c r="S117" s="102" t="s">
        <v>185</v>
      </c>
      <c r="T117" s="103" t="s">
        <v>186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187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77</v>
      </c>
      <c r="AU118" s="18" t="s">
        <v>129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77</v>
      </c>
      <c r="E119" s="206" t="s">
        <v>2931</v>
      </c>
      <c r="F119" s="206" t="s">
        <v>2932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210</v>
      </c>
      <c r="AT119" s="215" t="s">
        <v>77</v>
      </c>
      <c r="AU119" s="215" t="s">
        <v>78</v>
      </c>
      <c r="AY119" s="214" t="s">
        <v>190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77</v>
      </c>
      <c r="E120" s="217" t="s">
        <v>188</v>
      </c>
      <c r="F120" s="217" t="s">
        <v>114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SUM(P121:P122)</f>
        <v>0</v>
      </c>
      <c r="Q120" s="211"/>
      <c r="R120" s="212">
        <f>SUM(R121:R122)</f>
        <v>0</v>
      </c>
      <c r="S120" s="211"/>
      <c r="T120" s="21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210</v>
      </c>
      <c r="AT120" s="215" t="s">
        <v>77</v>
      </c>
      <c r="AU120" s="215" t="s">
        <v>86</v>
      </c>
      <c r="AY120" s="214" t="s">
        <v>190</v>
      </c>
      <c r="BK120" s="216">
        <f>SUM(BK121:BK122)</f>
        <v>0</v>
      </c>
    </row>
    <row r="121" s="2" customFormat="1" ht="24.15" customHeight="1">
      <c r="A121" s="39"/>
      <c r="B121" s="40"/>
      <c r="C121" s="219" t="s">
        <v>86</v>
      </c>
      <c r="D121" s="219" t="s">
        <v>193</v>
      </c>
      <c r="E121" s="220" t="s">
        <v>2933</v>
      </c>
      <c r="F121" s="221" t="s">
        <v>2934</v>
      </c>
      <c r="G121" s="222" t="s">
        <v>206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43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479</v>
      </c>
      <c r="AT121" s="230" t="s">
        <v>193</v>
      </c>
      <c r="AU121" s="230" t="s">
        <v>88</v>
      </c>
      <c r="AY121" s="18" t="s">
        <v>190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86</v>
      </c>
      <c r="BK121" s="231">
        <f>ROUND(I121*H121,2)</f>
        <v>0</v>
      </c>
      <c r="BL121" s="18" t="s">
        <v>479</v>
      </c>
      <c r="BM121" s="230" t="s">
        <v>2935</v>
      </c>
    </row>
    <row r="122" s="2" customFormat="1" ht="16.5" customHeight="1">
      <c r="A122" s="39"/>
      <c r="B122" s="40"/>
      <c r="C122" s="219" t="s">
        <v>88</v>
      </c>
      <c r="D122" s="219" t="s">
        <v>193</v>
      </c>
      <c r="E122" s="220" t="s">
        <v>2936</v>
      </c>
      <c r="F122" s="221" t="s">
        <v>1771</v>
      </c>
      <c r="G122" s="222" t="s">
        <v>206</v>
      </c>
      <c r="H122" s="223">
        <v>1</v>
      </c>
      <c r="I122" s="224"/>
      <c r="J122" s="225">
        <f>ROUND(I122*H122,2)</f>
        <v>0</v>
      </c>
      <c r="K122" s="221" t="s">
        <v>1</v>
      </c>
      <c r="L122" s="45"/>
      <c r="M122" s="270" t="s">
        <v>1</v>
      </c>
      <c r="N122" s="271" t="s">
        <v>43</v>
      </c>
      <c r="O122" s="272"/>
      <c r="P122" s="273">
        <f>O122*H122</f>
        <v>0</v>
      </c>
      <c r="Q122" s="273">
        <v>0</v>
      </c>
      <c r="R122" s="273">
        <f>Q122*H122</f>
        <v>0</v>
      </c>
      <c r="S122" s="273">
        <v>0</v>
      </c>
      <c r="T122" s="274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479</v>
      </c>
      <c r="AT122" s="230" t="s">
        <v>193</v>
      </c>
      <c r="AU122" s="230" t="s">
        <v>88</v>
      </c>
      <c r="AY122" s="18" t="s">
        <v>190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86</v>
      </c>
      <c r="BK122" s="231">
        <f>ROUND(I122*H122,2)</f>
        <v>0</v>
      </c>
      <c r="BL122" s="18" t="s">
        <v>479</v>
      </c>
      <c r="BM122" s="230" t="s">
        <v>2937</v>
      </c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45"/>
      <c r="M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</sheetData>
  <sheetProtection sheet="1" autoFilter="0" formatColumns="0" formatRows="0" objects="1" scenarios="1" spinCount="100000" saltValue="mBpJSLm6B/fnA1qXTP14Z1t5Ajz8glpf3gj0rOzU1W/8dqJCRp+JOd60mkvQ0ZENcmcS526GaJW+q4mMKSYnUw==" hashValue="8loRTW9LJxKlEcxvMmaFD/Zyb3f2rq7BCP3QKTUzj+R2xNpJ5jxKBFPxmq3u9pCqRf/gM5umTmvU3Fsnl9e5d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2938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ROUND((SUM(BE131:BE224)),  2)</f>
        <v>0</v>
      </c>
      <c r="G33" s="39"/>
      <c r="H33" s="39"/>
      <c r="I33" s="156">
        <v>0.20999999999999999</v>
      </c>
      <c r="J33" s="155">
        <f>ROUND(((SUM(BE131:BE224))*I33),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ROUND((SUM(BF131:BF224)),  2)</f>
        <v>0</v>
      </c>
      <c r="G34" s="39"/>
      <c r="H34" s="39"/>
      <c r="I34" s="156">
        <v>0.12</v>
      </c>
      <c r="J34" s="155">
        <f>ROUND(((SUM(BF131:BF224))*I34),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ROUND((SUM(BG131:BG224)),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ROUND((SUM(BH131:BH224)),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ROUND((SUM(BI131:BI224)),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R4 - Vnejší silnoproudé rozvody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2939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2940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2941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2942</v>
      </c>
      <c r="E100" s="183"/>
      <c r="F100" s="183"/>
      <c r="G100" s="183"/>
      <c r="H100" s="183"/>
      <c r="I100" s="183"/>
      <c r="J100" s="184">
        <f>J151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1571</v>
      </c>
      <c r="E101" s="183"/>
      <c r="F101" s="183"/>
      <c r="G101" s="183"/>
      <c r="H101" s="183"/>
      <c r="I101" s="183"/>
      <c r="J101" s="184">
        <f>J157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1572</v>
      </c>
      <c r="E102" s="189"/>
      <c r="F102" s="189"/>
      <c r="G102" s="189"/>
      <c r="H102" s="189"/>
      <c r="I102" s="189"/>
      <c r="J102" s="190">
        <f>J158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1870</v>
      </c>
      <c r="E103" s="189"/>
      <c r="F103" s="189"/>
      <c r="G103" s="189"/>
      <c r="H103" s="189"/>
      <c r="I103" s="189"/>
      <c r="J103" s="190">
        <f>J164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1573</v>
      </c>
      <c r="E104" s="189"/>
      <c r="F104" s="189"/>
      <c r="G104" s="189"/>
      <c r="H104" s="189"/>
      <c r="I104" s="189"/>
      <c r="J104" s="190">
        <f>J167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1871</v>
      </c>
      <c r="E105" s="189"/>
      <c r="F105" s="189"/>
      <c r="G105" s="189"/>
      <c r="H105" s="189"/>
      <c r="I105" s="189"/>
      <c r="J105" s="190">
        <f>J176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1822</v>
      </c>
      <c r="E106" s="189"/>
      <c r="F106" s="189"/>
      <c r="G106" s="189"/>
      <c r="H106" s="189"/>
      <c r="I106" s="189"/>
      <c r="J106" s="190">
        <f>J183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1872</v>
      </c>
      <c r="E107" s="189"/>
      <c r="F107" s="189"/>
      <c r="G107" s="189"/>
      <c r="H107" s="189"/>
      <c r="I107" s="189"/>
      <c r="J107" s="190">
        <f>J204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1575</v>
      </c>
      <c r="E108" s="189"/>
      <c r="F108" s="189"/>
      <c r="G108" s="189"/>
      <c r="H108" s="189"/>
      <c r="I108" s="189"/>
      <c r="J108" s="190">
        <f>J210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0"/>
      <c r="C109" s="181"/>
      <c r="D109" s="182" t="s">
        <v>1773</v>
      </c>
      <c r="E109" s="183"/>
      <c r="F109" s="183"/>
      <c r="G109" s="183"/>
      <c r="H109" s="183"/>
      <c r="I109" s="183"/>
      <c r="J109" s="184">
        <f>J212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6"/>
      <c r="C110" s="187"/>
      <c r="D110" s="188" t="s">
        <v>170</v>
      </c>
      <c r="E110" s="189"/>
      <c r="F110" s="189"/>
      <c r="G110" s="189"/>
      <c r="H110" s="189"/>
      <c r="I110" s="189"/>
      <c r="J110" s="190">
        <f>J213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2035</v>
      </c>
      <c r="E111" s="189"/>
      <c r="F111" s="189"/>
      <c r="G111" s="189"/>
      <c r="H111" s="189"/>
      <c r="I111" s="189"/>
      <c r="J111" s="190">
        <f>J221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175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Úpravy veřejného parteru a zahrady objektů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123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R4 - Vnejší silnoproudé rozvody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Husova 69 a 110 - 113</v>
      </c>
      <c r="G125" s="41"/>
      <c r="H125" s="41"/>
      <c r="I125" s="33" t="s">
        <v>22</v>
      </c>
      <c r="J125" s="80" t="str">
        <f>IF(J12="","",J12)</f>
        <v>15. 5. 2024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E15</f>
        <v>Ing. Arch. Jakub Našinec</v>
      </c>
      <c r="G127" s="41"/>
      <c r="H127" s="41"/>
      <c r="I127" s="33" t="s">
        <v>30</v>
      </c>
      <c r="J127" s="37" t="str">
        <f>E21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28</v>
      </c>
      <c r="D128" s="41"/>
      <c r="E128" s="41"/>
      <c r="F128" s="28" t="str">
        <f>IF(E18="","",E18)</f>
        <v>Vyplň údaj</v>
      </c>
      <c r="G128" s="41"/>
      <c r="H128" s="41"/>
      <c r="I128" s="33" t="s">
        <v>33</v>
      </c>
      <c r="J128" s="37" t="str">
        <f>E24</f>
        <v>QSB s.r.o.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176</v>
      </c>
      <c r="D130" s="195" t="s">
        <v>63</v>
      </c>
      <c r="E130" s="195" t="s">
        <v>59</v>
      </c>
      <c r="F130" s="195" t="s">
        <v>60</v>
      </c>
      <c r="G130" s="195" t="s">
        <v>177</v>
      </c>
      <c r="H130" s="195" t="s">
        <v>178</v>
      </c>
      <c r="I130" s="195" t="s">
        <v>179</v>
      </c>
      <c r="J130" s="195" t="s">
        <v>127</v>
      </c>
      <c r="K130" s="196" t="s">
        <v>180</v>
      </c>
      <c r="L130" s="197"/>
      <c r="M130" s="101" t="s">
        <v>1</v>
      </c>
      <c r="N130" s="102" t="s">
        <v>42</v>
      </c>
      <c r="O130" s="102" t="s">
        <v>181</v>
      </c>
      <c r="P130" s="102" t="s">
        <v>182</v>
      </c>
      <c r="Q130" s="102" t="s">
        <v>183</v>
      </c>
      <c r="R130" s="102" t="s">
        <v>184</v>
      </c>
      <c r="S130" s="102" t="s">
        <v>185</v>
      </c>
      <c r="T130" s="103" t="s">
        <v>186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187</v>
      </c>
      <c r="D131" s="41"/>
      <c r="E131" s="41"/>
      <c r="F131" s="41"/>
      <c r="G131" s="41"/>
      <c r="H131" s="41"/>
      <c r="I131" s="41"/>
      <c r="J131" s="198">
        <f>BK131</f>
        <v>0</v>
      </c>
      <c r="K131" s="41"/>
      <c r="L131" s="45"/>
      <c r="M131" s="104"/>
      <c r="N131" s="199"/>
      <c r="O131" s="105"/>
      <c r="P131" s="200">
        <f>P132+P151+P157+P212</f>
        <v>0</v>
      </c>
      <c r="Q131" s="105"/>
      <c r="R131" s="200">
        <f>R132+R151+R157+R212</f>
        <v>3.7695392000000005</v>
      </c>
      <c r="S131" s="105"/>
      <c r="T131" s="201">
        <f>T132+T151+T157+T212</f>
        <v>1.3906000000000001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77</v>
      </c>
      <c r="AU131" s="18" t="s">
        <v>129</v>
      </c>
      <c r="BK131" s="202">
        <f>BK132+BK151+BK157+BK212</f>
        <v>0</v>
      </c>
    </row>
    <row r="132" s="12" customFormat="1" ht="25.92" customHeight="1">
      <c r="A132" s="12"/>
      <c r="B132" s="203"/>
      <c r="C132" s="204"/>
      <c r="D132" s="205" t="s">
        <v>77</v>
      </c>
      <c r="E132" s="206" t="s">
        <v>188</v>
      </c>
      <c r="F132" s="206" t="s">
        <v>2943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P133+P137</f>
        <v>0</v>
      </c>
      <c r="Q132" s="211"/>
      <c r="R132" s="212">
        <f>R133+R137</f>
        <v>0</v>
      </c>
      <c r="S132" s="211"/>
      <c r="T132" s="213">
        <f>T133+T137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86</v>
      </c>
      <c r="AT132" s="215" t="s">
        <v>77</v>
      </c>
      <c r="AU132" s="215" t="s">
        <v>78</v>
      </c>
      <c r="AY132" s="214" t="s">
        <v>190</v>
      </c>
      <c r="BK132" s="216">
        <f>BK133+BK137</f>
        <v>0</v>
      </c>
    </row>
    <row r="133" s="12" customFormat="1" ht="22.8" customHeight="1">
      <c r="A133" s="12"/>
      <c r="B133" s="203"/>
      <c r="C133" s="204"/>
      <c r="D133" s="205" t="s">
        <v>77</v>
      </c>
      <c r="E133" s="217" t="s">
        <v>1661</v>
      </c>
      <c r="F133" s="217" t="s">
        <v>2944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SUM(P134:P136)</f>
        <v>0</v>
      </c>
      <c r="Q133" s="211"/>
      <c r="R133" s="212">
        <f>SUM(R134:R136)</f>
        <v>0</v>
      </c>
      <c r="S133" s="211"/>
      <c r="T133" s="213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86</v>
      </c>
      <c r="AT133" s="215" t="s">
        <v>77</v>
      </c>
      <c r="AU133" s="215" t="s">
        <v>86</v>
      </c>
      <c r="AY133" s="214" t="s">
        <v>190</v>
      </c>
      <c r="BK133" s="216">
        <f>SUM(BK134:BK136)</f>
        <v>0</v>
      </c>
    </row>
    <row r="134" s="2" customFormat="1" ht="24.15" customHeight="1">
      <c r="A134" s="39"/>
      <c r="B134" s="40"/>
      <c r="C134" s="219" t="s">
        <v>86</v>
      </c>
      <c r="D134" s="219" t="s">
        <v>193</v>
      </c>
      <c r="E134" s="220" t="s">
        <v>2945</v>
      </c>
      <c r="F134" s="221" t="s">
        <v>2946</v>
      </c>
      <c r="G134" s="222" t="s">
        <v>1673</v>
      </c>
      <c r="H134" s="223">
        <v>30</v>
      </c>
      <c r="I134" s="224"/>
      <c r="J134" s="225">
        <f>ROUND(I134*H134,2)</f>
        <v>0</v>
      </c>
      <c r="K134" s="221" t="s">
        <v>1613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210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210</v>
      </c>
      <c r="BM134" s="230" t="s">
        <v>88</v>
      </c>
    </row>
    <row r="135" s="2" customFormat="1" ht="16.5" customHeight="1">
      <c r="A135" s="39"/>
      <c r="B135" s="40"/>
      <c r="C135" s="219" t="s">
        <v>88</v>
      </c>
      <c r="D135" s="219" t="s">
        <v>193</v>
      </c>
      <c r="E135" s="220" t="s">
        <v>2947</v>
      </c>
      <c r="F135" s="221" t="s">
        <v>1675</v>
      </c>
      <c r="G135" s="222" t="s">
        <v>213</v>
      </c>
      <c r="H135" s="223">
        <v>30</v>
      </c>
      <c r="I135" s="224"/>
      <c r="J135" s="225">
        <f>ROUND(I135*H135,2)</f>
        <v>0</v>
      </c>
      <c r="K135" s="221" t="s">
        <v>1613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210</v>
      </c>
      <c r="AT135" s="230" t="s">
        <v>193</v>
      </c>
      <c r="AU135" s="230" t="s">
        <v>88</v>
      </c>
      <c r="AY135" s="18" t="s">
        <v>190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210</v>
      </c>
      <c r="BM135" s="230" t="s">
        <v>210</v>
      </c>
    </row>
    <row r="136" s="2" customFormat="1" ht="16.5" customHeight="1">
      <c r="A136" s="39"/>
      <c r="B136" s="40"/>
      <c r="C136" s="219" t="s">
        <v>203</v>
      </c>
      <c r="D136" s="219" t="s">
        <v>193</v>
      </c>
      <c r="E136" s="220" t="s">
        <v>2948</v>
      </c>
      <c r="F136" s="221" t="s">
        <v>1683</v>
      </c>
      <c r="G136" s="222" t="s">
        <v>206</v>
      </c>
      <c r="H136" s="223">
        <v>1</v>
      </c>
      <c r="I136" s="224"/>
      <c r="J136" s="225">
        <f>ROUND(I136*H136,2)</f>
        <v>0</v>
      </c>
      <c r="K136" s="221" t="s">
        <v>1613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210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210</v>
      </c>
      <c r="BM136" s="230" t="s">
        <v>199</v>
      </c>
    </row>
    <row r="137" s="12" customFormat="1" ht="22.8" customHeight="1">
      <c r="A137" s="12"/>
      <c r="B137" s="203"/>
      <c r="C137" s="204"/>
      <c r="D137" s="205" t="s">
        <v>77</v>
      </c>
      <c r="E137" s="217" t="s">
        <v>1684</v>
      </c>
      <c r="F137" s="217" t="s">
        <v>2949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SUM(P138:P150)</f>
        <v>0</v>
      </c>
      <c r="Q137" s="211"/>
      <c r="R137" s="212">
        <f>SUM(R138:R150)</f>
        <v>0</v>
      </c>
      <c r="S137" s="211"/>
      <c r="T137" s="213">
        <f>SUM(T138:T150)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86</v>
      </c>
      <c r="AT137" s="215" t="s">
        <v>77</v>
      </c>
      <c r="AU137" s="215" t="s">
        <v>86</v>
      </c>
      <c r="AY137" s="214" t="s">
        <v>190</v>
      </c>
      <c r="BK137" s="216">
        <f>SUM(BK138:BK150)</f>
        <v>0</v>
      </c>
    </row>
    <row r="138" s="2" customFormat="1" ht="24.15" customHeight="1">
      <c r="A138" s="39"/>
      <c r="B138" s="40"/>
      <c r="C138" s="219" t="s">
        <v>210</v>
      </c>
      <c r="D138" s="219" t="s">
        <v>193</v>
      </c>
      <c r="E138" s="220" t="s">
        <v>2950</v>
      </c>
      <c r="F138" s="221" t="s">
        <v>2951</v>
      </c>
      <c r="G138" s="222" t="s">
        <v>377</v>
      </c>
      <c r="H138" s="223">
        <v>1</v>
      </c>
      <c r="I138" s="224"/>
      <c r="J138" s="225">
        <f>ROUND(I138*H138,2)</f>
        <v>0</v>
      </c>
      <c r="K138" s="221" t="s">
        <v>1613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210</v>
      </c>
      <c r="AT138" s="230" t="s">
        <v>193</v>
      </c>
      <c r="AU138" s="230" t="s">
        <v>88</v>
      </c>
      <c r="AY138" s="18" t="s">
        <v>190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210</v>
      </c>
      <c r="BM138" s="230" t="s">
        <v>202</v>
      </c>
    </row>
    <row r="139" s="2" customFormat="1" ht="16.5" customHeight="1">
      <c r="A139" s="39"/>
      <c r="B139" s="40"/>
      <c r="C139" s="219" t="s">
        <v>215</v>
      </c>
      <c r="D139" s="219" t="s">
        <v>193</v>
      </c>
      <c r="E139" s="220" t="s">
        <v>2952</v>
      </c>
      <c r="F139" s="221" t="s">
        <v>2953</v>
      </c>
      <c r="G139" s="222" t="s">
        <v>377</v>
      </c>
      <c r="H139" s="223">
        <v>1</v>
      </c>
      <c r="I139" s="224"/>
      <c r="J139" s="225">
        <f>ROUND(I139*H139,2)</f>
        <v>0</v>
      </c>
      <c r="K139" s="221" t="s">
        <v>1613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210</v>
      </c>
      <c r="AT139" s="230" t="s">
        <v>193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210</v>
      </c>
      <c r="BM139" s="230" t="s">
        <v>214</v>
      </c>
    </row>
    <row r="140" s="2" customFormat="1" ht="16.5" customHeight="1">
      <c r="A140" s="39"/>
      <c r="B140" s="40"/>
      <c r="C140" s="219" t="s">
        <v>199</v>
      </c>
      <c r="D140" s="219" t="s">
        <v>193</v>
      </c>
      <c r="E140" s="220" t="s">
        <v>2954</v>
      </c>
      <c r="F140" s="221" t="s">
        <v>2955</v>
      </c>
      <c r="G140" s="222" t="s">
        <v>377</v>
      </c>
      <c r="H140" s="223">
        <v>1</v>
      </c>
      <c r="I140" s="224"/>
      <c r="J140" s="225">
        <f>ROUND(I140*H140,2)</f>
        <v>0</v>
      </c>
      <c r="K140" s="221" t="s">
        <v>1613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210</v>
      </c>
      <c r="AT140" s="230" t="s">
        <v>193</v>
      </c>
      <c r="AU140" s="230" t="s">
        <v>88</v>
      </c>
      <c r="AY140" s="18" t="s">
        <v>190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210</v>
      </c>
      <c r="BM140" s="230" t="s">
        <v>8</v>
      </c>
    </row>
    <row r="141" s="2" customFormat="1" ht="16.5" customHeight="1">
      <c r="A141" s="39"/>
      <c r="B141" s="40"/>
      <c r="C141" s="219" t="s">
        <v>226</v>
      </c>
      <c r="D141" s="219" t="s">
        <v>193</v>
      </c>
      <c r="E141" s="220" t="s">
        <v>2956</v>
      </c>
      <c r="F141" s="221" t="s">
        <v>2957</v>
      </c>
      <c r="G141" s="222" t="s">
        <v>377</v>
      </c>
      <c r="H141" s="223">
        <v>1</v>
      </c>
      <c r="I141" s="224"/>
      <c r="J141" s="225">
        <f>ROUND(I141*H141,2)</f>
        <v>0</v>
      </c>
      <c r="K141" s="221" t="s">
        <v>1613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210</v>
      </c>
      <c r="AT141" s="230" t="s">
        <v>193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225</v>
      </c>
    </row>
    <row r="142" s="2" customFormat="1" ht="16.5" customHeight="1">
      <c r="A142" s="39"/>
      <c r="B142" s="40"/>
      <c r="C142" s="219" t="s">
        <v>202</v>
      </c>
      <c r="D142" s="219" t="s">
        <v>193</v>
      </c>
      <c r="E142" s="220" t="s">
        <v>2958</v>
      </c>
      <c r="F142" s="221" t="s">
        <v>2959</v>
      </c>
      <c r="G142" s="222" t="s">
        <v>377</v>
      </c>
      <c r="H142" s="223">
        <v>5</v>
      </c>
      <c r="I142" s="224"/>
      <c r="J142" s="225">
        <f>ROUND(I142*H142,2)</f>
        <v>0</v>
      </c>
      <c r="K142" s="221" t="s">
        <v>1613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210</v>
      </c>
      <c r="AT142" s="230" t="s">
        <v>193</v>
      </c>
      <c r="AU142" s="230" t="s">
        <v>88</v>
      </c>
      <c r="AY142" s="18" t="s">
        <v>190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210</v>
      </c>
      <c r="BM142" s="230" t="s">
        <v>198</v>
      </c>
    </row>
    <row r="143" s="2" customFormat="1" ht="16.5" customHeight="1">
      <c r="A143" s="39"/>
      <c r="B143" s="40"/>
      <c r="C143" s="219" t="s">
        <v>232</v>
      </c>
      <c r="D143" s="219" t="s">
        <v>193</v>
      </c>
      <c r="E143" s="220" t="s">
        <v>2960</v>
      </c>
      <c r="F143" s="221" t="s">
        <v>1691</v>
      </c>
      <c r="G143" s="222" t="s">
        <v>377</v>
      </c>
      <c r="H143" s="223">
        <v>1</v>
      </c>
      <c r="I143" s="224"/>
      <c r="J143" s="225">
        <f>ROUND(I143*H143,2)</f>
        <v>0</v>
      </c>
      <c r="K143" s="221" t="s">
        <v>1613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210</v>
      </c>
      <c r="AT143" s="230" t="s">
        <v>193</v>
      </c>
      <c r="AU143" s="230" t="s">
        <v>88</v>
      </c>
      <c r="AY143" s="18" t="s">
        <v>190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210</v>
      </c>
      <c r="BM143" s="230" t="s">
        <v>231</v>
      </c>
    </row>
    <row r="144" s="2" customFormat="1" ht="16.5" customHeight="1">
      <c r="A144" s="39"/>
      <c r="B144" s="40"/>
      <c r="C144" s="219" t="s">
        <v>214</v>
      </c>
      <c r="D144" s="219" t="s">
        <v>193</v>
      </c>
      <c r="E144" s="220" t="s">
        <v>2961</v>
      </c>
      <c r="F144" s="221" t="s">
        <v>1695</v>
      </c>
      <c r="G144" s="222" t="s">
        <v>377</v>
      </c>
      <c r="H144" s="223">
        <v>3</v>
      </c>
      <c r="I144" s="224"/>
      <c r="J144" s="225">
        <f>ROUND(I144*H144,2)</f>
        <v>0</v>
      </c>
      <c r="K144" s="221" t="s">
        <v>1613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210</v>
      </c>
      <c r="AT144" s="230" t="s">
        <v>193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210</v>
      </c>
      <c r="BM144" s="230" t="s">
        <v>235</v>
      </c>
    </row>
    <row r="145" s="2" customFormat="1" ht="16.5" customHeight="1">
      <c r="A145" s="39"/>
      <c r="B145" s="40"/>
      <c r="C145" s="219" t="s">
        <v>241</v>
      </c>
      <c r="D145" s="219" t="s">
        <v>193</v>
      </c>
      <c r="E145" s="220" t="s">
        <v>2962</v>
      </c>
      <c r="F145" s="221" t="s">
        <v>2963</v>
      </c>
      <c r="G145" s="222" t="s">
        <v>377</v>
      </c>
      <c r="H145" s="223">
        <v>1</v>
      </c>
      <c r="I145" s="224"/>
      <c r="J145" s="225">
        <f>ROUND(I145*H145,2)</f>
        <v>0</v>
      </c>
      <c r="K145" s="221" t="s">
        <v>1613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210</v>
      </c>
      <c r="AT145" s="230" t="s">
        <v>193</v>
      </c>
      <c r="AU145" s="230" t="s">
        <v>88</v>
      </c>
      <c r="AY145" s="18" t="s">
        <v>190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210</v>
      </c>
      <c r="BM145" s="230" t="s">
        <v>238</v>
      </c>
    </row>
    <row r="146" s="2" customFormat="1" ht="24.15" customHeight="1">
      <c r="A146" s="39"/>
      <c r="B146" s="40"/>
      <c r="C146" s="219" t="s">
        <v>8</v>
      </c>
      <c r="D146" s="219" t="s">
        <v>193</v>
      </c>
      <c r="E146" s="220" t="s">
        <v>1758</v>
      </c>
      <c r="F146" s="221" t="s">
        <v>1703</v>
      </c>
      <c r="G146" s="222" t="s">
        <v>377</v>
      </c>
      <c r="H146" s="223">
        <v>1</v>
      </c>
      <c r="I146" s="224"/>
      <c r="J146" s="225">
        <f>ROUND(I146*H146,2)</f>
        <v>0</v>
      </c>
      <c r="K146" s="221" t="s">
        <v>1613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210</v>
      </c>
      <c r="AT146" s="230" t="s">
        <v>193</v>
      </c>
      <c r="AU146" s="230" t="s">
        <v>88</v>
      </c>
      <c r="AY146" s="18" t="s">
        <v>190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210</v>
      </c>
      <c r="BM146" s="230" t="s">
        <v>245</v>
      </c>
    </row>
    <row r="147" s="2" customFormat="1" ht="16.5" customHeight="1">
      <c r="A147" s="39"/>
      <c r="B147" s="40"/>
      <c r="C147" s="219" t="s">
        <v>249</v>
      </c>
      <c r="D147" s="219" t="s">
        <v>193</v>
      </c>
      <c r="E147" s="220" t="s">
        <v>2964</v>
      </c>
      <c r="F147" s="221" t="s">
        <v>2965</v>
      </c>
      <c r="G147" s="222" t="s">
        <v>377</v>
      </c>
      <c r="H147" s="223">
        <v>1</v>
      </c>
      <c r="I147" s="224"/>
      <c r="J147" s="225">
        <f>ROUND(I147*H147,2)</f>
        <v>0</v>
      </c>
      <c r="K147" s="221" t="s">
        <v>1613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210</v>
      </c>
      <c r="AT147" s="230" t="s">
        <v>193</v>
      </c>
      <c r="AU147" s="230" t="s">
        <v>88</v>
      </c>
      <c r="AY147" s="18" t="s">
        <v>190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210</v>
      </c>
      <c r="BM147" s="230" t="s">
        <v>248</v>
      </c>
    </row>
    <row r="148" s="2" customFormat="1" ht="16.5" customHeight="1">
      <c r="A148" s="39"/>
      <c r="B148" s="40"/>
      <c r="C148" s="219" t="s">
        <v>225</v>
      </c>
      <c r="D148" s="219" t="s">
        <v>193</v>
      </c>
      <c r="E148" s="220" t="s">
        <v>2966</v>
      </c>
      <c r="F148" s="221" t="s">
        <v>2967</v>
      </c>
      <c r="G148" s="222" t="s">
        <v>377</v>
      </c>
      <c r="H148" s="223">
        <v>4</v>
      </c>
      <c r="I148" s="224"/>
      <c r="J148" s="225">
        <f>ROUND(I148*H148,2)</f>
        <v>0</v>
      </c>
      <c r="K148" s="221" t="s">
        <v>1613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210</v>
      </c>
      <c r="AT148" s="230" t="s">
        <v>193</v>
      </c>
      <c r="AU148" s="230" t="s">
        <v>88</v>
      </c>
      <c r="AY148" s="18" t="s">
        <v>190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210</v>
      </c>
      <c r="BM148" s="230" t="s">
        <v>252</v>
      </c>
    </row>
    <row r="149" s="2" customFormat="1" ht="16.5" customHeight="1">
      <c r="A149" s="39"/>
      <c r="B149" s="40"/>
      <c r="C149" s="219" t="s">
        <v>257</v>
      </c>
      <c r="D149" s="219" t="s">
        <v>193</v>
      </c>
      <c r="E149" s="220" t="s">
        <v>2968</v>
      </c>
      <c r="F149" s="221" t="s">
        <v>2969</v>
      </c>
      <c r="G149" s="222" t="s">
        <v>377</v>
      </c>
      <c r="H149" s="223">
        <v>24</v>
      </c>
      <c r="I149" s="224"/>
      <c r="J149" s="225">
        <f>ROUND(I149*H149,2)</f>
        <v>0</v>
      </c>
      <c r="K149" s="221" t="s">
        <v>1613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210</v>
      </c>
      <c r="AT149" s="230" t="s">
        <v>193</v>
      </c>
      <c r="AU149" s="230" t="s">
        <v>88</v>
      </c>
      <c r="AY149" s="18" t="s">
        <v>190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210</v>
      </c>
      <c r="BM149" s="230" t="s">
        <v>255</v>
      </c>
    </row>
    <row r="150" s="2" customFormat="1" ht="16.5" customHeight="1">
      <c r="A150" s="39"/>
      <c r="B150" s="40"/>
      <c r="C150" s="219" t="s">
        <v>198</v>
      </c>
      <c r="D150" s="219" t="s">
        <v>193</v>
      </c>
      <c r="E150" s="220" t="s">
        <v>2970</v>
      </c>
      <c r="F150" s="221" t="s">
        <v>1709</v>
      </c>
      <c r="G150" s="222" t="s">
        <v>206</v>
      </c>
      <c r="H150" s="223">
        <v>1</v>
      </c>
      <c r="I150" s="224"/>
      <c r="J150" s="225">
        <f>ROUND(I150*H150,2)</f>
        <v>0</v>
      </c>
      <c r="K150" s="221" t="s">
        <v>1613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210</v>
      </c>
      <c r="AT150" s="230" t="s">
        <v>193</v>
      </c>
      <c r="AU150" s="230" t="s">
        <v>88</v>
      </c>
      <c r="AY150" s="18" t="s">
        <v>190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210</v>
      </c>
      <c r="BM150" s="230" t="s">
        <v>260</v>
      </c>
    </row>
    <row r="151" s="12" customFormat="1" ht="25.92" customHeight="1">
      <c r="A151" s="12"/>
      <c r="B151" s="203"/>
      <c r="C151" s="204"/>
      <c r="D151" s="205" t="s">
        <v>77</v>
      </c>
      <c r="E151" s="206" t="s">
        <v>1712</v>
      </c>
      <c r="F151" s="206" t="s">
        <v>2971</v>
      </c>
      <c r="G151" s="204"/>
      <c r="H151" s="204"/>
      <c r="I151" s="207"/>
      <c r="J151" s="208">
        <f>BK151</f>
        <v>0</v>
      </c>
      <c r="K151" s="204"/>
      <c r="L151" s="209"/>
      <c r="M151" s="210"/>
      <c r="N151" s="211"/>
      <c r="O151" s="211"/>
      <c r="P151" s="212">
        <f>SUM(P152:P156)</f>
        <v>0</v>
      </c>
      <c r="Q151" s="211"/>
      <c r="R151" s="212">
        <f>SUM(R152:R156)</f>
        <v>0</v>
      </c>
      <c r="S151" s="211"/>
      <c r="T151" s="213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86</v>
      </c>
      <c r="AT151" s="215" t="s">
        <v>77</v>
      </c>
      <c r="AU151" s="215" t="s">
        <v>78</v>
      </c>
      <c r="AY151" s="214" t="s">
        <v>190</v>
      </c>
      <c r="BK151" s="216">
        <f>SUM(BK152:BK156)</f>
        <v>0</v>
      </c>
    </row>
    <row r="152" s="2" customFormat="1" ht="16.5" customHeight="1">
      <c r="A152" s="39"/>
      <c r="B152" s="40"/>
      <c r="C152" s="219" t="s">
        <v>265</v>
      </c>
      <c r="D152" s="219" t="s">
        <v>193</v>
      </c>
      <c r="E152" s="220" t="s">
        <v>2972</v>
      </c>
      <c r="F152" s="221" t="s">
        <v>2973</v>
      </c>
      <c r="G152" s="222" t="s">
        <v>206</v>
      </c>
      <c r="H152" s="223">
        <v>1</v>
      </c>
      <c r="I152" s="224"/>
      <c r="J152" s="225">
        <f>ROUND(I152*H152,2)</f>
        <v>0</v>
      </c>
      <c r="K152" s="221" t="s">
        <v>1613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210</v>
      </c>
      <c r="AT152" s="230" t="s">
        <v>193</v>
      </c>
      <c r="AU152" s="230" t="s">
        <v>86</v>
      </c>
      <c r="AY152" s="18" t="s">
        <v>190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210</v>
      </c>
      <c r="BM152" s="230" t="s">
        <v>263</v>
      </c>
    </row>
    <row r="153" s="2" customFormat="1" ht="16.5" customHeight="1">
      <c r="A153" s="39"/>
      <c r="B153" s="40"/>
      <c r="C153" s="219" t="s">
        <v>231</v>
      </c>
      <c r="D153" s="219" t="s">
        <v>193</v>
      </c>
      <c r="E153" s="220" t="s">
        <v>2974</v>
      </c>
      <c r="F153" s="221" t="s">
        <v>2975</v>
      </c>
      <c r="G153" s="222" t="s">
        <v>206</v>
      </c>
      <c r="H153" s="223">
        <v>1</v>
      </c>
      <c r="I153" s="224"/>
      <c r="J153" s="225">
        <f>ROUND(I153*H153,2)</f>
        <v>0</v>
      </c>
      <c r="K153" s="221" t="s">
        <v>1613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210</v>
      </c>
      <c r="AT153" s="230" t="s">
        <v>193</v>
      </c>
      <c r="AU153" s="230" t="s">
        <v>86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268</v>
      </c>
    </row>
    <row r="154" s="2" customFormat="1" ht="16.5" customHeight="1">
      <c r="A154" s="39"/>
      <c r="B154" s="40"/>
      <c r="C154" s="219" t="s">
        <v>278</v>
      </c>
      <c r="D154" s="219" t="s">
        <v>193</v>
      </c>
      <c r="E154" s="220" t="s">
        <v>2976</v>
      </c>
      <c r="F154" s="221" t="s">
        <v>1767</v>
      </c>
      <c r="G154" s="222" t="s">
        <v>206</v>
      </c>
      <c r="H154" s="223">
        <v>1</v>
      </c>
      <c r="I154" s="224"/>
      <c r="J154" s="225">
        <f>ROUND(I154*H154,2)</f>
        <v>0</v>
      </c>
      <c r="K154" s="221" t="s">
        <v>1613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210</v>
      </c>
      <c r="AT154" s="230" t="s">
        <v>193</v>
      </c>
      <c r="AU154" s="230" t="s">
        <v>86</v>
      </c>
      <c r="AY154" s="18" t="s">
        <v>190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210</v>
      </c>
      <c r="BM154" s="230" t="s">
        <v>365</v>
      </c>
    </row>
    <row r="155" s="2" customFormat="1" ht="16.5" customHeight="1">
      <c r="A155" s="39"/>
      <c r="B155" s="40"/>
      <c r="C155" s="219" t="s">
        <v>235</v>
      </c>
      <c r="D155" s="219" t="s">
        <v>193</v>
      </c>
      <c r="E155" s="220" t="s">
        <v>2977</v>
      </c>
      <c r="F155" s="221" t="s">
        <v>2978</v>
      </c>
      <c r="G155" s="222" t="s">
        <v>206</v>
      </c>
      <c r="H155" s="223">
        <v>1</v>
      </c>
      <c r="I155" s="224"/>
      <c r="J155" s="225">
        <f>ROUND(I155*H155,2)</f>
        <v>0</v>
      </c>
      <c r="K155" s="221" t="s">
        <v>1613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210</v>
      </c>
      <c r="AT155" s="230" t="s">
        <v>193</v>
      </c>
      <c r="AU155" s="230" t="s">
        <v>86</v>
      </c>
      <c r="AY155" s="18" t="s">
        <v>190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210</v>
      </c>
      <c r="BM155" s="230" t="s">
        <v>274</v>
      </c>
    </row>
    <row r="156" s="2" customFormat="1" ht="16.5" customHeight="1">
      <c r="A156" s="39"/>
      <c r="B156" s="40"/>
      <c r="C156" s="219" t="s">
        <v>7</v>
      </c>
      <c r="D156" s="219" t="s">
        <v>193</v>
      </c>
      <c r="E156" s="220" t="s">
        <v>2979</v>
      </c>
      <c r="F156" s="221" t="s">
        <v>1771</v>
      </c>
      <c r="G156" s="222" t="s">
        <v>206</v>
      </c>
      <c r="H156" s="223">
        <v>1</v>
      </c>
      <c r="I156" s="224"/>
      <c r="J156" s="225">
        <f>ROUND(I156*H156,2)</f>
        <v>0</v>
      </c>
      <c r="K156" s="221" t="s">
        <v>1613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210</v>
      </c>
      <c r="AT156" s="230" t="s">
        <v>193</v>
      </c>
      <c r="AU156" s="230" t="s">
        <v>86</v>
      </c>
      <c r="AY156" s="18" t="s">
        <v>190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210</v>
      </c>
      <c r="BM156" s="230" t="s">
        <v>385</v>
      </c>
    </row>
    <row r="157" s="12" customFormat="1" ht="25.92" customHeight="1">
      <c r="A157" s="12"/>
      <c r="B157" s="203"/>
      <c r="C157" s="204"/>
      <c r="D157" s="205" t="s">
        <v>77</v>
      </c>
      <c r="E157" s="206" t="s">
        <v>1577</v>
      </c>
      <c r="F157" s="206" t="s">
        <v>1578</v>
      </c>
      <c r="G157" s="204"/>
      <c r="H157" s="204"/>
      <c r="I157" s="207"/>
      <c r="J157" s="208">
        <f>BK157</f>
        <v>0</v>
      </c>
      <c r="K157" s="204"/>
      <c r="L157" s="209"/>
      <c r="M157" s="210"/>
      <c r="N157" s="211"/>
      <c r="O157" s="211"/>
      <c r="P157" s="212">
        <f>P158+P164+P167+P176+P183+P204+P210</f>
        <v>0</v>
      </c>
      <c r="Q157" s="211"/>
      <c r="R157" s="212">
        <f>R158+R164+R167+R176+R183+R204+R210</f>
        <v>3.7269342000000005</v>
      </c>
      <c r="S157" s="211"/>
      <c r="T157" s="213">
        <f>T158+T164+T167+T176+T183+T204+T210</f>
        <v>1.3906000000000001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86</v>
      </c>
      <c r="AT157" s="215" t="s">
        <v>77</v>
      </c>
      <c r="AU157" s="215" t="s">
        <v>78</v>
      </c>
      <c r="AY157" s="214" t="s">
        <v>190</v>
      </c>
      <c r="BK157" s="216">
        <f>BK158+BK164+BK167+BK176+BK183+BK204+BK210</f>
        <v>0</v>
      </c>
    </row>
    <row r="158" s="12" customFormat="1" ht="22.8" customHeight="1">
      <c r="A158" s="12"/>
      <c r="B158" s="203"/>
      <c r="C158" s="204"/>
      <c r="D158" s="205" t="s">
        <v>77</v>
      </c>
      <c r="E158" s="217" t="s">
        <v>86</v>
      </c>
      <c r="F158" s="217" t="s">
        <v>1579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SUM(P159:P163)</f>
        <v>0</v>
      </c>
      <c r="Q158" s="211"/>
      <c r="R158" s="212">
        <f>SUM(R159:R163)</f>
        <v>0</v>
      </c>
      <c r="S158" s="211"/>
      <c r="T158" s="213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86</v>
      </c>
      <c r="AT158" s="215" t="s">
        <v>77</v>
      </c>
      <c r="AU158" s="215" t="s">
        <v>86</v>
      </c>
      <c r="AY158" s="214" t="s">
        <v>190</v>
      </c>
      <c r="BK158" s="216">
        <f>SUM(BK159:BK163)</f>
        <v>0</v>
      </c>
    </row>
    <row r="159" s="2" customFormat="1" ht="24.15" customHeight="1">
      <c r="A159" s="39"/>
      <c r="B159" s="40"/>
      <c r="C159" s="219" t="s">
        <v>238</v>
      </c>
      <c r="D159" s="219" t="s">
        <v>193</v>
      </c>
      <c r="E159" s="220" t="s">
        <v>2980</v>
      </c>
      <c r="F159" s="221" t="s">
        <v>2981</v>
      </c>
      <c r="G159" s="222" t="s">
        <v>224</v>
      </c>
      <c r="H159" s="223">
        <v>3.1600000000000001</v>
      </c>
      <c r="I159" s="224"/>
      <c r="J159" s="225">
        <f>ROUND(I159*H159,2)</f>
        <v>0</v>
      </c>
      <c r="K159" s="221" t="s">
        <v>197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210</v>
      </c>
      <c r="AT159" s="230" t="s">
        <v>193</v>
      </c>
      <c r="AU159" s="230" t="s">
        <v>88</v>
      </c>
      <c r="AY159" s="18" t="s">
        <v>190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210</v>
      </c>
      <c r="BM159" s="230" t="s">
        <v>2982</v>
      </c>
    </row>
    <row r="160" s="15" customFormat="1">
      <c r="A160" s="15"/>
      <c r="B160" s="275"/>
      <c r="C160" s="276"/>
      <c r="D160" s="234" t="s">
        <v>218</v>
      </c>
      <c r="E160" s="277" t="s">
        <v>1</v>
      </c>
      <c r="F160" s="278" t="s">
        <v>2983</v>
      </c>
      <c r="G160" s="276"/>
      <c r="H160" s="277" t="s">
        <v>1</v>
      </c>
      <c r="I160" s="279"/>
      <c r="J160" s="276"/>
      <c r="K160" s="276"/>
      <c r="L160" s="280"/>
      <c r="M160" s="281"/>
      <c r="N160" s="282"/>
      <c r="O160" s="282"/>
      <c r="P160" s="282"/>
      <c r="Q160" s="282"/>
      <c r="R160" s="282"/>
      <c r="S160" s="282"/>
      <c r="T160" s="28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4" t="s">
        <v>218</v>
      </c>
      <c r="AU160" s="284" t="s">
        <v>88</v>
      </c>
      <c r="AV160" s="15" t="s">
        <v>86</v>
      </c>
      <c r="AW160" s="15" t="s">
        <v>32</v>
      </c>
      <c r="AX160" s="15" t="s">
        <v>78</v>
      </c>
      <c r="AY160" s="284" t="s">
        <v>190</v>
      </c>
    </row>
    <row r="161" s="13" customFormat="1">
      <c r="A161" s="13"/>
      <c r="B161" s="232"/>
      <c r="C161" s="233"/>
      <c r="D161" s="234" t="s">
        <v>218</v>
      </c>
      <c r="E161" s="235" t="s">
        <v>1</v>
      </c>
      <c r="F161" s="236" t="s">
        <v>2984</v>
      </c>
      <c r="G161" s="233"/>
      <c r="H161" s="237">
        <v>2.9390000000000001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218</v>
      </c>
      <c r="AU161" s="243" t="s">
        <v>88</v>
      </c>
      <c r="AV161" s="13" t="s">
        <v>88</v>
      </c>
      <c r="AW161" s="13" t="s">
        <v>32</v>
      </c>
      <c r="AX161" s="13" t="s">
        <v>78</v>
      </c>
      <c r="AY161" s="243" t="s">
        <v>190</v>
      </c>
    </row>
    <row r="162" s="13" customFormat="1">
      <c r="A162" s="13"/>
      <c r="B162" s="232"/>
      <c r="C162" s="233"/>
      <c r="D162" s="234" t="s">
        <v>218</v>
      </c>
      <c r="E162" s="235" t="s">
        <v>1</v>
      </c>
      <c r="F162" s="236" t="s">
        <v>2985</v>
      </c>
      <c r="G162" s="233"/>
      <c r="H162" s="237">
        <v>0.221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218</v>
      </c>
      <c r="AU162" s="243" t="s">
        <v>88</v>
      </c>
      <c r="AV162" s="13" t="s">
        <v>88</v>
      </c>
      <c r="AW162" s="13" t="s">
        <v>32</v>
      </c>
      <c r="AX162" s="13" t="s">
        <v>78</v>
      </c>
      <c r="AY162" s="243" t="s">
        <v>190</v>
      </c>
    </row>
    <row r="163" s="14" customFormat="1">
      <c r="A163" s="14"/>
      <c r="B163" s="244"/>
      <c r="C163" s="245"/>
      <c r="D163" s="234" t="s">
        <v>218</v>
      </c>
      <c r="E163" s="246" t="s">
        <v>1</v>
      </c>
      <c r="F163" s="247" t="s">
        <v>221</v>
      </c>
      <c r="G163" s="245"/>
      <c r="H163" s="248">
        <v>3.1600000000000001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218</v>
      </c>
      <c r="AU163" s="254" t="s">
        <v>88</v>
      </c>
      <c r="AV163" s="14" t="s">
        <v>210</v>
      </c>
      <c r="AW163" s="14" t="s">
        <v>32</v>
      </c>
      <c r="AX163" s="14" t="s">
        <v>86</v>
      </c>
      <c r="AY163" s="254" t="s">
        <v>190</v>
      </c>
    </row>
    <row r="164" s="12" customFormat="1" ht="22.8" customHeight="1">
      <c r="A164" s="12"/>
      <c r="B164" s="203"/>
      <c r="C164" s="204"/>
      <c r="D164" s="205" t="s">
        <v>77</v>
      </c>
      <c r="E164" s="217" t="s">
        <v>203</v>
      </c>
      <c r="F164" s="217" t="s">
        <v>1918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SUM(P165:P166)</f>
        <v>0</v>
      </c>
      <c r="Q164" s="211"/>
      <c r="R164" s="212">
        <f>SUM(R165:R166)</f>
        <v>1.4450128000000002</v>
      </c>
      <c r="S164" s="211"/>
      <c r="T164" s="213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86</v>
      </c>
      <c r="AT164" s="215" t="s">
        <v>77</v>
      </c>
      <c r="AU164" s="215" t="s">
        <v>86</v>
      </c>
      <c r="AY164" s="214" t="s">
        <v>190</v>
      </c>
      <c r="BK164" s="216">
        <f>SUM(BK165:BK166)</f>
        <v>0</v>
      </c>
    </row>
    <row r="165" s="2" customFormat="1" ht="24.15" customHeight="1">
      <c r="A165" s="39"/>
      <c r="B165" s="40"/>
      <c r="C165" s="219" t="s">
        <v>295</v>
      </c>
      <c r="D165" s="219" t="s">
        <v>193</v>
      </c>
      <c r="E165" s="220" t="s">
        <v>2986</v>
      </c>
      <c r="F165" s="221" t="s">
        <v>2987</v>
      </c>
      <c r="G165" s="222" t="s">
        <v>292</v>
      </c>
      <c r="H165" s="223">
        <v>6.1600000000000001</v>
      </c>
      <c r="I165" s="224"/>
      <c r="J165" s="225">
        <f>ROUND(I165*H165,2)</f>
        <v>0</v>
      </c>
      <c r="K165" s="221" t="s">
        <v>197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0.23458000000000001</v>
      </c>
      <c r="R165" s="228">
        <f>Q165*H165</f>
        <v>1.4450128000000002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210</v>
      </c>
      <c r="AT165" s="230" t="s">
        <v>193</v>
      </c>
      <c r="AU165" s="230" t="s">
        <v>88</v>
      </c>
      <c r="AY165" s="18" t="s">
        <v>190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210</v>
      </c>
      <c r="BM165" s="230" t="s">
        <v>2988</v>
      </c>
    </row>
    <row r="166" s="13" customFormat="1">
      <c r="A166" s="13"/>
      <c r="B166" s="232"/>
      <c r="C166" s="233"/>
      <c r="D166" s="234" t="s">
        <v>218</v>
      </c>
      <c r="E166" s="235" t="s">
        <v>1</v>
      </c>
      <c r="F166" s="236" t="s">
        <v>2989</v>
      </c>
      <c r="G166" s="233"/>
      <c r="H166" s="237">
        <v>6.1600000000000001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218</v>
      </c>
      <c r="AU166" s="243" t="s">
        <v>88</v>
      </c>
      <c r="AV166" s="13" t="s">
        <v>88</v>
      </c>
      <c r="AW166" s="13" t="s">
        <v>32</v>
      </c>
      <c r="AX166" s="13" t="s">
        <v>86</v>
      </c>
      <c r="AY166" s="243" t="s">
        <v>190</v>
      </c>
    </row>
    <row r="167" s="12" customFormat="1" ht="22.8" customHeight="1">
      <c r="A167" s="12"/>
      <c r="B167" s="203"/>
      <c r="C167" s="204"/>
      <c r="D167" s="205" t="s">
        <v>77</v>
      </c>
      <c r="E167" s="217" t="s">
        <v>210</v>
      </c>
      <c r="F167" s="217" t="s">
        <v>1604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SUM(P168:P175)</f>
        <v>0</v>
      </c>
      <c r="Q167" s="211"/>
      <c r="R167" s="212">
        <f>SUM(R168:R175)</f>
        <v>0.43637090000000006</v>
      </c>
      <c r="S167" s="211"/>
      <c r="T167" s="213">
        <f>SUM(T168:T175)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86</v>
      </c>
      <c r="AT167" s="215" t="s">
        <v>77</v>
      </c>
      <c r="AU167" s="215" t="s">
        <v>86</v>
      </c>
      <c r="AY167" s="214" t="s">
        <v>190</v>
      </c>
      <c r="BK167" s="216">
        <f>SUM(BK168:BK175)</f>
        <v>0</v>
      </c>
    </row>
    <row r="168" s="2" customFormat="1" ht="16.5" customHeight="1">
      <c r="A168" s="39"/>
      <c r="B168" s="40"/>
      <c r="C168" s="219" t="s">
        <v>245</v>
      </c>
      <c r="D168" s="219" t="s">
        <v>193</v>
      </c>
      <c r="E168" s="220" t="s">
        <v>1926</v>
      </c>
      <c r="F168" s="221" t="s">
        <v>1927</v>
      </c>
      <c r="G168" s="222" t="s">
        <v>224</v>
      </c>
      <c r="H168" s="223">
        <v>0.161</v>
      </c>
      <c r="I168" s="224"/>
      <c r="J168" s="225">
        <f>ROUND(I168*H168,2)</f>
        <v>0</v>
      </c>
      <c r="K168" s="221" t="s">
        <v>197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2.5019800000000001</v>
      </c>
      <c r="R168" s="228">
        <f>Q168*H168</f>
        <v>0.40281878000000004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210</v>
      </c>
      <c r="AT168" s="230" t="s">
        <v>193</v>
      </c>
      <c r="AU168" s="230" t="s">
        <v>88</v>
      </c>
      <c r="AY168" s="18" t="s">
        <v>190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210</v>
      </c>
      <c r="BM168" s="230" t="s">
        <v>2990</v>
      </c>
    </row>
    <row r="169" s="13" customFormat="1">
      <c r="A169" s="13"/>
      <c r="B169" s="232"/>
      <c r="C169" s="233"/>
      <c r="D169" s="234" t="s">
        <v>218</v>
      </c>
      <c r="E169" s="235" t="s">
        <v>1</v>
      </c>
      <c r="F169" s="236" t="s">
        <v>2991</v>
      </c>
      <c r="G169" s="233"/>
      <c r="H169" s="237">
        <v>0.161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218</v>
      </c>
      <c r="AU169" s="243" t="s">
        <v>88</v>
      </c>
      <c r="AV169" s="13" t="s">
        <v>88</v>
      </c>
      <c r="AW169" s="13" t="s">
        <v>32</v>
      </c>
      <c r="AX169" s="13" t="s">
        <v>86</v>
      </c>
      <c r="AY169" s="243" t="s">
        <v>190</v>
      </c>
    </row>
    <row r="170" s="2" customFormat="1" ht="16.5" customHeight="1">
      <c r="A170" s="39"/>
      <c r="B170" s="40"/>
      <c r="C170" s="219" t="s">
        <v>306</v>
      </c>
      <c r="D170" s="219" t="s">
        <v>193</v>
      </c>
      <c r="E170" s="220" t="s">
        <v>1930</v>
      </c>
      <c r="F170" s="221" t="s">
        <v>1931</v>
      </c>
      <c r="G170" s="222" t="s">
        <v>292</v>
      </c>
      <c r="H170" s="223">
        <v>0.93000000000000005</v>
      </c>
      <c r="I170" s="224"/>
      <c r="J170" s="225">
        <f>ROUND(I170*H170,2)</f>
        <v>0</v>
      </c>
      <c r="K170" s="221" t="s">
        <v>197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0.011169999999999999</v>
      </c>
      <c r="R170" s="228">
        <f>Q170*H170</f>
        <v>0.010388100000000001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210</v>
      </c>
      <c r="AT170" s="230" t="s">
        <v>193</v>
      </c>
      <c r="AU170" s="230" t="s">
        <v>88</v>
      </c>
      <c r="AY170" s="18" t="s">
        <v>190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210</v>
      </c>
      <c r="BM170" s="230" t="s">
        <v>2992</v>
      </c>
    </row>
    <row r="171" s="13" customFormat="1">
      <c r="A171" s="13"/>
      <c r="B171" s="232"/>
      <c r="C171" s="233"/>
      <c r="D171" s="234" t="s">
        <v>218</v>
      </c>
      <c r="E171" s="235" t="s">
        <v>1</v>
      </c>
      <c r="F171" s="236" t="s">
        <v>2993</v>
      </c>
      <c r="G171" s="233"/>
      <c r="H171" s="237">
        <v>0.93000000000000005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218</v>
      </c>
      <c r="AU171" s="243" t="s">
        <v>88</v>
      </c>
      <c r="AV171" s="13" t="s">
        <v>88</v>
      </c>
      <c r="AW171" s="13" t="s">
        <v>32</v>
      </c>
      <c r="AX171" s="13" t="s">
        <v>86</v>
      </c>
      <c r="AY171" s="243" t="s">
        <v>190</v>
      </c>
    </row>
    <row r="172" s="2" customFormat="1" ht="16.5" customHeight="1">
      <c r="A172" s="39"/>
      <c r="B172" s="40"/>
      <c r="C172" s="219" t="s">
        <v>248</v>
      </c>
      <c r="D172" s="219" t="s">
        <v>193</v>
      </c>
      <c r="E172" s="220" t="s">
        <v>1933</v>
      </c>
      <c r="F172" s="221" t="s">
        <v>1934</v>
      </c>
      <c r="G172" s="222" t="s">
        <v>292</v>
      </c>
      <c r="H172" s="223">
        <v>0.93000000000000005</v>
      </c>
      <c r="I172" s="224"/>
      <c r="J172" s="225">
        <f>ROUND(I172*H172,2)</f>
        <v>0</v>
      </c>
      <c r="K172" s="221" t="s">
        <v>197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210</v>
      </c>
      <c r="AT172" s="230" t="s">
        <v>193</v>
      </c>
      <c r="AU172" s="230" t="s">
        <v>88</v>
      </c>
      <c r="AY172" s="18" t="s">
        <v>190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210</v>
      </c>
      <c r="BM172" s="230" t="s">
        <v>2994</v>
      </c>
    </row>
    <row r="173" s="13" customFormat="1">
      <c r="A173" s="13"/>
      <c r="B173" s="232"/>
      <c r="C173" s="233"/>
      <c r="D173" s="234" t="s">
        <v>218</v>
      </c>
      <c r="E173" s="235" t="s">
        <v>1</v>
      </c>
      <c r="F173" s="236" t="s">
        <v>2993</v>
      </c>
      <c r="G173" s="233"/>
      <c r="H173" s="237">
        <v>0.93000000000000005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218</v>
      </c>
      <c r="AU173" s="243" t="s">
        <v>88</v>
      </c>
      <c r="AV173" s="13" t="s">
        <v>88</v>
      </c>
      <c r="AW173" s="13" t="s">
        <v>32</v>
      </c>
      <c r="AX173" s="13" t="s">
        <v>86</v>
      </c>
      <c r="AY173" s="243" t="s">
        <v>190</v>
      </c>
    </row>
    <row r="174" s="2" customFormat="1" ht="24.15" customHeight="1">
      <c r="A174" s="39"/>
      <c r="B174" s="40"/>
      <c r="C174" s="219" t="s">
        <v>318</v>
      </c>
      <c r="D174" s="219" t="s">
        <v>193</v>
      </c>
      <c r="E174" s="220" t="s">
        <v>2995</v>
      </c>
      <c r="F174" s="221" t="s">
        <v>2996</v>
      </c>
      <c r="G174" s="222" t="s">
        <v>244</v>
      </c>
      <c r="H174" s="223">
        <v>0.021999999999999999</v>
      </c>
      <c r="I174" s="224"/>
      <c r="J174" s="225">
        <f>ROUND(I174*H174,2)</f>
        <v>0</v>
      </c>
      <c r="K174" s="221" t="s">
        <v>197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1.05291</v>
      </c>
      <c r="R174" s="228">
        <f>Q174*H174</f>
        <v>0.02316402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210</v>
      </c>
      <c r="AT174" s="230" t="s">
        <v>193</v>
      </c>
      <c r="AU174" s="230" t="s">
        <v>88</v>
      </c>
      <c r="AY174" s="18" t="s">
        <v>190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210</v>
      </c>
      <c r="BM174" s="230" t="s">
        <v>2997</v>
      </c>
    </row>
    <row r="175" s="13" customFormat="1">
      <c r="A175" s="13"/>
      <c r="B175" s="232"/>
      <c r="C175" s="233"/>
      <c r="D175" s="234" t="s">
        <v>218</v>
      </c>
      <c r="E175" s="235" t="s">
        <v>1</v>
      </c>
      <c r="F175" s="236" t="s">
        <v>2998</v>
      </c>
      <c r="G175" s="233"/>
      <c r="H175" s="237">
        <v>0.021999999999999999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218</v>
      </c>
      <c r="AU175" s="243" t="s">
        <v>88</v>
      </c>
      <c r="AV175" s="13" t="s">
        <v>88</v>
      </c>
      <c r="AW175" s="13" t="s">
        <v>32</v>
      </c>
      <c r="AX175" s="13" t="s">
        <v>86</v>
      </c>
      <c r="AY175" s="243" t="s">
        <v>190</v>
      </c>
    </row>
    <row r="176" s="12" customFormat="1" ht="22.8" customHeight="1">
      <c r="A176" s="12"/>
      <c r="B176" s="203"/>
      <c r="C176" s="204"/>
      <c r="D176" s="205" t="s">
        <v>77</v>
      </c>
      <c r="E176" s="217" t="s">
        <v>199</v>
      </c>
      <c r="F176" s="217" t="s">
        <v>1945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SUM(P177:P182)</f>
        <v>0</v>
      </c>
      <c r="Q176" s="211"/>
      <c r="R176" s="212">
        <f>SUM(R177:R182)</f>
        <v>0.22747500000000001</v>
      </c>
      <c r="S176" s="211"/>
      <c r="T176" s="213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86</v>
      </c>
      <c r="AT176" s="215" t="s">
        <v>77</v>
      </c>
      <c r="AU176" s="215" t="s">
        <v>86</v>
      </c>
      <c r="AY176" s="214" t="s">
        <v>190</v>
      </c>
      <c r="BK176" s="216">
        <f>SUM(BK177:BK182)</f>
        <v>0</v>
      </c>
    </row>
    <row r="177" s="2" customFormat="1" ht="24.15" customHeight="1">
      <c r="A177" s="39"/>
      <c r="B177" s="40"/>
      <c r="C177" s="219" t="s">
        <v>252</v>
      </c>
      <c r="D177" s="219" t="s">
        <v>193</v>
      </c>
      <c r="E177" s="220" t="s">
        <v>2103</v>
      </c>
      <c r="F177" s="221" t="s">
        <v>2104</v>
      </c>
      <c r="G177" s="222" t="s">
        <v>292</v>
      </c>
      <c r="H177" s="223">
        <v>2.5</v>
      </c>
      <c r="I177" s="224"/>
      <c r="J177" s="225">
        <f>ROUND(I177*H177,2)</f>
        <v>0</v>
      </c>
      <c r="K177" s="221" t="s">
        <v>197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0.0064999999999999997</v>
      </c>
      <c r="R177" s="228">
        <f>Q177*H177</f>
        <v>0.016250000000000001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210</v>
      </c>
      <c r="AT177" s="230" t="s">
        <v>193</v>
      </c>
      <c r="AU177" s="230" t="s">
        <v>88</v>
      </c>
      <c r="AY177" s="18" t="s">
        <v>190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210</v>
      </c>
      <c r="BM177" s="230" t="s">
        <v>2999</v>
      </c>
    </row>
    <row r="178" s="2" customFormat="1" ht="24.15" customHeight="1">
      <c r="A178" s="39"/>
      <c r="B178" s="40"/>
      <c r="C178" s="219" t="s">
        <v>326</v>
      </c>
      <c r="D178" s="219" t="s">
        <v>193</v>
      </c>
      <c r="E178" s="220" t="s">
        <v>3000</v>
      </c>
      <c r="F178" s="221" t="s">
        <v>3001</v>
      </c>
      <c r="G178" s="222" t="s">
        <v>292</v>
      </c>
      <c r="H178" s="223">
        <v>2.5</v>
      </c>
      <c r="I178" s="224"/>
      <c r="J178" s="225">
        <f>ROUND(I178*H178,2)</f>
        <v>0</v>
      </c>
      <c r="K178" s="221" t="s">
        <v>197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0.025000000000000001</v>
      </c>
      <c r="R178" s="228">
        <f>Q178*H178</f>
        <v>0.0625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210</v>
      </c>
      <c r="AT178" s="230" t="s">
        <v>193</v>
      </c>
      <c r="AU178" s="230" t="s">
        <v>88</v>
      </c>
      <c r="AY178" s="18" t="s">
        <v>190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86</v>
      </c>
      <c r="BK178" s="231">
        <f>ROUND(I178*H178,2)</f>
        <v>0</v>
      </c>
      <c r="BL178" s="18" t="s">
        <v>210</v>
      </c>
      <c r="BM178" s="230" t="s">
        <v>3002</v>
      </c>
    </row>
    <row r="179" s="2" customFormat="1" ht="24.15" customHeight="1">
      <c r="A179" s="39"/>
      <c r="B179" s="40"/>
      <c r="C179" s="219" t="s">
        <v>255</v>
      </c>
      <c r="D179" s="219" t="s">
        <v>193</v>
      </c>
      <c r="E179" s="220" t="s">
        <v>3003</v>
      </c>
      <c r="F179" s="221" t="s">
        <v>3004</v>
      </c>
      <c r="G179" s="222" t="s">
        <v>292</v>
      </c>
      <c r="H179" s="223">
        <v>5</v>
      </c>
      <c r="I179" s="224"/>
      <c r="J179" s="225">
        <f>ROUND(I179*H179,2)</f>
        <v>0</v>
      </c>
      <c r="K179" s="221" t="s">
        <v>197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0.0070000000000000001</v>
      </c>
      <c r="R179" s="228">
        <f>Q179*H179</f>
        <v>0.035000000000000003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210</v>
      </c>
      <c r="AT179" s="230" t="s">
        <v>193</v>
      </c>
      <c r="AU179" s="230" t="s">
        <v>88</v>
      </c>
      <c r="AY179" s="18" t="s">
        <v>190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210</v>
      </c>
      <c r="BM179" s="230" t="s">
        <v>3005</v>
      </c>
    </row>
    <row r="180" s="13" customFormat="1">
      <c r="A180" s="13"/>
      <c r="B180" s="232"/>
      <c r="C180" s="233"/>
      <c r="D180" s="234" t="s">
        <v>218</v>
      </c>
      <c r="E180" s="233"/>
      <c r="F180" s="236" t="s">
        <v>3006</v>
      </c>
      <c r="G180" s="233"/>
      <c r="H180" s="237">
        <v>5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218</v>
      </c>
      <c r="AU180" s="243" t="s">
        <v>88</v>
      </c>
      <c r="AV180" s="13" t="s">
        <v>88</v>
      </c>
      <c r="AW180" s="13" t="s">
        <v>4</v>
      </c>
      <c r="AX180" s="13" t="s">
        <v>86</v>
      </c>
      <c r="AY180" s="243" t="s">
        <v>190</v>
      </c>
    </row>
    <row r="181" s="2" customFormat="1" ht="24.15" customHeight="1">
      <c r="A181" s="39"/>
      <c r="B181" s="40"/>
      <c r="C181" s="219" t="s">
        <v>335</v>
      </c>
      <c r="D181" s="219" t="s">
        <v>193</v>
      </c>
      <c r="E181" s="220" t="s">
        <v>3007</v>
      </c>
      <c r="F181" s="221" t="s">
        <v>3008</v>
      </c>
      <c r="G181" s="222" t="s">
        <v>292</v>
      </c>
      <c r="H181" s="223">
        <v>2.5</v>
      </c>
      <c r="I181" s="224"/>
      <c r="J181" s="225">
        <f>ROUND(I181*H181,2)</f>
        <v>0</v>
      </c>
      <c r="K181" s="221" t="s">
        <v>197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0.045490000000000003</v>
      </c>
      <c r="R181" s="228">
        <f>Q181*H181</f>
        <v>0.11372500000000001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210</v>
      </c>
      <c r="AT181" s="230" t="s">
        <v>193</v>
      </c>
      <c r="AU181" s="230" t="s">
        <v>88</v>
      </c>
      <c r="AY181" s="18" t="s">
        <v>190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210</v>
      </c>
      <c r="BM181" s="230" t="s">
        <v>3009</v>
      </c>
    </row>
    <row r="182" s="2" customFormat="1" ht="16.5" customHeight="1">
      <c r="A182" s="39"/>
      <c r="B182" s="40"/>
      <c r="C182" s="219" t="s">
        <v>260</v>
      </c>
      <c r="D182" s="219" t="s">
        <v>193</v>
      </c>
      <c r="E182" s="220" t="s">
        <v>3010</v>
      </c>
      <c r="F182" s="221" t="s">
        <v>3011</v>
      </c>
      <c r="G182" s="222" t="s">
        <v>292</v>
      </c>
      <c r="H182" s="223">
        <v>2.5</v>
      </c>
      <c r="I182" s="224"/>
      <c r="J182" s="225">
        <f>ROUND(I182*H182,2)</f>
        <v>0</v>
      </c>
      <c r="K182" s="221" t="s">
        <v>197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210</v>
      </c>
      <c r="AT182" s="230" t="s">
        <v>193</v>
      </c>
      <c r="AU182" s="230" t="s">
        <v>88</v>
      </c>
      <c r="AY182" s="18" t="s">
        <v>190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210</v>
      </c>
      <c r="BM182" s="230" t="s">
        <v>3012</v>
      </c>
    </row>
    <row r="183" s="12" customFormat="1" ht="22.8" customHeight="1">
      <c r="A183" s="12"/>
      <c r="B183" s="203"/>
      <c r="C183" s="204"/>
      <c r="D183" s="205" t="s">
        <v>77</v>
      </c>
      <c r="E183" s="217" t="s">
        <v>232</v>
      </c>
      <c r="F183" s="217" t="s">
        <v>1854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SUM(P184:P203)</f>
        <v>0</v>
      </c>
      <c r="Q183" s="211"/>
      <c r="R183" s="212">
        <f>SUM(R184:R203)</f>
        <v>1.6180755000000002</v>
      </c>
      <c r="S183" s="211"/>
      <c r="T183" s="213">
        <f>SUM(T184:T203)</f>
        <v>1.3906000000000001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86</v>
      </c>
      <c r="AT183" s="215" t="s">
        <v>77</v>
      </c>
      <c r="AU183" s="215" t="s">
        <v>86</v>
      </c>
      <c r="AY183" s="214" t="s">
        <v>190</v>
      </c>
      <c r="BK183" s="216">
        <f>SUM(BK184:BK203)</f>
        <v>0</v>
      </c>
    </row>
    <row r="184" s="2" customFormat="1" ht="24.15" customHeight="1">
      <c r="A184" s="39"/>
      <c r="B184" s="40"/>
      <c r="C184" s="219" t="s">
        <v>345</v>
      </c>
      <c r="D184" s="219" t="s">
        <v>193</v>
      </c>
      <c r="E184" s="220" t="s">
        <v>372</v>
      </c>
      <c r="F184" s="221" t="s">
        <v>373</v>
      </c>
      <c r="G184" s="222" t="s">
        <v>292</v>
      </c>
      <c r="H184" s="223">
        <v>25</v>
      </c>
      <c r="I184" s="224"/>
      <c r="J184" s="225">
        <f>ROUND(I184*H184,2)</f>
        <v>0</v>
      </c>
      <c r="K184" s="221" t="s">
        <v>197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210</v>
      </c>
      <c r="AT184" s="230" t="s">
        <v>193</v>
      </c>
      <c r="AU184" s="230" t="s">
        <v>88</v>
      </c>
      <c r="AY184" s="18" t="s">
        <v>190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86</v>
      </c>
      <c r="BK184" s="231">
        <f>ROUND(I184*H184,2)</f>
        <v>0</v>
      </c>
      <c r="BL184" s="18" t="s">
        <v>210</v>
      </c>
      <c r="BM184" s="230" t="s">
        <v>3013</v>
      </c>
    </row>
    <row r="185" s="2" customFormat="1" ht="24.15" customHeight="1">
      <c r="A185" s="39"/>
      <c r="B185" s="40"/>
      <c r="C185" s="219" t="s">
        <v>263</v>
      </c>
      <c r="D185" s="219" t="s">
        <v>193</v>
      </c>
      <c r="E185" s="220" t="s">
        <v>2535</v>
      </c>
      <c r="F185" s="221" t="s">
        <v>2536</v>
      </c>
      <c r="G185" s="222" t="s">
        <v>224</v>
      </c>
      <c r="H185" s="223">
        <v>0.26200000000000001</v>
      </c>
      <c r="I185" s="224"/>
      <c r="J185" s="225">
        <f>ROUND(I185*H185,2)</f>
        <v>0</v>
      </c>
      <c r="K185" s="221" t="s">
        <v>197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1.8</v>
      </c>
      <c r="T185" s="229">
        <f>S185*H185</f>
        <v>0.47160000000000002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210</v>
      </c>
      <c r="AT185" s="230" t="s">
        <v>193</v>
      </c>
      <c r="AU185" s="230" t="s">
        <v>88</v>
      </c>
      <c r="AY185" s="18" t="s">
        <v>190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210</v>
      </c>
      <c r="BM185" s="230" t="s">
        <v>3014</v>
      </c>
    </row>
    <row r="186" s="13" customFormat="1">
      <c r="A186" s="13"/>
      <c r="B186" s="232"/>
      <c r="C186" s="233"/>
      <c r="D186" s="234" t="s">
        <v>218</v>
      </c>
      <c r="E186" s="235" t="s">
        <v>1</v>
      </c>
      <c r="F186" s="236" t="s">
        <v>3015</v>
      </c>
      <c r="G186" s="233"/>
      <c r="H186" s="237">
        <v>0.26200000000000001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218</v>
      </c>
      <c r="AU186" s="243" t="s">
        <v>88</v>
      </c>
      <c r="AV186" s="13" t="s">
        <v>88</v>
      </c>
      <c r="AW186" s="13" t="s">
        <v>32</v>
      </c>
      <c r="AX186" s="13" t="s">
        <v>78</v>
      </c>
      <c r="AY186" s="243" t="s">
        <v>190</v>
      </c>
    </row>
    <row r="187" s="14" customFormat="1">
      <c r="A187" s="14"/>
      <c r="B187" s="244"/>
      <c r="C187" s="245"/>
      <c r="D187" s="234" t="s">
        <v>218</v>
      </c>
      <c r="E187" s="246" t="s">
        <v>1</v>
      </c>
      <c r="F187" s="247" t="s">
        <v>221</v>
      </c>
      <c r="G187" s="245"/>
      <c r="H187" s="248">
        <v>0.26200000000000001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218</v>
      </c>
      <c r="AU187" s="254" t="s">
        <v>88</v>
      </c>
      <c r="AV187" s="14" t="s">
        <v>210</v>
      </c>
      <c r="AW187" s="14" t="s">
        <v>32</v>
      </c>
      <c r="AX187" s="14" t="s">
        <v>86</v>
      </c>
      <c r="AY187" s="254" t="s">
        <v>190</v>
      </c>
    </row>
    <row r="188" s="2" customFormat="1" ht="24.15" customHeight="1">
      <c r="A188" s="39"/>
      <c r="B188" s="40"/>
      <c r="C188" s="219" t="s">
        <v>352</v>
      </c>
      <c r="D188" s="219" t="s">
        <v>193</v>
      </c>
      <c r="E188" s="220" t="s">
        <v>3016</v>
      </c>
      <c r="F188" s="221" t="s">
        <v>3017</v>
      </c>
      <c r="G188" s="222" t="s">
        <v>213</v>
      </c>
      <c r="H188" s="223">
        <v>4.4000000000000004</v>
      </c>
      <c r="I188" s="224"/>
      <c r="J188" s="225">
        <f>ROUND(I188*H188,2)</f>
        <v>0</v>
      </c>
      <c r="K188" s="221" t="s">
        <v>197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0.02</v>
      </c>
      <c r="T188" s="229">
        <f>S188*H188</f>
        <v>0.088000000000000009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210</v>
      </c>
      <c r="AT188" s="230" t="s">
        <v>193</v>
      </c>
      <c r="AU188" s="230" t="s">
        <v>88</v>
      </c>
      <c r="AY188" s="18" t="s">
        <v>190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210</v>
      </c>
      <c r="BM188" s="230" t="s">
        <v>3018</v>
      </c>
    </row>
    <row r="189" s="13" customFormat="1">
      <c r="A189" s="13"/>
      <c r="B189" s="232"/>
      <c r="C189" s="233"/>
      <c r="D189" s="234" t="s">
        <v>218</v>
      </c>
      <c r="E189" s="235" t="s">
        <v>1</v>
      </c>
      <c r="F189" s="236" t="s">
        <v>3019</v>
      </c>
      <c r="G189" s="233"/>
      <c r="H189" s="237">
        <v>4.4000000000000004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218</v>
      </c>
      <c r="AU189" s="243" t="s">
        <v>88</v>
      </c>
      <c r="AV189" s="13" t="s">
        <v>88</v>
      </c>
      <c r="AW189" s="13" t="s">
        <v>32</v>
      </c>
      <c r="AX189" s="13" t="s">
        <v>86</v>
      </c>
      <c r="AY189" s="243" t="s">
        <v>190</v>
      </c>
    </row>
    <row r="190" s="2" customFormat="1" ht="24.15" customHeight="1">
      <c r="A190" s="39"/>
      <c r="B190" s="40"/>
      <c r="C190" s="219" t="s">
        <v>268</v>
      </c>
      <c r="D190" s="219" t="s">
        <v>193</v>
      </c>
      <c r="E190" s="220" t="s">
        <v>2173</v>
      </c>
      <c r="F190" s="221" t="s">
        <v>2174</v>
      </c>
      <c r="G190" s="222" t="s">
        <v>292</v>
      </c>
      <c r="H190" s="223">
        <v>5</v>
      </c>
      <c r="I190" s="224"/>
      <c r="J190" s="225">
        <f>ROUND(I190*H190,2)</f>
        <v>0</v>
      </c>
      <c r="K190" s="221" t="s">
        <v>197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210</v>
      </c>
      <c r="AT190" s="230" t="s">
        <v>193</v>
      </c>
      <c r="AU190" s="230" t="s">
        <v>88</v>
      </c>
      <c r="AY190" s="18" t="s">
        <v>190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86</v>
      </c>
      <c r="BK190" s="231">
        <f>ROUND(I190*H190,2)</f>
        <v>0</v>
      </c>
      <c r="BL190" s="18" t="s">
        <v>210</v>
      </c>
      <c r="BM190" s="230" t="s">
        <v>3020</v>
      </c>
    </row>
    <row r="191" s="13" customFormat="1">
      <c r="A191" s="13"/>
      <c r="B191" s="232"/>
      <c r="C191" s="233"/>
      <c r="D191" s="234" t="s">
        <v>218</v>
      </c>
      <c r="E191" s="235" t="s">
        <v>1</v>
      </c>
      <c r="F191" s="236" t="s">
        <v>3021</v>
      </c>
      <c r="G191" s="233"/>
      <c r="H191" s="237">
        <v>5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218</v>
      </c>
      <c r="AU191" s="243" t="s">
        <v>88</v>
      </c>
      <c r="AV191" s="13" t="s">
        <v>88</v>
      </c>
      <c r="AW191" s="13" t="s">
        <v>32</v>
      </c>
      <c r="AX191" s="13" t="s">
        <v>86</v>
      </c>
      <c r="AY191" s="243" t="s">
        <v>190</v>
      </c>
    </row>
    <row r="192" s="2" customFormat="1" ht="24.15" customHeight="1">
      <c r="A192" s="39"/>
      <c r="B192" s="40"/>
      <c r="C192" s="219" t="s">
        <v>361</v>
      </c>
      <c r="D192" s="219" t="s">
        <v>193</v>
      </c>
      <c r="E192" s="220" t="s">
        <v>2180</v>
      </c>
      <c r="F192" s="221" t="s">
        <v>2181</v>
      </c>
      <c r="G192" s="222" t="s">
        <v>292</v>
      </c>
      <c r="H192" s="223">
        <v>5</v>
      </c>
      <c r="I192" s="224"/>
      <c r="J192" s="225">
        <f>ROUND(I192*H192,2)</f>
        <v>0</v>
      </c>
      <c r="K192" s="221" t="s">
        <v>197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210</v>
      </c>
      <c r="AT192" s="230" t="s">
        <v>193</v>
      </c>
      <c r="AU192" s="230" t="s">
        <v>88</v>
      </c>
      <c r="AY192" s="18" t="s">
        <v>190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86</v>
      </c>
      <c r="BK192" s="231">
        <f>ROUND(I192*H192,2)</f>
        <v>0</v>
      </c>
      <c r="BL192" s="18" t="s">
        <v>210</v>
      </c>
      <c r="BM192" s="230" t="s">
        <v>3022</v>
      </c>
    </row>
    <row r="193" s="13" customFormat="1">
      <c r="A193" s="13"/>
      <c r="B193" s="232"/>
      <c r="C193" s="233"/>
      <c r="D193" s="234" t="s">
        <v>218</v>
      </c>
      <c r="E193" s="235" t="s">
        <v>1</v>
      </c>
      <c r="F193" s="236" t="s">
        <v>3021</v>
      </c>
      <c r="G193" s="233"/>
      <c r="H193" s="237">
        <v>5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218</v>
      </c>
      <c r="AU193" s="243" t="s">
        <v>88</v>
      </c>
      <c r="AV193" s="13" t="s">
        <v>88</v>
      </c>
      <c r="AW193" s="13" t="s">
        <v>32</v>
      </c>
      <c r="AX193" s="13" t="s">
        <v>86</v>
      </c>
      <c r="AY193" s="243" t="s">
        <v>190</v>
      </c>
    </row>
    <row r="194" s="2" customFormat="1" ht="24.15" customHeight="1">
      <c r="A194" s="39"/>
      <c r="B194" s="40"/>
      <c r="C194" s="219" t="s">
        <v>365</v>
      </c>
      <c r="D194" s="219" t="s">
        <v>193</v>
      </c>
      <c r="E194" s="220" t="s">
        <v>3023</v>
      </c>
      <c r="F194" s="221" t="s">
        <v>3024</v>
      </c>
      <c r="G194" s="222" t="s">
        <v>292</v>
      </c>
      <c r="H194" s="223">
        <v>5</v>
      </c>
      <c r="I194" s="224"/>
      <c r="J194" s="225">
        <f>ROUND(I194*H194,2)</f>
        <v>0</v>
      </c>
      <c r="K194" s="221" t="s">
        <v>197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0.037499999999999999</v>
      </c>
      <c r="T194" s="229">
        <f>S194*H194</f>
        <v>0.1875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210</v>
      </c>
      <c r="AT194" s="230" t="s">
        <v>193</v>
      </c>
      <c r="AU194" s="230" t="s">
        <v>88</v>
      </c>
      <c r="AY194" s="18" t="s">
        <v>190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210</v>
      </c>
      <c r="BM194" s="230" t="s">
        <v>3025</v>
      </c>
    </row>
    <row r="195" s="13" customFormat="1">
      <c r="A195" s="13"/>
      <c r="B195" s="232"/>
      <c r="C195" s="233"/>
      <c r="D195" s="234" t="s">
        <v>218</v>
      </c>
      <c r="E195" s="235" t="s">
        <v>1</v>
      </c>
      <c r="F195" s="236" t="s">
        <v>3021</v>
      </c>
      <c r="G195" s="233"/>
      <c r="H195" s="237">
        <v>5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218</v>
      </c>
      <c r="AU195" s="243" t="s">
        <v>88</v>
      </c>
      <c r="AV195" s="13" t="s">
        <v>88</v>
      </c>
      <c r="AW195" s="13" t="s">
        <v>32</v>
      </c>
      <c r="AX195" s="13" t="s">
        <v>86</v>
      </c>
      <c r="AY195" s="243" t="s">
        <v>190</v>
      </c>
    </row>
    <row r="196" s="2" customFormat="1" ht="16.5" customHeight="1">
      <c r="A196" s="39"/>
      <c r="B196" s="40"/>
      <c r="C196" s="219" t="s">
        <v>371</v>
      </c>
      <c r="D196" s="219" t="s">
        <v>193</v>
      </c>
      <c r="E196" s="220" t="s">
        <v>3026</v>
      </c>
      <c r="F196" s="221" t="s">
        <v>3027</v>
      </c>
      <c r="G196" s="222" t="s">
        <v>224</v>
      </c>
      <c r="H196" s="223">
        <v>0.60799999999999998</v>
      </c>
      <c r="I196" s="224"/>
      <c r="J196" s="225">
        <f>ROUND(I196*H196,2)</f>
        <v>0</v>
      </c>
      <c r="K196" s="221" t="s">
        <v>197</v>
      </c>
      <c r="L196" s="45"/>
      <c r="M196" s="226" t="s">
        <v>1</v>
      </c>
      <c r="N196" s="227" t="s">
        <v>43</v>
      </c>
      <c r="O196" s="92"/>
      <c r="P196" s="228">
        <f>O196*H196</f>
        <v>0</v>
      </c>
      <c r="Q196" s="228">
        <v>0.41199999999999998</v>
      </c>
      <c r="R196" s="228">
        <f>Q196*H196</f>
        <v>0.250496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210</v>
      </c>
      <c r="AT196" s="230" t="s">
        <v>193</v>
      </c>
      <c r="AU196" s="230" t="s">
        <v>88</v>
      </c>
      <c r="AY196" s="18" t="s">
        <v>190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86</v>
      </c>
      <c r="BK196" s="231">
        <f>ROUND(I196*H196,2)</f>
        <v>0</v>
      </c>
      <c r="BL196" s="18" t="s">
        <v>210</v>
      </c>
      <c r="BM196" s="230" t="s">
        <v>3028</v>
      </c>
    </row>
    <row r="197" s="13" customFormat="1">
      <c r="A197" s="13"/>
      <c r="B197" s="232"/>
      <c r="C197" s="233"/>
      <c r="D197" s="234" t="s">
        <v>218</v>
      </c>
      <c r="E197" s="235" t="s">
        <v>1</v>
      </c>
      <c r="F197" s="236" t="s">
        <v>3029</v>
      </c>
      <c r="G197" s="233"/>
      <c r="H197" s="237">
        <v>0.60799999999999998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218</v>
      </c>
      <c r="AU197" s="243" t="s">
        <v>88</v>
      </c>
      <c r="AV197" s="13" t="s">
        <v>88</v>
      </c>
      <c r="AW197" s="13" t="s">
        <v>32</v>
      </c>
      <c r="AX197" s="13" t="s">
        <v>86</v>
      </c>
      <c r="AY197" s="243" t="s">
        <v>190</v>
      </c>
    </row>
    <row r="198" s="2" customFormat="1" ht="16.5" customHeight="1">
      <c r="A198" s="39"/>
      <c r="B198" s="40"/>
      <c r="C198" s="255" t="s">
        <v>274</v>
      </c>
      <c r="D198" s="255" t="s">
        <v>299</v>
      </c>
      <c r="E198" s="256" t="s">
        <v>3030</v>
      </c>
      <c r="F198" s="257" t="s">
        <v>3031</v>
      </c>
      <c r="G198" s="258" t="s">
        <v>196</v>
      </c>
      <c r="H198" s="259">
        <v>194.71199999999999</v>
      </c>
      <c r="I198" s="260"/>
      <c r="J198" s="261">
        <f>ROUND(I198*H198,2)</f>
        <v>0</v>
      </c>
      <c r="K198" s="257" t="s">
        <v>197</v>
      </c>
      <c r="L198" s="262"/>
      <c r="M198" s="263" t="s">
        <v>1</v>
      </c>
      <c r="N198" s="264" t="s">
        <v>43</v>
      </c>
      <c r="O198" s="92"/>
      <c r="P198" s="228">
        <f>O198*H198</f>
        <v>0</v>
      </c>
      <c r="Q198" s="228">
        <v>0.0041000000000000003</v>
      </c>
      <c r="R198" s="228">
        <f>Q198*H198</f>
        <v>0.79831920000000001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202</v>
      </c>
      <c r="AT198" s="230" t="s">
        <v>299</v>
      </c>
      <c r="AU198" s="230" t="s">
        <v>88</v>
      </c>
      <c r="AY198" s="18" t="s">
        <v>190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210</v>
      </c>
      <c r="BM198" s="230" t="s">
        <v>3032</v>
      </c>
    </row>
    <row r="199" s="13" customFormat="1">
      <c r="A199" s="13"/>
      <c r="B199" s="232"/>
      <c r="C199" s="233"/>
      <c r="D199" s="234" t="s">
        <v>218</v>
      </c>
      <c r="E199" s="233"/>
      <c r="F199" s="236" t="s">
        <v>3033</v>
      </c>
      <c r="G199" s="233"/>
      <c r="H199" s="237">
        <v>194.71199999999999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218</v>
      </c>
      <c r="AU199" s="243" t="s">
        <v>88</v>
      </c>
      <c r="AV199" s="13" t="s">
        <v>88</v>
      </c>
      <c r="AW199" s="13" t="s">
        <v>4</v>
      </c>
      <c r="AX199" s="13" t="s">
        <v>86</v>
      </c>
      <c r="AY199" s="243" t="s">
        <v>190</v>
      </c>
    </row>
    <row r="200" s="2" customFormat="1" ht="24.15" customHeight="1">
      <c r="A200" s="39"/>
      <c r="B200" s="40"/>
      <c r="C200" s="219" t="s">
        <v>379</v>
      </c>
      <c r="D200" s="219" t="s">
        <v>193</v>
      </c>
      <c r="E200" s="220" t="s">
        <v>3034</v>
      </c>
      <c r="F200" s="221" t="s">
        <v>3035</v>
      </c>
      <c r="G200" s="222" t="s">
        <v>224</v>
      </c>
      <c r="H200" s="223">
        <v>0.33000000000000002</v>
      </c>
      <c r="I200" s="224"/>
      <c r="J200" s="225">
        <f>ROUND(I200*H200,2)</f>
        <v>0</v>
      </c>
      <c r="K200" s="221" t="s">
        <v>197</v>
      </c>
      <c r="L200" s="45"/>
      <c r="M200" s="226" t="s">
        <v>1</v>
      </c>
      <c r="N200" s="227" t="s">
        <v>43</v>
      </c>
      <c r="O200" s="92"/>
      <c r="P200" s="228">
        <f>O200*H200</f>
        <v>0</v>
      </c>
      <c r="Q200" s="228">
        <v>0.41199999999999998</v>
      </c>
      <c r="R200" s="228">
        <f>Q200*H200</f>
        <v>0.13596</v>
      </c>
      <c r="S200" s="228">
        <v>1.95</v>
      </c>
      <c r="T200" s="229">
        <f>S200*H200</f>
        <v>0.64349999999999996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210</v>
      </c>
      <c r="AT200" s="230" t="s">
        <v>193</v>
      </c>
      <c r="AU200" s="230" t="s">
        <v>88</v>
      </c>
      <c r="AY200" s="18" t="s">
        <v>190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86</v>
      </c>
      <c r="BK200" s="231">
        <f>ROUND(I200*H200,2)</f>
        <v>0</v>
      </c>
      <c r="BL200" s="18" t="s">
        <v>210</v>
      </c>
      <c r="BM200" s="230" t="s">
        <v>3036</v>
      </c>
    </row>
    <row r="201" s="13" customFormat="1">
      <c r="A201" s="13"/>
      <c r="B201" s="232"/>
      <c r="C201" s="233"/>
      <c r="D201" s="234" t="s">
        <v>218</v>
      </c>
      <c r="E201" s="235" t="s">
        <v>1</v>
      </c>
      <c r="F201" s="236" t="s">
        <v>3037</v>
      </c>
      <c r="G201" s="233"/>
      <c r="H201" s="237">
        <v>0.33000000000000002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218</v>
      </c>
      <c r="AU201" s="243" t="s">
        <v>88</v>
      </c>
      <c r="AV201" s="13" t="s">
        <v>88</v>
      </c>
      <c r="AW201" s="13" t="s">
        <v>32</v>
      </c>
      <c r="AX201" s="13" t="s">
        <v>86</v>
      </c>
      <c r="AY201" s="243" t="s">
        <v>190</v>
      </c>
    </row>
    <row r="202" s="2" customFormat="1" ht="16.5" customHeight="1">
      <c r="A202" s="39"/>
      <c r="B202" s="40"/>
      <c r="C202" s="255" t="s">
        <v>385</v>
      </c>
      <c r="D202" s="255" t="s">
        <v>299</v>
      </c>
      <c r="E202" s="256" t="s">
        <v>3030</v>
      </c>
      <c r="F202" s="257" t="s">
        <v>3031</v>
      </c>
      <c r="G202" s="258" t="s">
        <v>196</v>
      </c>
      <c r="H202" s="259">
        <v>105.68300000000001</v>
      </c>
      <c r="I202" s="260"/>
      <c r="J202" s="261">
        <f>ROUND(I202*H202,2)</f>
        <v>0</v>
      </c>
      <c r="K202" s="257" t="s">
        <v>197</v>
      </c>
      <c r="L202" s="262"/>
      <c r="M202" s="263" t="s">
        <v>1</v>
      </c>
      <c r="N202" s="264" t="s">
        <v>43</v>
      </c>
      <c r="O202" s="92"/>
      <c r="P202" s="228">
        <f>O202*H202</f>
        <v>0</v>
      </c>
      <c r="Q202" s="228">
        <v>0.0041000000000000003</v>
      </c>
      <c r="R202" s="228">
        <f>Q202*H202</f>
        <v>0.43330030000000008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202</v>
      </c>
      <c r="AT202" s="230" t="s">
        <v>299</v>
      </c>
      <c r="AU202" s="230" t="s">
        <v>88</v>
      </c>
      <c r="AY202" s="18" t="s">
        <v>190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86</v>
      </c>
      <c r="BK202" s="231">
        <f>ROUND(I202*H202,2)</f>
        <v>0</v>
      </c>
      <c r="BL202" s="18" t="s">
        <v>210</v>
      </c>
      <c r="BM202" s="230" t="s">
        <v>3038</v>
      </c>
    </row>
    <row r="203" s="13" customFormat="1">
      <c r="A203" s="13"/>
      <c r="B203" s="232"/>
      <c r="C203" s="233"/>
      <c r="D203" s="234" t="s">
        <v>218</v>
      </c>
      <c r="E203" s="233"/>
      <c r="F203" s="236" t="s">
        <v>3039</v>
      </c>
      <c r="G203" s="233"/>
      <c r="H203" s="237">
        <v>105.68300000000001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218</v>
      </c>
      <c r="AU203" s="243" t="s">
        <v>88</v>
      </c>
      <c r="AV203" s="13" t="s">
        <v>88</v>
      </c>
      <c r="AW203" s="13" t="s">
        <v>4</v>
      </c>
      <c r="AX203" s="13" t="s">
        <v>86</v>
      </c>
      <c r="AY203" s="243" t="s">
        <v>190</v>
      </c>
    </row>
    <row r="204" s="12" customFormat="1" ht="22.8" customHeight="1">
      <c r="A204" s="12"/>
      <c r="B204" s="203"/>
      <c r="C204" s="204"/>
      <c r="D204" s="205" t="s">
        <v>77</v>
      </c>
      <c r="E204" s="217" t="s">
        <v>1983</v>
      </c>
      <c r="F204" s="217" t="s">
        <v>1984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SUM(P205:P209)</f>
        <v>0</v>
      </c>
      <c r="Q204" s="211"/>
      <c r="R204" s="212">
        <f>SUM(R205:R209)</f>
        <v>0</v>
      </c>
      <c r="S204" s="211"/>
      <c r="T204" s="213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86</v>
      </c>
      <c r="AT204" s="215" t="s">
        <v>77</v>
      </c>
      <c r="AU204" s="215" t="s">
        <v>86</v>
      </c>
      <c r="AY204" s="214" t="s">
        <v>190</v>
      </c>
      <c r="BK204" s="216">
        <f>SUM(BK205:BK209)</f>
        <v>0</v>
      </c>
    </row>
    <row r="205" s="2" customFormat="1" ht="24.15" customHeight="1">
      <c r="A205" s="39"/>
      <c r="B205" s="40"/>
      <c r="C205" s="219" t="s">
        <v>392</v>
      </c>
      <c r="D205" s="219" t="s">
        <v>193</v>
      </c>
      <c r="E205" s="220" t="s">
        <v>3040</v>
      </c>
      <c r="F205" s="221" t="s">
        <v>3041</v>
      </c>
      <c r="G205" s="222" t="s">
        <v>244</v>
      </c>
      <c r="H205" s="223">
        <v>1.391</v>
      </c>
      <c r="I205" s="224"/>
      <c r="J205" s="225">
        <f>ROUND(I205*H205,2)</f>
        <v>0</v>
      </c>
      <c r="K205" s="221" t="s">
        <v>197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210</v>
      </c>
      <c r="AT205" s="230" t="s">
        <v>193</v>
      </c>
      <c r="AU205" s="230" t="s">
        <v>88</v>
      </c>
      <c r="AY205" s="18" t="s">
        <v>190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86</v>
      </c>
      <c r="BK205" s="231">
        <f>ROUND(I205*H205,2)</f>
        <v>0</v>
      </c>
      <c r="BL205" s="18" t="s">
        <v>210</v>
      </c>
      <c r="BM205" s="230" t="s">
        <v>3042</v>
      </c>
    </row>
    <row r="206" s="2" customFormat="1" ht="24.15" customHeight="1">
      <c r="A206" s="39"/>
      <c r="B206" s="40"/>
      <c r="C206" s="219" t="s">
        <v>396</v>
      </c>
      <c r="D206" s="219" t="s">
        <v>193</v>
      </c>
      <c r="E206" s="220" t="s">
        <v>3043</v>
      </c>
      <c r="F206" s="221" t="s">
        <v>3044</v>
      </c>
      <c r="G206" s="222" t="s">
        <v>244</v>
      </c>
      <c r="H206" s="223">
        <v>1.391</v>
      </c>
      <c r="I206" s="224"/>
      <c r="J206" s="225">
        <f>ROUND(I206*H206,2)</f>
        <v>0</v>
      </c>
      <c r="K206" s="221" t="s">
        <v>197</v>
      </c>
      <c r="L206" s="45"/>
      <c r="M206" s="226" t="s">
        <v>1</v>
      </c>
      <c r="N206" s="227" t="s">
        <v>43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210</v>
      </c>
      <c r="AT206" s="230" t="s">
        <v>193</v>
      </c>
      <c r="AU206" s="230" t="s">
        <v>88</v>
      </c>
      <c r="AY206" s="18" t="s">
        <v>190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86</v>
      </c>
      <c r="BK206" s="231">
        <f>ROUND(I206*H206,2)</f>
        <v>0</v>
      </c>
      <c r="BL206" s="18" t="s">
        <v>210</v>
      </c>
      <c r="BM206" s="230" t="s">
        <v>3045</v>
      </c>
    </row>
    <row r="207" s="2" customFormat="1" ht="24.15" customHeight="1">
      <c r="A207" s="39"/>
      <c r="B207" s="40"/>
      <c r="C207" s="219" t="s">
        <v>399</v>
      </c>
      <c r="D207" s="219" t="s">
        <v>193</v>
      </c>
      <c r="E207" s="220" t="s">
        <v>253</v>
      </c>
      <c r="F207" s="221" t="s">
        <v>254</v>
      </c>
      <c r="G207" s="222" t="s">
        <v>244</v>
      </c>
      <c r="H207" s="223">
        <v>19.474</v>
      </c>
      <c r="I207" s="224"/>
      <c r="J207" s="225">
        <f>ROUND(I207*H207,2)</f>
        <v>0</v>
      </c>
      <c r="K207" s="221" t="s">
        <v>197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210</v>
      </c>
      <c r="AT207" s="230" t="s">
        <v>193</v>
      </c>
      <c r="AU207" s="230" t="s">
        <v>88</v>
      </c>
      <c r="AY207" s="18" t="s">
        <v>190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210</v>
      </c>
      <c r="BM207" s="230" t="s">
        <v>3046</v>
      </c>
    </row>
    <row r="208" s="13" customFormat="1">
      <c r="A208" s="13"/>
      <c r="B208" s="232"/>
      <c r="C208" s="233"/>
      <c r="D208" s="234" t="s">
        <v>218</v>
      </c>
      <c r="E208" s="233"/>
      <c r="F208" s="236" t="s">
        <v>3047</v>
      </c>
      <c r="G208" s="233"/>
      <c r="H208" s="237">
        <v>19.474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218</v>
      </c>
      <c r="AU208" s="243" t="s">
        <v>88</v>
      </c>
      <c r="AV208" s="13" t="s">
        <v>88</v>
      </c>
      <c r="AW208" s="13" t="s">
        <v>4</v>
      </c>
      <c r="AX208" s="13" t="s">
        <v>86</v>
      </c>
      <c r="AY208" s="243" t="s">
        <v>190</v>
      </c>
    </row>
    <row r="209" s="2" customFormat="1" ht="44.25" customHeight="1">
      <c r="A209" s="39"/>
      <c r="B209" s="40"/>
      <c r="C209" s="219" t="s">
        <v>404</v>
      </c>
      <c r="D209" s="219" t="s">
        <v>193</v>
      </c>
      <c r="E209" s="220" t="s">
        <v>3048</v>
      </c>
      <c r="F209" s="221" t="s">
        <v>3049</v>
      </c>
      <c r="G209" s="222" t="s">
        <v>244</v>
      </c>
      <c r="H209" s="223">
        <v>1.391</v>
      </c>
      <c r="I209" s="224"/>
      <c r="J209" s="225">
        <f>ROUND(I209*H209,2)</f>
        <v>0</v>
      </c>
      <c r="K209" s="221" t="s">
        <v>197</v>
      </c>
      <c r="L209" s="45"/>
      <c r="M209" s="226" t="s">
        <v>1</v>
      </c>
      <c r="N209" s="227" t="s">
        <v>43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210</v>
      </c>
      <c r="AT209" s="230" t="s">
        <v>193</v>
      </c>
      <c r="AU209" s="230" t="s">
        <v>88</v>
      </c>
      <c r="AY209" s="18" t="s">
        <v>190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86</v>
      </c>
      <c r="BK209" s="231">
        <f>ROUND(I209*H209,2)</f>
        <v>0</v>
      </c>
      <c r="BL209" s="18" t="s">
        <v>210</v>
      </c>
      <c r="BM209" s="230" t="s">
        <v>3050</v>
      </c>
    </row>
    <row r="210" s="12" customFormat="1" ht="22.8" customHeight="1">
      <c r="A210" s="12"/>
      <c r="B210" s="203"/>
      <c r="C210" s="204"/>
      <c r="D210" s="205" t="s">
        <v>77</v>
      </c>
      <c r="E210" s="217" t="s">
        <v>1638</v>
      </c>
      <c r="F210" s="217" t="s">
        <v>1639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P211</f>
        <v>0</v>
      </c>
      <c r="Q210" s="211"/>
      <c r="R210" s="212">
        <f>R211</f>
        <v>0</v>
      </c>
      <c r="S210" s="211"/>
      <c r="T210" s="213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86</v>
      </c>
      <c r="AT210" s="215" t="s">
        <v>77</v>
      </c>
      <c r="AU210" s="215" t="s">
        <v>86</v>
      </c>
      <c r="AY210" s="214" t="s">
        <v>190</v>
      </c>
      <c r="BK210" s="216">
        <f>BK211</f>
        <v>0</v>
      </c>
    </row>
    <row r="211" s="2" customFormat="1" ht="16.5" customHeight="1">
      <c r="A211" s="39"/>
      <c r="B211" s="40"/>
      <c r="C211" s="219" t="s">
        <v>408</v>
      </c>
      <c r="D211" s="219" t="s">
        <v>193</v>
      </c>
      <c r="E211" s="220" t="s">
        <v>1341</v>
      </c>
      <c r="F211" s="221" t="s">
        <v>1342</v>
      </c>
      <c r="G211" s="222" t="s">
        <v>244</v>
      </c>
      <c r="H211" s="223">
        <v>3.7269999999999999</v>
      </c>
      <c r="I211" s="224"/>
      <c r="J211" s="225">
        <f>ROUND(I211*H211,2)</f>
        <v>0</v>
      </c>
      <c r="K211" s="221" t="s">
        <v>197</v>
      </c>
      <c r="L211" s="45"/>
      <c r="M211" s="226" t="s">
        <v>1</v>
      </c>
      <c r="N211" s="227" t="s">
        <v>43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210</v>
      </c>
      <c r="AT211" s="230" t="s">
        <v>193</v>
      </c>
      <c r="AU211" s="230" t="s">
        <v>88</v>
      </c>
      <c r="AY211" s="18" t="s">
        <v>190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86</v>
      </c>
      <c r="BK211" s="231">
        <f>ROUND(I211*H211,2)</f>
        <v>0</v>
      </c>
      <c r="BL211" s="18" t="s">
        <v>210</v>
      </c>
      <c r="BM211" s="230" t="s">
        <v>3051</v>
      </c>
    </row>
    <row r="212" s="12" customFormat="1" ht="25.92" customHeight="1">
      <c r="A212" s="12"/>
      <c r="B212" s="203"/>
      <c r="C212" s="204"/>
      <c r="D212" s="205" t="s">
        <v>77</v>
      </c>
      <c r="E212" s="206" t="s">
        <v>1810</v>
      </c>
      <c r="F212" s="206" t="s">
        <v>1811</v>
      </c>
      <c r="G212" s="204"/>
      <c r="H212" s="204"/>
      <c r="I212" s="207"/>
      <c r="J212" s="208">
        <f>BK212</f>
        <v>0</v>
      </c>
      <c r="K212" s="204"/>
      <c r="L212" s="209"/>
      <c r="M212" s="210"/>
      <c r="N212" s="211"/>
      <c r="O212" s="211"/>
      <c r="P212" s="212">
        <f>P213+P221</f>
        <v>0</v>
      </c>
      <c r="Q212" s="211"/>
      <c r="R212" s="212">
        <f>R213+R221</f>
        <v>0.042605000000000004</v>
      </c>
      <c r="S212" s="211"/>
      <c r="T212" s="213">
        <f>T213+T221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88</v>
      </c>
      <c r="AT212" s="215" t="s">
        <v>77</v>
      </c>
      <c r="AU212" s="215" t="s">
        <v>78</v>
      </c>
      <c r="AY212" s="214" t="s">
        <v>190</v>
      </c>
      <c r="BK212" s="216">
        <f>BK213+BK221</f>
        <v>0</v>
      </c>
    </row>
    <row r="213" s="12" customFormat="1" ht="22.8" customHeight="1">
      <c r="A213" s="12"/>
      <c r="B213" s="203"/>
      <c r="C213" s="204"/>
      <c r="D213" s="205" t="s">
        <v>77</v>
      </c>
      <c r="E213" s="217" t="s">
        <v>1093</v>
      </c>
      <c r="F213" s="217" t="s">
        <v>1271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SUM(P214:P220)</f>
        <v>0</v>
      </c>
      <c r="Q213" s="211"/>
      <c r="R213" s="212">
        <f>SUM(R214:R220)</f>
        <v>0.039655000000000003</v>
      </c>
      <c r="S213" s="211"/>
      <c r="T213" s="213">
        <f>SUM(T214:T220)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88</v>
      </c>
      <c r="AT213" s="215" t="s">
        <v>77</v>
      </c>
      <c r="AU213" s="215" t="s">
        <v>86</v>
      </c>
      <c r="AY213" s="214" t="s">
        <v>190</v>
      </c>
      <c r="BK213" s="216">
        <f>SUM(BK214:BK220)</f>
        <v>0</v>
      </c>
    </row>
    <row r="214" s="2" customFormat="1" ht="37.8" customHeight="1">
      <c r="A214" s="39"/>
      <c r="B214" s="40"/>
      <c r="C214" s="219" t="s">
        <v>412</v>
      </c>
      <c r="D214" s="219" t="s">
        <v>193</v>
      </c>
      <c r="E214" s="220" t="s">
        <v>3052</v>
      </c>
      <c r="F214" s="221" t="s">
        <v>3053</v>
      </c>
      <c r="G214" s="222" t="s">
        <v>292</v>
      </c>
      <c r="H214" s="223">
        <v>5.5</v>
      </c>
      <c r="I214" s="224"/>
      <c r="J214" s="225">
        <f>ROUND(I214*H214,2)</f>
        <v>0</v>
      </c>
      <c r="K214" s="221" t="s">
        <v>197</v>
      </c>
      <c r="L214" s="45"/>
      <c r="M214" s="226" t="s">
        <v>1</v>
      </c>
      <c r="N214" s="227" t="s">
        <v>43</v>
      </c>
      <c r="O214" s="92"/>
      <c r="P214" s="228">
        <f>O214*H214</f>
        <v>0</v>
      </c>
      <c r="Q214" s="228">
        <v>0.0072100000000000003</v>
      </c>
      <c r="R214" s="228">
        <f>Q214*H214</f>
        <v>0.039655000000000003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198</v>
      </c>
      <c r="AT214" s="230" t="s">
        <v>193</v>
      </c>
      <c r="AU214" s="230" t="s">
        <v>88</v>
      </c>
      <c r="AY214" s="18" t="s">
        <v>190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86</v>
      </c>
      <c r="BK214" s="231">
        <f>ROUND(I214*H214,2)</f>
        <v>0</v>
      </c>
      <c r="BL214" s="18" t="s">
        <v>198</v>
      </c>
      <c r="BM214" s="230" t="s">
        <v>3054</v>
      </c>
    </row>
    <row r="215" s="13" customFormat="1">
      <c r="A215" s="13"/>
      <c r="B215" s="232"/>
      <c r="C215" s="233"/>
      <c r="D215" s="234" t="s">
        <v>218</v>
      </c>
      <c r="E215" s="235" t="s">
        <v>1</v>
      </c>
      <c r="F215" s="236" t="s">
        <v>3055</v>
      </c>
      <c r="G215" s="233"/>
      <c r="H215" s="237">
        <v>5.5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218</v>
      </c>
      <c r="AU215" s="243" t="s">
        <v>88</v>
      </c>
      <c r="AV215" s="13" t="s">
        <v>88</v>
      </c>
      <c r="AW215" s="13" t="s">
        <v>32</v>
      </c>
      <c r="AX215" s="13" t="s">
        <v>86</v>
      </c>
      <c r="AY215" s="243" t="s">
        <v>190</v>
      </c>
    </row>
    <row r="216" s="2" customFormat="1" ht="37.8" customHeight="1">
      <c r="A216" s="39"/>
      <c r="B216" s="40"/>
      <c r="C216" s="219" t="s">
        <v>417</v>
      </c>
      <c r="D216" s="219" t="s">
        <v>193</v>
      </c>
      <c r="E216" s="220" t="s">
        <v>3056</v>
      </c>
      <c r="F216" s="221" t="s">
        <v>3057</v>
      </c>
      <c r="G216" s="222" t="s">
        <v>196</v>
      </c>
      <c r="H216" s="223">
        <v>1</v>
      </c>
      <c r="I216" s="224"/>
      <c r="J216" s="225">
        <f>ROUND(I216*H216,2)</f>
        <v>0</v>
      </c>
      <c r="K216" s="221" t="s">
        <v>197</v>
      </c>
      <c r="L216" s="45"/>
      <c r="M216" s="226" t="s">
        <v>1</v>
      </c>
      <c r="N216" s="227" t="s">
        <v>43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198</v>
      </c>
      <c r="AT216" s="230" t="s">
        <v>193</v>
      </c>
      <c r="AU216" s="230" t="s">
        <v>88</v>
      </c>
      <c r="AY216" s="18" t="s">
        <v>190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86</v>
      </c>
      <c r="BK216" s="231">
        <f>ROUND(I216*H216,2)</f>
        <v>0</v>
      </c>
      <c r="BL216" s="18" t="s">
        <v>198</v>
      </c>
      <c r="BM216" s="230" t="s">
        <v>3058</v>
      </c>
    </row>
    <row r="217" s="13" customFormat="1">
      <c r="A217" s="13"/>
      <c r="B217" s="232"/>
      <c r="C217" s="233"/>
      <c r="D217" s="234" t="s">
        <v>218</v>
      </c>
      <c r="E217" s="235" t="s">
        <v>1</v>
      </c>
      <c r="F217" s="236" t="s">
        <v>3059</v>
      </c>
      <c r="G217" s="233"/>
      <c r="H217" s="237">
        <v>1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218</v>
      </c>
      <c r="AU217" s="243" t="s">
        <v>88</v>
      </c>
      <c r="AV217" s="13" t="s">
        <v>88</v>
      </c>
      <c r="AW217" s="13" t="s">
        <v>32</v>
      </c>
      <c r="AX217" s="13" t="s">
        <v>86</v>
      </c>
      <c r="AY217" s="243" t="s">
        <v>190</v>
      </c>
    </row>
    <row r="218" s="2" customFormat="1" ht="16.5" customHeight="1">
      <c r="A218" s="39"/>
      <c r="B218" s="40"/>
      <c r="C218" s="219" t="s">
        <v>421</v>
      </c>
      <c r="D218" s="219" t="s">
        <v>193</v>
      </c>
      <c r="E218" s="220" t="s">
        <v>3060</v>
      </c>
      <c r="F218" s="221" t="s">
        <v>3061</v>
      </c>
      <c r="G218" s="222" t="s">
        <v>196</v>
      </c>
      <c r="H218" s="223">
        <v>1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43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198</v>
      </c>
      <c r="AT218" s="230" t="s">
        <v>193</v>
      </c>
      <c r="AU218" s="230" t="s">
        <v>88</v>
      </c>
      <c r="AY218" s="18" t="s">
        <v>190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86</v>
      </c>
      <c r="BK218" s="231">
        <f>ROUND(I218*H218,2)</f>
        <v>0</v>
      </c>
      <c r="BL218" s="18" t="s">
        <v>198</v>
      </c>
      <c r="BM218" s="230" t="s">
        <v>3062</v>
      </c>
    </row>
    <row r="219" s="13" customFormat="1">
      <c r="A219" s="13"/>
      <c r="B219" s="232"/>
      <c r="C219" s="233"/>
      <c r="D219" s="234" t="s">
        <v>218</v>
      </c>
      <c r="E219" s="235" t="s">
        <v>1</v>
      </c>
      <c r="F219" s="236" t="s">
        <v>3059</v>
      </c>
      <c r="G219" s="233"/>
      <c r="H219" s="237">
        <v>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218</v>
      </c>
      <c r="AU219" s="243" t="s">
        <v>88</v>
      </c>
      <c r="AV219" s="13" t="s">
        <v>88</v>
      </c>
      <c r="AW219" s="13" t="s">
        <v>32</v>
      </c>
      <c r="AX219" s="13" t="s">
        <v>86</v>
      </c>
      <c r="AY219" s="243" t="s">
        <v>190</v>
      </c>
    </row>
    <row r="220" s="2" customFormat="1" ht="24.15" customHeight="1">
      <c r="A220" s="39"/>
      <c r="B220" s="40"/>
      <c r="C220" s="219" t="s">
        <v>425</v>
      </c>
      <c r="D220" s="219" t="s">
        <v>193</v>
      </c>
      <c r="E220" s="220" t="s">
        <v>1280</v>
      </c>
      <c r="F220" s="221" t="s">
        <v>1281</v>
      </c>
      <c r="G220" s="222" t="s">
        <v>595</v>
      </c>
      <c r="H220" s="269"/>
      <c r="I220" s="224"/>
      <c r="J220" s="225">
        <f>ROUND(I220*H220,2)</f>
        <v>0</v>
      </c>
      <c r="K220" s="221" t="s">
        <v>197</v>
      </c>
      <c r="L220" s="45"/>
      <c r="M220" s="226" t="s">
        <v>1</v>
      </c>
      <c r="N220" s="227" t="s">
        <v>43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198</v>
      </c>
      <c r="AT220" s="230" t="s">
        <v>193</v>
      </c>
      <c r="AU220" s="230" t="s">
        <v>88</v>
      </c>
      <c r="AY220" s="18" t="s">
        <v>190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86</v>
      </c>
      <c r="BK220" s="231">
        <f>ROUND(I220*H220,2)</f>
        <v>0</v>
      </c>
      <c r="BL220" s="18" t="s">
        <v>198</v>
      </c>
      <c r="BM220" s="230" t="s">
        <v>3063</v>
      </c>
    </row>
    <row r="221" s="12" customFormat="1" ht="22.8" customHeight="1">
      <c r="A221" s="12"/>
      <c r="B221" s="203"/>
      <c r="C221" s="204"/>
      <c r="D221" s="205" t="s">
        <v>77</v>
      </c>
      <c r="E221" s="217" t="s">
        <v>620</v>
      </c>
      <c r="F221" s="217" t="s">
        <v>2006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SUM(P222:P224)</f>
        <v>0</v>
      </c>
      <c r="Q221" s="211"/>
      <c r="R221" s="212">
        <f>SUM(R222:R224)</f>
        <v>0.0029500000000000004</v>
      </c>
      <c r="S221" s="211"/>
      <c r="T221" s="213">
        <f>SUM(T222:T224)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4" t="s">
        <v>88</v>
      </c>
      <c r="AT221" s="215" t="s">
        <v>77</v>
      </c>
      <c r="AU221" s="215" t="s">
        <v>86</v>
      </c>
      <c r="AY221" s="214" t="s">
        <v>190</v>
      </c>
      <c r="BK221" s="216">
        <f>SUM(BK222:BK224)</f>
        <v>0</v>
      </c>
    </row>
    <row r="222" s="2" customFormat="1" ht="16.5" customHeight="1">
      <c r="A222" s="39"/>
      <c r="B222" s="40"/>
      <c r="C222" s="219" t="s">
        <v>430</v>
      </c>
      <c r="D222" s="219" t="s">
        <v>193</v>
      </c>
      <c r="E222" s="220" t="s">
        <v>3064</v>
      </c>
      <c r="F222" s="221" t="s">
        <v>3065</v>
      </c>
      <c r="G222" s="222" t="s">
        <v>292</v>
      </c>
      <c r="H222" s="223">
        <v>5</v>
      </c>
      <c r="I222" s="224"/>
      <c r="J222" s="225">
        <f>ROUND(I222*H222,2)</f>
        <v>0</v>
      </c>
      <c r="K222" s="221" t="s">
        <v>197</v>
      </c>
      <c r="L222" s="45"/>
      <c r="M222" s="226" t="s">
        <v>1</v>
      </c>
      <c r="N222" s="227" t="s">
        <v>43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198</v>
      </c>
      <c r="AT222" s="230" t="s">
        <v>193</v>
      </c>
      <c r="AU222" s="230" t="s">
        <v>88</v>
      </c>
      <c r="AY222" s="18" t="s">
        <v>190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86</v>
      </c>
      <c r="BK222" s="231">
        <f>ROUND(I222*H222,2)</f>
        <v>0</v>
      </c>
      <c r="BL222" s="18" t="s">
        <v>198</v>
      </c>
      <c r="BM222" s="230" t="s">
        <v>3066</v>
      </c>
    </row>
    <row r="223" s="2" customFormat="1" ht="24.15" customHeight="1">
      <c r="A223" s="39"/>
      <c r="B223" s="40"/>
      <c r="C223" s="219" t="s">
        <v>434</v>
      </c>
      <c r="D223" s="219" t="s">
        <v>193</v>
      </c>
      <c r="E223" s="220" t="s">
        <v>2922</v>
      </c>
      <c r="F223" s="221" t="s">
        <v>2923</v>
      </c>
      <c r="G223" s="222" t="s">
        <v>292</v>
      </c>
      <c r="H223" s="223">
        <v>5</v>
      </c>
      <c r="I223" s="224"/>
      <c r="J223" s="225">
        <f>ROUND(I223*H223,2)</f>
        <v>0</v>
      </c>
      <c r="K223" s="221" t="s">
        <v>197</v>
      </c>
      <c r="L223" s="45"/>
      <c r="M223" s="226" t="s">
        <v>1</v>
      </c>
      <c r="N223" s="227" t="s">
        <v>43</v>
      </c>
      <c r="O223" s="92"/>
      <c r="P223" s="228">
        <f>O223*H223</f>
        <v>0</v>
      </c>
      <c r="Q223" s="228">
        <v>0.00027</v>
      </c>
      <c r="R223" s="228">
        <f>Q223*H223</f>
        <v>0.0013500000000000001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198</v>
      </c>
      <c r="AT223" s="230" t="s">
        <v>193</v>
      </c>
      <c r="AU223" s="230" t="s">
        <v>88</v>
      </c>
      <c r="AY223" s="18" t="s">
        <v>190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86</v>
      </c>
      <c r="BK223" s="231">
        <f>ROUND(I223*H223,2)</f>
        <v>0</v>
      </c>
      <c r="BL223" s="18" t="s">
        <v>198</v>
      </c>
      <c r="BM223" s="230" t="s">
        <v>3067</v>
      </c>
    </row>
    <row r="224" s="2" customFormat="1" ht="24.15" customHeight="1">
      <c r="A224" s="39"/>
      <c r="B224" s="40"/>
      <c r="C224" s="219" t="s">
        <v>438</v>
      </c>
      <c r="D224" s="219" t="s">
        <v>193</v>
      </c>
      <c r="E224" s="220" t="s">
        <v>3068</v>
      </c>
      <c r="F224" s="221" t="s">
        <v>3069</v>
      </c>
      <c r="G224" s="222" t="s">
        <v>292</v>
      </c>
      <c r="H224" s="223">
        <v>5</v>
      </c>
      <c r="I224" s="224"/>
      <c r="J224" s="225">
        <f>ROUND(I224*H224,2)</f>
        <v>0</v>
      </c>
      <c r="K224" s="221" t="s">
        <v>197</v>
      </c>
      <c r="L224" s="45"/>
      <c r="M224" s="270" t="s">
        <v>1</v>
      </c>
      <c r="N224" s="271" t="s">
        <v>43</v>
      </c>
      <c r="O224" s="272"/>
      <c r="P224" s="273">
        <f>O224*H224</f>
        <v>0</v>
      </c>
      <c r="Q224" s="273">
        <v>0.00032000000000000003</v>
      </c>
      <c r="R224" s="273">
        <f>Q224*H224</f>
        <v>0.0016000000000000001</v>
      </c>
      <c r="S224" s="273">
        <v>0</v>
      </c>
      <c r="T224" s="274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198</v>
      </c>
      <c r="AT224" s="230" t="s">
        <v>193</v>
      </c>
      <c r="AU224" s="230" t="s">
        <v>88</v>
      </c>
      <c r="AY224" s="18" t="s">
        <v>190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86</v>
      </c>
      <c r="BK224" s="231">
        <f>ROUND(I224*H224,2)</f>
        <v>0</v>
      </c>
      <c r="BL224" s="18" t="s">
        <v>198</v>
      </c>
      <c r="BM224" s="230" t="s">
        <v>3070</v>
      </c>
    </row>
    <row r="225" s="2" customFormat="1" ht="6.96" customHeight="1">
      <c r="A225" s="39"/>
      <c r="B225" s="67"/>
      <c r="C225" s="68"/>
      <c r="D225" s="68"/>
      <c r="E225" s="68"/>
      <c r="F225" s="68"/>
      <c r="G225" s="68"/>
      <c r="H225" s="68"/>
      <c r="I225" s="68"/>
      <c r="J225" s="68"/>
      <c r="K225" s="68"/>
      <c r="L225" s="45"/>
      <c r="M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</row>
  </sheetData>
  <sheetProtection sheet="1" autoFilter="0" formatColumns="0" formatRows="0" objects="1" scenarios="1" spinCount="100000" saltValue="JdwlGvuWg4N7ZQ7GVRaJihbEJqrRYheJzzCsqhPg4aFis/XTGDQociYrttj26vO8+7fICVd9ykO47fFSUcaoCA==" hashValue="GOFHHkZiviev9ePOc4HuOxKkXB4f8LyVqXGcwPMthrWO+J/H8pfhGssyKuPYBqXtEL7+ybLno6aDPz+22Hf0vg==" algorithmName="SHA-512" password="CC35"/>
  <autoFilter ref="C130:K224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3071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ROUND((SUM(BE122:BE147)),  2)</f>
        <v>0</v>
      </c>
      <c r="G33" s="39"/>
      <c r="H33" s="39"/>
      <c r="I33" s="156">
        <v>0.20999999999999999</v>
      </c>
      <c r="J33" s="155">
        <f>ROUND(((SUM(BE122:BE147))*I33),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ROUND((SUM(BF122:BF147)),  2)</f>
        <v>0</v>
      </c>
      <c r="G34" s="39"/>
      <c r="H34" s="39"/>
      <c r="I34" s="156">
        <v>0.12</v>
      </c>
      <c r="J34" s="155">
        <f>ROUND(((SUM(BF122:BF147))*I34),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ROUND((SUM(BG122:BG147)),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ROUND((SUM(BH122:BH147)),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ROUND((SUM(BI122:BI147)),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1576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3072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3073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3074</v>
      </c>
      <c r="E100" s="189"/>
      <c r="F100" s="189"/>
      <c r="G100" s="189"/>
      <c r="H100" s="189"/>
      <c r="I100" s="189"/>
      <c r="J100" s="190">
        <f>J138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3075</v>
      </c>
      <c r="E101" s="189"/>
      <c r="F101" s="189"/>
      <c r="G101" s="189"/>
      <c r="H101" s="189"/>
      <c r="I101" s="189"/>
      <c r="J101" s="190">
        <f>J143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3076</v>
      </c>
      <c r="E102" s="189"/>
      <c r="F102" s="189"/>
      <c r="G102" s="189"/>
      <c r="H102" s="189"/>
      <c r="I102" s="189"/>
      <c r="J102" s="190">
        <f>J146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175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Úpravy veřejného parteru a zahrady objektů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VON - Vedlejší a ostatní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Husova 69 a 110 - 113</v>
      </c>
      <c r="G116" s="41"/>
      <c r="H116" s="41"/>
      <c r="I116" s="33" t="s">
        <v>22</v>
      </c>
      <c r="J116" s="80" t="str">
        <f>IF(J12="","",J12)</f>
        <v>15. 5. 2024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Ing. Arch. Jakub Našinec</v>
      </c>
      <c r="G118" s="41"/>
      <c r="H118" s="41"/>
      <c r="I118" s="33" t="s">
        <v>30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QSB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176</v>
      </c>
      <c r="D121" s="195" t="s">
        <v>63</v>
      </c>
      <c r="E121" s="195" t="s">
        <v>59</v>
      </c>
      <c r="F121" s="195" t="s">
        <v>60</v>
      </c>
      <c r="G121" s="195" t="s">
        <v>177</v>
      </c>
      <c r="H121" s="195" t="s">
        <v>178</v>
      </c>
      <c r="I121" s="195" t="s">
        <v>179</v>
      </c>
      <c r="J121" s="195" t="s">
        <v>127</v>
      </c>
      <c r="K121" s="196" t="s">
        <v>180</v>
      </c>
      <c r="L121" s="197"/>
      <c r="M121" s="101" t="s">
        <v>1</v>
      </c>
      <c r="N121" s="102" t="s">
        <v>42</v>
      </c>
      <c r="O121" s="102" t="s">
        <v>181</v>
      </c>
      <c r="P121" s="102" t="s">
        <v>182</v>
      </c>
      <c r="Q121" s="102" t="s">
        <v>183</v>
      </c>
      <c r="R121" s="102" t="s">
        <v>184</v>
      </c>
      <c r="S121" s="102" t="s">
        <v>185</v>
      </c>
      <c r="T121" s="103" t="s">
        <v>186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187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0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129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1644</v>
      </c>
      <c r="F123" s="206" t="s">
        <v>1645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P124+P135+P138+P143+P146</f>
        <v>0</v>
      </c>
      <c r="Q123" s="211"/>
      <c r="R123" s="212">
        <f>R124+R135+R138+R143+R146</f>
        <v>0</v>
      </c>
      <c r="S123" s="211"/>
      <c r="T123" s="213">
        <f>T124+T135+T138+T143+T146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215</v>
      </c>
      <c r="AT123" s="215" t="s">
        <v>77</v>
      </c>
      <c r="AU123" s="215" t="s">
        <v>78</v>
      </c>
      <c r="AY123" s="214" t="s">
        <v>190</v>
      </c>
      <c r="BK123" s="216">
        <f>BK124+BK135+BK138+BK143+BK146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3077</v>
      </c>
      <c r="F124" s="217" t="s">
        <v>3078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SUM(P125:P134)</f>
        <v>0</v>
      </c>
      <c r="Q124" s="211"/>
      <c r="R124" s="212">
        <f>SUM(R125:R134)</f>
        <v>0</v>
      </c>
      <c r="S124" s="211"/>
      <c r="T124" s="213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215</v>
      </c>
      <c r="AT124" s="215" t="s">
        <v>77</v>
      </c>
      <c r="AU124" s="215" t="s">
        <v>86</v>
      </c>
      <c r="AY124" s="214" t="s">
        <v>190</v>
      </c>
      <c r="BK124" s="216">
        <f>SUM(BK125:BK134)</f>
        <v>0</v>
      </c>
    </row>
    <row r="125" s="2" customFormat="1" ht="49.05" customHeight="1">
      <c r="A125" s="39"/>
      <c r="B125" s="40"/>
      <c r="C125" s="219" t="s">
        <v>86</v>
      </c>
      <c r="D125" s="219" t="s">
        <v>193</v>
      </c>
      <c r="E125" s="220" t="s">
        <v>3079</v>
      </c>
      <c r="F125" s="221" t="s">
        <v>3080</v>
      </c>
      <c r="G125" s="222" t="s">
        <v>3081</v>
      </c>
      <c r="H125" s="223">
        <v>1</v>
      </c>
      <c r="I125" s="224"/>
      <c r="J125" s="225">
        <f>ROUND(I125*H125,2)</f>
        <v>0</v>
      </c>
      <c r="K125" s="221" t="s">
        <v>197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3082</v>
      </c>
      <c r="AT125" s="230" t="s">
        <v>193</v>
      </c>
      <c r="AU125" s="230" t="s">
        <v>88</v>
      </c>
      <c r="AY125" s="18" t="s">
        <v>190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3082</v>
      </c>
      <c r="BM125" s="230" t="s">
        <v>88</v>
      </c>
    </row>
    <row r="126" s="2" customFormat="1">
      <c r="A126" s="39"/>
      <c r="B126" s="40"/>
      <c r="C126" s="41"/>
      <c r="D126" s="234" t="s">
        <v>508</v>
      </c>
      <c r="E126" s="41"/>
      <c r="F126" s="265" t="s">
        <v>3083</v>
      </c>
      <c r="G126" s="41"/>
      <c r="H126" s="41"/>
      <c r="I126" s="266"/>
      <c r="J126" s="41"/>
      <c r="K126" s="41"/>
      <c r="L126" s="45"/>
      <c r="M126" s="267"/>
      <c r="N126" s="26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508</v>
      </c>
      <c r="AU126" s="18" t="s">
        <v>88</v>
      </c>
    </row>
    <row r="127" s="2" customFormat="1" ht="16.5" customHeight="1">
      <c r="A127" s="39"/>
      <c r="B127" s="40"/>
      <c r="C127" s="219" t="s">
        <v>88</v>
      </c>
      <c r="D127" s="219" t="s">
        <v>193</v>
      </c>
      <c r="E127" s="220" t="s">
        <v>3084</v>
      </c>
      <c r="F127" s="221" t="s">
        <v>3085</v>
      </c>
      <c r="G127" s="222" t="s">
        <v>3081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3082</v>
      </c>
      <c r="AT127" s="230" t="s">
        <v>193</v>
      </c>
      <c r="AU127" s="230" t="s">
        <v>88</v>
      </c>
      <c r="AY127" s="18" t="s">
        <v>190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3082</v>
      </c>
      <c r="BM127" s="230" t="s">
        <v>3086</v>
      </c>
    </row>
    <row r="128" s="2" customFormat="1" ht="16.5" customHeight="1">
      <c r="A128" s="39"/>
      <c r="B128" s="40"/>
      <c r="C128" s="219" t="s">
        <v>203</v>
      </c>
      <c r="D128" s="219" t="s">
        <v>193</v>
      </c>
      <c r="E128" s="220" t="s">
        <v>3087</v>
      </c>
      <c r="F128" s="221" t="s">
        <v>3088</v>
      </c>
      <c r="G128" s="222" t="s">
        <v>3081</v>
      </c>
      <c r="H128" s="223">
        <v>1</v>
      </c>
      <c r="I128" s="224"/>
      <c r="J128" s="225">
        <f>ROUND(I128*H128,2)</f>
        <v>0</v>
      </c>
      <c r="K128" s="221" t="s">
        <v>197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3082</v>
      </c>
      <c r="AT128" s="230" t="s">
        <v>193</v>
      </c>
      <c r="AU128" s="230" t="s">
        <v>88</v>
      </c>
      <c r="AY128" s="18" t="s">
        <v>190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3082</v>
      </c>
      <c r="BM128" s="230" t="s">
        <v>3089</v>
      </c>
    </row>
    <row r="129" s="2" customFormat="1" ht="24.15" customHeight="1">
      <c r="A129" s="39"/>
      <c r="B129" s="40"/>
      <c r="C129" s="219" t="s">
        <v>210</v>
      </c>
      <c r="D129" s="219" t="s">
        <v>193</v>
      </c>
      <c r="E129" s="220" t="s">
        <v>3090</v>
      </c>
      <c r="F129" s="221" t="s">
        <v>3091</v>
      </c>
      <c r="G129" s="222" t="s">
        <v>3081</v>
      </c>
      <c r="H129" s="223">
        <v>1</v>
      </c>
      <c r="I129" s="224"/>
      <c r="J129" s="225">
        <f>ROUND(I129*H129,2)</f>
        <v>0</v>
      </c>
      <c r="K129" s="221" t="s">
        <v>197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3082</v>
      </c>
      <c r="AT129" s="230" t="s">
        <v>193</v>
      </c>
      <c r="AU129" s="230" t="s">
        <v>88</v>
      </c>
      <c r="AY129" s="18" t="s">
        <v>190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3082</v>
      </c>
      <c r="BM129" s="230" t="s">
        <v>210</v>
      </c>
    </row>
    <row r="130" s="2" customFormat="1">
      <c r="A130" s="39"/>
      <c r="B130" s="40"/>
      <c r="C130" s="41"/>
      <c r="D130" s="234" t="s">
        <v>508</v>
      </c>
      <c r="E130" s="41"/>
      <c r="F130" s="265" t="s">
        <v>3092</v>
      </c>
      <c r="G130" s="41"/>
      <c r="H130" s="41"/>
      <c r="I130" s="266"/>
      <c r="J130" s="41"/>
      <c r="K130" s="41"/>
      <c r="L130" s="45"/>
      <c r="M130" s="267"/>
      <c r="N130" s="268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508</v>
      </c>
      <c r="AU130" s="18" t="s">
        <v>88</v>
      </c>
    </row>
    <row r="131" s="2" customFormat="1" ht="33" customHeight="1">
      <c r="A131" s="39"/>
      <c r="B131" s="40"/>
      <c r="C131" s="219" t="s">
        <v>215</v>
      </c>
      <c r="D131" s="219" t="s">
        <v>193</v>
      </c>
      <c r="E131" s="220" t="s">
        <v>3093</v>
      </c>
      <c r="F131" s="221" t="s">
        <v>3094</v>
      </c>
      <c r="G131" s="222" t="s">
        <v>3081</v>
      </c>
      <c r="H131" s="223">
        <v>1</v>
      </c>
      <c r="I131" s="224"/>
      <c r="J131" s="225">
        <f>ROUND(I131*H131,2)</f>
        <v>0</v>
      </c>
      <c r="K131" s="221" t="s">
        <v>197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3082</v>
      </c>
      <c r="AT131" s="230" t="s">
        <v>193</v>
      </c>
      <c r="AU131" s="230" t="s">
        <v>88</v>
      </c>
      <c r="AY131" s="18" t="s">
        <v>190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3082</v>
      </c>
      <c r="BM131" s="230" t="s">
        <v>199</v>
      </c>
    </row>
    <row r="132" s="2" customFormat="1">
      <c r="A132" s="39"/>
      <c r="B132" s="40"/>
      <c r="C132" s="41"/>
      <c r="D132" s="234" t="s">
        <v>508</v>
      </c>
      <c r="E132" s="41"/>
      <c r="F132" s="265" t="s">
        <v>3095</v>
      </c>
      <c r="G132" s="41"/>
      <c r="H132" s="41"/>
      <c r="I132" s="266"/>
      <c r="J132" s="41"/>
      <c r="K132" s="41"/>
      <c r="L132" s="45"/>
      <c r="M132" s="267"/>
      <c r="N132" s="268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508</v>
      </c>
      <c r="AU132" s="18" t="s">
        <v>88</v>
      </c>
    </row>
    <row r="133" s="2" customFormat="1" ht="24.15" customHeight="1">
      <c r="A133" s="39"/>
      <c r="B133" s="40"/>
      <c r="C133" s="219" t="s">
        <v>199</v>
      </c>
      <c r="D133" s="219" t="s">
        <v>193</v>
      </c>
      <c r="E133" s="220" t="s">
        <v>3096</v>
      </c>
      <c r="F133" s="221" t="s">
        <v>3097</v>
      </c>
      <c r="G133" s="222" t="s">
        <v>3081</v>
      </c>
      <c r="H133" s="223">
        <v>1</v>
      </c>
      <c r="I133" s="224"/>
      <c r="J133" s="225">
        <f>ROUND(I133*H133,2)</f>
        <v>0</v>
      </c>
      <c r="K133" s="221" t="s">
        <v>197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3082</v>
      </c>
      <c r="AT133" s="230" t="s">
        <v>193</v>
      </c>
      <c r="AU133" s="230" t="s">
        <v>88</v>
      </c>
      <c r="AY133" s="18" t="s">
        <v>190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3082</v>
      </c>
      <c r="BM133" s="230" t="s">
        <v>202</v>
      </c>
    </row>
    <row r="134" s="2" customFormat="1" ht="16.5" customHeight="1">
      <c r="A134" s="39"/>
      <c r="B134" s="40"/>
      <c r="C134" s="219" t="s">
        <v>226</v>
      </c>
      <c r="D134" s="219" t="s">
        <v>193</v>
      </c>
      <c r="E134" s="220" t="s">
        <v>3098</v>
      </c>
      <c r="F134" s="221" t="s">
        <v>3099</v>
      </c>
      <c r="G134" s="222" t="s">
        <v>3081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3082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3082</v>
      </c>
      <c r="BM134" s="230" t="s">
        <v>3100</v>
      </c>
    </row>
    <row r="135" s="12" customFormat="1" ht="22.8" customHeight="1">
      <c r="A135" s="12"/>
      <c r="B135" s="203"/>
      <c r="C135" s="204"/>
      <c r="D135" s="205" t="s">
        <v>77</v>
      </c>
      <c r="E135" s="217" t="s">
        <v>3101</v>
      </c>
      <c r="F135" s="217" t="s">
        <v>3102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SUM(P136:P137)</f>
        <v>0</v>
      </c>
      <c r="Q135" s="211"/>
      <c r="R135" s="212">
        <f>SUM(R136:R137)</f>
        <v>0</v>
      </c>
      <c r="S135" s="211"/>
      <c r="T135" s="21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215</v>
      </c>
      <c r="AT135" s="215" t="s">
        <v>77</v>
      </c>
      <c r="AU135" s="215" t="s">
        <v>86</v>
      </c>
      <c r="AY135" s="214" t="s">
        <v>190</v>
      </c>
      <c r="BK135" s="216">
        <f>SUM(BK136:BK137)</f>
        <v>0</v>
      </c>
    </row>
    <row r="136" s="2" customFormat="1" ht="24.15" customHeight="1">
      <c r="A136" s="39"/>
      <c r="B136" s="40"/>
      <c r="C136" s="219" t="s">
        <v>202</v>
      </c>
      <c r="D136" s="219" t="s">
        <v>193</v>
      </c>
      <c r="E136" s="220" t="s">
        <v>3103</v>
      </c>
      <c r="F136" s="221" t="s">
        <v>3104</v>
      </c>
      <c r="G136" s="222" t="s">
        <v>3081</v>
      </c>
      <c r="H136" s="223">
        <v>1</v>
      </c>
      <c r="I136" s="224"/>
      <c r="J136" s="225">
        <f>ROUND(I136*H136,2)</f>
        <v>0</v>
      </c>
      <c r="K136" s="221" t="s">
        <v>197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3082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3082</v>
      </c>
      <c r="BM136" s="230" t="s">
        <v>214</v>
      </c>
    </row>
    <row r="137" s="2" customFormat="1">
      <c r="A137" s="39"/>
      <c r="B137" s="40"/>
      <c r="C137" s="41"/>
      <c r="D137" s="234" t="s">
        <v>508</v>
      </c>
      <c r="E137" s="41"/>
      <c r="F137" s="265" t="s">
        <v>3105</v>
      </c>
      <c r="G137" s="41"/>
      <c r="H137" s="41"/>
      <c r="I137" s="266"/>
      <c r="J137" s="41"/>
      <c r="K137" s="41"/>
      <c r="L137" s="45"/>
      <c r="M137" s="267"/>
      <c r="N137" s="268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508</v>
      </c>
      <c r="AU137" s="18" t="s">
        <v>88</v>
      </c>
    </row>
    <row r="138" s="12" customFormat="1" ht="22.8" customHeight="1">
      <c r="A138" s="12"/>
      <c r="B138" s="203"/>
      <c r="C138" s="204"/>
      <c r="D138" s="205" t="s">
        <v>77</v>
      </c>
      <c r="E138" s="217" t="s">
        <v>3106</v>
      </c>
      <c r="F138" s="217" t="s">
        <v>3107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SUM(P139:P142)</f>
        <v>0</v>
      </c>
      <c r="Q138" s="211"/>
      <c r="R138" s="212">
        <f>SUM(R139:R142)</f>
        <v>0</v>
      </c>
      <c r="S138" s="211"/>
      <c r="T138" s="213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215</v>
      </c>
      <c r="AT138" s="215" t="s">
        <v>77</v>
      </c>
      <c r="AU138" s="215" t="s">
        <v>86</v>
      </c>
      <c r="AY138" s="214" t="s">
        <v>190</v>
      </c>
      <c r="BK138" s="216">
        <f>SUM(BK139:BK142)</f>
        <v>0</v>
      </c>
    </row>
    <row r="139" s="2" customFormat="1" ht="16.5" customHeight="1">
      <c r="A139" s="39"/>
      <c r="B139" s="40"/>
      <c r="C139" s="219" t="s">
        <v>232</v>
      </c>
      <c r="D139" s="219" t="s">
        <v>193</v>
      </c>
      <c r="E139" s="220" t="s">
        <v>3108</v>
      </c>
      <c r="F139" s="221" t="s">
        <v>3109</v>
      </c>
      <c r="G139" s="222" t="s">
        <v>3081</v>
      </c>
      <c r="H139" s="223">
        <v>1</v>
      </c>
      <c r="I139" s="224"/>
      <c r="J139" s="225">
        <f>ROUND(I139*H139,2)</f>
        <v>0</v>
      </c>
      <c r="K139" s="221" t="s">
        <v>197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3082</v>
      </c>
      <c r="AT139" s="230" t="s">
        <v>193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3082</v>
      </c>
      <c r="BM139" s="230" t="s">
        <v>8</v>
      </c>
    </row>
    <row r="140" s="2" customFormat="1">
      <c r="A140" s="39"/>
      <c r="B140" s="40"/>
      <c r="C140" s="41"/>
      <c r="D140" s="234" t="s">
        <v>508</v>
      </c>
      <c r="E140" s="41"/>
      <c r="F140" s="265" t="s">
        <v>3110</v>
      </c>
      <c r="G140" s="41"/>
      <c r="H140" s="41"/>
      <c r="I140" s="266"/>
      <c r="J140" s="41"/>
      <c r="K140" s="41"/>
      <c r="L140" s="45"/>
      <c r="M140" s="267"/>
      <c r="N140" s="26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508</v>
      </c>
      <c r="AU140" s="18" t="s">
        <v>88</v>
      </c>
    </row>
    <row r="141" s="2" customFormat="1" ht="16.5" customHeight="1">
      <c r="A141" s="39"/>
      <c r="B141" s="40"/>
      <c r="C141" s="219" t="s">
        <v>214</v>
      </c>
      <c r="D141" s="219" t="s">
        <v>193</v>
      </c>
      <c r="E141" s="220" t="s">
        <v>3111</v>
      </c>
      <c r="F141" s="221" t="s">
        <v>3112</v>
      </c>
      <c r="G141" s="222" t="s">
        <v>3081</v>
      </c>
      <c r="H141" s="223">
        <v>1</v>
      </c>
      <c r="I141" s="224"/>
      <c r="J141" s="225">
        <f>ROUND(I141*H141,2)</f>
        <v>0</v>
      </c>
      <c r="K141" s="221" t="s">
        <v>197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3082</v>
      </c>
      <c r="AT141" s="230" t="s">
        <v>193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3082</v>
      </c>
      <c r="BM141" s="230" t="s">
        <v>225</v>
      </c>
    </row>
    <row r="142" s="2" customFormat="1">
      <c r="A142" s="39"/>
      <c r="B142" s="40"/>
      <c r="C142" s="41"/>
      <c r="D142" s="234" t="s">
        <v>508</v>
      </c>
      <c r="E142" s="41"/>
      <c r="F142" s="265" t="s">
        <v>3113</v>
      </c>
      <c r="G142" s="41"/>
      <c r="H142" s="41"/>
      <c r="I142" s="266"/>
      <c r="J142" s="41"/>
      <c r="K142" s="41"/>
      <c r="L142" s="45"/>
      <c r="M142" s="267"/>
      <c r="N142" s="268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508</v>
      </c>
      <c r="AU142" s="18" t="s">
        <v>88</v>
      </c>
    </row>
    <row r="143" s="12" customFormat="1" ht="22.8" customHeight="1">
      <c r="A143" s="12"/>
      <c r="B143" s="203"/>
      <c r="C143" s="204"/>
      <c r="D143" s="205" t="s">
        <v>77</v>
      </c>
      <c r="E143" s="217" t="s">
        <v>3114</v>
      </c>
      <c r="F143" s="217" t="s">
        <v>3115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SUM(P144:P145)</f>
        <v>0</v>
      </c>
      <c r="Q143" s="211"/>
      <c r="R143" s="212">
        <f>SUM(R144:R145)</f>
        <v>0</v>
      </c>
      <c r="S143" s="211"/>
      <c r="T143" s="21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215</v>
      </c>
      <c r="AT143" s="215" t="s">
        <v>77</v>
      </c>
      <c r="AU143" s="215" t="s">
        <v>86</v>
      </c>
      <c r="AY143" s="214" t="s">
        <v>190</v>
      </c>
      <c r="BK143" s="216">
        <f>SUM(BK144:BK145)</f>
        <v>0</v>
      </c>
    </row>
    <row r="144" s="2" customFormat="1" ht="16.5" customHeight="1">
      <c r="A144" s="39"/>
      <c r="B144" s="40"/>
      <c r="C144" s="219" t="s">
        <v>241</v>
      </c>
      <c r="D144" s="219" t="s">
        <v>193</v>
      </c>
      <c r="E144" s="220" t="s">
        <v>3116</v>
      </c>
      <c r="F144" s="221" t="s">
        <v>3117</v>
      </c>
      <c r="G144" s="222" t="s">
        <v>3081</v>
      </c>
      <c r="H144" s="223">
        <v>1</v>
      </c>
      <c r="I144" s="224"/>
      <c r="J144" s="225">
        <f>ROUND(I144*H144,2)</f>
        <v>0</v>
      </c>
      <c r="K144" s="221" t="s">
        <v>197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3082</v>
      </c>
      <c r="AT144" s="230" t="s">
        <v>193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3082</v>
      </c>
      <c r="BM144" s="230" t="s">
        <v>198</v>
      </c>
    </row>
    <row r="145" s="2" customFormat="1">
      <c r="A145" s="39"/>
      <c r="B145" s="40"/>
      <c r="C145" s="41"/>
      <c r="D145" s="234" t="s">
        <v>508</v>
      </c>
      <c r="E145" s="41"/>
      <c r="F145" s="265" t="s">
        <v>3118</v>
      </c>
      <c r="G145" s="41"/>
      <c r="H145" s="41"/>
      <c r="I145" s="266"/>
      <c r="J145" s="41"/>
      <c r="K145" s="41"/>
      <c r="L145" s="45"/>
      <c r="M145" s="267"/>
      <c r="N145" s="268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508</v>
      </c>
      <c r="AU145" s="18" t="s">
        <v>88</v>
      </c>
    </row>
    <row r="146" s="12" customFormat="1" ht="22.8" customHeight="1">
      <c r="A146" s="12"/>
      <c r="B146" s="203"/>
      <c r="C146" s="204"/>
      <c r="D146" s="205" t="s">
        <v>77</v>
      </c>
      <c r="E146" s="217" t="s">
        <v>3119</v>
      </c>
      <c r="F146" s="217" t="s">
        <v>3120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P147</f>
        <v>0</v>
      </c>
      <c r="Q146" s="211"/>
      <c r="R146" s="212">
        <f>R147</f>
        <v>0</v>
      </c>
      <c r="S146" s="211"/>
      <c r="T146" s="213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215</v>
      </c>
      <c r="AT146" s="215" t="s">
        <v>77</v>
      </c>
      <c r="AU146" s="215" t="s">
        <v>86</v>
      </c>
      <c r="AY146" s="214" t="s">
        <v>190</v>
      </c>
      <c r="BK146" s="216">
        <f>BK147</f>
        <v>0</v>
      </c>
    </row>
    <row r="147" s="2" customFormat="1" ht="16.5" customHeight="1">
      <c r="A147" s="39"/>
      <c r="B147" s="40"/>
      <c r="C147" s="219" t="s">
        <v>8</v>
      </c>
      <c r="D147" s="219" t="s">
        <v>193</v>
      </c>
      <c r="E147" s="220" t="s">
        <v>3121</v>
      </c>
      <c r="F147" s="221" t="s">
        <v>3122</v>
      </c>
      <c r="G147" s="222" t="s">
        <v>3081</v>
      </c>
      <c r="H147" s="223">
        <v>1</v>
      </c>
      <c r="I147" s="224"/>
      <c r="J147" s="225">
        <f>ROUND(I147*H147,2)</f>
        <v>0</v>
      </c>
      <c r="K147" s="221" t="s">
        <v>197</v>
      </c>
      <c r="L147" s="45"/>
      <c r="M147" s="270" t="s">
        <v>1</v>
      </c>
      <c r="N147" s="271" t="s">
        <v>43</v>
      </c>
      <c r="O147" s="272"/>
      <c r="P147" s="273">
        <f>O147*H147</f>
        <v>0</v>
      </c>
      <c r="Q147" s="273">
        <v>0</v>
      </c>
      <c r="R147" s="273">
        <f>Q147*H147</f>
        <v>0</v>
      </c>
      <c r="S147" s="273">
        <v>0</v>
      </c>
      <c r="T147" s="27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3082</v>
      </c>
      <c r="AT147" s="230" t="s">
        <v>193</v>
      </c>
      <c r="AU147" s="230" t="s">
        <v>88</v>
      </c>
      <c r="AY147" s="18" t="s">
        <v>190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3082</v>
      </c>
      <c r="BM147" s="230" t="s">
        <v>231</v>
      </c>
    </row>
    <row r="148" s="2" customFormat="1" ht="6.96" customHeight="1">
      <c r="A148" s="39"/>
      <c r="B148" s="67"/>
      <c r="C148" s="68"/>
      <c r="D148" s="68"/>
      <c r="E148" s="68"/>
      <c r="F148" s="68"/>
      <c r="G148" s="68"/>
      <c r="H148" s="68"/>
      <c r="I148" s="68"/>
      <c r="J148" s="68"/>
      <c r="K148" s="68"/>
      <c r="L148" s="45"/>
      <c r="M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</sheetData>
  <sheetProtection sheet="1" autoFilter="0" formatColumns="0" formatRows="0" objects="1" scenarios="1" spinCount="100000" saltValue="CQiHtYzA8jZh6zBv1ofaOMI+Q/dnAshuunyZnRHM5W9xCS5FxE5o6exgeoTKPeN0gEWaA2jRiLfHbH/ZLVZn7Q==" hashValue="hjN1XZ8Zz5zuS4apdWjCIfdhM4448RC2Wjg4I6Wd3b6H1Me6dur+Ei/nbgZICOqCZDJKIJeDx2yHD6TidxDKrA==" algorithmName="SHA-512" password="CC35"/>
  <autoFilter ref="C121:K14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1"/>
    </row>
    <row r="4" s="1" customFormat="1" ht="24.96" customHeight="1">
      <c r="B4" s="21"/>
      <c r="C4" s="139" t="s">
        <v>3123</v>
      </c>
      <c r="H4" s="21"/>
    </row>
    <row r="5" s="1" customFormat="1" ht="12" customHeight="1">
      <c r="B5" s="21"/>
      <c r="C5" s="299" t="s">
        <v>13</v>
      </c>
      <c r="D5" s="148" t="s">
        <v>14</v>
      </c>
      <c r="E5" s="1"/>
      <c r="F5" s="1"/>
      <c r="H5" s="21"/>
    </row>
    <row r="6" s="1" customFormat="1" ht="36.96" customHeight="1">
      <c r="B6" s="21"/>
      <c r="C6" s="300" t="s">
        <v>16</v>
      </c>
      <c r="D6" s="301" t="s">
        <v>17</v>
      </c>
      <c r="E6" s="1"/>
      <c r="F6" s="1"/>
      <c r="H6" s="21"/>
    </row>
    <row r="7" s="1" customFormat="1" ht="16.5" customHeight="1">
      <c r="B7" s="21"/>
      <c r="C7" s="141" t="s">
        <v>22</v>
      </c>
      <c r="D7" s="145" t="str">
        <f>'Rekapitulace stavby'!AN8</f>
        <v>15. 5. 2024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2"/>
      <c r="B9" s="302"/>
      <c r="C9" s="303" t="s">
        <v>59</v>
      </c>
      <c r="D9" s="304" t="s">
        <v>60</v>
      </c>
      <c r="E9" s="304" t="s">
        <v>177</v>
      </c>
      <c r="F9" s="305" t="s">
        <v>3124</v>
      </c>
      <c r="G9" s="192"/>
      <c r="H9" s="302"/>
    </row>
    <row r="10" s="2" customFormat="1" ht="26.4" customHeight="1">
      <c r="A10" s="39"/>
      <c r="B10" s="45"/>
      <c r="C10" s="306" t="s">
        <v>3125</v>
      </c>
      <c r="D10" s="306" t="s">
        <v>111</v>
      </c>
      <c r="E10" s="39"/>
      <c r="F10" s="39"/>
      <c r="G10" s="39"/>
      <c r="H10" s="45"/>
    </row>
    <row r="11" s="2" customFormat="1" ht="16.8" customHeight="1">
      <c r="A11" s="39"/>
      <c r="B11" s="45"/>
      <c r="C11" s="307" t="s">
        <v>3126</v>
      </c>
      <c r="D11" s="308" t="s">
        <v>3127</v>
      </c>
      <c r="E11" s="309" t="s">
        <v>292</v>
      </c>
      <c r="F11" s="310">
        <v>88.481999999999999</v>
      </c>
      <c r="G11" s="39"/>
      <c r="H11" s="45"/>
    </row>
    <row r="12" s="2" customFormat="1" ht="7.44" customHeight="1">
      <c r="A12" s="39"/>
      <c r="B12" s="171"/>
      <c r="C12" s="172"/>
      <c r="D12" s="172"/>
      <c r="E12" s="172"/>
      <c r="F12" s="172"/>
      <c r="G12" s="172"/>
      <c r="H12" s="45"/>
    </row>
    <row r="13" s="2" customFormat="1">
      <c r="A13" s="39"/>
      <c r="B13" s="39"/>
      <c r="C13" s="39"/>
      <c r="D13" s="39"/>
      <c r="E13" s="39"/>
      <c r="F13" s="39"/>
      <c r="G13" s="39"/>
      <c r="H13" s="39"/>
    </row>
  </sheetData>
  <sheetProtection sheet="1" formatColumns="0" formatRows="0" objects="1" scenarios="1" spinCount="100000" saltValue="MAhhZ+7liQfz6UkjYKrx+qHzyaoQNX6W+DIqW46qVjBSAYfaaGBhUPyZHvf5dCjPH+p4Qb+jYHepfsQfSXU/vg==" hashValue="a13IceFzsIYV/P3X+1BaEEtkopbNOQHH70tbUE2fs52EHMtjOmP2t2kwuSKGe2LU6lZA/HW7AZo+0Fikeh4hg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ROUND(J265,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ROUND((SUM(BE265:BE931)),  2)</f>
        <v>0</v>
      </c>
      <c r="G33" s="39"/>
      <c r="H33" s="39"/>
      <c r="I33" s="156">
        <v>0.20999999999999999</v>
      </c>
      <c r="J33" s="155">
        <f>ROUND(((SUM(BE265:BE931))*I33),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ROUND((SUM(BF265:BF931)),  2)</f>
        <v>0</v>
      </c>
      <c r="G34" s="39"/>
      <c r="H34" s="39"/>
      <c r="I34" s="156">
        <v>0.12</v>
      </c>
      <c r="J34" s="155">
        <f>ROUND(((SUM(BF265:BF931))*I34),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ROUND((SUM(BG265:BG931)),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ROUND((SUM(BH265:BH931)),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ROUND((SUM(BI265:BI931)),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D.1.1 - ARS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J265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130</v>
      </c>
      <c r="E97" s="183"/>
      <c r="F97" s="183"/>
      <c r="G97" s="183"/>
      <c r="H97" s="183"/>
      <c r="I97" s="183"/>
      <c r="J97" s="184">
        <f>J266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131</v>
      </c>
      <c r="E98" s="189"/>
      <c r="F98" s="189"/>
      <c r="G98" s="189"/>
      <c r="H98" s="189"/>
      <c r="I98" s="189"/>
      <c r="J98" s="190">
        <f>J267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132</v>
      </c>
      <c r="E99" s="189"/>
      <c r="F99" s="189"/>
      <c r="G99" s="189"/>
      <c r="H99" s="189"/>
      <c r="I99" s="189"/>
      <c r="J99" s="190">
        <f>J271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133</v>
      </c>
      <c r="E100" s="189"/>
      <c r="F100" s="189"/>
      <c r="G100" s="189"/>
      <c r="H100" s="189"/>
      <c r="I100" s="189"/>
      <c r="J100" s="190">
        <f>J282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134</v>
      </c>
      <c r="E101" s="189"/>
      <c r="F101" s="189"/>
      <c r="G101" s="189"/>
      <c r="H101" s="189"/>
      <c r="I101" s="189"/>
      <c r="J101" s="190">
        <f>J293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135</v>
      </c>
      <c r="E102" s="183"/>
      <c r="F102" s="183"/>
      <c r="G102" s="183"/>
      <c r="H102" s="183"/>
      <c r="I102" s="183"/>
      <c r="J102" s="184">
        <f>J295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136</v>
      </c>
      <c r="E103" s="189"/>
      <c r="F103" s="189"/>
      <c r="G103" s="189"/>
      <c r="H103" s="189"/>
      <c r="I103" s="189"/>
      <c r="J103" s="190">
        <f>J296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137</v>
      </c>
      <c r="E104" s="189"/>
      <c r="F104" s="189"/>
      <c r="G104" s="189"/>
      <c r="H104" s="189"/>
      <c r="I104" s="189"/>
      <c r="J104" s="190">
        <f>J299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138</v>
      </c>
      <c r="E105" s="189"/>
      <c r="F105" s="189"/>
      <c r="G105" s="189"/>
      <c r="H105" s="189"/>
      <c r="I105" s="189"/>
      <c r="J105" s="190">
        <f>J301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139</v>
      </c>
      <c r="E106" s="189"/>
      <c r="F106" s="189"/>
      <c r="G106" s="189"/>
      <c r="H106" s="189"/>
      <c r="I106" s="189"/>
      <c r="J106" s="190">
        <f>J303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140</v>
      </c>
      <c r="E107" s="189"/>
      <c r="F107" s="189"/>
      <c r="G107" s="189"/>
      <c r="H107" s="189"/>
      <c r="I107" s="189"/>
      <c r="J107" s="190">
        <f>J307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141</v>
      </c>
      <c r="E108" s="189"/>
      <c r="F108" s="189"/>
      <c r="G108" s="189"/>
      <c r="H108" s="189"/>
      <c r="I108" s="189"/>
      <c r="J108" s="190">
        <f>J310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142</v>
      </c>
      <c r="E109" s="189"/>
      <c r="F109" s="189"/>
      <c r="G109" s="189"/>
      <c r="H109" s="189"/>
      <c r="I109" s="189"/>
      <c r="J109" s="190">
        <f>J328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131</v>
      </c>
      <c r="E110" s="189"/>
      <c r="F110" s="189"/>
      <c r="G110" s="189"/>
      <c r="H110" s="189"/>
      <c r="I110" s="189"/>
      <c r="J110" s="190">
        <f>J332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143</v>
      </c>
      <c r="E111" s="189"/>
      <c r="F111" s="189"/>
      <c r="G111" s="189"/>
      <c r="H111" s="189"/>
      <c r="I111" s="189"/>
      <c r="J111" s="190">
        <f>J334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144</v>
      </c>
      <c r="E112" s="189"/>
      <c r="F112" s="189"/>
      <c r="G112" s="189"/>
      <c r="H112" s="189"/>
      <c r="I112" s="189"/>
      <c r="J112" s="190">
        <f>J337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145</v>
      </c>
      <c r="E113" s="189"/>
      <c r="F113" s="189"/>
      <c r="G113" s="189"/>
      <c r="H113" s="189"/>
      <c r="I113" s="189"/>
      <c r="J113" s="190">
        <f>J341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0"/>
      <c r="C114" s="181"/>
      <c r="D114" s="182" t="s">
        <v>146</v>
      </c>
      <c r="E114" s="183"/>
      <c r="F114" s="183"/>
      <c r="G114" s="183"/>
      <c r="H114" s="183"/>
      <c r="I114" s="183"/>
      <c r="J114" s="184">
        <f>J343</f>
        <v>0</v>
      </c>
      <c r="K114" s="181"/>
      <c r="L114" s="18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6"/>
      <c r="C115" s="187"/>
      <c r="D115" s="188" t="s">
        <v>147</v>
      </c>
      <c r="E115" s="189"/>
      <c r="F115" s="189"/>
      <c r="G115" s="189"/>
      <c r="H115" s="189"/>
      <c r="I115" s="189"/>
      <c r="J115" s="190">
        <f>J344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136</v>
      </c>
      <c r="E116" s="189"/>
      <c r="F116" s="189"/>
      <c r="G116" s="189"/>
      <c r="H116" s="189"/>
      <c r="I116" s="189"/>
      <c r="J116" s="190">
        <f>J346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137</v>
      </c>
      <c r="E117" s="189"/>
      <c r="F117" s="189"/>
      <c r="G117" s="189"/>
      <c r="H117" s="189"/>
      <c r="I117" s="189"/>
      <c r="J117" s="190">
        <f>J353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138</v>
      </c>
      <c r="E118" s="189"/>
      <c r="F118" s="189"/>
      <c r="G118" s="189"/>
      <c r="H118" s="189"/>
      <c r="I118" s="189"/>
      <c r="J118" s="190">
        <f>J355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148</v>
      </c>
      <c r="E119" s="189"/>
      <c r="F119" s="189"/>
      <c r="G119" s="189"/>
      <c r="H119" s="189"/>
      <c r="I119" s="189"/>
      <c r="J119" s="190">
        <f>J357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149</v>
      </c>
      <c r="E120" s="189"/>
      <c r="F120" s="189"/>
      <c r="G120" s="189"/>
      <c r="H120" s="189"/>
      <c r="I120" s="189"/>
      <c r="J120" s="190">
        <f>J372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150</v>
      </c>
      <c r="E121" s="189"/>
      <c r="F121" s="189"/>
      <c r="G121" s="189"/>
      <c r="H121" s="189"/>
      <c r="I121" s="189"/>
      <c r="J121" s="190">
        <f>J378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151</v>
      </c>
      <c r="E122" s="189"/>
      <c r="F122" s="189"/>
      <c r="G122" s="189"/>
      <c r="H122" s="189"/>
      <c r="I122" s="189"/>
      <c r="J122" s="190">
        <f>J382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140</v>
      </c>
      <c r="E123" s="189"/>
      <c r="F123" s="189"/>
      <c r="G123" s="189"/>
      <c r="H123" s="189"/>
      <c r="I123" s="189"/>
      <c r="J123" s="190">
        <f>J386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141</v>
      </c>
      <c r="E124" s="189"/>
      <c r="F124" s="189"/>
      <c r="G124" s="189"/>
      <c r="H124" s="189"/>
      <c r="I124" s="189"/>
      <c r="J124" s="190">
        <f>J391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6"/>
      <c r="C125" s="187"/>
      <c r="D125" s="188" t="s">
        <v>152</v>
      </c>
      <c r="E125" s="189"/>
      <c r="F125" s="189"/>
      <c r="G125" s="189"/>
      <c r="H125" s="189"/>
      <c r="I125" s="189"/>
      <c r="J125" s="190">
        <f>J400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6"/>
      <c r="C126" s="187"/>
      <c r="D126" s="188" t="s">
        <v>153</v>
      </c>
      <c r="E126" s="189"/>
      <c r="F126" s="189"/>
      <c r="G126" s="189"/>
      <c r="H126" s="189"/>
      <c r="I126" s="189"/>
      <c r="J126" s="190">
        <f>J403</f>
        <v>0</v>
      </c>
      <c r="K126" s="187"/>
      <c r="L126" s="19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6"/>
      <c r="C127" s="187"/>
      <c r="D127" s="188" t="s">
        <v>142</v>
      </c>
      <c r="E127" s="189"/>
      <c r="F127" s="189"/>
      <c r="G127" s="189"/>
      <c r="H127" s="189"/>
      <c r="I127" s="189"/>
      <c r="J127" s="190">
        <f>J412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6"/>
      <c r="C128" s="187"/>
      <c r="D128" s="188" t="s">
        <v>154</v>
      </c>
      <c r="E128" s="189"/>
      <c r="F128" s="189"/>
      <c r="G128" s="189"/>
      <c r="H128" s="189"/>
      <c r="I128" s="189"/>
      <c r="J128" s="190">
        <f>J420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6"/>
      <c r="C129" s="187"/>
      <c r="D129" s="188" t="s">
        <v>155</v>
      </c>
      <c r="E129" s="189"/>
      <c r="F129" s="189"/>
      <c r="G129" s="189"/>
      <c r="H129" s="189"/>
      <c r="I129" s="189"/>
      <c r="J129" s="190">
        <f>J422</f>
        <v>0</v>
      </c>
      <c r="K129" s="187"/>
      <c r="L129" s="191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6"/>
      <c r="C130" s="187"/>
      <c r="D130" s="188" t="s">
        <v>131</v>
      </c>
      <c r="E130" s="189"/>
      <c r="F130" s="189"/>
      <c r="G130" s="189"/>
      <c r="H130" s="189"/>
      <c r="I130" s="189"/>
      <c r="J130" s="190">
        <f>J425</f>
        <v>0</v>
      </c>
      <c r="K130" s="187"/>
      <c r="L130" s="191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86"/>
      <c r="C131" s="187"/>
      <c r="D131" s="188" t="s">
        <v>156</v>
      </c>
      <c r="E131" s="189"/>
      <c r="F131" s="189"/>
      <c r="G131" s="189"/>
      <c r="H131" s="189"/>
      <c r="I131" s="189"/>
      <c r="J131" s="190">
        <f>J432</f>
        <v>0</v>
      </c>
      <c r="K131" s="187"/>
      <c r="L131" s="191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10" customFormat="1" ht="19.92" customHeight="1">
      <c r="A132" s="10"/>
      <c r="B132" s="186"/>
      <c r="C132" s="187"/>
      <c r="D132" s="188" t="s">
        <v>143</v>
      </c>
      <c r="E132" s="189"/>
      <c r="F132" s="189"/>
      <c r="G132" s="189"/>
      <c r="H132" s="189"/>
      <c r="I132" s="189"/>
      <c r="J132" s="190">
        <f>J434</f>
        <v>0</v>
      </c>
      <c r="K132" s="187"/>
      <c r="L132" s="191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="10" customFormat="1" ht="19.92" customHeight="1">
      <c r="A133" s="10"/>
      <c r="B133" s="186"/>
      <c r="C133" s="187"/>
      <c r="D133" s="188" t="s">
        <v>144</v>
      </c>
      <c r="E133" s="189"/>
      <c r="F133" s="189"/>
      <c r="G133" s="189"/>
      <c r="H133" s="189"/>
      <c r="I133" s="189"/>
      <c r="J133" s="190">
        <f>J441</f>
        <v>0</v>
      </c>
      <c r="K133" s="187"/>
      <c r="L133" s="191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="10" customFormat="1" ht="19.92" customHeight="1">
      <c r="A134" s="10"/>
      <c r="B134" s="186"/>
      <c r="C134" s="187"/>
      <c r="D134" s="188" t="s">
        <v>157</v>
      </c>
      <c r="E134" s="189"/>
      <c r="F134" s="189"/>
      <c r="G134" s="189"/>
      <c r="H134" s="189"/>
      <c r="I134" s="189"/>
      <c r="J134" s="190">
        <f>J447</f>
        <v>0</v>
      </c>
      <c r="K134" s="187"/>
      <c r="L134" s="191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86"/>
      <c r="C135" s="187"/>
      <c r="D135" s="188" t="s">
        <v>145</v>
      </c>
      <c r="E135" s="189"/>
      <c r="F135" s="189"/>
      <c r="G135" s="189"/>
      <c r="H135" s="189"/>
      <c r="I135" s="189"/>
      <c r="J135" s="190">
        <f>J450</f>
        <v>0</v>
      </c>
      <c r="K135" s="187"/>
      <c r="L135" s="191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86"/>
      <c r="C136" s="187"/>
      <c r="D136" s="188" t="s">
        <v>158</v>
      </c>
      <c r="E136" s="189"/>
      <c r="F136" s="189"/>
      <c r="G136" s="189"/>
      <c r="H136" s="189"/>
      <c r="I136" s="189"/>
      <c r="J136" s="190">
        <f>J453</f>
        <v>0</v>
      </c>
      <c r="K136" s="187"/>
      <c r="L136" s="191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9" customFormat="1" ht="24.96" customHeight="1">
      <c r="A137" s="9"/>
      <c r="B137" s="180"/>
      <c r="C137" s="181"/>
      <c r="D137" s="182" t="s">
        <v>159</v>
      </c>
      <c r="E137" s="183"/>
      <c r="F137" s="183"/>
      <c r="G137" s="183"/>
      <c r="H137" s="183"/>
      <c r="I137" s="183"/>
      <c r="J137" s="184">
        <f>J455</f>
        <v>0</v>
      </c>
      <c r="K137" s="181"/>
      <c r="L137" s="185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</row>
    <row r="138" s="10" customFormat="1" ht="19.92" customHeight="1">
      <c r="A138" s="10"/>
      <c r="B138" s="186"/>
      <c r="C138" s="187"/>
      <c r="D138" s="188" t="s">
        <v>160</v>
      </c>
      <c r="E138" s="189"/>
      <c r="F138" s="189"/>
      <c r="G138" s="189"/>
      <c r="H138" s="189"/>
      <c r="I138" s="189"/>
      <c r="J138" s="190">
        <f>J456</f>
        <v>0</v>
      </c>
      <c r="K138" s="187"/>
      <c r="L138" s="191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10" customFormat="1" ht="19.92" customHeight="1">
      <c r="A139" s="10"/>
      <c r="B139" s="186"/>
      <c r="C139" s="187"/>
      <c r="D139" s="188" t="s">
        <v>147</v>
      </c>
      <c r="E139" s="189"/>
      <c r="F139" s="189"/>
      <c r="G139" s="189"/>
      <c r="H139" s="189"/>
      <c r="I139" s="189"/>
      <c r="J139" s="190">
        <f>J459</f>
        <v>0</v>
      </c>
      <c r="K139" s="187"/>
      <c r="L139" s="191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="10" customFormat="1" ht="19.92" customHeight="1">
      <c r="A140" s="10"/>
      <c r="B140" s="186"/>
      <c r="C140" s="187"/>
      <c r="D140" s="188" t="s">
        <v>161</v>
      </c>
      <c r="E140" s="189"/>
      <c r="F140" s="189"/>
      <c r="G140" s="189"/>
      <c r="H140" s="189"/>
      <c r="I140" s="189"/>
      <c r="J140" s="190">
        <f>J461</f>
        <v>0</v>
      </c>
      <c r="K140" s="187"/>
      <c r="L140" s="191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="10" customFormat="1" ht="19.92" customHeight="1">
      <c r="A141" s="10"/>
      <c r="B141" s="186"/>
      <c r="C141" s="187"/>
      <c r="D141" s="188" t="s">
        <v>136</v>
      </c>
      <c r="E141" s="189"/>
      <c r="F141" s="189"/>
      <c r="G141" s="189"/>
      <c r="H141" s="189"/>
      <c r="I141" s="189"/>
      <c r="J141" s="190">
        <f>J464</f>
        <v>0</v>
      </c>
      <c r="K141" s="187"/>
      <c r="L141" s="191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="10" customFormat="1" ht="19.92" customHeight="1">
      <c r="A142" s="10"/>
      <c r="B142" s="186"/>
      <c r="C142" s="187"/>
      <c r="D142" s="188" t="s">
        <v>137</v>
      </c>
      <c r="E142" s="189"/>
      <c r="F142" s="189"/>
      <c r="G142" s="189"/>
      <c r="H142" s="189"/>
      <c r="I142" s="189"/>
      <c r="J142" s="190">
        <f>J469</f>
        <v>0</v>
      </c>
      <c r="K142" s="187"/>
      <c r="L142" s="191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="10" customFormat="1" ht="19.92" customHeight="1">
      <c r="A143" s="10"/>
      <c r="B143" s="186"/>
      <c r="C143" s="187"/>
      <c r="D143" s="188" t="s">
        <v>138</v>
      </c>
      <c r="E143" s="189"/>
      <c r="F143" s="189"/>
      <c r="G143" s="189"/>
      <c r="H143" s="189"/>
      <c r="I143" s="189"/>
      <c r="J143" s="190">
        <f>J474</f>
        <v>0</v>
      </c>
      <c r="K143" s="187"/>
      <c r="L143" s="191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="10" customFormat="1" ht="19.92" customHeight="1">
      <c r="A144" s="10"/>
      <c r="B144" s="186"/>
      <c r="C144" s="187"/>
      <c r="D144" s="188" t="s">
        <v>162</v>
      </c>
      <c r="E144" s="189"/>
      <c r="F144" s="189"/>
      <c r="G144" s="189"/>
      <c r="H144" s="189"/>
      <c r="I144" s="189"/>
      <c r="J144" s="190">
        <f>J475</f>
        <v>0</v>
      </c>
      <c r="K144" s="187"/>
      <c r="L144" s="191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="10" customFormat="1" ht="19.92" customHeight="1">
      <c r="A145" s="10"/>
      <c r="B145" s="186"/>
      <c r="C145" s="187"/>
      <c r="D145" s="188" t="s">
        <v>148</v>
      </c>
      <c r="E145" s="189"/>
      <c r="F145" s="189"/>
      <c r="G145" s="189"/>
      <c r="H145" s="189"/>
      <c r="I145" s="189"/>
      <c r="J145" s="190">
        <f>J477</f>
        <v>0</v>
      </c>
      <c r="K145" s="187"/>
      <c r="L145" s="191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="10" customFormat="1" ht="19.92" customHeight="1">
      <c r="A146" s="10"/>
      <c r="B146" s="186"/>
      <c r="C146" s="187"/>
      <c r="D146" s="188" t="s">
        <v>149</v>
      </c>
      <c r="E146" s="189"/>
      <c r="F146" s="189"/>
      <c r="G146" s="189"/>
      <c r="H146" s="189"/>
      <c r="I146" s="189"/>
      <c r="J146" s="190">
        <f>J489</f>
        <v>0</v>
      </c>
      <c r="K146" s="187"/>
      <c r="L146" s="191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="10" customFormat="1" ht="19.92" customHeight="1">
      <c r="A147" s="10"/>
      <c r="B147" s="186"/>
      <c r="C147" s="187"/>
      <c r="D147" s="188" t="s">
        <v>150</v>
      </c>
      <c r="E147" s="189"/>
      <c r="F147" s="189"/>
      <c r="G147" s="189"/>
      <c r="H147" s="189"/>
      <c r="I147" s="189"/>
      <c r="J147" s="190">
        <f>J495</f>
        <v>0</v>
      </c>
      <c r="K147" s="187"/>
      <c r="L147" s="191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="10" customFormat="1" ht="19.92" customHeight="1">
      <c r="A148" s="10"/>
      <c r="B148" s="186"/>
      <c r="C148" s="187"/>
      <c r="D148" s="188" t="s">
        <v>151</v>
      </c>
      <c r="E148" s="189"/>
      <c r="F148" s="189"/>
      <c r="G148" s="189"/>
      <c r="H148" s="189"/>
      <c r="I148" s="189"/>
      <c r="J148" s="190">
        <f>J498</f>
        <v>0</v>
      </c>
      <c r="K148" s="187"/>
      <c r="L148" s="191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="10" customFormat="1" ht="19.92" customHeight="1">
      <c r="A149" s="10"/>
      <c r="B149" s="186"/>
      <c r="C149" s="187"/>
      <c r="D149" s="188" t="s">
        <v>163</v>
      </c>
      <c r="E149" s="189"/>
      <c r="F149" s="189"/>
      <c r="G149" s="189"/>
      <c r="H149" s="189"/>
      <c r="I149" s="189"/>
      <c r="J149" s="190">
        <f>J500</f>
        <v>0</v>
      </c>
      <c r="K149" s="187"/>
      <c r="L149" s="191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="10" customFormat="1" ht="19.92" customHeight="1">
      <c r="A150" s="10"/>
      <c r="B150" s="186"/>
      <c r="C150" s="187"/>
      <c r="D150" s="188" t="s">
        <v>140</v>
      </c>
      <c r="E150" s="189"/>
      <c r="F150" s="189"/>
      <c r="G150" s="189"/>
      <c r="H150" s="189"/>
      <c r="I150" s="189"/>
      <c r="J150" s="190">
        <f>J502</f>
        <v>0</v>
      </c>
      <c r="K150" s="187"/>
      <c r="L150" s="191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="10" customFormat="1" ht="19.92" customHeight="1">
      <c r="A151" s="10"/>
      <c r="B151" s="186"/>
      <c r="C151" s="187"/>
      <c r="D151" s="188" t="s">
        <v>141</v>
      </c>
      <c r="E151" s="189"/>
      <c r="F151" s="189"/>
      <c r="G151" s="189"/>
      <c r="H151" s="189"/>
      <c r="I151" s="189"/>
      <c r="J151" s="190">
        <f>J512</f>
        <v>0</v>
      </c>
      <c r="K151" s="187"/>
      <c r="L151" s="191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="10" customFormat="1" ht="19.92" customHeight="1">
      <c r="A152" s="10"/>
      <c r="B152" s="186"/>
      <c r="C152" s="187"/>
      <c r="D152" s="188" t="s">
        <v>152</v>
      </c>
      <c r="E152" s="189"/>
      <c r="F152" s="189"/>
      <c r="G152" s="189"/>
      <c r="H152" s="189"/>
      <c r="I152" s="189"/>
      <c r="J152" s="190">
        <f>J520</f>
        <v>0</v>
      </c>
      <c r="K152" s="187"/>
      <c r="L152" s="191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s="10" customFormat="1" ht="19.92" customHeight="1">
      <c r="A153" s="10"/>
      <c r="B153" s="186"/>
      <c r="C153" s="187"/>
      <c r="D153" s="188" t="s">
        <v>153</v>
      </c>
      <c r="E153" s="189"/>
      <c r="F153" s="189"/>
      <c r="G153" s="189"/>
      <c r="H153" s="189"/>
      <c r="I153" s="189"/>
      <c r="J153" s="190">
        <f>J524</f>
        <v>0</v>
      </c>
      <c r="K153" s="187"/>
      <c r="L153" s="191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="10" customFormat="1" ht="19.92" customHeight="1">
      <c r="A154" s="10"/>
      <c r="B154" s="186"/>
      <c r="C154" s="187"/>
      <c r="D154" s="188" t="s">
        <v>142</v>
      </c>
      <c r="E154" s="189"/>
      <c r="F154" s="189"/>
      <c r="G154" s="189"/>
      <c r="H154" s="189"/>
      <c r="I154" s="189"/>
      <c r="J154" s="190">
        <f>J528</f>
        <v>0</v>
      </c>
      <c r="K154" s="187"/>
      <c r="L154" s="191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="10" customFormat="1" ht="19.92" customHeight="1">
      <c r="A155" s="10"/>
      <c r="B155" s="186"/>
      <c r="C155" s="187"/>
      <c r="D155" s="188" t="s">
        <v>154</v>
      </c>
      <c r="E155" s="189"/>
      <c r="F155" s="189"/>
      <c r="G155" s="189"/>
      <c r="H155" s="189"/>
      <c r="I155" s="189"/>
      <c r="J155" s="190">
        <f>J535</f>
        <v>0</v>
      </c>
      <c r="K155" s="187"/>
      <c r="L155" s="191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="10" customFormat="1" ht="19.92" customHeight="1">
      <c r="A156" s="10"/>
      <c r="B156" s="186"/>
      <c r="C156" s="187"/>
      <c r="D156" s="188" t="s">
        <v>131</v>
      </c>
      <c r="E156" s="189"/>
      <c r="F156" s="189"/>
      <c r="G156" s="189"/>
      <c r="H156" s="189"/>
      <c r="I156" s="189"/>
      <c r="J156" s="190">
        <f>J537</f>
        <v>0</v>
      </c>
      <c r="K156" s="187"/>
      <c r="L156" s="191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s="10" customFormat="1" ht="19.92" customHeight="1">
      <c r="A157" s="10"/>
      <c r="B157" s="186"/>
      <c r="C157" s="187"/>
      <c r="D157" s="188" t="s">
        <v>144</v>
      </c>
      <c r="E157" s="189"/>
      <c r="F157" s="189"/>
      <c r="G157" s="189"/>
      <c r="H157" s="189"/>
      <c r="I157" s="189"/>
      <c r="J157" s="190">
        <f>J549</f>
        <v>0</v>
      </c>
      <c r="K157" s="187"/>
      <c r="L157" s="191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</row>
    <row r="158" s="10" customFormat="1" ht="19.92" customHeight="1">
      <c r="A158" s="10"/>
      <c r="B158" s="186"/>
      <c r="C158" s="187"/>
      <c r="D158" s="188" t="s">
        <v>164</v>
      </c>
      <c r="E158" s="189"/>
      <c r="F158" s="189"/>
      <c r="G158" s="189"/>
      <c r="H158" s="189"/>
      <c r="I158" s="189"/>
      <c r="J158" s="190">
        <f>J553</f>
        <v>0</v>
      </c>
      <c r="K158" s="187"/>
      <c r="L158" s="191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</row>
    <row r="159" s="10" customFormat="1" ht="19.92" customHeight="1">
      <c r="A159" s="10"/>
      <c r="B159" s="186"/>
      <c r="C159" s="187"/>
      <c r="D159" s="188" t="s">
        <v>157</v>
      </c>
      <c r="E159" s="189"/>
      <c r="F159" s="189"/>
      <c r="G159" s="189"/>
      <c r="H159" s="189"/>
      <c r="I159" s="189"/>
      <c r="J159" s="190">
        <f>J554</f>
        <v>0</v>
      </c>
      <c r="K159" s="187"/>
      <c r="L159" s="191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</row>
    <row r="160" s="10" customFormat="1" ht="19.92" customHeight="1">
      <c r="A160" s="10"/>
      <c r="B160" s="186"/>
      <c r="C160" s="187"/>
      <c r="D160" s="188" t="s">
        <v>145</v>
      </c>
      <c r="E160" s="189"/>
      <c r="F160" s="189"/>
      <c r="G160" s="189"/>
      <c r="H160" s="189"/>
      <c r="I160" s="189"/>
      <c r="J160" s="190">
        <f>J557</f>
        <v>0</v>
      </c>
      <c r="K160" s="187"/>
      <c r="L160" s="191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</row>
    <row r="161" s="10" customFormat="1" ht="19.92" customHeight="1">
      <c r="A161" s="10"/>
      <c r="B161" s="186"/>
      <c r="C161" s="187"/>
      <c r="D161" s="188" t="s">
        <v>158</v>
      </c>
      <c r="E161" s="189"/>
      <c r="F161" s="189"/>
      <c r="G161" s="189"/>
      <c r="H161" s="189"/>
      <c r="I161" s="189"/>
      <c r="J161" s="190">
        <f>J560</f>
        <v>0</v>
      </c>
      <c r="K161" s="187"/>
      <c r="L161" s="191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</row>
    <row r="162" s="9" customFormat="1" ht="24.96" customHeight="1">
      <c r="A162" s="9"/>
      <c r="B162" s="180"/>
      <c r="C162" s="181"/>
      <c r="D162" s="182" t="s">
        <v>165</v>
      </c>
      <c r="E162" s="183"/>
      <c r="F162" s="183"/>
      <c r="G162" s="183"/>
      <c r="H162" s="183"/>
      <c r="I162" s="183"/>
      <c r="J162" s="184">
        <f>J562</f>
        <v>0</v>
      </c>
      <c r="K162" s="181"/>
      <c r="L162" s="185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</row>
    <row r="163" s="10" customFormat="1" ht="19.92" customHeight="1">
      <c r="A163" s="10"/>
      <c r="B163" s="186"/>
      <c r="C163" s="187"/>
      <c r="D163" s="188" t="s">
        <v>137</v>
      </c>
      <c r="E163" s="189"/>
      <c r="F163" s="189"/>
      <c r="G163" s="189"/>
      <c r="H163" s="189"/>
      <c r="I163" s="189"/>
      <c r="J163" s="190">
        <f>J563</f>
        <v>0</v>
      </c>
      <c r="K163" s="187"/>
      <c r="L163" s="191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</row>
    <row r="164" s="10" customFormat="1" ht="19.92" customHeight="1">
      <c r="A164" s="10"/>
      <c r="B164" s="186"/>
      <c r="C164" s="187"/>
      <c r="D164" s="188" t="s">
        <v>138</v>
      </c>
      <c r="E164" s="189"/>
      <c r="F164" s="189"/>
      <c r="G164" s="189"/>
      <c r="H164" s="189"/>
      <c r="I164" s="189"/>
      <c r="J164" s="190">
        <f>J571</f>
        <v>0</v>
      </c>
      <c r="K164" s="187"/>
      <c r="L164" s="191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</row>
    <row r="165" s="10" customFormat="1" ht="19.92" customHeight="1">
      <c r="A165" s="10"/>
      <c r="B165" s="186"/>
      <c r="C165" s="187"/>
      <c r="D165" s="188" t="s">
        <v>162</v>
      </c>
      <c r="E165" s="189"/>
      <c r="F165" s="189"/>
      <c r="G165" s="189"/>
      <c r="H165" s="189"/>
      <c r="I165" s="189"/>
      <c r="J165" s="190">
        <f>J574</f>
        <v>0</v>
      </c>
      <c r="K165" s="187"/>
      <c r="L165" s="191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</row>
    <row r="166" s="10" customFormat="1" ht="19.92" customHeight="1">
      <c r="A166" s="10"/>
      <c r="B166" s="186"/>
      <c r="C166" s="187"/>
      <c r="D166" s="188" t="s">
        <v>148</v>
      </c>
      <c r="E166" s="189"/>
      <c r="F166" s="189"/>
      <c r="G166" s="189"/>
      <c r="H166" s="189"/>
      <c r="I166" s="189"/>
      <c r="J166" s="190">
        <f>J576</f>
        <v>0</v>
      </c>
      <c r="K166" s="187"/>
      <c r="L166" s="191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</row>
    <row r="167" s="10" customFormat="1" ht="19.92" customHeight="1">
      <c r="A167" s="10"/>
      <c r="B167" s="186"/>
      <c r="C167" s="187"/>
      <c r="D167" s="188" t="s">
        <v>139</v>
      </c>
      <c r="E167" s="189"/>
      <c r="F167" s="189"/>
      <c r="G167" s="189"/>
      <c r="H167" s="189"/>
      <c r="I167" s="189"/>
      <c r="J167" s="190">
        <f>J591</f>
        <v>0</v>
      </c>
      <c r="K167" s="187"/>
      <c r="L167" s="191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</row>
    <row r="168" s="10" customFormat="1" ht="19.92" customHeight="1">
      <c r="A168" s="10"/>
      <c r="B168" s="186"/>
      <c r="C168" s="187"/>
      <c r="D168" s="188" t="s">
        <v>149</v>
      </c>
      <c r="E168" s="189"/>
      <c r="F168" s="189"/>
      <c r="G168" s="189"/>
      <c r="H168" s="189"/>
      <c r="I168" s="189"/>
      <c r="J168" s="190">
        <f>J595</f>
        <v>0</v>
      </c>
      <c r="K168" s="187"/>
      <c r="L168" s="191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</row>
    <row r="169" s="10" customFormat="1" ht="19.92" customHeight="1">
      <c r="A169" s="10"/>
      <c r="B169" s="186"/>
      <c r="C169" s="187"/>
      <c r="D169" s="188" t="s">
        <v>150</v>
      </c>
      <c r="E169" s="189"/>
      <c r="F169" s="189"/>
      <c r="G169" s="189"/>
      <c r="H169" s="189"/>
      <c r="I169" s="189"/>
      <c r="J169" s="190">
        <f>J602</f>
        <v>0</v>
      </c>
      <c r="K169" s="187"/>
      <c r="L169" s="191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</row>
    <row r="170" s="10" customFormat="1" ht="19.92" customHeight="1">
      <c r="A170" s="10"/>
      <c r="B170" s="186"/>
      <c r="C170" s="187"/>
      <c r="D170" s="188" t="s">
        <v>151</v>
      </c>
      <c r="E170" s="189"/>
      <c r="F170" s="189"/>
      <c r="G170" s="189"/>
      <c r="H170" s="189"/>
      <c r="I170" s="189"/>
      <c r="J170" s="190">
        <f>J605</f>
        <v>0</v>
      </c>
      <c r="K170" s="187"/>
      <c r="L170" s="191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</row>
    <row r="171" s="10" customFormat="1" ht="19.92" customHeight="1">
      <c r="A171" s="10"/>
      <c r="B171" s="186"/>
      <c r="C171" s="187"/>
      <c r="D171" s="188" t="s">
        <v>163</v>
      </c>
      <c r="E171" s="189"/>
      <c r="F171" s="189"/>
      <c r="G171" s="189"/>
      <c r="H171" s="189"/>
      <c r="I171" s="189"/>
      <c r="J171" s="190">
        <f>J609</f>
        <v>0</v>
      </c>
      <c r="K171" s="187"/>
      <c r="L171" s="191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</row>
    <row r="172" s="10" customFormat="1" ht="19.92" customHeight="1">
      <c r="A172" s="10"/>
      <c r="B172" s="186"/>
      <c r="C172" s="187"/>
      <c r="D172" s="188" t="s">
        <v>140</v>
      </c>
      <c r="E172" s="189"/>
      <c r="F172" s="189"/>
      <c r="G172" s="189"/>
      <c r="H172" s="189"/>
      <c r="I172" s="189"/>
      <c r="J172" s="190">
        <f>J611</f>
        <v>0</v>
      </c>
      <c r="K172" s="187"/>
      <c r="L172" s="191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</row>
    <row r="173" s="10" customFormat="1" ht="19.92" customHeight="1">
      <c r="A173" s="10"/>
      <c r="B173" s="186"/>
      <c r="C173" s="187"/>
      <c r="D173" s="188" t="s">
        <v>141</v>
      </c>
      <c r="E173" s="189"/>
      <c r="F173" s="189"/>
      <c r="G173" s="189"/>
      <c r="H173" s="189"/>
      <c r="I173" s="189"/>
      <c r="J173" s="190">
        <f>J622</f>
        <v>0</v>
      </c>
      <c r="K173" s="187"/>
      <c r="L173" s="191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</row>
    <row r="174" s="10" customFormat="1" ht="19.92" customHeight="1">
      <c r="A174" s="10"/>
      <c r="B174" s="186"/>
      <c r="C174" s="187"/>
      <c r="D174" s="188" t="s">
        <v>152</v>
      </c>
      <c r="E174" s="189"/>
      <c r="F174" s="189"/>
      <c r="G174" s="189"/>
      <c r="H174" s="189"/>
      <c r="I174" s="189"/>
      <c r="J174" s="190">
        <f>J628</f>
        <v>0</v>
      </c>
      <c r="K174" s="187"/>
      <c r="L174" s="191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</row>
    <row r="175" s="10" customFormat="1" ht="19.92" customHeight="1">
      <c r="A175" s="10"/>
      <c r="B175" s="186"/>
      <c r="C175" s="187"/>
      <c r="D175" s="188" t="s">
        <v>153</v>
      </c>
      <c r="E175" s="189"/>
      <c r="F175" s="189"/>
      <c r="G175" s="189"/>
      <c r="H175" s="189"/>
      <c r="I175" s="189"/>
      <c r="J175" s="190">
        <f>J631</f>
        <v>0</v>
      </c>
      <c r="K175" s="187"/>
      <c r="L175" s="191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</row>
    <row r="176" s="10" customFormat="1" ht="19.92" customHeight="1">
      <c r="A176" s="10"/>
      <c r="B176" s="186"/>
      <c r="C176" s="187"/>
      <c r="D176" s="188" t="s">
        <v>142</v>
      </c>
      <c r="E176" s="189"/>
      <c r="F176" s="189"/>
      <c r="G176" s="189"/>
      <c r="H176" s="189"/>
      <c r="I176" s="189"/>
      <c r="J176" s="190">
        <f>J640</f>
        <v>0</v>
      </c>
      <c r="K176" s="187"/>
      <c r="L176" s="191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</row>
    <row r="177" s="10" customFormat="1" ht="19.92" customHeight="1">
      <c r="A177" s="10"/>
      <c r="B177" s="186"/>
      <c r="C177" s="187"/>
      <c r="D177" s="188" t="s">
        <v>154</v>
      </c>
      <c r="E177" s="189"/>
      <c r="F177" s="189"/>
      <c r="G177" s="189"/>
      <c r="H177" s="189"/>
      <c r="I177" s="189"/>
      <c r="J177" s="190">
        <f>J653</f>
        <v>0</v>
      </c>
      <c r="K177" s="187"/>
      <c r="L177" s="191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</row>
    <row r="178" s="10" customFormat="1" ht="19.92" customHeight="1">
      <c r="A178" s="10"/>
      <c r="B178" s="186"/>
      <c r="C178" s="187"/>
      <c r="D178" s="188" t="s">
        <v>131</v>
      </c>
      <c r="E178" s="189"/>
      <c r="F178" s="189"/>
      <c r="G178" s="189"/>
      <c r="H178" s="189"/>
      <c r="I178" s="189"/>
      <c r="J178" s="190">
        <f>J656</f>
        <v>0</v>
      </c>
      <c r="K178" s="187"/>
      <c r="L178" s="191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</row>
    <row r="179" s="10" customFormat="1" ht="19.92" customHeight="1">
      <c r="A179" s="10"/>
      <c r="B179" s="186"/>
      <c r="C179" s="187"/>
      <c r="D179" s="188" t="s">
        <v>143</v>
      </c>
      <c r="E179" s="189"/>
      <c r="F179" s="189"/>
      <c r="G179" s="189"/>
      <c r="H179" s="189"/>
      <c r="I179" s="189"/>
      <c r="J179" s="190">
        <f>J659</f>
        <v>0</v>
      </c>
      <c r="K179" s="187"/>
      <c r="L179" s="191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</row>
    <row r="180" s="10" customFormat="1" ht="19.92" customHeight="1">
      <c r="A180" s="10"/>
      <c r="B180" s="186"/>
      <c r="C180" s="187"/>
      <c r="D180" s="188" t="s">
        <v>166</v>
      </c>
      <c r="E180" s="189"/>
      <c r="F180" s="189"/>
      <c r="G180" s="189"/>
      <c r="H180" s="189"/>
      <c r="I180" s="189"/>
      <c r="J180" s="190">
        <f>J662</f>
        <v>0</v>
      </c>
      <c r="K180" s="187"/>
      <c r="L180" s="191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</row>
    <row r="181" s="10" customFormat="1" ht="19.92" customHeight="1">
      <c r="A181" s="10"/>
      <c r="B181" s="186"/>
      <c r="C181" s="187"/>
      <c r="D181" s="188" t="s">
        <v>144</v>
      </c>
      <c r="E181" s="189"/>
      <c r="F181" s="189"/>
      <c r="G181" s="189"/>
      <c r="H181" s="189"/>
      <c r="I181" s="189"/>
      <c r="J181" s="190">
        <f>J666</f>
        <v>0</v>
      </c>
      <c r="K181" s="187"/>
      <c r="L181" s="191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</row>
    <row r="182" s="10" customFormat="1" ht="19.92" customHeight="1">
      <c r="A182" s="10"/>
      <c r="B182" s="186"/>
      <c r="C182" s="187"/>
      <c r="D182" s="188" t="s">
        <v>157</v>
      </c>
      <c r="E182" s="189"/>
      <c r="F182" s="189"/>
      <c r="G182" s="189"/>
      <c r="H182" s="189"/>
      <c r="I182" s="189"/>
      <c r="J182" s="190">
        <f>J670</f>
        <v>0</v>
      </c>
      <c r="K182" s="187"/>
      <c r="L182" s="191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</row>
    <row r="183" s="10" customFormat="1" ht="19.92" customHeight="1">
      <c r="A183" s="10"/>
      <c r="B183" s="186"/>
      <c r="C183" s="187"/>
      <c r="D183" s="188" t="s">
        <v>145</v>
      </c>
      <c r="E183" s="189"/>
      <c r="F183" s="189"/>
      <c r="G183" s="189"/>
      <c r="H183" s="189"/>
      <c r="I183" s="189"/>
      <c r="J183" s="190">
        <f>J673</f>
        <v>0</v>
      </c>
      <c r="K183" s="187"/>
      <c r="L183" s="191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  <row r="184" s="10" customFormat="1" ht="19.92" customHeight="1">
      <c r="A184" s="10"/>
      <c r="B184" s="186"/>
      <c r="C184" s="187"/>
      <c r="D184" s="188" t="s">
        <v>158</v>
      </c>
      <c r="E184" s="189"/>
      <c r="F184" s="189"/>
      <c r="G184" s="189"/>
      <c r="H184" s="189"/>
      <c r="I184" s="189"/>
      <c r="J184" s="190">
        <f>J676</f>
        <v>0</v>
      </c>
      <c r="K184" s="187"/>
      <c r="L184" s="191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</row>
    <row r="185" s="9" customFormat="1" ht="24.96" customHeight="1">
      <c r="A185" s="9"/>
      <c r="B185" s="180"/>
      <c r="C185" s="181"/>
      <c r="D185" s="182" t="s">
        <v>167</v>
      </c>
      <c r="E185" s="183"/>
      <c r="F185" s="183"/>
      <c r="G185" s="183"/>
      <c r="H185" s="183"/>
      <c r="I185" s="183"/>
      <c r="J185" s="184">
        <f>J678</f>
        <v>0</v>
      </c>
      <c r="K185" s="181"/>
      <c r="L185" s="185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</row>
    <row r="186" s="10" customFormat="1" ht="19.92" customHeight="1">
      <c r="A186" s="10"/>
      <c r="B186" s="186"/>
      <c r="C186" s="187"/>
      <c r="D186" s="188" t="s">
        <v>160</v>
      </c>
      <c r="E186" s="189"/>
      <c r="F186" s="189"/>
      <c r="G186" s="189"/>
      <c r="H186" s="189"/>
      <c r="I186" s="189"/>
      <c r="J186" s="190">
        <f>J679</f>
        <v>0</v>
      </c>
      <c r="K186" s="187"/>
      <c r="L186" s="191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</row>
    <row r="187" s="10" customFormat="1" ht="19.92" customHeight="1">
      <c r="A187" s="10"/>
      <c r="B187" s="186"/>
      <c r="C187" s="187"/>
      <c r="D187" s="188" t="s">
        <v>147</v>
      </c>
      <c r="E187" s="189"/>
      <c r="F187" s="189"/>
      <c r="G187" s="189"/>
      <c r="H187" s="189"/>
      <c r="I187" s="189"/>
      <c r="J187" s="190">
        <f>J682</f>
        <v>0</v>
      </c>
      <c r="K187" s="187"/>
      <c r="L187" s="191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</row>
    <row r="188" s="10" customFormat="1" ht="19.92" customHeight="1">
      <c r="A188" s="10"/>
      <c r="B188" s="186"/>
      <c r="C188" s="187"/>
      <c r="D188" s="188" t="s">
        <v>161</v>
      </c>
      <c r="E188" s="189"/>
      <c r="F188" s="189"/>
      <c r="G188" s="189"/>
      <c r="H188" s="189"/>
      <c r="I188" s="189"/>
      <c r="J188" s="190">
        <f>J684</f>
        <v>0</v>
      </c>
      <c r="K188" s="187"/>
      <c r="L188" s="191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</row>
    <row r="189" s="10" customFormat="1" ht="19.92" customHeight="1">
      <c r="A189" s="10"/>
      <c r="B189" s="186"/>
      <c r="C189" s="187"/>
      <c r="D189" s="188" t="s">
        <v>136</v>
      </c>
      <c r="E189" s="189"/>
      <c r="F189" s="189"/>
      <c r="G189" s="189"/>
      <c r="H189" s="189"/>
      <c r="I189" s="189"/>
      <c r="J189" s="190">
        <f>J686</f>
        <v>0</v>
      </c>
      <c r="K189" s="187"/>
      <c r="L189" s="191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</row>
    <row r="190" s="10" customFormat="1" ht="19.92" customHeight="1">
      <c r="A190" s="10"/>
      <c r="B190" s="186"/>
      <c r="C190" s="187"/>
      <c r="D190" s="188" t="s">
        <v>137</v>
      </c>
      <c r="E190" s="189"/>
      <c r="F190" s="189"/>
      <c r="G190" s="189"/>
      <c r="H190" s="189"/>
      <c r="I190" s="189"/>
      <c r="J190" s="190">
        <f>J688</f>
        <v>0</v>
      </c>
      <c r="K190" s="187"/>
      <c r="L190" s="191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</row>
    <row r="191" s="10" customFormat="1" ht="19.92" customHeight="1">
      <c r="A191" s="10"/>
      <c r="B191" s="186"/>
      <c r="C191" s="187"/>
      <c r="D191" s="188" t="s">
        <v>148</v>
      </c>
      <c r="E191" s="189"/>
      <c r="F191" s="189"/>
      <c r="G191" s="189"/>
      <c r="H191" s="189"/>
      <c r="I191" s="189"/>
      <c r="J191" s="190">
        <f>J690</f>
        <v>0</v>
      </c>
      <c r="K191" s="187"/>
      <c r="L191" s="191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</row>
    <row r="192" s="10" customFormat="1" ht="19.92" customHeight="1">
      <c r="A192" s="10"/>
      <c r="B192" s="186"/>
      <c r="C192" s="187"/>
      <c r="D192" s="188" t="s">
        <v>131</v>
      </c>
      <c r="E192" s="189"/>
      <c r="F192" s="189"/>
      <c r="G192" s="189"/>
      <c r="H192" s="189"/>
      <c r="I192" s="189"/>
      <c r="J192" s="190">
        <f>J694</f>
        <v>0</v>
      </c>
      <c r="K192" s="187"/>
      <c r="L192" s="191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</row>
    <row r="193" s="10" customFormat="1" ht="19.92" customHeight="1">
      <c r="A193" s="10"/>
      <c r="B193" s="186"/>
      <c r="C193" s="187"/>
      <c r="D193" s="188" t="s">
        <v>157</v>
      </c>
      <c r="E193" s="189"/>
      <c r="F193" s="189"/>
      <c r="G193" s="189"/>
      <c r="H193" s="189"/>
      <c r="I193" s="189"/>
      <c r="J193" s="190">
        <f>J706</f>
        <v>0</v>
      </c>
      <c r="K193" s="187"/>
      <c r="L193" s="191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</row>
    <row r="194" s="9" customFormat="1" ht="24.96" customHeight="1">
      <c r="A194" s="9"/>
      <c r="B194" s="180"/>
      <c r="C194" s="181"/>
      <c r="D194" s="182" t="s">
        <v>168</v>
      </c>
      <c r="E194" s="183"/>
      <c r="F194" s="183"/>
      <c r="G194" s="183"/>
      <c r="H194" s="183"/>
      <c r="I194" s="183"/>
      <c r="J194" s="184">
        <f>J708</f>
        <v>0</v>
      </c>
      <c r="K194" s="181"/>
      <c r="L194" s="185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</row>
    <row r="195" s="10" customFormat="1" ht="19.92" customHeight="1">
      <c r="A195" s="10"/>
      <c r="B195" s="186"/>
      <c r="C195" s="187"/>
      <c r="D195" s="188" t="s">
        <v>147</v>
      </c>
      <c r="E195" s="189"/>
      <c r="F195" s="189"/>
      <c r="G195" s="189"/>
      <c r="H195" s="189"/>
      <c r="I195" s="189"/>
      <c r="J195" s="190">
        <f>J709</f>
        <v>0</v>
      </c>
      <c r="K195" s="187"/>
      <c r="L195" s="191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</row>
    <row r="196" s="10" customFormat="1" ht="19.92" customHeight="1">
      <c r="A196" s="10"/>
      <c r="B196" s="186"/>
      <c r="C196" s="187"/>
      <c r="D196" s="188" t="s">
        <v>161</v>
      </c>
      <c r="E196" s="189"/>
      <c r="F196" s="189"/>
      <c r="G196" s="189"/>
      <c r="H196" s="189"/>
      <c r="I196" s="189"/>
      <c r="J196" s="190">
        <f>J711</f>
        <v>0</v>
      </c>
      <c r="K196" s="187"/>
      <c r="L196" s="191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</row>
    <row r="197" s="10" customFormat="1" ht="19.92" customHeight="1">
      <c r="A197" s="10"/>
      <c r="B197" s="186"/>
      <c r="C197" s="187"/>
      <c r="D197" s="188" t="s">
        <v>136</v>
      </c>
      <c r="E197" s="189"/>
      <c r="F197" s="189"/>
      <c r="G197" s="189"/>
      <c r="H197" s="189"/>
      <c r="I197" s="189"/>
      <c r="J197" s="190">
        <f>J713</f>
        <v>0</v>
      </c>
      <c r="K197" s="187"/>
      <c r="L197" s="191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</row>
    <row r="198" s="10" customFormat="1" ht="19.92" customHeight="1">
      <c r="A198" s="10"/>
      <c r="B198" s="186"/>
      <c r="C198" s="187"/>
      <c r="D198" s="188" t="s">
        <v>137</v>
      </c>
      <c r="E198" s="189"/>
      <c r="F198" s="189"/>
      <c r="G198" s="189"/>
      <c r="H198" s="189"/>
      <c r="I198" s="189"/>
      <c r="J198" s="190">
        <f>J718</f>
        <v>0</v>
      </c>
      <c r="K198" s="187"/>
      <c r="L198" s="191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</row>
    <row r="199" s="10" customFormat="1" ht="19.92" customHeight="1">
      <c r="A199" s="10"/>
      <c r="B199" s="186"/>
      <c r="C199" s="187"/>
      <c r="D199" s="188" t="s">
        <v>138</v>
      </c>
      <c r="E199" s="189"/>
      <c r="F199" s="189"/>
      <c r="G199" s="189"/>
      <c r="H199" s="189"/>
      <c r="I199" s="189"/>
      <c r="J199" s="190">
        <f>J724</f>
        <v>0</v>
      </c>
      <c r="K199" s="187"/>
      <c r="L199" s="191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</row>
    <row r="200" s="10" customFormat="1" ht="19.92" customHeight="1">
      <c r="A200" s="10"/>
      <c r="B200" s="186"/>
      <c r="C200" s="187"/>
      <c r="D200" s="188" t="s">
        <v>148</v>
      </c>
      <c r="E200" s="189"/>
      <c r="F200" s="189"/>
      <c r="G200" s="189"/>
      <c r="H200" s="189"/>
      <c r="I200" s="189"/>
      <c r="J200" s="190">
        <f>J726</f>
        <v>0</v>
      </c>
      <c r="K200" s="187"/>
      <c r="L200" s="191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</row>
    <row r="201" s="10" customFormat="1" ht="19.92" customHeight="1">
      <c r="A201" s="10"/>
      <c r="B201" s="186"/>
      <c r="C201" s="187"/>
      <c r="D201" s="188" t="s">
        <v>149</v>
      </c>
      <c r="E201" s="189"/>
      <c r="F201" s="189"/>
      <c r="G201" s="189"/>
      <c r="H201" s="189"/>
      <c r="I201" s="189"/>
      <c r="J201" s="190">
        <f>J736</f>
        <v>0</v>
      </c>
      <c r="K201" s="187"/>
      <c r="L201" s="191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</row>
    <row r="202" s="10" customFormat="1" ht="19.92" customHeight="1">
      <c r="A202" s="10"/>
      <c r="B202" s="186"/>
      <c r="C202" s="187"/>
      <c r="D202" s="188" t="s">
        <v>151</v>
      </c>
      <c r="E202" s="189"/>
      <c r="F202" s="189"/>
      <c r="G202" s="189"/>
      <c r="H202" s="189"/>
      <c r="I202" s="189"/>
      <c r="J202" s="190">
        <f>J741</f>
        <v>0</v>
      </c>
      <c r="K202" s="187"/>
      <c r="L202" s="191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</row>
    <row r="203" s="10" customFormat="1" ht="19.92" customHeight="1">
      <c r="A203" s="10"/>
      <c r="B203" s="186"/>
      <c r="C203" s="187"/>
      <c r="D203" s="188" t="s">
        <v>153</v>
      </c>
      <c r="E203" s="189"/>
      <c r="F203" s="189"/>
      <c r="G203" s="189"/>
      <c r="H203" s="189"/>
      <c r="I203" s="189"/>
      <c r="J203" s="190">
        <f>J745</f>
        <v>0</v>
      </c>
      <c r="K203" s="187"/>
      <c r="L203" s="191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</row>
    <row r="204" s="10" customFormat="1" ht="19.92" customHeight="1">
      <c r="A204" s="10"/>
      <c r="B204" s="186"/>
      <c r="C204" s="187"/>
      <c r="D204" s="188" t="s">
        <v>142</v>
      </c>
      <c r="E204" s="189"/>
      <c r="F204" s="189"/>
      <c r="G204" s="189"/>
      <c r="H204" s="189"/>
      <c r="I204" s="189"/>
      <c r="J204" s="190">
        <f>J748</f>
        <v>0</v>
      </c>
      <c r="K204" s="187"/>
      <c r="L204" s="191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</row>
    <row r="205" s="10" customFormat="1" ht="19.92" customHeight="1">
      <c r="A205" s="10"/>
      <c r="B205" s="186"/>
      <c r="C205" s="187"/>
      <c r="D205" s="188" t="s">
        <v>169</v>
      </c>
      <c r="E205" s="189"/>
      <c r="F205" s="189"/>
      <c r="G205" s="189"/>
      <c r="H205" s="189"/>
      <c r="I205" s="189"/>
      <c r="J205" s="190">
        <f>J752</f>
        <v>0</v>
      </c>
      <c r="K205" s="187"/>
      <c r="L205" s="191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</row>
    <row r="206" s="10" customFormat="1" ht="19.92" customHeight="1">
      <c r="A206" s="10"/>
      <c r="B206" s="186"/>
      <c r="C206" s="187"/>
      <c r="D206" s="188" t="s">
        <v>170</v>
      </c>
      <c r="E206" s="189"/>
      <c r="F206" s="189"/>
      <c r="G206" s="189"/>
      <c r="H206" s="189"/>
      <c r="I206" s="189"/>
      <c r="J206" s="190">
        <f>J762</f>
        <v>0</v>
      </c>
      <c r="K206" s="187"/>
      <c r="L206" s="191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</row>
    <row r="207" s="10" customFormat="1" ht="19.92" customHeight="1">
      <c r="A207" s="10"/>
      <c r="B207" s="186"/>
      <c r="C207" s="187"/>
      <c r="D207" s="188" t="s">
        <v>155</v>
      </c>
      <c r="E207" s="189"/>
      <c r="F207" s="189"/>
      <c r="G207" s="189"/>
      <c r="H207" s="189"/>
      <c r="I207" s="189"/>
      <c r="J207" s="190">
        <f>J766</f>
        <v>0</v>
      </c>
      <c r="K207" s="187"/>
      <c r="L207" s="191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</row>
    <row r="208" s="10" customFormat="1" ht="19.92" customHeight="1">
      <c r="A208" s="10"/>
      <c r="B208" s="186"/>
      <c r="C208" s="187"/>
      <c r="D208" s="188" t="s">
        <v>131</v>
      </c>
      <c r="E208" s="189"/>
      <c r="F208" s="189"/>
      <c r="G208" s="189"/>
      <c r="H208" s="189"/>
      <c r="I208" s="189"/>
      <c r="J208" s="190">
        <f>J769</f>
        <v>0</v>
      </c>
      <c r="K208" s="187"/>
      <c r="L208" s="191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</row>
    <row r="209" s="10" customFormat="1" ht="19.92" customHeight="1">
      <c r="A209" s="10"/>
      <c r="B209" s="186"/>
      <c r="C209" s="187"/>
      <c r="D209" s="188" t="s">
        <v>156</v>
      </c>
      <c r="E209" s="189"/>
      <c r="F209" s="189"/>
      <c r="G209" s="189"/>
      <c r="H209" s="189"/>
      <c r="I209" s="189"/>
      <c r="J209" s="190">
        <f>J776</f>
        <v>0</v>
      </c>
      <c r="K209" s="187"/>
      <c r="L209" s="191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</row>
    <row r="210" s="10" customFormat="1" ht="19.92" customHeight="1">
      <c r="A210" s="10"/>
      <c r="B210" s="186"/>
      <c r="C210" s="187"/>
      <c r="D210" s="188" t="s">
        <v>166</v>
      </c>
      <c r="E210" s="189"/>
      <c r="F210" s="189"/>
      <c r="G210" s="189"/>
      <c r="H210" s="189"/>
      <c r="I210" s="189"/>
      <c r="J210" s="190">
        <f>J779</f>
        <v>0</v>
      </c>
      <c r="K210" s="187"/>
      <c r="L210" s="191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</row>
    <row r="211" s="10" customFormat="1" ht="19.92" customHeight="1">
      <c r="A211" s="10"/>
      <c r="B211" s="186"/>
      <c r="C211" s="187"/>
      <c r="D211" s="188" t="s">
        <v>144</v>
      </c>
      <c r="E211" s="189"/>
      <c r="F211" s="189"/>
      <c r="G211" s="189"/>
      <c r="H211" s="189"/>
      <c r="I211" s="189"/>
      <c r="J211" s="190">
        <f>J786</f>
        <v>0</v>
      </c>
      <c r="K211" s="187"/>
      <c r="L211" s="191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</row>
    <row r="212" s="10" customFormat="1" ht="19.92" customHeight="1">
      <c r="A212" s="10"/>
      <c r="B212" s="186"/>
      <c r="C212" s="187"/>
      <c r="D212" s="188" t="s">
        <v>164</v>
      </c>
      <c r="E212" s="189"/>
      <c r="F212" s="189"/>
      <c r="G212" s="189"/>
      <c r="H212" s="189"/>
      <c r="I212" s="189"/>
      <c r="J212" s="190">
        <f>J789</f>
        <v>0</v>
      </c>
      <c r="K212" s="187"/>
      <c r="L212" s="191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</row>
    <row r="213" s="10" customFormat="1" ht="19.92" customHeight="1">
      <c r="A213" s="10"/>
      <c r="B213" s="186"/>
      <c r="C213" s="187"/>
      <c r="D213" s="188" t="s">
        <v>171</v>
      </c>
      <c r="E213" s="189"/>
      <c r="F213" s="189"/>
      <c r="G213" s="189"/>
      <c r="H213" s="189"/>
      <c r="I213" s="189"/>
      <c r="J213" s="190">
        <f>J791</f>
        <v>0</v>
      </c>
      <c r="K213" s="187"/>
      <c r="L213" s="191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</row>
    <row r="214" s="9" customFormat="1" ht="24.96" customHeight="1">
      <c r="A214" s="9"/>
      <c r="B214" s="180"/>
      <c r="C214" s="181"/>
      <c r="D214" s="182" t="s">
        <v>172</v>
      </c>
      <c r="E214" s="183"/>
      <c r="F214" s="183"/>
      <c r="G214" s="183"/>
      <c r="H214" s="183"/>
      <c r="I214" s="183"/>
      <c r="J214" s="184">
        <f>J793</f>
        <v>0</v>
      </c>
      <c r="K214" s="181"/>
      <c r="L214" s="185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</row>
    <row r="215" s="10" customFormat="1" ht="19.92" customHeight="1">
      <c r="A215" s="10"/>
      <c r="B215" s="186"/>
      <c r="C215" s="187"/>
      <c r="D215" s="188" t="s">
        <v>137</v>
      </c>
      <c r="E215" s="189"/>
      <c r="F215" s="189"/>
      <c r="G215" s="189"/>
      <c r="H215" s="189"/>
      <c r="I215" s="189"/>
      <c r="J215" s="190">
        <f>J794</f>
        <v>0</v>
      </c>
      <c r="K215" s="187"/>
      <c r="L215" s="191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</row>
    <row r="216" s="10" customFormat="1" ht="19.92" customHeight="1">
      <c r="A216" s="10"/>
      <c r="B216" s="186"/>
      <c r="C216" s="187"/>
      <c r="D216" s="188" t="s">
        <v>162</v>
      </c>
      <c r="E216" s="189"/>
      <c r="F216" s="189"/>
      <c r="G216" s="189"/>
      <c r="H216" s="189"/>
      <c r="I216" s="189"/>
      <c r="J216" s="190">
        <f>J797</f>
        <v>0</v>
      </c>
      <c r="K216" s="187"/>
      <c r="L216" s="191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</row>
    <row r="217" s="10" customFormat="1" ht="19.92" customHeight="1">
      <c r="A217" s="10"/>
      <c r="B217" s="186"/>
      <c r="C217" s="187"/>
      <c r="D217" s="188" t="s">
        <v>148</v>
      </c>
      <c r="E217" s="189"/>
      <c r="F217" s="189"/>
      <c r="G217" s="189"/>
      <c r="H217" s="189"/>
      <c r="I217" s="189"/>
      <c r="J217" s="190">
        <f>J799</f>
        <v>0</v>
      </c>
      <c r="K217" s="187"/>
      <c r="L217" s="191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</row>
    <row r="218" s="10" customFormat="1" ht="19.92" customHeight="1">
      <c r="A218" s="10"/>
      <c r="B218" s="186"/>
      <c r="C218" s="187"/>
      <c r="D218" s="188" t="s">
        <v>149</v>
      </c>
      <c r="E218" s="189"/>
      <c r="F218" s="189"/>
      <c r="G218" s="189"/>
      <c r="H218" s="189"/>
      <c r="I218" s="189"/>
      <c r="J218" s="190">
        <f>J803</f>
        <v>0</v>
      </c>
      <c r="K218" s="187"/>
      <c r="L218" s="191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</row>
    <row r="219" s="10" customFormat="1" ht="19.92" customHeight="1">
      <c r="A219" s="10"/>
      <c r="B219" s="186"/>
      <c r="C219" s="187"/>
      <c r="D219" s="188" t="s">
        <v>150</v>
      </c>
      <c r="E219" s="189"/>
      <c r="F219" s="189"/>
      <c r="G219" s="189"/>
      <c r="H219" s="189"/>
      <c r="I219" s="189"/>
      <c r="J219" s="190">
        <f>J807</f>
        <v>0</v>
      </c>
      <c r="K219" s="187"/>
      <c r="L219" s="191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</row>
    <row r="220" s="10" customFormat="1" ht="19.92" customHeight="1">
      <c r="A220" s="10"/>
      <c r="B220" s="186"/>
      <c r="C220" s="187"/>
      <c r="D220" s="188" t="s">
        <v>140</v>
      </c>
      <c r="E220" s="189"/>
      <c r="F220" s="189"/>
      <c r="G220" s="189"/>
      <c r="H220" s="189"/>
      <c r="I220" s="189"/>
      <c r="J220" s="190">
        <f>J812</f>
        <v>0</v>
      </c>
      <c r="K220" s="187"/>
      <c r="L220" s="191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</row>
    <row r="221" s="10" customFormat="1" ht="19.92" customHeight="1">
      <c r="A221" s="10"/>
      <c r="B221" s="186"/>
      <c r="C221" s="187"/>
      <c r="D221" s="188" t="s">
        <v>141</v>
      </c>
      <c r="E221" s="189"/>
      <c r="F221" s="189"/>
      <c r="G221" s="189"/>
      <c r="H221" s="189"/>
      <c r="I221" s="189"/>
      <c r="J221" s="190">
        <f>J815</f>
        <v>0</v>
      </c>
      <c r="K221" s="187"/>
      <c r="L221" s="191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</row>
    <row r="222" s="10" customFormat="1" ht="19.92" customHeight="1">
      <c r="A222" s="10"/>
      <c r="B222" s="186"/>
      <c r="C222" s="187"/>
      <c r="D222" s="188" t="s">
        <v>152</v>
      </c>
      <c r="E222" s="189"/>
      <c r="F222" s="189"/>
      <c r="G222" s="189"/>
      <c r="H222" s="189"/>
      <c r="I222" s="189"/>
      <c r="J222" s="190">
        <f>J819</f>
        <v>0</v>
      </c>
      <c r="K222" s="187"/>
      <c r="L222" s="191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</row>
    <row r="223" s="10" customFormat="1" ht="19.92" customHeight="1">
      <c r="A223" s="10"/>
      <c r="B223" s="186"/>
      <c r="C223" s="187"/>
      <c r="D223" s="188" t="s">
        <v>153</v>
      </c>
      <c r="E223" s="189"/>
      <c r="F223" s="189"/>
      <c r="G223" s="189"/>
      <c r="H223" s="189"/>
      <c r="I223" s="189"/>
      <c r="J223" s="190">
        <f>J822</f>
        <v>0</v>
      </c>
      <c r="K223" s="187"/>
      <c r="L223" s="191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</row>
    <row r="224" s="10" customFormat="1" ht="19.92" customHeight="1">
      <c r="A224" s="10"/>
      <c r="B224" s="186"/>
      <c r="C224" s="187"/>
      <c r="D224" s="188" t="s">
        <v>142</v>
      </c>
      <c r="E224" s="189"/>
      <c r="F224" s="189"/>
      <c r="G224" s="189"/>
      <c r="H224" s="189"/>
      <c r="I224" s="189"/>
      <c r="J224" s="190">
        <f>J829</f>
        <v>0</v>
      </c>
      <c r="K224" s="187"/>
      <c r="L224" s="191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</row>
    <row r="225" s="10" customFormat="1" ht="19.92" customHeight="1">
      <c r="A225" s="10"/>
      <c r="B225" s="186"/>
      <c r="C225" s="187"/>
      <c r="D225" s="188" t="s">
        <v>173</v>
      </c>
      <c r="E225" s="189"/>
      <c r="F225" s="189"/>
      <c r="G225" s="189"/>
      <c r="H225" s="189"/>
      <c r="I225" s="189"/>
      <c r="J225" s="190">
        <f>J835</f>
        <v>0</v>
      </c>
      <c r="K225" s="187"/>
      <c r="L225" s="191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</row>
    <row r="226" s="10" customFormat="1" ht="19.92" customHeight="1">
      <c r="A226" s="10"/>
      <c r="B226" s="186"/>
      <c r="C226" s="187"/>
      <c r="D226" s="188" t="s">
        <v>170</v>
      </c>
      <c r="E226" s="189"/>
      <c r="F226" s="189"/>
      <c r="G226" s="189"/>
      <c r="H226" s="189"/>
      <c r="I226" s="189"/>
      <c r="J226" s="190">
        <f>J839</f>
        <v>0</v>
      </c>
      <c r="K226" s="187"/>
      <c r="L226" s="191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</row>
    <row r="227" s="10" customFormat="1" ht="19.92" customHeight="1">
      <c r="A227" s="10"/>
      <c r="B227" s="186"/>
      <c r="C227" s="187"/>
      <c r="D227" s="188" t="s">
        <v>131</v>
      </c>
      <c r="E227" s="189"/>
      <c r="F227" s="189"/>
      <c r="G227" s="189"/>
      <c r="H227" s="189"/>
      <c r="I227" s="189"/>
      <c r="J227" s="190">
        <f>J845</f>
        <v>0</v>
      </c>
      <c r="K227" s="187"/>
      <c r="L227" s="191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</row>
    <row r="228" s="10" customFormat="1" ht="19.92" customHeight="1">
      <c r="A228" s="10"/>
      <c r="B228" s="186"/>
      <c r="C228" s="187"/>
      <c r="D228" s="188" t="s">
        <v>166</v>
      </c>
      <c r="E228" s="189"/>
      <c r="F228" s="189"/>
      <c r="G228" s="189"/>
      <c r="H228" s="189"/>
      <c r="I228" s="189"/>
      <c r="J228" s="190">
        <f>J858</f>
        <v>0</v>
      </c>
      <c r="K228" s="187"/>
      <c r="L228" s="191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</row>
    <row r="229" s="10" customFormat="1" ht="19.92" customHeight="1">
      <c r="A229" s="10"/>
      <c r="B229" s="186"/>
      <c r="C229" s="187"/>
      <c r="D229" s="188" t="s">
        <v>144</v>
      </c>
      <c r="E229" s="189"/>
      <c r="F229" s="189"/>
      <c r="G229" s="189"/>
      <c r="H229" s="189"/>
      <c r="I229" s="189"/>
      <c r="J229" s="190">
        <f>J860</f>
        <v>0</v>
      </c>
      <c r="K229" s="187"/>
      <c r="L229" s="191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</row>
    <row r="230" s="10" customFormat="1" ht="19.92" customHeight="1">
      <c r="A230" s="10"/>
      <c r="B230" s="186"/>
      <c r="C230" s="187"/>
      <c r="D230" s="188" t="s">
        <v>133</v>
      </c>
      <c r="E230" s="189"/>
      <c r="F230" s="189"/>
      <c r="G230" s="189"/>
      <c r="H230" s="189"/>
      <c r="I230" s="189"/>
      <c r="J230" s="190">
        <f>J863</f>
        <v>0</v>
      </c>
      <c r="K230" s="187"/>
      <c r="L230" s="191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</row>
    <row r="231" s="10" customFormat="1" ht="19.92" customHeight="1">
      <c r="A231" s="10"/>
      <c r="B231" s="186"/>
      <c r="C231" s="187"/>
      <c r="D231" s="188" t="s">
        <v>171</v>
      </c>
      <c r="E231" s="189"/>
      <c r="F231" s="189"/>
      <c r="G231" s="189"/>
      <c r="H231" s="189"/>
      <c r="I231" s="189"/>
      <c r="J231" s="190">
        <f>J868</f>
        <v>0</v>
      </c>
      <c r="K231" s="187"/>
      <c r="L231" s="191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</row>
    <row r="232" s="10" customFormat="1" ht="19.92" customHeight="1">
      <c r="A232" s="10"/>
      <c r="B232" s="186"/>
      <c r="C232" s="187"/>
      <c r="D232" s="188" t="s">
        <v>145</v>
      </c>
      <c r="E232" s="189"/>
      <c r="F232" s="189"/>
      <c r="G232" s="189"/>
      <c r="H232" s="189"/>
      <c r="I232" s="189"/>
      <c r="J232" s="190">
        <f>J871</f>
        <v>0</v>
      </c>
      <c r="K232" s="187"/>
      <c r="L232" s="191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</row>
    <row r="233" s="9" customFormat="1" ht="24.96" customHeight="1">
      <c r="A233" s="9"/>
      <c r="B233" s="180"/>
      <c r="C233" s="181"/>
      <c r="D233" s="182" t="s">
        <v>174</v>
      </c>
      <c r="E233" s="183"/>
      <c r="F233" s="183"/>
      <c r="G233" s="183"/>
      <c r="H233" s="183"/>
      <c r="I233" s="183"/>
      <c r="J233" s="184">
        <f>J874</f>
        <v>0</v>
      </c>
      <c r="K233" s="181"/>
      <c r="L233" s="185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</row>
    <row r="234" s="10" customFormat="1" ht="19.92" customHeight="1">
      <c r="A234" s="10"/>
      <c r="B234" s="186"/>
      <c r="C234" s="187"/>
      <c r="D234" s="188" t="s">
        <v>147</v>
      </c>
      <c r="E234" s="189"/>
      <c r="F234" s="189"/>
      <c r="G234" s="189"/>
      <c r="H234" s="189"/>
      <c r="I234" s="189"/>
      <c r="J234" s="190">
        <f>J875</f>
        <v>0</v>
      </c>
      <c r="K234" s="187"/>
      <c r="L234" s="191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</row>
    <row r="235" s="10" customFormat="1" ht="19.92" customHeight="1">
      <c r="A235" s="10"/>
      <c r="B235" s="186"/>
      <c r="C235" s="187"/>
      <c r="D235" s="188" t="s">
        <v>136</v>
      </c>
      <c r="E235" s="189"/>
      <c r="F235" s="189"/>
      <c r="G235" s="189"/>
      <c r="H235" s="189"/>
      <c r="I235" s="189"/>
      <c r="J235" s="190">
        <f>J878</f>
        <v>0</v>
      </c>
      <c r="K235" s="187"/>
      <c r="L235" s="191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</row>
    <row r="236" s="10" customFormat="1" ht="19.92" customHeight="1">
      <c r="A236" s="10"/>
      <c r="B236" s="186"/>
      <c r="C236" s="187"/>
      <c r="D236" s="188" t="s">
        <v>137</v>
      </c>
      <c r="E236" s="189"/>
      <c r="F236" s="189"/>
      <c r="G236" s="189"/>
      <c r="H236" s="189"/>
      <c r="I236" s="189"/>
      <c r="J236" s="190">
        <f>J881</f>
        <v>0</v>
      </c>
      <c r="K236" s="187"/>
      <c r="L236" s="191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</row>
    <row r="237" s="10" customFormat="1" ht="19.92" customHeight="1">
      <c r="A237" s="10"/>
      <c r="B237" s="186"/>
      <c r="C237" s="187"/>
      <c r="D237" s="188" t="s">
        <v>138</v>
      </c>
      <c r="E237" s="189"/>
      <c r="F237" s="189"/>
      <c r="G237" s="189"/>
      <c r="H237" s="189"/>
      <c r="I237" s="189"/>
      <c r="J237" s="190">
        <f>J885</f>
        <v>0</v>
      </c>
      <c r="K237" s="187"/>
      <c r="L237" s="191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</row>
    <row r="238" s="10" customFormat="1" ht="19.92" customHeight="1">
      <c r="A238" s="10"/>
      <c r="B238" s="186"/>
      <c r="C238" s="187"/>
      <c r="D238" s="188" t="s">
        <v>139</v>
      </c>
      <c r="E238" s="189"/>
      <c r="F238" s="189"/>
      <c r="G238" s="189"/>
      <c r="H238" s="189"/>
      <c r="I238" s="189"/>
      <c r="J238" s="190">
        <f>J887</f>
        <v>0</v>
      </c>
      <c r="K238" s="187"/>
      <c r="L238" s="191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</row>
    <row r="239" s="10" customFormat="1" ht="19.92" customHeight="1">
      <c r="A239" s="10"/>
      <c r="B239" s="186"/>
      <c r="C239" s="187"/>
      <c r="D239" s="188" t="s">
        <v>140</v>
      </c>
      <c r="E239" s="189"/>
      <c r="F239" s="189"/>
      <c r="G239" s="189"/>
      <c r="H239" s="189"/>
      <c r="I239" s="189"/>
      <c r="J239" s="190">
        <f>J891</f>
        <v>0</v>
      </c>
      <c r="K239" s="187"/>
      <c r="L239" s="191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</row>
    <row r="240" s="10" customFormat="1" ht="19.92" customHeight="1">
      <c r="A240" s="10"/>
      <c r="B240" s="186"/>
      <c r="C240" s="187"/>
      <c r="D240" s="188" t="s">
        <v>141</v>
      </c>
      <c r="E240" s="189"/>
      <c r="F240" s="189"/>
      <c r="G240" s="189"/>
      <c r="H240" s="189"/>
      <c r="I240" s="189"/>
      <c r="J240" s="190">
        <f>J896</f>
        <v>0</v>
      </c>
      <c r="K240" s="187"/>
      <c r="L240" s="191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</row>
    <row r="241" s="10" customFormat="1" ht="19.92" customHeight="1">
      <c r="A241" s="10"/>
      <c r="B241" s="186"/>
      <c r="C241" s="187"/>
      <c r="D241" s="188" t="s">
        <v>142</v>
      </c>
      <c r="E241" s="189"/>
      <c r="F241" s="189"/>
      <c r="G241" s="189"/>
      <c r="H241" s="189"/>
      <c r="I241" s="189"/>
      <c r="J241" s="190">
        <f>J917</f>
        <v>0</v>
      </c>
      <c r="K241" s="187"/>
      <c r="L241" s="191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</row>
    <row r="242" s="10" customFormat="1" ht="19.92" customHeight="1">
      <c r="A242" s="10"/>
      <c r="B242" s="186"/>
      <c r="C242" s="187"/>
      <c r="D242" s="188" t="s">
        <v>143</v>
      </c>
      <c r="E242" s="189"/>
      <c r="F242" s="189"/>
      <c r="G242" s="189"/>
      <c r="H242" s="189"/>
      <c r="I242" s="189"/>
      <c r="J242" s="190">
        <f>J921</f>
        <v>0</v>
      </c>
      <c r="K242" s="187"/>
      <c r="L242" s="191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</row>
    <row r="243" s="10" customFormat="1" ht="19.92" customHeight="1">
      <c r="A243" s="10"/>
      <c r="B243" s="186"/>
      <c r="C243" s="187"/>
      <c r="D243" s="188" t="s">
        <v>144</v>
      </c>
      <c r="E243" s="189"/>
      <c r="F243" s="189"/>
      <c r="G243" s="189"/>
      <c r="H243" s="189"/>
      <c r="I243" s="189"/>
      <c r="J243" s="190">
        <f>J926</f>
        <v>0</v>
      </c>
      <c r="K243" s="187"/>
      <c r="L243" s="191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</row>
    <row r="244" s="10" customFormat="1" ht="19.92" customHeight="1">
      <c r="A244" s="10"/>
      <c r="B244" s="186"/>
      <c r="C244" s="187"/>
      <c r="D244" s="188" t="s">
        <v>145</v>
      </c>
      <c r="E244" s="189"/>
      <c r="F244" s="189"/>
      <c r="G244" s="189"/>
      <c r="H244" s="189"/>
      <c r="I244" s="189"/>
      <c r="J244" s="190">
        <f>J928</f>
        <v>0</v>
      </c>
      <c r="K244" s="187"/>
      <c r="L244" s="191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</row>
    <row r="245" s="10" customFormat="1" ht="19.92" customHeight="1">
      <c r="A245" s="10"/>
      <c r="B245" s="186"/>
      <c r="C245" s="187"/>
      <c r="D245" s="188" t="s">
        <v>158</v>
      </c>
      <c r="E245" s="189"/>
      <c r="F245" s="189"/>
      <c r="G245" s="189"/>
      <c r="H245" s="189"/>
      <c r="I245" s="189"/>
      <c r="J245" s="190">
        <f>J930</f>
        <v>0</v>
      </c>
      <c r="K245" s="187"/>
      <c r="L245" s="191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</row>
    <row r="246" s="2" customFormat="1" ht="21.84" customHeight="1">
      <c r="A246" s="39"/>
      <c r="B246" s="40"/>
      <c r="C246" s="41"/>
      <c r="D246" s="41"/>
      <c r="E246" s="41"/>
      <c r="F246" s="41"/>
      <c r="G246" s="41"/>
      <c r="H246" s="41"/>
      <c r="I246" s="41"/>
      <c r="J246" s="41"/>
      <c r="K246" s="41"/>
      <c r="L246" s="64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  <row r="247" s="2" customFormat="1" ht="6.96" customHeight="1">
      <c r="A247" s="39"/>
      <c r="B247" s="67"/>
      <c r="C247" s="68"/>
      <c r="D247" s="68"/>
      <c r="E247" s="68"/>
      <c r="F247" s="68"/>
      <c r="G247" s="68"/>
      <c r="H247" s="68"/>
      <c r="I247" s="68"/>
      <c r="J247" s="68"/>
      <c r="K247" s="68"/>
      <c r="L247" s="64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</row>
    <row r="251" s="2" customFormat="1" ht="6.96" customHeight="1">
      <c r="A251" s="39"/>
      <c r="B251" s="69"/>
      <c r="C251" s="70"/>
      <c r="D251" s="70"/>
      <c r="E251" s="70"/>
      <c r="F251" s="70"/>
      <c r="G251" s="70"/>
      <c r="H251" s="70"/>
      <c r="I251" s="70"/>
      <c r="J251" s="70"/>
      <c r="K251" s="70"/>
      <c r="L251" s="64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</row>
    <row r="252" s="2" customFormat="1" ht="24.96" customHeight="1">
      <c r="A252" s="39"/>
      <c r="B252" s="40"/>
      <c r="C252" s="24" t="s">
        <v>175</v>
      </c>
      <c r="D252" s="41"/>
      <c r="E252" s="41"/>
      <c r="F252" s="41"/>
      <c r="G252" s="41"/>
      <c r="H252" s="41"/>
      <c r="I252" s="41"/>
      <c r="J252" s="41"/>
      <c r="K252" s="41"/>
      <c r="L252" s="64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</row>
    <row r="253" s="2" customFormat="1" ht="6.96" customHeight="1">
      <c r="A253" s="39"/>
      <c r="B253" s="40"/>
      <c r="C253" s="41"/>
      <c r="D253" s="41"/>
      <c r="E253" s="41"/>
      <c r="F253" s="41"/>
      <c r="G253" s="41"/>
      <c r="H253" s="41"/>
      <c r="I253" s="41"/>
      <c r="J253" s="41"/>
      <c r="K253" s="41"/>
      <c r="L253" s="64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</row>
    <row r="254" s="2" customFormat="1" ht="12" customHeight="1">
      <c r="A254" s="39"/>
      <c r="B254" s="40"/>
      <c r="C254" s="33" t="s">
        <v>16</v>
      </c>
      <c r="D254" s="41"/>
      <c r="E254" s="41"/>
      <c r="F254" s="41"/>
      <c r="G254" s="41"/>
      <c r="H254" s="41"/>
      <c r="I254" s="41"/>
      <c r="J254" s="41"/>
      <c r="K254" s="41"/>
      <c r="L254" s="64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</row>
    <row r="255" s="2" customFormat="1" ht="16.5" customHeight="1">
      <c r="A255" s="39"/>
      <c r="B255" s="40"/>
      <c r="C255" s="41"/>
      <c r="D255" s="41"/>
      <c r="E255" s="175" t="str">
        <f>E7</f>
        <v>Úpravy veřejného parteru a zahrady objektů</v>
      </c>
      <c r="F255" s="33"/>
      <c r="G255" s="33"/>
      <c r="H255" s="33"/>
      <c r="I255" s="41"/>
      <c r="J255" s="41"/>
      <c r="K255" s="41"/>
      <c r="L255" s="64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</row>
    <row r="256" s="2" customFormat="1" ht="12" customHeight="1">
      <c r="A256" s="39"/>
      <c r="B256" s="40"/>
      <c r="C256" s="33" t="s">
        <v>123</v>
      </c>
      <c r="D256" s="41"/>
      <c r="E256" s="41"/>
      <c r="F256" s="41"/>
      <c r="G256" s="41"/>
      <c r="H256" s="41"/>
      <c r="I256" s="41"/>
      <c r="J256" s="41"/>
      <c r="K256" s="41"/>
      <c r="L256" s="64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</row>
    <row r="257" s="2" customFormat="1" ht="16.5" customHeight="1">
      <c r="A257" s="39"/>
      <c r="B257" s="40"/>
      <c r="C257" s="41"/>
      <c r="D257" s="41"/>
      <c r="E257" s="77" t="str">
        <f>E9</f>
        <v>D.1.1 - ARS</v>
      </c>
      <c r="F257" s="41"/>
      <c r="G257" s="41"/>
      <c r="H257" s="41"/>
      <c r="I257" s="41"/>
      <c r="J257" s="41"/>
      <c r="K257" s="41"/>
      <c r="L257" s="64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</row>
    <row r="258" s="2" customFormat="1" ht="6.96" customHeight="1">
      <c r="A258" s="39"/>
      <c r="B258" s="40"/>
      <c r="C258" s="41"/>
      <c r="D258" s="41"/>
      <c r="E258" s="41"/>
      <c r="F258" s="41"/>
      <c r="G258" s="41"/>
      <c r="H258" s="41"/>
      <c r="I258" s="41"/>
      <c r="J258" s="41"/>
      <c r="K258" s="41"/>
      <c r="L258" s="64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</row>
    <row r="259" s="2" customFormat="1" ht="12" customHeight="1">
      <c r="A259" s="39"/>
      <c r="B259" s="40"/>
      <c r="C259" s="33" t="s">
        <v>20</v>
      </c>
      <c r="D259" s="41"/>
      <c r="E259" s="41"/>
      <c r="F259" s="28" t="str">
        <f>F12</f>
        <v>Husova 69 a 110 - 113</v>
      </c>
      <c r="G259" s="41"/>
      <c r="H259" s="41"/>
      <c r="I259" s="33" t="s">
        <v>22</v>
      </c>
      <c r="J259" s="80" t="str">
        <f>IF(J12="","",J12)</f>
        <v>15. 5. 2024</v>
      </c>
      <c r="K259" s="41"/>
      <c r="L259" s="64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</row>
    <row r="260" s="2" customFormat="1" ht="6.96" customHeight="1">
      <c r="A260" s="39"/>
      <c r="B260" s="40"/>
      <c r="C260" s="41"/>
      <c r="D260" s="41"/>
      <c r="E260" s="41"/>
      <c r="F260" s="41"/>
      <c r="G260" s="41"/>
      <c r="H260" s="41"/>
      <c r="I260" s="41"/>
      <c r="J260" s="41"/>
      <c r="K260" s="41"/>
      <c r="L260" s="64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</row>
    <row r="261" s="2" customFormat="1" ht="15.15" customHeight="1">
      <c r="A261" s="39"/>
      <c r="B261" s="40"/>
      <c r="C261" s="33" t="s">
        <v>24</v>
      </c>
      <c r="D261" s="41"/>
      <c r="E261" s="41"/>
      <c r="F261" s="28" t="str">
        <f>E15</f>
        <v>Ing. Arch. Jakub Našinec</v>
      </c>
      <c r="G261" s="41"/>
      <c r="H261" s="41"/>
      <c r="I261" s="33" t="s">
        <v>30</v>
      </c>
      <c r="J261" s="37" t="str">
        <f>E21</f>
        <v xml:space="preserve"> </v>
      </c>
      <c r="K261" s="41"/>
      <c r="L261" s="64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</row>
    <row r="262" s="2" customFormat="1" ht="15.15" customHeight="1">
      <c r="A262" s="39"/>
      <c r="B262" s="40"/>
      <c r="C262" s="33" t="s">
        <v>28</v>
      </c>
      <c r="D262" s="41"/>
      <c r="E262" s="41"/>
      <c r="F262" s="28" t="str">
        <f>IF(E18="","",E18)</f>
        <v>Vyplň údaj</v>
      </c>
      <c r="G262" s="41"/>
      <c r="H262" s="41"/>
      <c r="I262" s="33" t="s">
        <v>33</v>
      </c>
      <c r="J262" s="37" t="str">
        <f>E24</f>
        <v>QSB s.r.o.</v>
      </c>
      <c r="K262" s="41"/>
      <c r="L262" s="64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</row>
    <row r="263" s="2" customFormat="1" ht="10.32" customHeight="1">
      <c r="A263" s="39"/>
      <c r="B263" s="40"/>
      <c r="C263" s="41"/>
      <c r="D263" s="41"/>
      <c r="E263" s="41"/>
      <c r="F263" s="41"/>
      <c r="G263" s="41"/>
      <c r="H263" s="41"/>
      <c r="I263" s="41"/>
      <c r="J263" s="41"/>
      <c r="K263" s="41"/>
      <c r="L263" s="64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</row>
    <row r="264" s="11" customFormat="1" ht="29.28" customHeight="1">
      <c r="A264" s="192"/>
      <c r="B264" s="193"/>
      <c r="C264" s="194" t="s">
        <v>176</v>
      </c>
      <c r="D264" s="195" t="s">
        <v>63</v>
      </c>
      <c r="E264" s="195" t="s">
        <v>59</v>
      </c>
      <c r="F264" s="195" t="s">
        <v>60</v>
      </c>
      <c r="G264" s="195" t="s">
        <v>177</v>
      </c>
      <c r="H264" s="195" t="s">
        <v>178</v>
      </c>
      <c r="I264" s="195" t="s">
        <v>179</v>
      </c>
      <c r="J264" s="195" t="s">
        <v>127</v>
      </c>
      <c r="K264" s="196" t="s">
        <v>180</v>
      </c>
      <c r="L264" s="197"/>
      <c r="M264" s="101" t="s">
        <v>1</v>
      </c>
      <c r="N264" s="102" t="s">
        <v>42</v>
      </c>
      <c r="O264" s="102" t="s">
        <v>181</v>
      </c>
      <c r="P264" s="102" t="s">
        <v>182</v>
      </c>
      <c r="Q264" s="102" t="s">
        <v>183</v>
      </c>
      <c r="R264" s="102" t="s">
        <v>184</v>
      </c>
      <c r="S264" s="102" t="s">
        <v>185</v>
      </c>
      <c r="T264" s="103" t="s">
        <v>186</v>
      </c>
      <c r="U264" s="192"/>
      <c r="V264" s="192"/>
      <c r="W264" s="192"/>
      <c r="X264" s="192"/>
      <c r="Y264" s="192"/>
      <c r="Z264" s="192"/>
      <c r="AA264" s="192"/>
      <c r="AB264" s="192"/>
      <c r="AC264" s="192"/>
      <c r="AD264" s="192"/>
      <c r="AE264" s="192"/>
    </row>
    <row r="265" s="2" customFormat="1" ht="22.8" customHeight="1">
      <c r="A265" s="39"/>
      <c r="B265" s="40"/>
      <c r="C265" s="108" t="s">
        <v>187</v>
      </c>
      <c r="D265" s="41"/>
      <c r="E265" s="41"/>
      <c r="F265" s="41"/>
      <c r="G265" s="41"/>
      <c r="H265" s="41"/>
      <c r="I265" s="41"/>
      <c r="J265" s="198">
        <f>BK265</f>
        <v>0</v>
      </c>
      <c r="K265" s="41"/>
      <c r="L265" s="45"/>
      <c r="M265" s="104"/>
      <c r="N265" s="199"/>
      <c r="O265" s="105"/>
      <c r="P265" s="200">
        <f>P266+P295+P343+P455+P562+P678+P708+P793+P874</f>
        <v>0</v>
      </c>
      <c r="Q265" s="105"/>
      <c r="R265" s="200">
        <f>R266+R295+R343+R455+R562+R678+R708+R793+R874</f>
        <v>1111.1562611500003</v>
      </c>
      <c r="S265" s="105"/>
      <c r="T265" s="201">
        <f>T266+T295+T343+T455+T562+T678+T708+T793+T874</f>
        <v>33.726720000000007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77</v>
      </c>
      <c r="AU265" s="18" t="s">
        <v>129</v>
      </c>
      <c r="BK265" s="202">
        <f>BK266+BK295+BK343+BK455+BK562+BK678+BK708+BK793+BK874</f>
        <v>0</v>
      </c>
    </row>
    <row r="266" s="12" customFormat="1" ht="25.92" customHeight="1">
      <c r="A266" s="12"/>
      <c r="B266" s="203"/>
      <c r="C266" s="204"/>
      <c r="D266" s="205" t="s">
        <v>77</v>
      </c>
      <c r="E266" s="206" t="s">
        <v>188</v>
      </c>
      <c r="F266" s="206" t="s">
        <v>189</v>
      </c>
      <c r="G266" s="204"/>
      <c r="H266" s="204"/>
      <c r="I266" s="207"/>
      <c r="J266" s="208">
        <f>BK266</f>
        <v>0</v>
      </c>
      <c r="K266" s="204"/>
      <c r="L266" s="209"/>
      <c r="M266" s="210"/>
      <c r="N266" s="211"/>
      <c r="O266" s="211"/>
      <c r="P266" s="212">
        <f>P267+P271+P282+P293</f>
        <v>0</v>
      </c>
      <c r="Q266" s="211"/>
      <c r="R266" s="212">
        <f>R267+R271+R282+R293</f>
        <v>0</v>
      </c>
      <c r="S266" s="211"/>
      <c r="T266" s="213">
        <f>T267+T271+T282+T293</f>
        <v>33.636600000000001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86</v>
      </c>
      <c r="AT266" s="215" t="s">
        <v>77</v>
      </c>
      <c r="AU266" s="215" t="s">
        <v>78</v>
      </c>
      <c r="AY266" s="214" t="s">
        <v>190</v>
      </c>
      <c r="BK266" s="216">
        <f>BK267+BK271+BK282+BK293</f>
        <v>0</v>
      </c>
    </row>
    <row r="267" s="12" customFormat="1" ht="22.8" customHeight="1">
      <c r="A267" s="12"/>
      <c r="B267" s="203"/>
      <c r="C267" s="204"/>
      <c r="D267" s="205" t="s">
        <v>77</v>
      </c>
      <c r="E267" s="217" t="s">
        <v>191</v>
      </c>
      <c r="F267" s="217" t="s">
        <v>192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SUM(P268:P270)</f>
        <v>0</v>
      </c>
      <c r="Q267" s="211"/>
      <c r="R267" s="212">
        <f>SUM(R268:R270)</f>
        <v>0</v>
      </c>
      <c r="S267" s="211"/>
      <c r="T267" s="213">
        <f>SUM(T268:T270)</f>
        <v>0.43700000000000006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88</v>
      </c>
      <c r="AT267" s="215" t="s">
        <v>77</v>
      </c>
      <c r="AU267" s="215" t="s">
        <v>86</v>
      </c>
      <c r="AY267" s="214" t="s">
        <v>190</v>
      </c>
      <c r="BK267" s="216">
        <f>SUM(BK268:BK270)</f>
        <v>0</v>
      </c>
    </row>
    <row r="268" s="2" customFormat="1" ht="16.5" customHeight="1">
      <c r="A268" s="39"/>
      <c r="B268" s="40"/>
      <c r="C268" s="219" t="s">
        <v>86</v>
      </c>
      <c r="D268" s="219" t="s">
        <v>193</v>
      </c>
      <c r="E268" s="220" t="s">
        <v>194</v>
      </c>
      <c r="F268" s="221" t="s">
        <v>195</v>
      </c>
      <c r="G268" s="222" t="s">
        <v>196</v>
      </c>
      <c r="H268" s="223">
        <v>1</v>
      </c>
      <c r="I268" s="224"/>
      <c r="J268" s="225">
        <f>ROUND(I268*H268,2)</f>
        <v>0</v>
      </c>
      <c r="K268" s="221" t="s">
        <v>197</v>
      </c>
      <c r="L268" s="45"/>
      <c r="M268" s="226" t="s">
        <v>1</v>
      </c>
      <c r="N268" s="227" t="s">
        <v>43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0.192</v>
      </c>
      <c r="T268" s="229">
        <f>S268*H268</f>
        <v>0.192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198</v>
      </c>
      <c r="AT268" s="230" t="s">
        <v>193</v>
      </c>
      <c r="AU268" s="230" t="s">
        <v>88</v>
      </c>
      <c r="AY268" s="18" t="s">
        <v>190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86</v>
      </c>
      <c r="BK268" s="231">
        <f>ROUND(I268*H268,2)</f>
        <v>0</v>
      </c>
      <c r="BL268" s="18" t="s">
        <v>198</v>
      </c>
      <c r="BM268" s="230" t="s">
        <v>199</v>
      </c>
    </row>
    <row r="269" s="2" customFormat="1" ht="21.75" customHeight="1">
      <c r="A269" s="39"/>
      <c r="B269" s="40"/>
      <c r="C269" s="219" t="s">
        <v>88</v>
      </c>
      <c r="D269" s="219" t="s">
        <v>193</v>
      </c>
      <c r="E269" s="220" t="s">
        <v>200</v>
      </c>
      <c r="F269" s="221" t="s">
        <v>201</v>
      </c>
      <c r="G269" s="222" t="s">
        <v>196</v>
      </c>
      <c r="H269" s="223">
        <v>1</v>
      </c>
      <c r="I269" s="224"/>
      <c r="J269" s="225">
        <f>ROUND(I269*H269,2)</f>
        <v>0</v>
      </c>
      <c r="K269" s="221" t="s">
        <v>197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0.20999999999999999</v>
      </c>
      <c r="T269" s="229">
        <f>S269*H269</f>
        <v>0.20999999999999999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198</v>
      </c>
      <c r="AT269" s="230" t="s">
        <v>193</v>
      </c>
      <c r="AU269" s="230" t="s">
        <v>88</v>
      </c>
      <c r="AY269" s="18" t="s">
        <v>190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198</v>
      </c>
      <c r="BM269" s="230" t="s">
        <v>202</v>
      </c>
    </row>
    <row r="270" s="2" customFormat="1" ht="24.15" customHeight="1">
      <c r="A270" s="39"/>
      <c r="B270" s="40"/>
      <c r="C270" s="219" t="s">
        <v>203</v>
      </c>
      <c r="D270" s="219" t="s">
        <v>193</v>
      </c>
      <c r="E270" s="220" t="s">
        <v>204</v>
      </c>
      <c r="F270" s="221" t="s">
        <v>205</v>
      </c>
      <c r="G270" s="222" t="s">
        <v>206</v>
      </c>
      <c r="H270" s="223">
        <v>1</v>
      </c>
      <c r="I270" s="224"/>
      <c r="J270" s="225">
        <f>ROUND(I270*H270,2)</f>
        <v>0</v>
      </c>
      <c r="K270" s="221" t="s">
        <v>1</v>
      </c>
      <c r="L270" s="45"/>
      <c r="M270" s="226" t="s">
        <v>1</v>
      </c>
      <c r="N270" s="227" t="s">
        <v>43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0.035000000000000003</v>
      </c>
      <c r="T270" s="229">
        <f>S270*H270</f>
        <v>0.035000000000000003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198</v>
      </c>
      <c r="AT270" s="230" t="s">
        <v>193</v>
      </c>
      <c r="AU270" s="230" t="s">
        <v>88</v>
      </c>
      <c r="AY270" s="18" t="s">
        <v>190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86</v>
      </c>
      <c r="BK270" s="231">
        <f>ROUND(I270*H270,2)</f>
        <v>0</v>
      </c>
      <c r="BL270" s="18" t="s">
        <v>198</v>
      </c>
      <c r="BM270" s="230" t="s">
        <v>207</v>
      </c>
    </row>
    <row r="271" s="12" customFormat="1" ht="22.8" customHeight="1">
      <c r="A271" s="12"/>
      <c r="B271" s="203"/>
      <c r="C271" s="204"/>
      <c r="D271" s="205" t="s">
        <v>77</v>
      </c>
      <c r="E271" s="217" t="s">
        <v>208</v>
      </c>
      <c r="F271" s="217" t="s">
        <v>209</v>
      </c>
      <c r="G271" s="204"/>
      <c r="H271" s="204"/>
      <c r="I271" s="207"/>
      <c r="J271" s="218">
        <f>BK271</f>
        <v>0</v>
      </c>
      <c r="K271" s="204"/>
      <c r="L271" s="209"/>
      <c r="M271" s="210"/>
      <c r="N271" s="211"/>
      <c r="O271" s="211"/>
      <c r="P271" s="212">
        <f>SUM(P272:P281)</f>
        <v>0</v>
      </c>
      <c r="Q271" s="211"/>
      <c r="R271" s="212">
        <f>SUM(R272:R281)</f>
        <v>0</v>
      </c>
      <c r="S271" s="211"/>
      <c r="T271" s="213">
        <f>SUM(T272:T281)</f>
        <v>33.199600000000004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4" t="s">
        <v>86</v>
      </c>
      <c r="AT271" s="215" t="s">
        <v>77</v>
      </c>
      <c r="AU271" s="215" t="s">
        <v>86</v>
      </c>
      <c r="AY271" s="214" t="s">
        <v>190</v>
      </c>
      <c r="BK271" s="216">
        <f>SUM(BK272:BK281)</f>
        <v>0</v>
      </c>
    </row>
    <row r="272" s="2" customFormat="1" ht="24.15" customHeight="1">
      <c r="A272" s="39"/>
      <c r="B272" s="40"/>
      <c r="C272" s="219" t="s">
        <v>210</v>
      </c>
      <c r="D272" s="219" t="s">
        <v>193</v>
      </c>
      <c r="E272" s="220" t="s">
        <v>211</v>
      </c>
      <c r="F272" s="221" t="s">
        <v>212</v>
      </c>
      <c r="G272" s="222" t="s">
        <v>213</v>
      </c>
      <c r="H272" s="223">
        <v>10.4</v>
      </c>
      <c r="I272" s="224"/>
      <c r="J272" s="225">
        <f>ROUND(I272*H272,2)</f>
        <v>0</v>
      </c>
      <c r="K272" s="221" t="s">
        <v>197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0.016</v>
      </c>
      <c r="T272" s="229">
        <f>S272*H272</f>
        <v>0.16640000000000002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210</v>
      </c>
      <c r="AT272" s="230" t="s">
        <v>193</v>
      </c>
      <c r="AU272" s="230" t="s">
        <v>88</v>
      </c>
      <c r="AY272" s="18" t="s">
        <v>190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86</v>
      </c>
      <c r="BK272" s="231">
        <f>ROUND(I272*H272,2)</f>
        <v>0</v>
      </c>
      <c r="BL272" s="18" t="s">
        <v>210</v>
      </c>
      <c r="BM272" s="230" t="s">
        <v>214</v>
      </c>
    </row>
    <row r="273" s="2" customFormat="1" ht="16.5" customHeight="1">
      <c r="A273" s="39"/>
      <c r="B273" s="40"/>
      <c r="C273" s="219" t="s">
        <v>215</v>
      </c>
      <c r="D273" s="219" t="s">
        <v>193</v>
      </c>
      <c r="E273" s="220" t="s">
        <v>216</v>
      </c>
      <c r="F273" s="221" t="s">
        <v>217</v>
      </c>
      <c r="G273" s="222" t="s">
        <v>213</v>
      </c>
      <c r="H273" s="223">
        <v>10.77</v>
      </c>
      <c r="I273" s="224"/>
      <c r="J273" s="225">
        <f>ROUND(I273*H273,2)</f>
        <v>0</v>
      </c>
      <c r="K273" s="221" t="s">
        <v>1</v>
      </c>
      <c r="L273" s="45"/>
      <c r="M273" s="226" t="s">
        <v>1</v>
      </c>
      <c r="N273" s="227" t="s">
        <v>43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0.080000000000000002</v>
      </c>
      <c r="T273" s="229">
        <f>S273*H273</f>
        <v>0.86160000000000003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210</v>
      </c>
      <c r="AT273" s="230" t="s">
        <v>193</v>
      </c>
      <c r="AU273" s="230" t="s">
        <v>88</v>
      </c>
      <c r="AY273" s="18" t="s">
        <v>190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86</v>
      </c>
      <c r="BK273" s="231">
        <f>ROUND(I273*H273,2)</f>
        <v>0</v>
      </c>
      <c r="BL273" s="18" t="s">
        <v>210</v>
      </c>
      <c r="BM273" s="230" t="s">
        <v>8</v>
      </c>
    </row>
    <row r="274" s="13" customFormat="1">
      <c r="A274" s="13"/>
      <c r="B274" s="232"/>
      <c r="C274" s="233"/>
      <c r="D274" s="234" t="s">
        <v>218</v>
      </c>
      <c r="E274" s="235" t="s">
        <v>1</v>
      </c>
      <c r="F274" s="236" t="s">
        <v>219</v>
      </c>
      <c r="G274" s="233"/>
      <c r="H274" s="237">
        <v>14.27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218</v>
      </c>
      <c r="AU274" s="243" t="s">
        <v>88</v>
      </c>
      <c r="AV274" s="13" t="s">
        <v>88</v>
      </c>
      <c r="AW274" s="13" t="s">
        <v>32</v>
      </c>
      <c r="AX274" s="13" t="s">
        <v>78</v>
      </c>
      <c r="AY274" s="243" t="s">
        <v>190</v>
      </c>
    </row>
    <row r="275" s="13" customFormat="1">
      <c r="A275" s="13"/>
      <c r="B275" s="232"/>
      <c r="C275" s="233"/>
      <c r="D275" s="234" t="s">
        <v>218</v>
      </c>
      <c r="E275" s="235" t="s">
        <v>1</v>
      </c>
      <c r="F275" s="236" t="s">
        <v>220</v>
      </c>
      <c r="G275" s="233"/>
      <c r="H275" s="237">
        <v>-3.5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218</v>
      </c>
      <c r="AU275" s="243" t="s">
        <v>88</v>
      </c>
      <c r="AV275" s="13" t="s">
        <v>88</v>
      </c>
      <c r="AW275" s="13" t="s">
        <v>32</v>
      </c>
      <c r="AX275" s="13" t="s">
        <v>78</v>
      </c>
      <c r="AY275" s="243" t="s">
        <v>190</v>
      </c>
    </row>
    <row r="276" s="14" customFormat="1">
      <c r="A276" s="14"/>
      <c r="B276" s="244"/>
      <c r="C276" s="245"/>
      <c r="D276" s="234" t="s">
        <v>218</v>
      </c>
      <c r="E276" s="246" t="s">
        <v>1</v>
      </c>
      <c r="F276" s="247" t="s">
        <v>221</v>
      </c>
      <c r="G276" s="245"/>
      <c r="H276" s="248">
        <v>10.77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218</v>
      </c>
      <c r="AU276" s="254" t="s">
        <v>88</v>
      </c>
      <c r="AV276" s="14" t="s">
        <v>210</v>
      </c>
      <c r="AW276" s="14" t="s">
        <v>32</v>
      </c>
      <c r="AX276" s="14" t="s">
        <v>86</v>
      </c>
      <c r="AY276" s="254" t="s">
        <v>190</v>
      </c>
    </row>
    <row r="277" s="2" customFormat="1" ht="24.15" customHeight="1">
      <c r="A277" s="39"/>
      <c r="B277" s="40"/>
      <c r="C277" s="219" t="s">
        <v>199</v>
      </c>
      <c r="D277" s="219" t="s">
        <v>193</v>
      </c>
      <c r="E277" s="220" t="s">
        <v>222</v>
      </c>
      <c r="F277" s="221" t="s">
        <v>223</v>
      </c>
      <c r="G277" s="222" t="s">
        <v>224</v>
      </c>
      <c r="H277" s="223">
        <v>3.0899999999999999</v>
      </c>
      <c r="I277" s="224"/>
      <c r="J277" s="225">
        <f>ROUND(I277*H277,2)</f>
        <v>0</v>
      </c>
      <c r="K277" s="221" t="s">
        <v>197</v>
      </c>
      <c r="L277" s="45"/>
      <c r="M277" s="226" t="s">
        <v>1</v>
      </c>
      <c r="N277" s="227" t="s">
        <v>43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2.2000000000000002</v>
      </c>
      <c r="T277" s="229">
        <f>S277*H277</f>
        <v>6.798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210</v>
      </c>
      <c r="AT277" s="230" t="s">
        <v>193</v>
      </c>
      <c r="AU277" s="230" t="s">
        <v>88</v>
      </c>
      <c r="AY277" s="18" t="s">
        <v>190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86</v>
      </c>
      <c r="BK277" s="231">
        <f>ROUND(I277*H277,2)</f>
        <v>0</v>
      </c>
      <c r="BL277" s="18" t="s">
        <v>210</v>
      </c>
      <c r="BM277" s="230" t="s">
        <v>225</v>
      </c>
    </row>
    <row r="278" s="2" customFormat="1" ht="24.15" customHeight="1">
      <c r="A278" s="39"/>
      <c r="B278" s="40"/>
      <c r="C278" s="219" t="s">
        <v>226</v>
      </c>
      <c r="D278" s="219" t="s">
        <v>193</v>
      </c>
      <c r="E278" s="220" t="s">
        <v>227</v>
      </c>
      <c r="F278" s="221" t="s">
        <v>228</v>
      </c>
      <c r="G278" s="222" t="s">
        <v>213</v>
      </c>
      <c r="H278" s="223">
        <v>6.4000000000000004</v>
      </c>
      <c r="I278" s="224"/>
      <c r="J278" s="225">
        <f>ROUND(I278*H278,2)</f>
        <v>0</v>
      </c>
      <c r="K278" s="221" t="s">
        <v>197</v>
      </c>
      <c r="L278" s="45"/>
      <c r="M278" s="226" t="s">
        <v>1</v>
      </c>
      <c r="N278" s="227" t="s">
        <v>43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0.070000000000000007</v>
      </c>
      <c r="T278" s="229">
        <f>S278*H278</f>
        <v>0.44800000000000006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210</v>
      </c>
      <c r="AT278" s="230" t="s">
        <v>193</v>
      </c>
      <c r="AU278" s="230" t="s">
        <v>88</v>
      </c>
      <c r="AY278" s="18" t="s">
        <v>190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86</v>
      </c>
      <c r="BK278" s="231">
        <f>ROUND(I278*H278,2)</f>
        <v>0</v>
      </c>
      <c r="BL278" s="18" t="s">
        <v>210</v>
      </c>
      <c r="BM278" s="230" t="s">
        <v>198</v>
      </c>
    </row>
    <row r="279" s="2" customFormat="1" ht="16.5" customHeight="1">
      <c r="A279" s="39"/>
      <c r="B279" s="40"/>
      <c r="C279" s="219" t="s">
        <v>202</v>
      </c>
      <c r="D279" s="219" t="s">
        <v>193</v>
      </c>
      <c r="E279" s="220" t="s">
        <v>229</v>
      </c>
      <c r="F279" s="221" t="s">
        <v>230</v>
      </c>
      <c r="G279" s="222" t="s">
        <v>224</v>
      </c>
      <c r="H279" s="223">
        <v>8.8300000000000001</v>
      </c>
      <c r="I279" s="224"/>
      <c r="J279" s="225">
        <f>ROUND(I279*H279,2)</f>
        <v>0</v>
      </c>
      <c r="K279" s="221" t="s">
        <v>197</v>
      </c>
      <c r="L279" s="45"/>
      <c r="M279" s="226" t="s">
        <v>1</v>
      </c>
      <c r="N279" s="227" t="s">
        <v>43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2</v>
      </c>
      <c r="T279" s="229">
        <f>S279*H279</f>
        <v>17.66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210</v>
      </c>
      <c r="AT279" s="230" t="s">
        <v>193</v>
      </c>
      <c r="AU279" s="230" t="s">
        <v>88</v>
      </c>
      <c r="AY279" s="18" t="s">
        <v>190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86</v>
      </c>
      <c r="BK279" s="231">
        <f>ROUND(I279*H279,2)</f>
        <v>0</v>
      </c>
      <c r="BL279" s="18" t="s">
        <v>210</v>
      </c>
      <c r="BM279" s="230" t="s">
        <v>231</v>
      </c>
    </row>
    <row r="280" s="2" customFormat="1" ht="16.5" customHeight="1">
      <c r="A280" s="39"/>
      <c r="B280" s="40"/>
      <c r="C280" s="219" t="s">
        <v>232</v>
      </c>
      <c r="D280" s="219" t="s">
        <v>193</v>
      </c>
      <c r="E280" s="220" t="s">
        <v>233</v>
      </c>
      <c r="F280" s="221" t="s">
        <v>234</v>
      </c>
      <c r="G280" s="222" t="s">
        <v>213</v>
      </c>
      <c r="H280" s="223">
        <v>8.5999999999999996</v>
      </c>
      <c r="I280" s="224"/>
      <c r="J280" s="225">
        <f>ROUND(I280*H280,2)</f>
        <v>0</v>
      </c>
      <c r="K280" s="221" t="s">
        <v>197</v>
      </c>
      <c r="L280" s="45"/>
      <c r="M280" s="226" t="s">
        <v>1</v>
      </c>
      <c r="N280" s="227" t="s">
        <v>43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0.016</v>
      </c>
      <c r="T280" s="229">
        <f>S280*H280</f>
        <v>0.1376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210</v>
      </c>
      <c r="AT280" s="230" t="s">
        <v>193</v>
      </c>
      <c r="AU280" s="230" t="s">
        <v>88</v>
      </c>
      <c r="AY280" s="18" t="s">
        <v>190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86</v>
      </c>
      <c r="BK280" s="231">
        <f>ROUND(I280*H280,2)</f>
        <v>0</v>
      </c>
      <c r="BL280" s="18" t="s">
        <v>210</v>
      </c>
      <c r="BM280" s="230" t="s">
        <v>235</v>
      </c>
    </row>
    <row r="281" s="2" customFormat="1" ht="16.5" customHeight="1">
      <c r="A281" s="39"/>
      <c r="B281" s="40"/>
      <c r="C281" s="219" t="s">
        <v>214</v>
      </c>
      <c r="D281" s="219" t="s">
        <v>193</v>
      </c>
      <c r="E281" s="220" t="s">
        <v>236</v>
      </c>
      <c r="F281" s="221" t="s">
        <v>237</v>
      </c>
      <c r="G281" s="222" t="s">
        <v>224</v>
      </c>
      <c r="H281" s="223">
        <v>2.9700000000000002</v>
      </c>
      <c r="I281" s="224"/>
      <c r="J281" s="225">
        <f>ROUND(I281*H281,2)</f>
        <v>0</v>
      </c>
      <c r="K281" s="221" t="s">
        <v>197</v>
      </c>
      <c r="L281" s="45"/>
      <c r="M281" s="226" t="s">
        <v>1</v>
      </c>
      <c r="N281" s="227" t="s">
        <v>43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2.3999999999999999</v>
      </c>
      <c r="T281" s="229">
        <f>S281*H281</f>
        <v>7.1280000000000001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210</v>
      </c>
      <c r="AT281" s="230" t="s">
        <v>193</v>
      </c>
      <c r="AU281" s="230" t="s">
        <v>88</v>
      </c>
      <c r="AY281" s="18" t="s">
        <v>190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86</v>
      </c>
      <c r="BK281" s="231">
        <f>ROUND(I281*H281,2)</f>
        <v>0</v>
      </c>
      <c r="BL281" s="18" t="s">
        <v>210</v>
      </c>
      <c r="BM281" s="230" t="s">
        <v>238</v>
      </c>
    </row>
    <row r="282" s="12" customFormat="1" ht="22.8" customHeight="1">
      <c r="A282" s="12"/>
      <c r="B282" s="203"/>
      <c r="C282" s="204"/>
      <c r="D282" s="205" t="s">
        <v>77</v>
      </c>
      <c r="E282" s="217" t="s">
        <v>239</v>
      </c>
      <c r="F282" s="217" t="s">
        <v>240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SUM(P283:P292)</f>
        <v>0</v>
      </c>
      <c r="Q282" s="211"/>
      <c r="R282" s="212">
        <f>SUM(R283:R292)</f>
        <v>0</v>
      </c>
      <c r="S282" s="211"/>
      <c r="T282" s="213">
        <f>SUM(T283:T292)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86</v>
      </c>
      <c r="AT282" s="215" t="s">
        <v>77</v>
      </c>
      <c r="AU282" s="215" t="s">
        <v>86</v>
      </c>
      <c r="AY282" s="214" t="s">
        <v>190</v>
      </c>
      <c r="BK282" s="216">
        <f>SUM(BK283:BK292)</f>
        <v>0</v>
      </c>
    </row>
    <row r="283" s="2" customFormat="1" ht="24.15" customHeight="1">
      <c r="A283" s="39"/>
      <c r="B283" s="40"/>
      <c r="C283" s="219" t="s">
        <v>241</v>
      </c>
      <c r="D283" s="219" t="s">
        <v>193</v>
      </c>
      <c r="E283" s="220" t="s">
        <v>242</v>
      </c>
      <c r="F283" s="221" t="s">
        <v>243</v>
      </c>
      <c r="G283" s="222" t="s">
        <v>244</v>
      </c>
      <c r="H283" s="223">
        <v>33.637</v>
      </c>
      <c r="I283" s="224"/>
      <c r="J283" s="225">
        <f>ROUND(I283*H283,2)</f>
        <v>0</v>
      </c>
      <c r="K283" s="221" t="s">
        <v>197</v>
      </c>
      <c r="L283" s="45"/>
      <c r="M283" s="226" t="s">
        <v>1</v>
      </c>
      <c r="N283" s="227" t="s">
        <v>43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210</v>
      </c>
      <c r="AT283" s="230" t="s">
        <v>193</v>
      </c>
      <c r="AU283" s="230" t="s">
        <v>88</v>
      </c>
      <c r="AY283" s="18" t="s">
        <v>190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86</v>
      </c>
      <c r="BK283" s="231">
        <f>ROUND(I283*H283,2)</f>
        <v>0</v>
      </c>
      <c r="BL283" s="18" t="s">
        <v>210</v>
      </c>
      <c r="BM283" s="230" t="s">
        <v>245</v>
      </c>
    </row>
    <row r="284" s="2" customFormat="1" ht="33" customHeight="1">
      <c r="A284" s="39"/>
      <c r="B284" s="40"/>
      <c r="C284" s="219" t="s">
        <v>8</v>
      </c>
      <c r="D284" s="219" t="s">
        <v>193</v>
      </c>
      <c r="E284" s="220" t="s">
        <v>246</v>
      </c>
      <c r="F284" s="221" t="s">
        <v>247</v>
      </c>
      <c r="G284" s="222" t="s">
        <v>244</v>
      </c>
      <c r="H284" s="223">
        <v>33.637</v>
      </c>
      <c r="I284" s="224"/>
      <c r="J284" s="225">
        <f>ROUND(I284*H284,2)</f>
        <v>0</v>
      </c>
      <c r="K284" s="221" t="s">
        <v>197</v>
      </c>
      <c r="L284" s="45"/>
      <c r="M284" s="226" t="s">
        <v>1</v>
      </c>
      <c r="N284" s="227" t="s">
        <v>43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210</v>
      </c>
      <c r="AT284" s="230" t="s">
        <v>193</v>
      </c>
      <c r="AU284" s="230" t="s">
        <v>88</v>
      </c>
      <c r="AY284" s="18" t="s">
        <v>190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86</v>
      </c>
      <c r="BK284" s="231">
        <f>ROUND(I284*H284,2)</f>
        <v>0</v>
      </c>
      <c r="BL284" s="18" t="s">
        <v>210</v>
      </c>
      <c r="BM284" s="230" t="s">
        <v>248</v>
      </c>
    </row>
    <row r="285" s="2" customFormat="1" ht="33" customHeight="1">
      <c r="A285" s="39"/>
      <c r="B285" s="40"/>
      <c r="C285" s="219" t="s">
        <v>249</v>
      </c>
      <c r="D285" s="219" t="s">
        <v>193</v>
      </c>
      <c r="E285" s="220" t="s">
        <v>250</v>
      </c>
      <c r="F285" s="221" t="s">
        <v>251</v>
      </c>
      <c r="G285" s="222" t="s">
        <v>244</v>
      </c>
      <c r="H285" s="223">
        <v>33.637</v>
      </c>
      <c r="I285" s="224"/>
      <c r="J285" s="225">
        <f>ROUND(I285*H285,2)</f>
        <v>0</v>
      </c>
      <c r="K285" s="221" t="s">
        <v>197</v>
      </c>
      <c r="L285" s="45"/>
      <c r="M285" s="226" t="s">
        <v>1</v>
      </c>
      <c r="N285" s="227" t="s">
        <v>43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210</v>
      </c>
      <c r="AT285" s="230" t="s">
        <v>193</v>
      </c>
      <c r="AU285" s="230" t="s">
        <v>88</v>
      </c>
      <c r="AY285" s="18" t="s">
        <v>190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86</v>
      </c>
      <c r="BK285" s="231">
        <f>ROUND(I285*H285,2)</f>
        <v>0</v>
      </c>
      <c r="BL285" s="18" t="s">
        <v>210</v>
      </c>
      <c r="BM285" s="230" t="s">
        <v>252</v>
      </c>
    </row>
    <row r="286" s="2" customFormat="1" ht="24.15" customHeight="1">
      <c r="A286" s="39"/>
      <c r="B286" s="40"/>
      <c r="C286" s="219" t="s">
        <v>225</v>
      </c>
      <c r="D286" s="219" t="s">
        <v>193</v>
      </c>
      <c r="E286" s="220" t="s">
        <v>253</v>
      </c>
      <c r="F286" s="221" t="s">
        <v>254</v>
      </c>
      <c r="G286" s="222" t="s">
        <v>244</v>
      </c>
      <c r="H286" s="223">
        <v>470.91800000000001</v>
      </c>
      <c r="I286" s="224"/>
      <c r="J286" s="225">
        <f>ROUND(I286*H286,2)</f>
        <v>0</v>
      </c>
      <c r="K286" s="221" t="s">
        <v>197</v>
      </c>
      <c r="L286" s="45"/>
      <c r="M286" s="226" t="s">
        <v>1</v>
      </c>
      <c r="N286" s="227" t="s">
        <v>43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210</v>
      </c>
      <c r="AT286" s="230" t="s">
        <v>193</v>
      </c>
      <c r="AU286" s="230" t="s">
        <v>88</v>
      </c>
      <c r="AY286" s="18" t="s">
        <v>190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86</v>
      </c>
      <c r="BK286" s="231">
        <f>ROUND(I286*H286,2)</f>
        <v>0</v>
      </c>
      <c r="BL286" s="18" t="s">
        <v>210</v>
      </c>
      <c r="BM286" s="230" t="s">
        <v>255</v>
      </c>
    </row>
    <row r="287" s="13" customFormat="1">
      <c r="A287" s="13"/>
      <c r="B287" s="232"/>
      <c r="C287" s="233"/>
      <c r="D287" s="234" t="s">
        <v>218</v>
      </c>
      <c r="E287" s="235" t="s">
        <v>1</v>
      </c>
      <c r="F287" s="236" t="s">
        <v>256</v>
      </c>
      <c r="G287" s="233"/>
      <c r="H287" s="237">
        <v>470.91800000000001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218</v>
      </c>
      <c r="AU287" s="243" t="s">
        <v>88</v>
      </c>
      <c r="AV287" s="13" t="s">
        <v>88</v>
      </c>
      <c r="AW287" s="13" t="s">
        <v>32</v>
      </c>
      <c r="AX287" s="13" t="s">
        <v>86</v>
      </c>
      <c r="AY287" s="243" t="s">
        <v>190</v>
      </c>
    </row>
    <row r="288" s="2" customFormat="1" ht="21.75" customHeight="1">
      <c r="A288" s="39"/>
      <c r="B288" s="40"/>
      <c r="C288" s="219" t="s">
        <v>257</v>
      </c>
      <c r="D288" s="219" t="s">
        <v>193</v>
      </c>
      <c r="E288" s="220" t="s">
        <v>258</v>
      </c>
      <c r="F288" s="221" t="s">
        <v>259</v>
      </c>
      <c r="G288" s="222" t="s">
        <v>244</v>
      </c>
      <c r="H288" s="223">
        <v>33.637</v>
      </c>
      <c r="I288" s="224"/>
      <c r="J288" s="225">
        <f>ROUND(I288*H288,2)</f>
        <v>0</v>
      </c>
      <c r="K288" s="221" t="s">
        <v>197</v>
      </c>
      <c r="L288" s="45"/>
      <c r="M288" s="226" t="s">
        <v>1</v>
      </c>
      <c r="N288" s="227" t="s">
        <v>43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210</v>
      </c>
      <c r="AT288" s="230" t="s">
        <v>193</v>
      </c>
      <c r="AU288" s="230" t="s">
        <v>88</v>
      </c>
      <c r="AY288" s="18" t="s">
        <v>190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86</v>
      </c>
      <c r="BK288" s="231">
        <f>ROUND(I288*H288,2)</f>
        <v>0</v>
      </c>
      <c r="BL288" s="18" t="s">
        <v>210</v>
      </c>
      <c r="BM288" s="230" t="s">
        <v>260</v>
      </c>
    </row>
    <row r="289" s="2" customFormat="1" ht="44.25" customHeight="1">
      <c r="A289" s="39"/>
      <c r="B289" s="40"/>
      <c r="C289" s="219" t="s">
        <v>198</v>
      </c>
      <c r="D289" s="219" t="s">
        <v>193</v>
      </c>
      <c r="E289" s="220" t="s">
        <v>261</v>
      </c>
      <c r="F289" s="221" t="s">
        <v>262</v>
      </c>
      <c r="G289" s="222" t="s">
        <v>244</v>
      </c>
      <c r="H289" s="223">
        <v>126.31999999999999</v>
      </c>
      <c r="I289" s="224"/>
      <c r="J289" s="225">
        <f>ROUND(I289*H289,2)</f>
        <v>0</v>
      </c>
      <c r="K289" s="221" t="s">
        <v>197</v>
      </c>
      <c r="L289" s="45"/>
      <c r="M289" s="226" t="s">
        <v>1</v>
      </c>
      <c r="N289" s="227" t="s">
        <v>43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210</v>
      </c>
      <c r="AT289" s="230" t="s">
        <v>193</v>
      </c>
      <c r="AU289" s="230" t="s">
        <v>88</v>
      </c>
      <c r="AY289" s="18" t="s">
        <v>190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86</v>
      </c>
      <c r="BK289" s="231">
        <f>ROUND(I289*H289,2)</f>
        <v>0</v>
      </c>
      <c r="BL289" s="18" t="s">
        <v>210</v>
      </c>
      <c r="BM289" s="230" t="s">
        <v>263</v>
      </c>
    </row>
    <row r="290" s="13" customFormat="1">
      <c r="A290" s="13"/>
      <c r="B290" s="232"/>
      <c r="C290" s="233"/>
      <c r="D290" s="234" t="s">
        <v>218</v>
      </c>
      <c r="E290" s="235" t="s">
        <v>1</v>
      </c>
      <c r="F290" s="236" t="s">
        <v>264</v>
      </c>
      <c r="G290" s="233"/>
      <c r="H290" s="237">
        <v>126.31999999999999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218</v>
      </c>
      <c r="AU290" s="243" t="s">
        <v>88</v>
      </c>
      <c r="AV290" s="13" t="s">
        <v>88</v>
      </c>
      <c r="AW290" s="13" t="s">
        <v>32</v>
      </c>
      <c r="AX290" s="13" t="s">
        <v>78</v>
      </c>
      <c r="AY290" s="243" t="s">
        <v>190</v>
      </c>
    </row>
    <row r="291" s="14" customFormat="1">
      <c r="A291" s="14"/>
      <c r="B291" s="244"/>
      <c r="C291" s="245"/>
      <c r="D291" s="234" t="s">
        <v>218</v>
      </c>
      <c r="E291" s="246" t="s">
        <v>1</v>
      </c>
      <c r="F291" s="247" t="s">
        <v>221</v>
      </c>
      <c r="G291" s="245"/>
      <c r="H291" s="248">
        <v>126.31999999999999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218</v>
      </c>
      <c r="AU291" s="254" t="s">
        <v>88</v>
      </c>
      <c r="AV291" s="14" t="s">
        <v>210</v>
      </c>
      <c r="AW291" s="14" t="s">
        <v>32</v>
      </c>
      <c r="AX291" s="14" t="s">
        <v>86</v>
      </c>
      <c r="AY291" s="254" t="s">
        <v>190</v>
      </c>
    </row>
    <row r="292" s="2" customFormat="1" ht="16.5" customHeight="1">
      <c r="A292" s="39"/>
      <c r="B292" s="40"/>
      <c r="C292" s="219" t="s">
        <v>265</v>
      </c>
      <c r="D292" s="219" t="s">
        <v>193</v>
      </c>
      <c r="E292" s="220" t="s">
        <v>266</v>
      </c>
      <c r="F292" s="221" t="s">
        <v>267</v>
      </c>
      <c r="G292" s="222" t="s">
        <v>244</v>
      </c>
      <c r="H292" s="223">
        <v>0.68000000000000005</v>
      </c>
      <c r="I292" s="224"/>
      <c r="J292" s="225">
        <f>ROUND(I292*H292,2)</f>
        <v>0</v>
      </c>
      <c r="K292" s="221" t="s">
        <v>1</v>
      </c>
      <c r="L292" s="45"/>
      <c r="M292" s="226" t="s">
        <v>1</v>
      </c>
      <c r="N292" s="227" t="s">
        <v>43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210</v>
      </c>
      <c r="AT292" s="230" t="s">
        <v>193</v>
      </c>
      <c r="AU292" s="230" t="s">
        <v>88</v>
      </c>
      <c r="AY292" s="18" t="s">
        <v>190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86</v>
      </c>
      <c r="BK292" s="231">
        <f>ROUND(I292*H292,2)</f>
        <v>0</v>
      </c>
      <c r="BL292" s="18" t="s">
        <v>210</v>
      </c>
      <c r="BM292" s="230" t="s">
        <v>268</v>
      </c>
    </row>
    <row r="293" s="12" customFormat="1" ht="22.8" customHeight="1">
      <c r="A293" s="12"/>
      <c r="B293" s="203"/>
      <c r="C293" s="204"/>
      <c r="D293" s="205" t="s">
        <v>77</v>
      </c>
      <c r="E293" s="217" t="s">
        <v>269</v>
      </c>
      <c r="F293" s="217" t="s">
        <v>270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P294</f>
        <v>0</v>
      </c>
      <c r="Q293" s="211"/>
      <c r="R293" s="212">
        <f>R294</f>
        <v>0</v>
      </c>
      <c r="S293" s="211"/>
      <c r="T293" s="213">
        <f>T294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86</v>
      </c>
      <c r="AT293" s="215" t="s">
        <v>77</v>
      </c>
      <c r="AU293" s="215" t="s">
        <v>86</v>
      </c>
      <c r="AY293" s="214" t="s">
        <v>190</v>
      </c>
      <c r="BK293" s="216">
        <f>BK294</f>
        <v>0</v>
      </c>
    </row>
    <row r="294" s="2" customFormat="1" ht="24.15" customHeight="1">
      <c r="A294" s="39"/>
      <c r="B294" s="40"/>
      <c r="C294" s="219" t="s">
        <v>231</v>
      </c>
      <c r="D294" s="219" t="s">
        <v>193</v>
      </c>
      <c r="E294" s="220" t="s">
        <v>271</v>
      </c>
      <c r="F294" s="221" t="s">
        <v>272</v>
      </c>
      <c r="G294" s="222" t="s">
        <v>273</v>
      </c>
      <c r="H294" s="223">
        <v>1</v>
      </c>
      <c r="I294" s="224"/>
      <c r="J294" s="225">
        <f>ROUND(I294*H294,2)</f>
        <v>0</v>
      </c>
      <c r="K294" s="221" t="s">
        <v>1</v>
      </c>
      <c r="L294" s="45"/>
      <c r="M294" s="226" t="s">
        <v>1</v>
      </c>
      <c r="N294" s="227" t="s">
        <v>43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210</v>
      </c>
      <c r="AT294" s="230" t="s">
        <v>193</v>
      </c>
      <c r="AU294" s="230" t="s">
        <v>88</v>
      </c>
      <c r="AY294" s="18" t="s">
        <v>190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86</v>
      </c>
      <c r="BK294" s="231">
        <f>ROUND(I294*H294,2)</f>
        <v>0</v>
      </c>
      <c r="BL294" s="18" t="s">
        <v>210</v>
      </c>
      <c r="BM294" s="230" t="s">
        <v>274</v>
      </c>
    </row>
    <row r="295" s="12" customFormat="1" ht="25.92" customHeight="1">
      <c r="A295" s="12"/>
      <c r="B295" s="203"/>
      <c r="C295" s="204"/>
      <c r="D295" s="205" t="s">
        <v>77</v>
      </c>
      <c r="E295" s="206" t="s">
        <v>275</v>
      </c>
      <c r="F295" s="206" t="s">
        <v>276</v>
      </c>
      <c r="G295" s="204"/>
      <c r="H295" s="204"/>
      <c r="I295" s="207"/>
      <c r="J295" s="208">
        <f>BK295</f>
        <v>0</v>
      </c>
      <c r="K295" s="204"/>
      <c r="L295" s="209"/>
      <c r="M295" s="210"/>
      <c r="N295" s="211"/>
      <c r="O295" s="211"/>
      <c r="P295" s="212">
        <f>P296+P299+P301+P303+P307+P310+P328+P332+P334+P337+P341</f>
        <v>0</v>
      </c>
      <c r="Q295" s="211"/>
      <c r="R295" s="212">
        <f>R296+R299+R301+R303+R307+R310+R328+R332+R334+R337+R341</f>
        <v>90.716352500000013</v>
      </c>
      <c r="S295" s="211"/>
      <c r="T295" s="213">
        <f>T296+T299+T301+T303+T307+T310+T328+T332+T334+T337+T341</f>
        <v>0.074999999999999997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86</v>
      </c>
      <c r="AT295" s="215" t="s">
        <v>77</v>
      </c>
      <c r="AU295" s="215" t="s">
        <v>78</v>
      </c>
      <c r="AY295" s="214" t="s">
        <v>190</v>
      </c>
      <c r="BK295" s="216">
        <f>BK296+BK299+BK301+BK303+BK307+BK310+BK328+BK332+BK334+BK337+BK341</f>
        <v>0</v>
      </c>
    </row>
    <row r="296" s="12" customFormat="1" ht="22.8" customHeight="1">
      <c r="A296" s="12"/>
      <c r="B296" s="203"/>
      <c r="C296" s="204"/>
      <c r="D296" s="205" t="s">
        <v>77</v>
      </c>
      <c r="E296" s="217" t="s">
        <v>198</v>
      </c>
      <c r="F296" s="217" t="s">
        <v>277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SUM(P297:P298)</f>
        <v>0</v>
      </c>
      <c r="Q296" s="211"/>
      <c r="R296" s="212">
        <f>SUM(R297:R298)</f>
        <v>0</v>
      </c>
      <c r="S296" s="211"/>
      <c r="T296" s="213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86</v>
      </c>
      <c r="AT296" s="215" t="s">
        <v>77</v>
      </c>
      <c r="AU296" s="215" t="s">
        <v>86</v>
      </c>
      <c r="AY296" s="214" t="s">
        <v>190</v>
      </c>
      <c r="BK296" s="216">
        <f>SUM(BK297:BK298)</f>
        <v>0</v>
      </c>
    </row>
    <row r="297" s="2" customFormat="1" ht="24.15" customHeight="1">
      <c r="A297" s="39"/>
      <c r="B297" s="40"/>
      <c r="C297" s="219" t="s">
        <v>278</v>
      </c>
      <c r="D297" s="219" t="s">
        <v>193</v>
      </c>
      <c r="E297" s="220" t="s">
        <v>279</v>
      </c>
      <c r="F297" s="221" t="s">
        <v>280</v>
      </c>
      <c r="G297" s="222" t="s">
        <v>224</v>
      </c>
      <c r="H297" s="223">
        <v>3.5600000000000001</v>
      </c>
      <c r="I297" s="224"/>
      <c r="J297" s="225">
        <f>ROUND(I297*H297,2)</f>
        <v>0</v>
      </c>
      <c r="K297" s="221" t="s">
        <v>197</v>
      </c>
      <c r="L297" s="45"/>
      <c r="M297" s="226" t="s">
        <v>1</v>
      </c>
      <c r="N297" s="227" t="s">
        <v>43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210</v>
      </c>
      <c r="AT297" s="230" t="s">
        <v>193</v>
      </c>
      <c r="AU297" s="230" t="s">
        <v>88</v>
      </c>
      <c r="AY297" s="18" t="s">
        <v>190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86</v>
      </c>
      <c r="BK297" s="231">
        <f>ROUND(I297*H297,2)</f>
        <v>0</v>
      </c>
      <c r="BL297" s="18" t="s">
        <v>210</v>
      </c>
      <c r="BM297" s="230" t="s">
        <v>281</v>
      </c>
    </row>
    <row r="298" s="2" customFormat="1" ht="24.15" customHeight="1">
      <c r="A298" s="39"/>
      <c r="B298" s="40"/>
      <c r="C298" s="219" t="s">
        <v>235</v>
      </c>
      <c r="D298" s="219" t="s">
        <v>193</v>
      </c>
      <c r="E298" s="220" t="s">
        <v>282</v>
      </c>
      <c r="F298" s="221" t="s">
        <v>283</v>
      </c>
      <c r="G298" s="222" t="s">
        <v>224</v>
      </c>
      <c r="H298" s="223">
        <v>3.5600000000000001</v>
      </c>
      <c r="I298" s="224"/>
      <c r="J298" s="225">
        <f>ROUND(I298*H298,2)</f>
        <v>0</v>
      </c>
      <c r="K298" s="221" t="s">
        <v>197</v>
      </c>
      <c r="L298" s="45"/>
      <c r="M298" s="226" t="s">
        <v>1</v>
      </c>
      <c r="N298" s="227" t="s">
        <v>43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210</v>
      </c>
      <c r="AT298" s="230" t="s">
        <v>193</v>
      </c>
      <c r="AU298" s="230" t="s">
        <v>88</v>
      </c>
      <c r="AY298" s="18" t="s">
        <v>190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86</v>
      </c>
      <c r="BK298" s="231">
        <f>ROUND(I298*H298,2)</f>
        <v>0</v>
      </c>
      <c r="BL298" s="18" t="s">
        <v>210</v>
      </c>
      <c r="BM298" s="230" t="s">
        <v>284</v>
      </c>
    </row>
    <row r="299" s="12" customFormat="1" ht="22.8" customHeight="1">
      <c r="A299" s="12"/>
      <c r="B299" s="203"/>
      <c r="C299" s="204"/>
      <c r="D299" s="205" t="s">
        <v>77</v>
      </c>
      <c r="E299" s="217" t="s">
        <v>265</v>
      </c>
      <c r="F299" s="217" t="s">
        <v>285</v>
      </c>
      <c r="G299" s="204"/>
      <c r="H299" s="204"/>
      <c r="I299" s="207"/>
      <c r="J299" s="218">
        <f>BK299</f>
        <v>0</v>
      </c>
      <c r="K299" s="204"/>
      <c r="L299" s="209"/>
      <c r="M299" s="210"/>
      <c r="N299" s="211"/>
      <c r="O299" s="211"/>
      <c r="P299" s="212">
        <f>P300</f>
        <v>0</v>
      </c>
      <c r="Q299" s="211"/>
      <c r="R299" s="212">
        <f>R300</f>
        <v>0</v>
      </c>
      <c r="S299" s="211"/>
      <c r="T299" s="213">
        <f>T300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4" t="s">
        <v>86</v>
      </c>
      <c r="AT299" s="215" t="s">
        <v>77</v>
      </c>
      <c r="AU299" s="215" t="s">
        <v>86</v>
      </c>
      <c r="AY299" s="214" t="s">
        <v>190</v>
      </c>
      <c r="BK299" s="216">
        <f>BK300</f>
        <v>0</v>
      </c>
    </row>
    <row r="300" s="2" customFormat="1" ht="24.15" customHeight="1">
      <c r="A300" s="39"/>
      <c r="B300" s="40"/>
      <c r="C300" s="219" t="s">
        <v>7</v>
      </c>
      <c r="D300" s="219" t="s">
        <v>193</v>
      </c>
      <c r="E300" s="220" t="s">
        <v>286</v>
      </c>
      <c r="F300" s="221" t="s">
        <v>287</v>
      </c>
      <c r="G300" s="222" t="s">
        <v>224</v>
      </c>
      <c r="H300" s="223">
        <v>3.5600000000000001</v>
      </c>
      <c r="I300" s="224"/>
      <c r="J300" s="225">
        <f>ROUND(I300*H300,2)</f>
        <v>0</v>
      </c>
      <c r="K300" s="221" t="s">
        <v>197</v>
      </c>
      <c r="L300" s="45"/>
      <c r="M300" s="226" t="s">
        <v>1</v>
      </c>
      <c r="N300" s="227" t="s">
        <v>43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210</v>
      </c>
      <c r="AT300" s="230" t="s">
        <v>193</v>
      </c>
      <c r="AU300" s="230" t="s">
        <v>88</v>
      </c>
      <c r="AY300" s="18" t="s">
        <v>190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86</v>
      </c>
      <c r="BK300" s="231">
        <f>ROUND(I300*H300,2)</f>
        <v>0</v>
      </c>
      <c r="BL300" s="18" t="s">
        <v>210</v>
      </c>
      <c r="BM300" s="230" t="s">
        <v>288</v>
      </c>
    </row>
    <row r="301" s="12" customFormat="1" ht="22.8" customHeight="1">
      <c r="A301" s="12"/>
      <c r="B301" s="203"/>
      <c r="C301" s="204"/>
      <c r="D301" s="205" t="s">
        <v>77</v>
      </c>
      <c r="E301" s="217" t="s">
        <v>231</v>
      </c>
      <c r="F301" s="217" t="s">
        <v>289</v>
      </c>
      <c r="G301" s="204"/>
      <c r="H301" s="204"/>
      <c r="I301" s="207"/>
      <c r="J301" s="218">
        <f>BK301</f>
        <v>0</v>
      </c>
      <c r="K301" s="204"/>
      <c r="L301" s="209"/>
      <c r="M301" s="210"/>
      <c r="N301" s="211"/>
      <c r="O301" s="211"/>
      <c r="P301" s="212">
        <f>P302</f>
        <v>0</v>
      </c>
      <c r="Q301" s="211"/>
      <c r="R301" s="212">
        <f>R302</f>
        <v>0</v>
      </c>
      <c r="S301" s="211"/>
      <c r="T301" s="213">
        <f>T302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4" t="s">
        <v>86</v>
      </c>
      <c r="AT301" s="215" t="s">
        <v>77</v>
      </c>
      <c r="AU301" s="215" t="s">
        <v>86</v>
      </c>
      <c r="AY301" s="214" t="s">
        <v>190</v>
      </c>
      <c r="BK301" s="216">
        <f>BK302</f>
        <v>0</v>
      </c>
    </row>
    <row r="302" s="2" customFormat="1" ht="24.15" customHeight="1">
      <c r="A302" s="39"/>
      <c r="B302" s="40"/>
      <c r="C302" s="219" t="s">
        <v>238</v>
      </c>
      <c r="D302" s="219" t="s">
        <v>193</v>
      </c>
      <c r="E302" s="220" t="s">
        <v>290</v>
      </c>
      <c r="F302" s="221" t="s">
        <v>291</v>
      </c>
      <c r="G302" s="222" t="s">
        <v>292</v>
      </c>
      <c r="H302" s="223">
        <v>50.450000000000003</v>
      </c>
      <c r="I302" s="224"/>
      <c r="J302" s="225">
        <f>ROUND(I302*H302,2)</f>
        <v>0</v>
      </c>
      <c r="K302" s="221" t="s">
        <v>197</v>
      </c>
      <c r="L302" s="45"/>
      <c r="M302" s="226" t="s">
        <v>1</v>
      </c>
      <c r="N302" s="227" t="s">
        <v>43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210</v>
      </c>
      <c r="AT302" s="230" t="s">
        <v>193</v>
      </c>
      <c r="AU302" s="230" t="s">
        <v>88</v>
      </c>
      <c r="AY302" s="18" t="s">
        <v>190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86</v>
      </c>
      <c r="BK302" s="231">
        <f>ROUND(I302*H302,2)</f>
        <v>0</v>
      </c>
      <c r="BL302" s="18" t="s">
        <v>210</v>
      </c>
      <c r="BM302" s="230" t="s">
        <v>293</v>
      </c>
    </row>
    <row r="303" s="12" customFormat="1" ht="22.8" customHeight="1">
      <c r="A303" s="12"/>
      <c r="B303" s="203"/>
      <c r="C303" s="204"/>
      <c r="D303" s="205" t="s">
        <v>77</v>
      </c>
      <c r="E303" s="217" t="s">
        <v>252</v>
      </c>
      <c r="F303" s="217" t="s">
        <v>294</v>
      </c>
      <c r="G303" s="204"/>
      <c r="H303" s="204"/>
      <c r="I303" s="207"/>
      <c r="J303" s="218">
        <f>BK303</f>
        <v>0</v>
      </c>
      <c r="K303" s="204"/>
      <c r="L303" s="209"/>
      <c r="M303" s="210"/>
      <c r="N303" s="211"/>
      <c r="O303" s="211"/>
      <c r="P303" s="212">
        <f>SUM(P304:P306)</f>
        <v>0</v>
      </c>
      <c r="Q303" s="211"/>
      <c r="R303" s="212">
        <f>SUM(R304:R306)</f>
        <v>0.057396799999999998</v>
      </c>
      <c r="S303" s="211"/>
      <c r="T303" s="213">
        <f>SUM(T304:T306)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4" t="s">
        <v>86</v>
      </c>
      <c r="AT303" s="215" t="s">
        <v>77</v>
      </c>
      <c r="AU303" s="215" t="s">
        <v>86</v>
      </c>
      <c r="AY303" s="214" t="s">
        <v>190</v>
      </c>
      <c r="BK303" s="216">
        <f>SUM(BK304:BK306)</f>
        <v>0</v>
      </c>
    </row>
    <row r="304" s="2" customFormat="1" ht="24.15" customHeight="1">
      <c r="A304" s="39"/>
      <c r="B304" s="40"/>
      <c r="C304" s="219" t="s">
        <v>295</v>
      </c>
      <c r="D304" s="219" t="s">
        <v>193</v>
      </c>
      <c r="E304" s="220" t="s">
        <v>296</v>
      </c>
      <c r="F304" s="221" t="s">
        <v>297</v>
      </c>
      <c r="G304" s="222" t="s">
        <v>292</v>
      </c>
      <c r="H304" s="223">
        <v>126.05</v>
      </c>
      <c r="I304" s="224"/>
      <c r="J304" s="225">
        <f>ROUND(I304*H304,2)</f>
        <v>0</v>
      </c>
      <c r="K304" s="221" t="s">
        <v>197</v>
      </c>
      <c r="L304" s="45"/>
      <c r="M304" s="226" t="s">
        <v>1</v>
      </c>
      <c r="N304" s="227" t="s">
        <v>43</v>
      </c>
      <c r="O304" s="92"/>
      <c r="P304" s="228">
        <f>O304*H304</f>
        <v>0</v>
      </c>
      <c r="Q304" s="228">
        <v>0.00010000000000000001</v>
      </c>
      <c r="R304" s="228">
        <f>Q304*H304</f>
        <v>0.012605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210</v>
      </c>
      <c r="AT304" s="230" t="s">
        <v>193</v>
      </c>
      <c r="AU304" s="230" t="s">
        <v>88</v>
      </c>
      <c r="AY304" s="18" t="s">
        <v>190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86</v>
      </c>
      <c r="BK304" s="231">
        <f>ROUND(I304*H304,2)</f>
        <v>0</v>
      </c>
      <c r="BL304" s="18" t="s">
        <v>210</v>
      </c>
      <c r="BM304" s="230" t="s">
        <v>298</v>
      </c>
    </row>
    <row r="305" s="2" customFormat="1" ht="24.15" customHeight="1">
      <c r="A305" s="39"/>
      <c r="B305" s="40"/>
      <c r="C305" s="255" t="s">
        <v>245</v>
      </c>
      <c r="D305" s="255" t="s">
        <v>299</v>
      </c>
      <c r="E305" s="256" t="s">
        <v>300</v>
      </c>
      <c r="F305" s="257" t="s">
        <v>301</v>
      </c>
      <c r="G305" s="258" t="s">
        <v>292</v>
      </c>
      <c r="H305" s="259">
        <v>149.30600000000001</v>
      </c>
      <c r="I305" s="260"/>
      <c r="J305" s="261">
        <f>ROUND(I305*H305,2)</f>
        <v>0</v>
      </c>
      <c r="K305" s="257" t="s">
        <v>197</v>
      </c>
      <c r="L305" s="262"/>
      <c r="M305" s="263" t="s">
        <v>1</v>
      </c>
      <c r="N305" s="264" t="s">
        <v>43</v>
      </c>
      <c r="O305" s="92"/>
      <c r="P305" s="228">
        <f>O305*H305</f>
        <v>0</v>
      </c>
      <c r="Q305" s="228">
        <v>0.00029999999999999997</v>
      </c>
      <c r="R305" s="228">
        <f>Q305*H305</f>
        <v>0.0447918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202</v>
      </c>
      <c r="AT305" s="230" t="s">
        <v>299</v>
      </c>
      <c r="AU305" s="230" t="s">
        <v>88</v>
      </c>
      <c r="AY305" s="18" t="s">
        <v>190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86</v>
      </c>
      <c r="BK305" s="231">
        <f>ROUND(I305*H305,2)</f>
        <v>0</v>
      </c>
      <c r="BL305" s="18" t="s">
        <v>210</v>
      </c>
      <c r="BM305" s="230" t="s">
        <v>302</v>
      </c>
    </row>
    <row r="306" s="13" customFormat="1">
      <c r="A306" s="13"/>
      <c r="B306" s="232"/>
      <c r="C306" s="233"/>
      <c r="D306" s="234" t="s">
        <v>218</v>
      </c>
      <c r="E306" s="233"/>
      <c r="F306" s="236" t="s">
        <v>303</v>
      </c>
      <c r="G306" s="233"/>
      <c r="H306" s="237">
        <v>149.30600000000001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218</v>
      </c>
      <c r="AU306" s="243" t="s">
        <v>88</v>
      </c>
      <c r="AV306" s="13" t="s">
        <v>88</v>
      </c>
      <c r="AW306" s="13" t="s">
        <v>4</v>
      </c>
      <c r="AX306" s="13" t="s">
        <v>86</v>
      </c>
      <c r="AY306" s="243" t="s">
        <v>190</v>
      </c>
    </row>
    <row r="307" s="12" customFormat="1" ht="22.8" customHeight="1">
      <c r="A307" s="12"/>
      <c r="B307" s="203"/>
      <c r="C307" s="204"/>
      <c r="D307" s="205" t="s">
        <v>77</v>
      </c>
      <c r="E307" s="217" t="s">
        <v>304</v>
      </c>
      <c r="F307" s="217" t="s">
        <v>305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SUM(P308:P309)</f>
        <v>0</v>
      </c>
      <c r="Q307" s="211"/>
      <c r="R307" s="212">
        <f>SUM(R308:R309)</f>
        <v>0</v>
      </c>
      <c r="S307" s="211"/>
      <c r="T307" s="213">
        <f>SUM(T308:T309)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86</v>
      </c>
      <c r="AT307" s="215" t="s">
        <v>77</v>
      </c>
      <c r="AU307" s="215" t="s">
        <v>86</v>
      </c>
      <c r="AY307" s="214" t="s">
        <v>190</v>
      </c>
      <c r="BK307" s="216">
        <f>SUM(BK308:BK309)</f>
        <v>0</v>
      </c>
    </row>
    <row r="308" s="2" customFormat="1" ht="24.15" customHeight="1">
      <c r="A308" s="39"/>
      <c r="B308" s="40"/>
      <c r="C308" s="219" t="s">
        <v>306</v>
      </c>
      <c r="D308" s="219" t="s">
        <v>193</v>
      </c>
      <c r="E308" s="220" t="s">
        <v>307</v>
      </c>
      <c r="F308" s="221" t="s">
        <v>308</v>
      </c>
      <c r="G308" s="222" t="s">
        <v>292</v>
      </c>
      <c r="H308" s="223">
        <v>292.95999999999998</v>
      </c>
      <c r="I308" s="224"/>
      <c r="J308" s="225">
        <f>ROUND(I308*H308,2)</f>
        <v>0</v>
      </c>
      <c r="K308" s="221" t="s">
        <v>197</v>
      </c>
      <c r="L308" s="45"/>
      <c r="M308" s="226" t="s">
        <v>1</v>
      </c>
      <c r="N308" s="227" t="s">
        <v>43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210</v>
      </c>
      <c r="AT308" s="230" t="s">
        <v>193</v>
      </c>
      <c r="AU308" s="230" t="s">
        <v>88</v>
      </c>
      <c r="AY308" s="18" t="s">
        <v>190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86</v>
      </c>
      <c r="BK308" s="231">
        <f>ROUND(I308*H308,2)</f>
        <v>0</v>
      </c>
      <c r="BL308" s="18" t="s">
        <v>210</v>
      </c>
      <c r="BM308" s="230" t="s">
        <v>309</v>
      </c>
    </row>
    <row r="309" s="13" customFormat="1">
      <c r="A309" s="13"/>
      <c r="B309" s="232"/>
      <c r="C309" s="233"/>
      <c r="D309" s="234" t="s">
        <v>218</v>
      </c>
      <c r="E309" s="235" t="s">
        <v>1</v>
      </c>
      <c r="F309" s="236" t="s">
        <v>310</v>
      </c>
      <c r="G309" s="233"/>
      <c r="H309" s="237">
        <v>292.95999999999998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218</v>
      </c>
      <c r="AU309" s="243" t="s">
        <v>88</v>
      </c>
      <c r="AV309" s="13" t="s">
        <v>88</v>
      </c>
      <c r="AW309" s="13" t="s">
        <v>32</v>
      </c>
      <c r="AX309" s="13" t="s">
        <v>86</v>
      </c>
      <c r="AY309" s="243" t="s">
        <v>190</v>
      </c>
    </row>
    <row r="310" s="12" customFormat="1" ht="22.8" customHeight="1">
      <c r="A310" s="12"/>
      <c r="B310" s="203"/>
      <c r="C310" s="204"/>
      <c r="D310" s="205" t="s">
        <v>77</v>
      </c>
      <c r="E310" s="217" t="s">
        <v>311</v>
      </c>
      <c r="F310" s="217" t="s">
        <v>312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SUM(P311:P327)</f>
        <v>0</v>
      </c>
      <c r="Q310" s="211"/>
      <c r="R310" s="212">
        <f>SUM(R311:R327)</f>
        <v>89.603535699999995</v>
      </c>
      <c r="S310" s="211"/>
      <c r="T310" s="213">
        <f>SUM(T311:T327)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86</v>
      </c>
      <c r="AT310" s="215" t="s">
        <v>77</v>
      </c>
      <c r="AU310" s="215" t="s">
        <v>86</v>
      </c>
      <c r="AY310" s="214" t="s">
        <v>190</v>
      </c>
      <c r="BK310" s="216">
        <f>SUM(BK311:BK327)</f>
        <v>0</v>
      </c>
    </row>
    <row r="311" s="2" customFormat="1" ht="24.15" customHeight="1">
      <c r="A311" s="39"/>
      <c r="B311" s="40"/>
      <c r="C311" s="219" t="s">
        <v>248</v>
      </c>
      <c r="D311" s="219" t="s">
        <v>193</v>
      </c>
      <c r="E311" s="220" t="s">
        <v>313</v>
      </c>
      <c r="F311" s="221" t="s">
        <v>314</v>
      </c>
      <c r="G311" s="222" t="s">
        <v>292</v>
      </c>
      <c r="H311" s="223">
        <v>292.95999999999998</v>
      </c>
      <c r="I311" s="224"/>
      <c r="J311" s="225">
        <f>ROUND(I311*H311,2)</f>
        <v>0</v>
      </c>
      <c r="K311" s="221" t="s">
        <v>197</v>
      </c>
      <c r="L311" s="45"/>
      <c r="M311" s="226" t="s">
        <v>1</v>
      </c>
      <c r="N311" s="227" t="s">
        <v>43</v>
      </c>
      <c r="O311" s="92"/>
      <c r="P311" s="228">
        <f>O311*H311</f>
        <v>0</v>
      </c>
      <c r="Q311" s="228">
        <v>0.16700000000000001</v>
      </c>
      <c r="R311" s="228">
        <f>Q311*H311</f>
        <v>48.924320000000002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210</v>
      </c>
      <c r="AT311" s="230" t="s">
        <v>193</v>
      </c>
      <c r="AU311" s="230" t="s">
        <v>88</v>
      </c>
      <c r="AY311" s="18" t="s">
        <v>190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86</v>
      </c>
      <c r="BK311" s="231">
        <f>ROUND(I311*H311,2)</f>
        <v>0</v>
      </c>
      <c r="BL311" s="18" t="s">
        <v>210</v>
      </c>
      <c r="BM311" s="230" t="s">
        <v>315</v>
      </c>
    </row>
    <row r="312" s="13" customFormat="1">
      <c r="A312" s="13"/>
      <c r="B312" s="232"/>
      <c r="C312" s="233"/>
      <c r="D312" s="234" t="s">
        <v>218</v>
      </c>
      <c r="E312" s="235" t="s">
        <v>1</v>
      </c>
      <c r="F312" s="236" t="s">
        <v>316</v>
      </c>
      <c r="G312" s="233"/>
      <c r="H312" s="237">
        <v>255.77000000000001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218</v>
      </c>
      <c r="AU312" s="243" t="s">
        <v>88</v>
      </c>
      <c r="AV312" s="13" t="s">
        <v>88</v>
      </c>
      <c r="AW312" s="13" t="s">
        <v>32</v>
      </c>
      <c r="AX312" s="13" t="s">
        <v>78</v>
      </c>
      <c r="AY312" s="243" t="s">
        <v>190</v>
      </c>
    </row>
    <row r="313" s="13" customFormat="1">
      <c r="A313" s="13"/>
      <c r="B313" s="232"/>
      <c r="C313" s="233"/>
      <c r="D313" s="234" t="s">
        <v>218</v>
      </c>
      <c r="E313" s="235" t="s">
        <v>1</v>
      </c>
      <c r="F313" s="236" t="s">
        <v>317</v>
      </c>
      <c r="G313" s="233"/>
      <c r="H313" s="237">
        <v>37.189999999999998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218</v>
      </c>
      <c r="AU313" s="243" t="s">
        <v>88</v>
      </c>
      <c r="AV313" s="13" t="s">
        <v>88</v>
      </c>
      <c r="AW313" s="13" t="s">
        <v>32</v>
      </c>
      <c r="AX313" s="13" t="s">
        <v>78</v>
      </c>
      <c r="AY313" s="243" t="s">
        <v>190</v>
      </c>
    </row>
    <row r="314" s="14" customFormat="1">
      <c r="A314" s="14"/>
      <c r="B314" s="244"/>
      <c r="C314" s="245"/>
      <c r="D314" s="234" t="s">
        <v>218</v>
      </c>
      <c r="E314" s="246" t="s">
        <v>1</v>
      </c>
      <c r="F314" s="247" t="s">
        <v>221</v>
      </c>
      <c r="G314" s="245"/>
      <c r="H314" s="248">
        <v>292.95999999999998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218</v>
      </c>
      <c r="AU314" s="254" t="s">
        <v>88</v>
      </c>
      <c r="AV314" s="14" t="s">
        <v>210</v>
      </c>
      <c r="AW314" s="14" t="s">
        <v>32</v>
      </c>
      <c r="AX314" s="14" t="s">
        <v>86</v>
      </c>
      <c r="AY314" s="254" t="s">
        <v>190</v>
      </c>
    </row>
    <row r="315" s="2" customFormat="1" ht="24.15" customHeight="1">
      <c r="A315" s="39"/>
      <c r="B315" s="40"/>
      <c r="C315" s="219" t="s">
        <v>318</v>
      </c>
      <c r="D315" s="219" t="s">
        <v>193</v>
      </c>
      <c r="E315" s="220" t="s">
        <v>319</v>
      </c>
      <c r="F315" s="221" t="s">
        <v>320</v>
      </c>
      <c r="G315" s="222" t="s">
        <v>292</v>
      </c>
      <c r="H315" s="223">
        <v>37.189999999999998</v>
      </c>
      <c r="I315" s="224"/>
      <c r="J315" s="225">
        <f>ROUND(I315*H315,2)</f>
        <v>0</v>
      </c>
      <c r="K315" s="221" t="s">
        <v>197</v>
      </c>
      <c r="L315" s="45"/>
      <c r="M315" s="226" t="s">
        <v>1</v>
      </c>
      <c r="N315" s="227" t="s">
        <v>43</v>
      </c>
      <c r="O315" s="92"/>
      <c r="P315" s="228">
        <f>O315*H315</f>
        <v>0</v>
      </c>
      <c r="Q315" s="228">
        <v>0.16703000000000001</v>
      </c>
      <c r="R315" s="228">
        <f>Q315*H315</f>
        <v>6.2118457000000005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210</v>
      </c>
      <c r="AT315" s="230" t="s">
        <v>193</v>
      </c>
      <c r="AU315" s="230" t="s">
        <v>88</v>
      </c>
      <c r="AY315" s="18" t="s">
        <v>190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86</v>
      </c>
      <c r="BK315" s="231">
        <f>ROUND(I315*H315,2)</f>
        <v>0</v>
      </c>
      <c r="BL315" s="18" t="s">
        <v>210</v>
      </c>
      <c r="BM315" s="230" t="s">
        <v>321</v>
      </c>
    </row>
    <row r="316" s="13" customFormat="1">
      <c r="A316" s="13"/>
      <c r="B316" s="232"/>
      <c r="C316" s="233"/>
      <c r="D316" s="234" t="s">
        <v>218</v>
      </c>
      <c r="E316" s="235" t="s">
        <v>1</v>
      </c>
      <c r="F316" s="236" t="s">
        <v>317</v>
      </c>
      <c r="G316" s="233"/>
      <c r="H316" s="237">
        <v>37.189999999999998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218</v>
      </c>
      <c r="AU316" s="243" t="s">
        <v>88</v>
      </c>
      <c r="AV316" s="13" t="s">
        <v>88</v>
      </c>
      <c r="AW316" s="13" t="s">
        <v>32</v>
      </c>
      <c r="AX316" s="13" t="s">
        <v>86</v>
      </c>
      <c r="AY316" s="243" t="s">
        <v>190</v>
      </c>
    </row>
    <row r="317" s="2" customFormat="1" ht="21.75" customHeight="1">
      <c r="A317" s="39"/>
      <c r="B317" s="40"/>
      <c r="C317" s="219" t="s">
        <v>252</v>
      </c>
      <c r="D317" s="219" t="s">
        <v>193</v>
      </c>
      <c r="E317" s="220" t="s">
        <v>322</v>
      </c>
      <c r="F317" s="221" t="s">
        <v>323</v>
      </c>
      <c r="G317" s="222" t="s">
        <v>292</v>
      </c>
      <c r="H317" s="223">
        <v>91.420000000000002</v>
      </c>
      <c r="I317" s="224"/>
      <c r="J317" s="225">
        <f>ROUND(I317*H317,2)</f>
        <v>0</v>
      </c>
      <c r="K317" s="221" t="s">
        <v>1</v>
      </c>
      <c r="L317" s="45"/>
      <c r="M317" s="226" t="s">
        <v>1</v>
      </c>
      <c r="N317" s="227" t="s">
        <v>43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210</v>
      </c>
      <c r="AT317" s="230" t="s">
        <v>193</v>
      </c>
      <c r="AU317" s="230" t="s">
        <v>88</v>
      </c>
      <c r="AY317" s="18" t="s">
        <v>190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86</v>
      </c>
      <c r="BK317" s="231">
        <f>ROUND(I317*H317,2)</f>
        <v>0</v>
      </c>
      <c r="BL317" s="18" t="s">
        <v>210</v>
      </c>
      <c r="BM317" s="230" t="s">
        <v>324</v>
      </c>
    </row>
    <row r="318" s="13" customFormat="1">
      <c r="A318" s="13"/>
      <c r="B318" s="232"/>
      <c r="C318" s="233"/>
      <c r="D318" s="234" t="s">
        <v>218</v>
      </c>
      <c r="E318" s="235" t="s">
        <v>1</v>
      </c>
      <c r="F318" s="236" t="s">
        <v>325</v>
      </c>
      <c r="G318" s="233"/>
      <c r="H318" s="237">
        <v>91.420000000000002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218</v>
      </c>
      <c r="AU318" s="243" t="s">
        <v>88</v>
      </c>
      <c r="AV318" s="13" t="s">
        <v>88</v>
      </c>
      <c r="AW318" s="13" t="s">
        <v>32</v>
      </c>
      <c r="AX318" s="13" t="s">
        <v>86</v>
      </c>
      <c r="AY318" s="243" t="s">
        <v>190</v>
      </c>
    </row>
    <row r="319" s="2" customFormat="1" ht="21.75" customHeight="1">
      <c r="A319" s="39"/>
      <c r="B319" s="40"/>
      <c r="C319" s="219" t="s">
        <v>326</v>
      </c>
      <c r="D319" s="219" t="s">
        <v>193</v>
      </c>
      <c r="E319" s="220" t="s">
        <v>327</v>
      </c>
      <c r="F319" s="221" t="s">
        <v>328</v>
      </c>
      <c r="G319" s="222" t="s">
        <v>292</v>
      </c>
      <c r="H319" s="223">
        <v>37.189999999999998</v>
      </c>
      <c r="I319" s="224"/>
      <c r="J319" s="225">
        <f>ROUND(I319*H319,2)</f>
        <v>0</v>
      </c>
      <c r="K319" s="221" t="s">
        <v>1</v>
      </c>
      <c r="L319" s="45"/>
      <c r="M319" s="226" t="s">
        <v>1</v>
      </c>
      <c r="N319" s="227" t="s">
        <v>43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210</v>
      </c>
      <c r="AT319" s="230" t="s">
        <v>193</v>
      </c>
      <c r="AU319" s="230" t="s">
        <v>88</v>
      </c>
      <c r="AY319" s="18" t="s">
        <v>190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86</v>
      </c>
      <c r="BK319" s="231">
        <f>ROUND(I319*H319,2)</f>
        <v>0</v>
      </c>
      <c r="BL319" s="18" t="s">
        <v>210</v>
      </c>
      <c r="BM319" s="230" t="s">
        <v>329</v>
      </c>
    </row>
    <row r="320" s="13" customFormat="1">
      <c r="A320" s="13"/>
      <c r="B320" s="232"/>
      <c r="C320" s="233"/>
      <c r="D320" s="234" t="s">
        <v>218</v>
      </c>
      <c r="E320" s="235" t="s">
        <v>1</v>
      </c>
      <c r="F320" s="236" t="s">
        <v>317</v>
      </c>
      <c r="G320" s="233"/>
      <c r="H320" s="237">
        <v>37.189999999999998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218</v>
      </c>
      <c r="AU320" s="243" t="s">
        <v>88</v>
      </c>
      <c r="AV320" s="13" t="s">
        <v>88</v>
      </c>
      <c r="AW320" s="13" t="s">
        <v>32</v>
      </c>
      <c r="AX320" s="13" t="s">
        <v>86</v>
      </c>
      <c r="AY320" s="243" t="s">
        <v>190</v>
      </c>
    </row>
    <row r="321" s="2" customFormat="1" ht="24.15" customHeight="1">
      <c r="A321" s="39"/>
      <c r="B321" s="40"/>
      <c r="C321" s="255" t="s">
        <v>255</v>
      </c>
      <c r="D321" s="255" t="s">
        <v>299</v>
      </c>
      <c r="E321" s="256" t="s">
        <v>330</v>
      </c>
      <c r="F321" s="257" t="s">
        <v>331</v>
      </c>
      <c r="G321" s="258" t="s">
        <v>292</v>
      </c>
      <c r="H321" s="259">
        <v>268.55900000000003</v>
      </c>
      <c r="I321" s="260"/>
      <c r="J321" s="261">
        <f>ROUND(I321*H321,2)</f>
        <v>0</v>
      </c>
      <c r="K321" s="257" t="s">
        <v>1</v>
      </c>
      <c r="L321" s="262"/>
      <c r="M321" s="263" t="s">
        <v>1</v>
      </c>
      <c r="N321" s="264" t="s">
        <v>43</v>
      </c>
      <c r="O321" s="92"/>
      <c r="P321" s="228">
        <f>O321*H321</f>
        <v>0</v>
      </c>
      <c r="Q321" s="228">
        <v>0.11</v>
      </c>
      <c r="R321" s="228">
        <f>Q321*H321</f>
        <v>29.541490000000003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202</v>
      </c>
      <c r="AT321" s="230" t="s">
        <v>299</v>
      </c>
      <c r="AU321" s="230" t="s">
        <v>88</v>
      </c>
      <c r="AY321" s="18" t="s">
        <v>190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210</v>
      </c>
      <c r="BM321" s="230" t="s">
        <v>332</v>
      </c>
    </row>
    <row r="322" s="13" customFormat="1">
      <c r="A322" s="13"/>
      <c r="B322" s="232"/>
      <c r="C322" s="233"/>
      <c r="D322" s="234" t="s">
        <v>218</v>
      </c>
      <c r="E322" s="235" t="s">
        <v>1</v>
      </c>
      <c r="F322" s="236" t="s">
        <v>333</v>
      </c>
      <c r="G322" s="233"/>
      <c r="H322" s="237">
        <v>255.77000000000001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218</v>
      </c>
      <c r="AU322" s="243" t="s">
        <v>88</v>
      </c>
      <c r="AV322" s="13" t="s">
        <v>88</v>
      </c>
      <c r="AW322" s="13" t="s">
        <v>32</v>
      </c>
      <c r="AX322" s="13" t="s">
        <v>78</v>
      </c>
      <c r="AY322" s="243" t="s">
        <v>190</v>
      </c>
    </row>
    <row r="323" s="14" customFormat="1">
      <c r="A323" s="14"/>
      <c r="B323" s="244"/>
      <c r="C323" s="245"/>
      <c r="D323" s="234" t="s">
        <v>218</v>
      </c>
      <c r="E323" s="246" t="s">
        <v>1</v>
      </c>
      <c r="F323" s="247" t="s">
        <v>221</v>
      </c>
      <c r="G323" s="245"/>
      <c r="H323" s="248">
        <v>255.77000000000001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218</v>
      </c>
      <c r="AU323" s="254" t="s">
        <v>88</v>
      </c>
      <c r="AV323" s="14" t="s">
        <v>210</v>
      </c>
      <c r="AW323" s="14" t="s">
        <v>32</v>
      </c>
      <c r="AX323" s="14" t="s">
        <v>86</v>
      </c>
      <c r="AY323" s="254" t="s">
        <v>190</v>
      </c>
    </row>
    <row r="324" s="13" customFormat="1">
      <c r="A324" s="13"/>
      <c r="B324" s="232"/>
      <c r="C324" s="233"/>
      <c r="D324" s="234" t="s">
        <v>218</v>
      </c>
      <c r="E324" s="233"/>
      <c r="F324" s="236" t="s">
        <v>334</v>
      </c>
      <c r="G324" s="233"/>
      <c r="H324" s="237">
        <v>268.55900000000003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218</v>
      </c>
      <c r="AU324" s="243" t="s">
        <v>88</v>
      </c>
      <c r="AV324" s="13" t="s">
        <v>88</v>
      </c>
      <c r="AW324" s="13" t="s">
        <v>4</v>
      </c>
      <c r="AX324" s="13" t="s">
        <v>86</v>
      </c>
      <c r="AY324" s="243" t="s">
        <v>190</v>
      </c>
    </row>
    <row r="325" s="2" customFormat="1" ht="33" customHeight="1">
      <c r="A325" s="39"/>
      <c r="B325" s="40"/>
      <c r="C325" s="219" t="s">
        <v>335</v>
      </c>
      <c r="D325" s="219" t="s">
        <v>193</v>
      </c>
      <c r="E325" s="220" t="s">
        <v>336</v>
      </c>
      <c r="F325" s="221" t="s">
        <v>337</v>
      </c>
      <c r="G325" s="222" t="s">
        <v>292</v>
      </c>
      <c r="H325" s="223">
        <v>20.52</v>
      </c>
      <c r="I325" s="224"/>
      <c r="J325" s="225">
        <f>ROUND(I325*H325,2)</f>
        <v>0</v>
      </c>
      <c r="K325" s="221" t="s">
        <v>197</v>
      </c>
      <c r="L325" s="45"/>
      <c r="M325" s="226" t="s">
        <v>1</v>
      </c>
      <c r="N325" s="227" t="s">
        <v>43</v>
      </c>
      <c r="O325" s="92"/>
      <c r="P325" s="228">
        <f>O325*H325</f>
        <v>0</v>
      </c>
      <c r="Q325" s="228">
        <v>0.10100000000000001</v>
      </c>
      <c r="R325" s="228">
        <f>Q325*H325</f>
        <v>2.0725199999999999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210</v>
      </c>
      <c r="AT325" s="230" t="s">
        <v>193</v>
      </c>
      <c r="AU325" s="230" t="s">
        <v>88</v>
      </c>
      <c r="AY325" s="18" t="s">
        <v>190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86</v>
      </c>
      <c r="BK325" s="231">
        <f>ROUND(I325*H325,2)</f>
        <v>0</v>
      </c>
      <c r="BL325" s="18" t="s">
        <v>210</v>
      </c>
      <c r="BM325" s="230" t="s">
        <v>338</v>
      </c>
    </row>
    <row r="326" s="2" customFormat="1" ht="24.15" customHeight="1">
      <c r="A326" s="39"/>
      <c r="B326" s="40"/>
      <c r="C326" s="255" t="s">
        <v>260</v>
      </c>
      <c r="D326" s="255" t="s">
        <v>299</v>
      </c>
      <c r="E326" s="256" t="s">
        <v>339</v>
      </c>
      <c r="F326" s="257" t="s">
        <v>340</v>
      </c>
      <c r="G326" s="258" t="s">
        <v>292</v>
      </c>
      <c r="H326" s="259">
        <v>21.135999999999999</v>
      </c>
      <c r="I326" s="260"/>
      <c r="J326" s="261">
        <f>ROUND(I326*H326,2)</f>
        <v>0</v>
      </c>
      <c r="K326" s="257" t="s">
        <v>197</v>
      </c>
      <c r="L326" s="262"/>
      <c r="M326" s="263" t="s">
        <v>1</v>
      </c>
      <c r="N326" s="264" t="s">
        <v>43</v>
      </c>
      <c r="O326" s="92"/>
      <c r="P326" s="228">
        <f>O326*H326</f>
        <v>0</v>
      </c>
      <c r="Q326" s="228">
        <v>0.13500000000000001</v>
      </c>
      <c r="R326" s="228">
        <f>Q326*H326</f>
        <v>2.8533599999999999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202</v>
      </c>
      <c r="AT326" s="230" t="s">
        <v>299</v>
      </c>
      <c r="AU326" s="230" t="s">
        <v>88</v>
      </c>
      <c r="AY326" s="18" t="s">
        <v>190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86</v>
      </c>
      <c r="BK326" s="231">
        <f>ROUND(I326*H326,2)</f>
        <v>0</v>
      </c>
      <c r="BL326" s="18" t="s">
        <v>210</v>
      </c>
      <c r="BM326" s="230" t="s">
        <v>341</v>
      </c>
    </row>
    <row r="327" s="13" customFormat="1">
      <c r="A327" s="13"/>
      <c r="B327" s="232"/>
      <c r="C327" s="233"/>
      <c r="D327" s="234" t="s">
        <v>218</v>
      </c>
      <c r="E327" s="233"/>
      <c r="F327" s="236" t="s">
        <v>342</v>
      </c>
      <c r="G327" s="233"/>
      <c r="H327" s="237">
        <v>21.135999999999999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218</v>
      </c>
      <c r="AU327" s="243" t="s">
        <v>88</v>
      </c>
      <c r="AV327" s="13" t="s">
        <v>88</v>
      </c>
      <c r="AW327" s="13" t="s">
        <v>4</v>
      </c>
      <c r="AX327" s="13" t="s">
        <v>86</v>
      </c>
      <c r="AY327" s="243" t="s">
        <v>190</v>
      </c>
    </row>
    <row r="328" s="12" customFormat="1" ht="22.8" customHeight="1">
      <c r="A328" s="12"/>
      <c r="B328" s="203"/>
      <c r="C328" s="204"/>
      <c r="D328" s="205" t="s">
        <v>77</v>
      </c>
      <c r="E328" s="217" t="s">
        <v>343</v>
      </c>
      <c r="F328" s="217" t="s">
        <v>344</v>
      </c>
      <c r="G328" s="204"/>
      <c r="H328" s="204"/>
      <c r="I328" s="207"/>
      <c r="J328" s="218">
        <f>BK328</f>
        <v>0</v>
      </c>
      <c r="K328" s="204"/>
      <c r="L328" s="209"/>
      <c r="M328" s="210"/>
      <c r="N328" s="211"/>
      <c r="O328" s="211"/>
      <c r="P328" s="212">
        <f>SUM(P329:P331)</f>
        <v>0</v>
      </c>
      <c r="Q328" s="211"/>
      <c r="R328" s="212">
        <f>SUM(R329:R331)</f>
        <v>0.05042</v>
      </c>
      <c r="S328" s="211"/>
      <c r="T328" s="213">
        <f>SUM(T329:T331)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4" t="s">
        <v>88</v>
      </c>
      <c r="AT328" s="215" t="s">
        <v>77</v>
      </c>
      <c r="AU328" s="215" t="s">
        <v>86</v>
      </c>
      <c r="AY328" s="214" t="s">
        <v>190</v>
      </c>
      <c r="BK328" s="216">
        <f>SUM(BK329:BK331)</f>
        <v>0</v>
      </c>
    </row>
    <row r="329" s="2" customFormat="1" ht="24.15" customHeight="1">
      <c r="A329" s="39"/>
      <c r="B329" s="40"/>
      <c r="C329" s="219" t="s">
        <v>345</v>
      </c>
      <c r="D329" s="219" t="s">
        <v>193</v>
      </c>
      <c r="E329" s="220" t="s">
        <v>346</v>
      </c>
      <c r="F329" s="221" t="s">
        <v>347</v>
      </c>
      <c r="G329" s="222" t="s">
        <v>292</v>
      </c>
      <c r="H329" s="223">
        <v>126.05</v>
      </c>
      <c r="I329" s="224"/>
      <c r="J329" s="225">
        <f>ROUND(I329*H329,2)</f>
        <v>0</v>
      </c>
      <c r="K329" s="221" t="s">
        <v>197</v>
      </c>
      <c r="L329" s="45"/>
      <c r="M329" s="226" t="s">
        <v>1</v>
      </c>
      <c r="N329" s="227" t="s">
        <v>43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198</v>
      </c>
      <c r="AT329" s="230" t="s">
        <v>193</v>
      </c>
      <c r="AU329" s="230" t="s">
        <v>88</v>
      </c>
      <c r="AY329" s="18" t="s">
        <v>190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86</v>
      </c>
      <c r="BK329" s="231">
        <f>ROUND(I329*H329,2)</f>
        <v>0</v>
      </c>
      <c r="BL329" s="18" t="s">
        <v>198</v>
      </c>
      <c r="BM329" s="230" t="s">
        <v>348</v>
      </c>
    </row>
    <row r="330" s="2" customFormat="1" ht="24.15" customHeight="1">
      <c r="A330" s="39"/>
      <c r="B330" s="40"/>
      <c r="C330" s="219" t="s">
        <v>263</v>
      </c>
      <c r="D330" s="219" t="s">
        <v>193</v>
      </c>
      <c r="E330" s="220" t="s">
        <v>349</v>
      </c>
      <c r="F330" s="221" t="s">
        <v>350</v>
      </c>
      <c r="G330" s="222" t="s">
        <v>292</v>
      </c>
      <c r="H330" s="223">
        <v>126.05</v>
      </c>
      <c r="I330" s="224"/>
      <c r="J330" s="225">
        <f>ROUND(I330*H330,2)</f>
        <v>0</v>
      </c>
      <c r="K330" s="221" t="s">
        <v>197</v>
      </c>
      <c r="L330" s="45"/>
      <c r="M330" s="226" t="s">
        <v>1</v>
      </c>
      <c r="N330" s="227" t="s">
        <v>43</v>
      </c>
      <c r="O330" s="92"/>
      <c r="P330" s="228">
        <f>O330*H330</f>
        <v>0</v>
      </c>
      <c r="Q330" s="228">
        <v>0.00040000000000000002</v>
      </c>
      <c r="R330" s="228">
        <f>Q330*H330</f>
        <v>0.05042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198</v>
      </c>
      <c r="AT330" s="230" t="s">
        <v>193</v>
      </c>
      <c r="AU330" s="230" t="s">
        <v>88</v>
      </c>
      <c r="AY330" s="18" t="s">
        <v>190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86</v>
      </c>
      <c r="BK330" s="231">
        <f>ROUND(I330*H330,2)</f>
        <v>0</v>
      </c>
      <c r="BL330" s="18" t="s">
        <v>198</v>
      </c>
      <c r="BM330" s="230" t="s">
        <v>351</v>
      </c>
    </row>
    <row r="331" s="2" customFormat="1" ht="24.15" customHeight="1">
      <c r="A331" s="39"/>
      <c r="B331" s="40"/>
      <c r="C331" s="219" t="s">
        <v>352</v>
      </c>
      <c r="D331" s="219" t="s">
        <v>193</v>
      </c>
      <c r="E331" s="220" t="s">
        <v>353</v>
      </c>
      <c r="F331" s="221" t="s">
        <v>354</v>
      </c>
      <c r="G331" s="222" t="s">
        <v>244</v>
      </c>
      <c r="H331" s="223">
        <v>0.76000000000000001</v>
      </c>
      <c r="I331" s="224"/>
      <c r="J331" s="225">
        <f>ROUND(I331*H331,2)</f>
        <v>0</v>
      </c>
      <c r="K331" s="221" t="s">
        <v>197</v>
      </c>
      <c r="L331" s="45"/>
      <c r="M331" s="226" t="s">
        <v>1</v>
      </c>
      <c r="N331" s="227" t="s">
        <v>43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198</v>
      </c>
      <c r="AT331" s="230" t="s">
        <v>193</v>
      </c>
      <c r="AU331" s="230" t="s">
        <v>88</v>
      </c>
      <c r="AY331" s="18" t="s">
        <v>190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86</v>
      </c>
      <c r="BK331" s="231">
        <f>ROUND(I331*H331,2)</f>
        <v>0</v>
      </c>
      <c r="BL331" s="18" t="s">
        <v>198</v>
      </c>
      <c r="BM331" s="230" t="s">
        <v>355</v>
      </c>
    </row>
    <row r="332" s="12" customFormat="1" ht="22.8" customHeight="1">
      <c r="A332" s="12"/>
      <c r="B332" s="203"/>
      <c r="C332" s="204"/>
      <c r="D332" s="205" t="s">
        <v>77</v>
      </c>
      <c r="E332" s="217" t="s">
        <v>191</v>
      </c>
      <c r="F332" s="217" t="s">
        <v>192</v>
      </c>
      <c r="G332" s="204"/>
      <c r="H332" s="204"/>
      <c r="I332" s="207"/>
      <c r="J332" s="218">
        <f>BK332</f>
        <v>0</v>
      </c>
      <c r="K332" s="204"/>
      <c r="L332" s="209"/>
      <c r="M332" s="210"/>
      <c r="N332" s="211"/>
      <c r="O332" s="211"/>
      <c r="P332" s="212">
        <f>P333</f>
        <v>0</v>
      </c>
      <c r="Q332" s="211"/>
      <c r="R332" s="212">
        <f>R333</f>
        <v>0</v>
      </c>
      <c r="S332" s="211"/>
      <c r="T332" s="213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4" t="s">
        <v>88</v>
      </c>
      <c r="AT332" s="215" t="s">
        <v>77</v>
      </c>
      <c r="AU332" s="215" t="s">
        <v>86</v>
      </c>
      <c r="AY332" s="214" t="s">
        <v>190</v>
      </c>
      <c r="BK332" s="216">
        <f>BK333</f>
        <v>0</v>
      </c>
    </row>
    <row r="333" s="2" customFormat="1" ht="16.5" customHeight="1">
      <c r="A333" s="39"/>
      <c r="B333" s="40"/>
      <c r="C333" s="219" t="s">
        <v>268</v>
      </c>
      <c r="D333" s="219" t="s">
        <v>193</v>
      </c>
      <c r="E333" s="220" t="s">
        <v>356</v>
      </c>
      <c r="F333" s="221" t="s">
        <v>357</v>
      </c>
      <c r="G333" s="222" t="s">
        <v>273</v>
      </c>
      <c r="H333" s="223">
        <v>1</v>
      </c>
      <c r="I333" s="224"/>
      <c r="J333" s="225">
        <f>ROUND(I333*H333,2)</f>
        <v>0</v>
      </c>
      <c r="K333" s="221" t="s">
        <v>1</v>
      </c>
      <c r="L333" s="45"/>
      <c r="M333" s="226" t="s">
        <v>1</v>
      </c>
      <c r="N333" s="227" t="s">
        <v>43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198</v>
      </c>
      <c r="AT333" s="230" t="s">
        <v>193</v>
      </c>
      <c r="AU333" s="230" t="s">
        <v>88</v>
      </c>
      <c r="AY333" s="18" t="s">
        <v>190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86</v>
      </c>
      <c r="BK333" s="231">
        <f>ROUND(I333*H333,2)</f>
        <v>0</v>
      </c>
      <c r="BL333" s="18" t="s">
        <v>198</v>
      </c>
      <c r="BM333" s="230" t="s">
        <v>358</v>
      </c>
    </row>
    <row r="334" s="12" customFormat="1" ht="22.8" customHeight="1">
      <c r="A334" s="12"/>
      <c r="B334" s="203"/>
      <c r="C334" s="204"/>
      <c r="D334" s="205" t="s">
        <v>77</v>
      </c>
      <c r="E334" s="217" t="s">
        <v>359</v>
      </c>
      <c r="F334" s="217" t="s">
        <v>360</v>
      </c>
      <c r="G334" s="204"/>
      <c r="H334" s="204"/>
      <c r="I334" s="207"/>
      <c r="J334" s="218">
        <f>BK334</f>
        <v>0</v>
      </c>
      <c r="K334" s="204"/>
      <c r="L334" s="209"/>
      <c r="M334" s="210"/>
      <c r="N334" s="211"/>
      <c r="O334" s="211"/>
      <c r="P334" s="212">
        <f>SUM(P335:P336)</f>
        <v>0</v>
      </c>
      <c r="Q334" s="211"/>
      <c r="R334" s="212">
        <f>SUM(R335:R336)</f>
        <v>0.85500000000000009</v>
      </c>
      <c r="S334" s="211"/>
      <c r="T334" s="213">
        <f>SUM(T335:T336)</f>
        <v>0.074999999999999997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4" t="s">
        <v>86</v>
      </c>
      <c r="AT334" s="215" t="s">
        <v>77</v>
      </c>
      <c r="AU334" s="215" t="s">
        <v>86</v>
      </c>
      <c r="AY334" s="214" t="s">
        <v>190</v>
      </c>
      <c r="BK334" s="216">
        <f>SUM(BK335:BK336)</f>
        <v>0</v>
      </c>
    </row>
    <row r="335" s="2" customFormat="1" ht="21.75" customHeight="1">
      <c r="A335" s="39"/>
      <c r="B335" s="40"/>
      <c r="C335" s="219" t="s">
        <v>361</v>
      </c>
      <c r="D335" s="219" t="s">
        <v>193</v>
      </c>
      <c r="E335" s="220" t="s">
        <v>362</v>
      </c>
      <c r="F335" s="221" t="s">
        <v>363</v>
      </c>
      <c r="G335" s="222" t="s">
        <v>213</v>
      </c>
      <c r="H335" s="223">
        <v>17.100000000000001</v>
      </c>
      <c r="I335" s="224"/>
      <c r="J335" s="225">
        <f>ROUND(I335*H335,2)</f>
        <v>0</v>
      </c>
      <c r="K335" s="221" t="s">
        <v>1</v>
      </c>
      <c r="L335" s="45"/>
      <c r="M335" s="226" t="s">
        <v>1</v>
      </c>
      <c r="N335" s="227" t="s">
        <v>43</v>
      </c>
      <c r="O335" s="92"/>
      <c r="P335" s="228">
        <f>O335*H335</f>
        <v>0</v>
      </c>
      <c r="Q335" s="228">
        <v>0.050000000000000003</v>
      </c>
      <c r="R335" s="228">
        <f>Q335*H335</f>
        <v>0.85500000000000009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210</v>
      </c>
      <c r="AT335" s="230" t="s">
        <v>193</v>
      </c>
      <c r="AU335" s="230" t="s">
        <v>88</v>
      </c>
      <c r="AY335" s="18" t="s">
        <v>190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86</v>
      </c>
      <c r="BK335" s="231">
        <f>ROUND(I335*H335,2)</f>
        <v>0</v>
      </c>
      <c r="BL335" s="18" t="s">
        <v>210</v>
      </c>
      <c r="BM335" s="230" t="s">
        <v>364</v>
      </c>
    </row>
    <row r="336" s="2" customFormat="1" ht="24.15" customHeight="1">
      <c r="A336" s="39"/>
      <c r="B336" s="40"/>
      <c r="C336" s="219" t="s">
        <v>365</v>
      </c>
      <c r="D336" s="219" t="s">
        <v>193</v>
      </c>
      <c r="E336" s="220" t="s">
        <v>366</v>
      </c>
      <c r="F336" s="221" t="s">
        <v>367</v>
      </c>
      <c r="G336" s="222" t="s">
        <v>196</v>
      </c>
      <c r="H336" s="223">
        <v>1</v>
      </c>
      <c r="I336" s="224"/>
      <c r="J336" s="225">
        <f>ROUND(I336*H336,2)</f>
        <v>0</v>
      </c>
      <c r="K336" s="221" t="s">
        <v>197</v>
      </c>
      <c r="L336" s="45"/>
      <c r="M336" s="226" t="s">
        <v>1</v>
      </c>
      <c r="N336" s="227" t="s">
        <v>43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0.074999999999999997</v>
      </c>
      <c r="T336" s="229">
        <f>S336*H336</f>
        <v>0.074999999999999997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210</v>
      </c>
      <c r="AT336" s="230" t="s">
        <v>193</v>
      </c>
      <c r="AU336" s="230" t="s">
        <v>88</v>
      </c>
      <c r="AY336" s="18" t="s">
        <v>190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86</v>
      </c>
      <c r="BK336" s="231">
        <f>ROUND(I336*H336,2)</f>
        <v>0</v>
      </c>
      <c r="BL336" s="18" t="s">
        <v>210</v>
      </c>
      <c r="BM336" s="230" t="s">
        <v>368</v>
      </c>
    </row>
    <row r="337" s="12" customFormat="1" ht="22.8" customHeight="1">
      <c r="A337" s="12"/>
      <c r="B337" s="203"/>
      <c r="C337" s="204"/>
      <c r="D337" s="205" t="s">
        <v>77</v>
      </c>
      <c r="E337" s="217" t="s">
        <v>369</v>
      </c>
      <c r="F337" s="217" t="s">
        <v>370</v>
      </c>
      <c r="G337" s="204"/>
      <c r="H337" s="204"/>
      <c r="I337" s="207"/>
      <c r="J337" s="218">
        <f>BK337</f>
        <v>0</v>
      </c>
      <c r="K337" s="204"/>
      <c r="L337" s="209"/>
      <c r="M337" s="210"/>
      <c r="N337" s="211"/>
      <c r="O337" s="211"/>
      <c r="P337" s="212">
        <f>SUM(P338:P340)</f>
        <v>0</v>
      </c>
      <c r="Q337" s="211"/>
      <c r="R337" s="212">
        <f>SUM(R338:R340)</f>
        <v>0.14999999999999999</v>
      </c>
      <c r="S337" s="211"/>
      <c r="T337" s="213">
        <f>SUM(T338:T340)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4" t="s">
        <v>86</v>
      </c>
      <c r="AT337" s="215" t="s">
        <v>77</v>
      </c>
      <c r="AU337" s="215" t="s">
        <v>86</v>
      </c>
      <c r="AY337" s="214" t="s">
        <v>190</v>
      </c>
      <c r="BK337" s="216">
        <f>SUM(BK338:BK340)</f>
        <v>0</v>
      </c>
    </row>
    <row r="338" s="2" customFormat="1" ht="24.15" customHeight="1">
      <c r="A338" s="39"/>
      <c r="B338" s="40"/>
      <c r="C338" s="219" t="s">
        <v>371</v>
      </c>
      <c r="D338" s="219" t="s">
        <v>193</v>
      </c>
      <c r="E338" s="220" t="s">
        <v>372</v>
      </c>
      <c r="F338" s="221" t="s">
        <v>373</v>
      </c>
      <c r="G338" s="222" t="s">
        <v>292</v>
      </c>
      <c r="H338" s="223">
        <v>126.05</v>
      </c>
      <c r="I338" s="224"/>
      <c r="J338" s="225">
        <f>ROUND(I338*H338,2)</f>
        <v>0</v>
      </c>
      <c r="K338" s="221" t="s">
        <v>197</v>
      </c>
      <c r="L338" s="45"/>
      <c r="M338" s="226" t="s">
        <v>1</v>
      </c>
      <c r="N338" s="227" t="s">
        <v>43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210</v>
      </c>
      <c r="AT338" s="230" t="s">
        <v>193</v>
      </c>
      <c r="AU338" s="230" t="s">
        <v>88</v>
      </c>
      <c r="AY338" s="18" t="s">
        <v>190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86</v>
      </c>
      <c r="BK338" s="231">
        <f>ROUND(I338*H338,2)</f>
        <v>0</v>
      </c>
      <c r="BL338" s="18" t="s">
        <v>210</v>
      </c>
      <c r="BM338" s="230" t="s">
        <v>374</v>
      </c>
    </row>
    <row r="339" s="2" customFormat="1" ht="16.5" customHeight="1">
      <c r="A339" s="39"/>
      <c r="B339" s="40"/>
      <c r="C339" s="219" t="s">
        <v>274</v>
      </c>
      <c r="D339" s="219" t="s">
        <v>193</v>
      </c>
      <c r="E339" s="220" t="s">
        <v>375</v>
      </c>
      <c r="F339" s="221" t="s">
        <v>376</v>
      </c>
      <c r="G339" s="222" t="s">
        <v>377</v>
      </c>
      <c r="H339" s="223">
        <v>1</v>
      </c>
      <c r="I339" s="224"/>
      <c r="J339" s="225">
        <f>ROUND(I339*H339,2)</f>
        <v>0</v>
      </c>
      <c r="K339" s="221" t="s">
        <v>1</v>
      </c>
      <c r="L339" s="45"/>
      <c r="M339" s="226" t="s">
        <v>1</v>
      </c>
      <c r="N339" s="227" t="s">
        <v>43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210</v>
      </c>
      <c r="AT339" s="230" t="s">
        <v>193</v>
      </c>
      <c r="AU339" s="230" t="s">
        <v>88</v>
      </c>
      <c r="AY339" s="18" t="s">
        <v>190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86</v>
      </c>
      <c r="BK339" s="231">
        <f>ROUND(I339*H339,2)</f>
        <v>0</v>
      </c>
      <c r="BL339" s="18" t="s">
        <v>210</v>
      </c>
      <c r="BM339" s="230" t="s">
        <v>378</v>
      </c>
    </row>
    <row r="340" s="2" customFormat="1" ht="16.5" customHeight="1">
      <c r="A340" s="39"/>
      <c r="B340" s="40"/>
      <c r="C340" s="255" t="s">
        <v>379</v>
      </c>
      <c r="D340" s="255" t="s">
        <v>299</v>
      </c>
      <c r="E340" s="256" t="s">
        <v>380</v>
      </c>
      <c r="F340" s="257" t="s">
        <v>381</v>
      </c>
      <c r="G340" s="258" t="s">
        <v>377</v>
      </c>
      <c r="H340" s="259">
        <v>1</v>
      </c>
      <c r="I340" s="260"/>
      <c r="J340" s="261">
        <f>ROUND(I340*H340,2)</f>
        <v>0</v>
      </c>
      <c r="K340" s="257" t="s">
        <v>1</v>
      </c>
      <c r="L340" s="262"/>
      <c r="M340" s="263" t="s">
        <v>1</v>
      </c>
      <c r="N340" s="264" t="s">
        <v>43</v>
      </c>
      <c r="O340" s="92"/>
      <c r="P340" s="228">
        <f>O340*H340</f>
        <v>0</v>
      </c>
      <c r="Q340" s="228">
        <v>0.14999999999999999</v>
      </c>
      <c r="R340" s="228">
        <f>Q340*H340</f>
        <v>0.14999999999999999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202</v>
      </c>
      <c r="AT340" s="230" t="s">
        <v>299</v>
      </c>
      <c r="AU340" s="230" t="s">
        <v>88</v>
      </c>
      <c r="AY340" s="18" t="s">
        <v>190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86</v>
      </c>
      <c r="BK340" s="231">
        <f>ROUND(I340*H340,2)</f>
        <v>0</v>
      </c>
      <c r="BL340" s="18" t="s">
        <v>210</v>
      </c>
      <c r="BM340" s="230" t="s">
        <v>382</v>
      </c>
    </row>
    <row r="341" s="12" customFormat="1" ht="22.8" customHeight="1">
      <c r="A341" s="12"/>
      <c r="B341" s="203"/>
      <c r="C341" s="204"/>
      <c r="D341" s="205" t="s">
        <v>77</v>
      </c>
      <c r="E341" s="217" t="s">
        <v>383</v>
      </c>
      <c r="F341" s="217" t="s">
        <v>384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P342</f>
        <v>0</v>
      </c>
      <c r="Q341" s="211"/>
      <c r="R341" s="212">
        <f>R342</f>
        <v>0</v>
      </c>
      <c r="S341" s="211"/>
      <c r="T341" s="213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86</v>
      </c>
      <c r="AT341" s="215" t="s">
        <v>77</v>
      </c>
      <c r="AU341" s="215" t="s">
        <v>86</v>
      </c>
      <c r="AY341" s="214" t="s">
        <v>190</v>
      </c>
      <c r="BK341" s="216">
        <f>BK342</f>
        <v>0</v>
      </c>
    </row>
    <row r="342" s="2" customFormat="1" ht="24.15" customHeight="1">
      <c r="A342" s="39"/>
      <c r="B342" s="40"/>
      <c r="C342" s="219" t="s">
        <v>385</v>
      </c>
      <c r="D342" s="219" t="s">
        <v>193</v>
      </c>
      <c r="E342" s="220" t="s">
        <v>386</v>
      </c>
      <c r="F342" s="221" t="s">
        <v>387</v>
      </c>
      <c r="G342" s="222" t="s">
        <v>244</v>
      </c>
      <c r="H342" s="223">
        <v>90.715999999999994</v>
      </c>
      <c r="I342" s="224"/>
      <c r="J342" s="225">
        <f>ROUND(I342*H342,2)</f>
        <v>0</v>
      </c>
      <c r="K342" s="221" t="s">
        <v>197</v>
      </c>
      <c r="L342" s="45"/>
      <c r="M342" s="226" t="s">
        <v>1</v>
      </c>
      <c r="N342" s="227" t="s">
        <v>43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210</v>
      </c>
      <c r="AT342" s="230" t="s">
        <v>193</v>
      </c>
      <c r="AU342" s="230" t="s">
        <v>88</v>
      </c>
      <c r="AY342" s="18" t="s">
        <v>190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86</v>
      </c>
      <c r="BK342" s="231">
        <f>ROUND(I342*H342,2)</f>
        <v>0</v>
      </c>
      <c r="BL342" s="18" t="s">
        <v>210</v>
      </c>
      <c r="BM342" s="230" t="s">
        <v>388</v>
      </c>
    </row>
    <row r="343" s="12" customFormat="1" ht="25.92" customHeight="1">
      <c r="A343" s="12"/>
      <c r="B343" s="203"/>
      <c r="C343" s="204"/>
      <c r="D343" s="205" t="s">
        <v>77</v>
      </c>
      <c r="E343" s="206" t="s">
        <v>389</v>
      </c>
      <c r="F343" s="206" t="s">
        <v>390</v>
      </c>
      <c r="G343" s="204"/>
      <c r="H343" s="204"/>
      <c r="I343" s="207"/>
      <c r="J343" s="208">
        <f>BK343</f>
        <v>0</v>
      </c>
      <c r="K343" s="204"/>
      <c r="L343" s="209"/>
      <c r="M343" s="210"/>
      <c r="N343" s="211"/>
      <c r="O343" s="211"/>
      <c r="P343" s="212">
        <f>P344+P346+P353+P355+P357+P372+P378+P382+P386+P391+P400+P403+P412+P420+P422+P425+P432+P434+P441+P447+P450+P453</f>
        <v>0</v>
      </c>
      <c r="Q343" s="211"/>
      <c r="R343" s="212">
        <f>R344+R346+R353+R355+R357+R372+R378+R382+R386+R391+R400+R403+R412+R420+R422+R425+R432+R434+R441+R447+R450+R453</f>
        <v>180.5114987</v>
      </c>
      <c r="S343" s="211"/>
      <c r="T343" s="213">
        <f>T344+T346+T353+T355+T357+T372+T378+T382+T386+T391+T400+T403+T412+T420+T422+T425+T432+T434+T441+T447+T450+T453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4" t="s">
        <v>86</v>
      </c>
      <c r="AT343" s="215" t="s">
        <v>77</v>
      </c>
      <c r="AU343" s="215" t="s">
        <v>78</v>
      </c>
      <c r="AY343" s="214" t="s">
        <v>190</v>
      </c>
      <c r="BK343" s="216">
        <f>BK344+BK346+BK353+BK355+BK357+BK372+BK378+BK382+BK386+BK391+BK400+BK403+BK412+BK420+BK422+BK425+BK432+BK434+BK441+BK447+BK450+BK453</f>
        <v>0</v>
      </c>
    </row>
    <row r="344" s="12" customFormat="1" ht="22.8" customHeight="1">
      <c r="A344" s="12"/>
      <c r="B344" s="203"/>
      <c r="C344" s="204"/>
      <c r="D344" s="205" t="s">
        <v>77</v>
      </c>
      <c r="E344" s="217" t="s">
        <v>8</v>
      </c>
      <c r="F344" s="217" t="s">
        <v>391</v>
      </c>
      <c r="G344" s="204"/>
      <c r="H344" s="204"/>
      <c r="I344" s="207"/>
      <c r="J344" s="218">
        <f>BK344</f>
        <v>0</v>
      </c>
      <c r="K344" s="204"/>
      <c r="L344" s="209"/>
      <c r="M344" s="210"/>
      <c r="N344" s="211"/>
      <c r="O344" s="211"/>
      <c r="P344" s="212">
        <f>P345</f>
        <v>0</v>
      </c>
      <c r="Q344" s="211"/>
      <c r="R344" s="212">
        <f>R345</f>
        <v>0</v>
      </c>
      <c r="S344" s="211"/>
      <c r="T344" s="213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4" t="s">
        <v>86</v>
      </c>
      <c r="AT344" s="215" t="s">
        <v>77</v>
      </c>
      <c r="AU344" s="215" t="s">
        <v>86</v>
      </c>
      <c r="AY344" s="214" t="s">
        <v>190</v>
      </c>
      <c r="BK344" s="216">
        <f>BK345</f>
        <v>0</v>
      </c>
    </row>
    <row r="345" s="2" customFormat="1" ht="24.15" customHeight="1">
      <c r="A345" s="39"/>
      <c r="B345" s="40"/>
      <c r="C345" s="219" t="s">
        <v>392</v>
      </c>
      <c r="D345" s="219" t="s">
        <v>193</v>
      </c>
      <c r="E345" s="220" t="s">
        <v>393</v>
      </c>
      <c r="F345" s="221" t="s">
        <v>394</v>
      </c>
      <c r="G345" s="222" t="s">
        <v>224</v>
      </c>
      <c r="H345" s="223">
        <v>32.68</v>
      </c>
      <c r="I345" s="224"/>
      <c r="J345" s="225">
        <f>ROUND(I345*H345,2)</f>
        <v>0</v>
      </c>
      <c r="K345" s="221" t="s">
        <v>197</v>
      </c>
      <c r="L345" s="45"/>
      <c r="M345" s="226" t="s">
        <v>1</v>
      </c>
      <c r="N345" s="227" t="s">
        <v>43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210</v>
      </c>
      <c r="AT345" s="230" t="s">
        <v>193</v>
      </c>
      <c r="AU345" s="230" t="s">
        <v>88</v>
      </c>
      <c r="AY345" s="18" t="s">
        <v>190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86</v>
      </c>
      <c r="BK345" s="231">
        <f>ROUND(I345*H345,2)</f>
        <v>0</v>
      </c>
      <c r="BL345" s="18" t="s">
        <v>210</v>
      </c>
      <c r="BM345" s="230" t="s">
        <v>395</v>
      </c>
    </row>
    <row r="346" s="12" customFormat="1" ht="22.8" customHeight="1">
      <c r="A346" s="12"/>
      <c r="B346" s="203"/>
      <c r="C346" s="204"/>
      <c r="D346" s="205" t="s">
        <v>77</v>
      </c>
      <c r="E346" s="217" t="s">
        <v>198</v>
      </c>
      <c r="F346" s="217" t="s">
        <v>277</v>
      </c>
      <c r="G346" s="204"/>
      <c r="H346" s="204"/>
      <c r="I346" s="207"/>
      <c r="J346" s="218">
        <f>BK346</f>
        <v>0</v>
      </c>
      <c r="K346" s="204"/>
      <c r="L346" s="209"/>
      <c r="M346" s="210"/>
      <c r="N346" s="211"/>
      <c r="O346" s="211"/>
      <c r="P346" s="212">
        <f>SUM(P347:P352)</f>
        <v>0</v>
      </c>
      <c r="Q346" s="211"/>
      <c r="R346" s="212">
        <f>SUM(R347:R352)</f>
        <v>0</v>
      </c>
      <c r="S346" s="211"/>
      <c r="T346" s="213">
        <f>SUM(T347:T352)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4" t="s">
        <v>86</v>
      </c>
      <c r="AT346" s="215" t="s">
        <v>77</v>
      </c>
      <c r="AU346" s="215" t="s">
        <v>86</v>
      </c>
      <c r="AY346" s="214" t="s">
        <v>190</v>
      </c>
      <c r="BK346" s="216">
        <f>SUM(BK347:BK352)</f>
        <v>0</v>
      </c>
    </row>
    <row r="347" s="2" customFormat="1" ht="24.15" customHeight="1">
      <c r="A347" s="39"/>
      <c r="B347" s="40"/>
      <c r="C347" s="219" t="s">
        <v>396</v>
      </c>
      <c r="D347" s="219" t="s">
        <v>193</v>
      </c>
      <c r="E347" s="220" t="s">
        <v>279</v>
      </c>
      <c r="F347" s="221" t="s">
        <v>280</v>
      </c>
      <c r="G347" s="222" t="s">
        <v>224</v>
      </c>
      <c r="H347" s="223">
        <v>32.68</v>
      </c>
      <c r="I347" s="224"/>
      <c r="J347" s="225">
        <f>ROUND(I347*H347,2)</f>
        <v>0</v>
      </c>
      <c r="K347" s="221" t="s">
        <v>197</v>
      </c>
      <c r="L347" s="45"/>
      <c r="M347" s="226" t="s">
        <v>1</v>
      </c>
      <c r="N347" s="227" t="s">
        <v>43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210</v>
      </c>
      <c r="AT347" s="230" t="s">
        <v>193</v>
      </c>
      <c r="AU347" s="230" t="s">
        <v>88</v>
      </c>
      <c r="AY347" s="18" t="s">
        <v>190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86</v>
      </c>
      <c r="BK347" s="231">
        <f>ROUND(I347*H347,2)</f>
        <v>0</v>
      </c>
      <c r="BL347" s="18" t="s">
        <v>210</v>
      </c>
      <c r="BM347" s="230" t="s">
        <v>397</v>
      </c>
    </row>
    <row r="348" s="13" customFormat="1">
      <c r="A348" s="13"/>
      <c r="B348" s="232"/>
      <c r="C348" s="233"/>
      <c r="D348" s="234" t="s">
        <v>218</v>
      </c>
      <c r="E348" s="235" t="s">
        <v>1</v>
      </c>
      <c r="F348" s="236" t="s">
        <v>398</v>
      </c>
      <c r="G348" s="233"/>
      <c r="H348" s="237">
        <v>32.68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218</v>
      </c>
      <c r="AU348" s="243" t="s">
        <v>88</v>
      </c>
      <c r="AV348" s="13" t="s">
        <v>88</v>
      </c>
      <c r="AW348" s="13" t="s">
        <v>32</v>
      </c>
      <c r="AX348" s="13" t="s">
        <v>86</v>
      </c>
      <c r="AY348" s="243" t="s">
        <v>190</v>
      </c>
    </row>
    <row r="349" s="2" customFormat="1" ht="33" customHeight="1">
      <c r="A349" s="39"/>
      <c r="B349" s="40"/>
      <c r="C349" s="219" t="s">
        <v>399</v>
      </c>
      <c r="D349" s="219" t="s">
        <v>193</v>
      </c>
      <c r="E349" s="220" t="s">
        <v>400</v>
      </c>
      <c r="F349" s="221" t="s">
        <v>401</v>
      </c>
      <c r="G349" s="222" t="s">
        <v>244</v>
      </c>
      <c r="H349" s="223">
        <v>60.457999999999998</v>
      </c>
      <c r="I349" s="224"/>
      <c r="J349" s="225">
        <f>ROUND(I349*H349,2)</f>
        <v>0</v>
      </c>
      <c r="K349" s="221" t="s">
        <v>197</v>
      </c>
      <c r="L349" s="45"/>
      <c r="M349" s="226" t="s">
        <v>1</v>
      </c>
      <c r="N349" s="227" t="s">
        <v>43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210</v>
      </c>
      <c r="AT349" s="230" t="s">
        <v>193</v>
      </c>
      <c r="AU349" s="230" t="s">
        <v>88</v>
      </c>
      <c r="AY349" s="18" t="s">
        <v>190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86</v>
      </c>
      <c r="BK349" s="231">
        <f>ROUND(I349*H349,2)</f>
        <v>0</v>
      </c>
      <c r="BL349" s="18" t="s">
        <v>210</v>
      </c>
      <c r="BM349" s="230" t="s">
        <v>402</v>
      </c>
    </row>
    <row r="350" s="13" customFormat="1">
      <c r="A350" s="13"/>
      <c r="B350" s="232"/>
      <c r="C350" s="233"/>
      <c r="D350" s="234" t="s">
        <v>218</v>
      </c>
      <c r="E350" s="235" t="s">
        <v>1</v>
      </c>
      <c r="F350" s="236" t="s">
        <v>403</v>
      </c>
      <c r="G350" s="233"/>
      <c r="H350" s="237">
        <v>60.457999999999998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218</v>
      </c>
      <c r="AU350" s="243" t="s">
        <v>88</v>
      </c>
      <c r="AV350" s="13" t="s">
        <v>88</v>
      </c>
      <c r="AW350" s="13" t="s">
        <v>32</v>
      </c>
      <c r="AX350" s="13" t="s">
        <v>86</v>
      </c>
      <c r="AY350" s="243" t="s">
        <v>190</v>
      </c>
    </row>
    <row r="351" s="2" customFormat="1" ht="37.8" customHeight="1">
      <c r="A351" s="39"/>
      <c r="B351" s="40"/>
      <c r="C351" s="219" t="s">
        <v>404</v>
      </c>
      <c r="D351" s="219" t="s">
        <v>193</v>
      </c>
      <c r="E351" s="220" t="s">
        <v>405</v>
      </c>
      <c r="F351" s="221" t="s">
        <v>406</v>
      </c>
      <c r="G351" s="222" t="s">
        <v>224</v>
      </c>
      <c r="H351" s="223">
        <v>32.68</v>
      </c>
      <c r="I351" s="224"/>
      <c r="J351" s="225">
        <f>ROUND(I351*H351,2)</f>
        <v>0</v>
      </c>
      <c r="K351" s="221" t="s">
        <v>197</v>
      </c>
      <c r="L351" s="45"/>
      <c r="M351" s="226" t="s">
        <v>1</v>
      </c>
      <c r="N351" s="227" t="s">
        <v>43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210</v>
      </c>
      <c r="AT351" s="230" t="s">
        <v>193</v>
      </c>
      <c r="AU351" s="230" t="s">
        <v>88</v>
      </c>
      <c r="AY351" s="18" t="s">
        <v>190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86</v>
      </c>
      <c r="BK351" s="231">
        <f>ROUND(I351*H351,2)</f>
        <v>0</v>
      </c>
      <c r="BL351" s="18" t="s">
        <v>210</v>
      </c>
      <c r="BM351" s="230" t="s">
        <v>407</v>
      </c>
    </row>
    <row r="352" s="13" customFormat="1">
      <c r="A352" s="13"/>
      <c r="B352" s="232"/>
      <c r="C352" s="233"/>
      <c r="D352" s="234" t="s">
        <v>218</v>
      </c>
      <c r="E352" s="235" t="s">
        <v>1</v>
      </c>
      <c r="F352" s="236" t="s">
        <v>398</v>
      </c>
      <c r="G352" s="233"/>
      <c r="H352" s="237">
        <v>32.68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218</v>
      </c>
      <c r="AU352" s="243" t="s">
        <v>88</v>
      </c>
      <c r="AV352" s="13" t="s">
        <v>88</v>
      </c>
      <c r="AW352" s="13" t="s">
        <v>32</v>
      </c>
      <c r="AX352" s="13" t="s">
        <v>86</v>
      </c>
      <c r="AY352" s="243" t="s">
        <v>190</v>
      </c>
    </row>
    <row r="353" s="12" customFormat="1" ht="22.8" customHeight="1">
      <c r="A353" s="12"/>
      <c r="B353" s="203"/>
      <c r="C353" s="204"/>
      <c r="D353" s="205" t="s">
        <v>77</v>
      </c>
      <c r="E353" s="217" t="s">
        <v>265</v>
      </c>
      <c r="F353" s="217" t="s">
        <v>285</v>
      </c>
      <c r="G353" s="204"/>
      <c r="H353" s="204"/>
      <c r="I353" s="207"/>
      <c r="J353" s="218">
        <f>BK353</f>
        <v>0</v>
      </c>
      <c r="K353" s="204"/>
      <c r="L353" s="209"/>
      <c r="M353" s="210"/>
      <c r="N353" s="211"/>
      <c r="O353" s="211"/>
      <c r="P353" s="212">
        <f>P354</f>
        <v>0</v>
      </c>
      <c r="Q353" s="211"/>
      <c r="R353" s="212">
        <f>R354</f>
        <v>0</v>
      </c>
      <c r="S353" s="211"/>
      <c r="T353" s="213">
        <f>T354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4" t="s">
        <v>86</v>
      </c>
      <c r="AT353" s="215" t="s">
        <v>77</v>
      </c>
      <c r="AU353" s="215" t="s">
        <v>86</v>
      </c>
      <c r="AY353" s="214" t="s">
        <v>190</v>
      </c>
      <c r="BK353" s="216">
        <f>BK354</f>
        <v>0</v>
      </c>
    </row>
    <row r="354" s="2" customFormat="1" ht="16.5" customHeight="1">
      <c r="A354" s="39"/>
      <c r="B354" s="40"/>
      <c r="C354" s="219" t="s">
        <v>408</v>
      </c>
      <c r="D354" s="219" t="s">
        <v>193</v>
      </c>
      <c r="E354" s="220" t="s">
        <v>409</v>
      </c>
      <c r="F354" s="221" t="s">
        <v>410</v>
      </c>
      <c r="G354" s="222" t="s">
        <v>224</v>
      </c>
      <c r="H354" s="223">
        <v>32.68</v>
      </c>
      <c r="I354" s="224"/>
      <c r="J354" s="225">
        <f>ROUND(I354*H354,2)</f>
        <v>0</v>
      </c>
      <c r="K354" s="221" t="s">
        <v>197</v>
      </c>
      <c r="L354" s="45"/>
      <c r="M354" s="226" t="s">
        <v>1</v>
      </c>
      <c r="N354" s="227" t="s">
        <v>43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210</v>
      </c>
      <c r="AT354" s="230" t="s">
        <v>193</v>
      </c>
      <c r="AU354" s="230" t="s">
        <v>88</v>
      </c>
      <c r="AY354" s="18" t="s">
        <v>190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86</v>
      </c>
      <c r="BK354" s="231">
        <f>ROUND(I354*H354,2)</f>
        <v>0</v>
      </c>
      <c r="BL354" s="18" t="s">
        <v>210</v>
      </c>
      <c r="BM354" s="230" t="s">
        <v>411</v>
      </c>
    </row>
    <row r="355" s="12" customFormat="1" ht="22.8" customHeight="1">
      <c r="A355" s="12"/>
      <c r="B355" s="203"/>
      <c r="C355" s="204"/>
      <c r="D355" s="205" t="s">
        <v>77</v>
      </c>
      <c r="E355" s="217" t="s">
        <v>231</v>
      </c>
      <c r="F355" s="217" t="s">
        <v>289</v>
      </c>
      <c r="G355" s="204"/>
      <c r="H355" s="204"/>
      <c r="I355" s="207"/>
      <c r="J355" s="218">
        <f>BK355</f>
        <v>0</v>
      </c>
      <c r="K355" s="204"/>
      <c r="L355" s="209"/>
      <c r="M355" s="210"/>
      <c r="N355" s="211"/>
      <c r="O355" s="211"/>
      <c r="P355" s="212">
        <f>P356</f>
        <v>0</v>
      </c>
      <c r="Q355" s="211"/>
      <c r="R355" s="212">
        <f>R356</f>
        <v>0</v>
      </c>
      <c r="S355" s="211"/>
      <c r="T355" s="213">
        <f>T356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4" t="s">
        <v>86</v>
      </c>
      <c r="AT355" s="215" t="s">
        <v>77</v>
      </c>
      <c r="AU355" s="215" t="s">
        <v>86</v>
      </c>
      <c r="AY355" s="214" t="s">
        <v>190</v>
      </c>
      <c r="BK355" s="216">
        <f>BK356</f>
        <v>0</v>
      </c>
    </row>
    <row r="356" s="2" customFormat="1" ht="24.15" customHeight="1">
      <c r="A356" s="39"/>
      <c r="B356" s="40"/>
      <c r="C356" s="219" t="s">
        <v>412</v>
      </c>
      <c r="D356" s="219" t="s">
        <v>193</v>
      </c>
      <c r="E356" s="220" t="s">
        <v>413</v>
      </c>
      <c r="F356" s="221" t="s">
        <v>414</v>
      </c>
      <c r="G356" s="222" t="s">
        <v>292</v>
      </c>
      <c r="H356" s="223">
        <v>251.41999999999999</v>
      </c>
      <c r="I356" s="224"/>
      <c r="J356" s="225">
        <f>ROUND(I356*H356,2)</f>
        <v>0</v>
      </c>
      <c r="K356" s="221" t="s">
        <v>197</v>
      </c>
      <c r="L356" s="45"/>
      <c r="M356" s="226" t="s">
        <v>1</v>
      </c>
      <c r="N356" s="227" t="s">
        <v>43</v>
      </c>
      <c r="O356" s="92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210</v>
      </c>
      <c r="AT356" s="230" t="s">
        <v>193</v>
      </c>
      <c r="AU356" s="230" t="s">
        <v>88</v>
      </c>
      <c r="AY356" s="18" t="s">
        <v>190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86</v>
      </c>
      <c r="BK356" s="231">
        <f>ROUND(I356*H356,2)</f>
        <v>0</v>
      </c>
      <c r="BL356" s="18" t="s">
        <v>210</v>
      </c>
      <c r="BM356" s="230" t="s">
        <v>415</v>
      </c>
    </row>
    <row r="357" s="12" customFormat="1" ht="22.8" customHeight="1">
      <c r="A357" s="12"/>
      <c r="B357" s="203"/>
      <c r="C357" s="204"/>
      <c r="D357" s="205" t="s">
        <v>77</v>
      </c>
      <c r="E357" s="217" t="s">
        <v>318</v>
      </c>
      <c r="F357" s="217" t="s">
        <v>416</v>
      </c>
      <c r="G357" s="204"/>
      <c r="H357" s="204"/>
      <c r="I357" s="207"/>
      <c r="J357" s="218">
        <f>BK357</f>
        <v>0</v>
      </c>
      <c r="K357" s="204"/>
      <c r="L357" s="209"/>
      <c r="M357" s="210"/>
      <c r="N357" s="211"/>
      <c r="O357" s="211"/>
      <c r="P357" s="212">
        <f>SUM(P358:P371)</f>
        <v>0</v>
      </c>
      <c r="Q357" s="211"/>
      <c r="R357" s="212">
        <f>SUM(R358:R371)</f>
        <v>37.509168100000004</v>
      </c>
      <c r="S357" s="211"/>
      <c r="T357" s="213">
        <f>SUM(T358:T371)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4" t="s">
        <v>86</v>
      </c>
      <c r="AT357" s="215" t="s">
        <v>77</v>
      </c>
      <c r="AU357" s="215" t="s">
        <v>86</v>
      </c>
      <c r="AY357" s="214" t="s">
        <v>190</v>
      </c>
      <c r="BK357" s="216">
        <f>SUM(BK358:BK371)</f>
        <v>0</v>
      </c>
    </row>
    <row r="358" s="2" customFormat="1" ht="16.5" customHeight="1">
      <c r="A358" s="39"/>
      <c r="B358" s="40"/>
      <c r="C358" s="219" t="s">
        <v>417</v>
      </c>
      <c r="D358" s="219" t="s">
        <v>193</v>
      </c>
      <c r="E358" s="220" t="s">
        <v>418</v>
      </c>
      <c r="F358" s="221" t="s">
        <v>419</v>
      </c>
      <c r="G358" s="222" t="s">
        <v>224</v>
      </c>
      <c r="H358" s="223">
        <v>0.91000000000000003</v>
      </c>
      <c r="I358" s="224"/>
      <c r="J358" s="225">
        <f>ROUND(I358*H358,2)</f>
        <v>0</v>
      </c>
      <c r="K358" s="221" t="s">
        <v>197</v>
      </c>
      <c r="L358" s="45"/>
      <c r="M358" s="226" t="s">
        <v>1</v>
      </c>
      <c r="N358" s="227" t="s">
        <v>43</v>
      </c>
      <c r="O358" s="92"/>
      <c r="P358" s="228">
        <f>O358*H358</f>
        <v>0</v>
      </c>
      <c r="Q358" s="228">
        <v>2.3010199999999998</v>
      </c>
      <c r="R358" s="228">
        <f>Q358*H358</f>
        <v>2.0939282000000001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210</v>
      </c>
      <c r="AT358" s="230" t="s">
        <v>193</v>
      </c>
      <c r="AU358" s="230" t="s">
        <v>88</v>
      </c>
      <c r="AY358" s="18" t="s">
        <v>190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86</v>
      </c>
      <c r="BK358" s="231">
        <f>ROUND(I358*H358,2)</f>
        <v>0</v>
      </c>
      <c r="BL358" s="18" t="s">
        <v>210</v>
      </c>
      <c r="BM358" s="230" t="s">
        <v>420</v>
      </c>
    </row>
    <row r="359" s="2" customFormat="1" ht="33" customHeight="1">
      <c r="A359" s="39"/>
      <c r="B359" s="40"/>
      <c r="C359" s="219" t="s">
        <v>421</v>
      </c>
      <c r="D359" s="219" t="s">
        <v>193</v>
      </c>
      <c r="E359" s="220" t="s">
        <v>422</v>
      </c>
      <c r="F359" s="221" t="s">
        <v>423</v>
      </c>
      <c r="G359" s="222" t="s">
        <v>292</v>
      </c>
      <c r="H359" s="223">
        <v>29.710000000000001</v>
      </c>
      <c r="I359" s="224"/>
      <c r="J359" s="225">
        <f>ROUND(I359*H359,2)</f>
        <v>0</v>
      </c>
      <c r="K359" s="221" t="s">
        <v>197</v>
      </c>
      <c r="L359" s="45"/>
      <c r="M359" s="226" t="s">
        <v>1</v>
      </c>
      <c r="N359" s="227" t="s">
        <v>43</v>
      </c>
      <c r="O359" s="92"/>
      <c r="P359" s="228">
        <f>O359*H359</f>
        <v>0</v>
      </c>
      <c r="Q359" s="228">
        <v>1.0203599999999999</v>
      </c>
      <c r="R359" s="228">
        <f>Q359*H359</f>
        <v>30.3148956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210</v>
      </c>
      <c r="AT359" s="230" t="s">
        <v>193</v>
      </c>
      <c r="AU359" s="230" t="s">
        <v>88</v>
      </c>
      <c r="AY359" s="18" t="s">
        <v>190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86</v>
      </c>
      <c r="BK359" s="231">
        <f>ROUND(I359*H359,2)</f>
        <v>0</v>
      </c>
      <c r="BL359" s="18" t="s">
        <v>210</v>
      </c>
      <c r="BM359" s="230" t="s">
        <v>424</v>
      </c>
    </row>
    <row r="360" s="2" customFormat="1" ht="24.15" customHeight="1">
      <c r="A360" s="39"/>
      <c r="B360" s="40"/>
      <c r="C360" s="219" t="s">
        <v>425</v>
      </c>
      <c r="D360" s="219" t="s">
        <v>193</v>
      </c>
      <c r="E360" s="220" t="s">
        <v>426</v>
      </c>
      <c r="F360" s="221" t="s">
        <v>427</v>
      </c>
      <c r="G360" s="222" t="s">
        <v>244</v>
      </c>
      <c r="H360" s="223">
        <v>1.1879999999999999</v>
      </c>
      <c r="I360" s="224"/>
      <c r="J360" s="225">
        <f>ROUND(I360*H360,2)</f>
        <v>0</v>
      </c>
      <c r="K360" s="221" t="s">
        <v>197</v>
      </c>
      <c r="L360" s="45"/>
      <c r="M360" s="226" t="s">
        <v>1</v>
      </c>
      <c r="N360" s="227" t="s">
        <v>43</v>
      </c>
      <c r="O360" s="92"/>
      <c r="P360" s="228">
        <f>O360*H360</f>
        <v>0</v>
      </c>
      <c r="Q360" s="228">
        <v>1.0593999999999999</v>
      </c>
      <c r="R360" s="228">
        <f>Q360*H360</f>
        <v>1.2585671999999999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210</v>
      </c>
      <c r="AT360" s="230" t="s">
        <v>193</v>
      </c>
      <c r="AU360" s="230" t="s">
        <v>88</v>
      </c>
      <c r="AY360" s="18" t="s">
        <v>190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86</v>
      </c>
      <c r="BK360" s="231">
        <f>ROUND(I360*H360,2)</f>
        <v>0</v>
      </c>
      <c r="BL360" s="18" t="s">
        <v>210</v>
      </c>
      <c r="BM360" s="230" t="s">
        <v>428</v>
      </c>
    </row>
    <row r="361" s="13" customFormat="1">
      <c r="A361" s="13"/>
      <c r="B361" s="232"/>
      <c r="C361" s="233"/>
      <c r="D361" s="234" t="s">
        <v>218</v>
      </c>
      <c r="E361" s="235" t="s">
        <v>1</v>
      </c>
      <c r="F361" s="236" t="s">
        <v>429</v>
      </c>
      <c r="G361" s="233"/>
      <c r="H361" s="237">
        <v>1.1879999999999999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218</v>
      </c>
      <c r="AU361" s="243" t="s">
        <v>88</v>
      </c>
      <c r="AV361" s="13" t="s">
        <v>88</v>
      </c>
      <c r="AW361" s="13" t="s">
        <v>32</v>
      </c>
      <c r="AX361" s="13" t="s">
        <v>78</v>
      </c>
      <c r="AY361" s="243" t="s">
        <v>190</v>
      </c>
    </row>
    <row r="362" s="14" customFormat="1">
      <c r="A362" s="14"/>
      <c r="B362" s="244"/>
      <c r="C362" s="245"/>
      <c r="D362" s="234" t="s">
        <v>218</v>
      </c>
      <c r="E362" s="246" t="s">
        <v>1</v>
      </c>
      <c r="F362" s="247" t="s">
        <v>221</v>
      </c>
      <c r="G362" s="245"/>
      <c r="H362" s="248">
        <v>1.1879999999999999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218</v>
      </c>
      <c r="AU362" s="254" t="s">
        <v>88</v>
      </c>
      <c r="AV362" s="14" t="s">
        <v>210</v>
      </c>
      <c r="AW362" s="14" t="s">
        <v>32</v>
      </c>
      <c r="AX362" s="14" t="s">
        <v>86</v>
      </c>
      <c r="AY362" s="254" t="s">
        <v>190</v>
      </c>
    </row>
    <row r="363" s="2" customFormat="1" ht="21.75" customHeight="1">
      <c r="A363" s="39"/>
      <c r="B363" s="40"/>
      <c r="C363" s="219" t="s">
        <v>430</v>
      </c>
      <c r="D363" s="219" t="s">
        <v>193</v>
      </c>
      <c r="E363" s="220" t="s">
        <v>431</v>
      </c>
      <c r="F363" s="221" t="s">
        <v>432</v>
      </c>
      <c r="G363" s="222" t="s">
        <v>244</v>
      </c>
      <c r="H363" s="223">
        <v>0.23999999999999999</v>
      </c>
      <c r="I363" s="224"/>
      <c r="J363" s="225">
        <f>ROUND(I363*H363,2)</f>
        <v>0</v>
      </c>
      <c r="K363" s="221" t="s">
        <v>197</v>
      </c>
      <c r="L363" s="45"/>
      <c r="M363" s="226" t="s">
        <v>1</v>
      </c>
      <c r="N363" s="227" t="s">
        <v>43</v>
      </c>
      <c r="O363" s="92"/>
      <c r="P363" s="228">
        <f>O363*H363</f>
        <v>0</v>
      </c>
      <c r="Q363" s="228">
        <v>1.0606199999999999</v>
      </c>
      <c r="R363" s="228">
        <f>Q363*H363</f>
        <v>0.25454879999999996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210</v>
      </c>
      <c r="AT363" s="230" t="s">
        <v>193</v>
      </c>
      <c r="AU363" s="230" t="s">
        <v>88</v>
      </c>
      <c r="AY363" s="18" t="s">
        <v>190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86</v>
      </c>
      <c r="BK363" s="231">
        <f>ROUND(I363*H363,2)</f>
        <v>0</v>
      </c>
      <c r="BL363" s="18" t="s">
        <v>210</v>
      </c>
      <c r="BM363" s="230" t="s">
        <v>433</v>
      </c>
    </row>
    <row r="364" s="2" customFormat="1" ht="16.5" customHeight="1">
      <c r="A364" s="39"/>
      <c r="B364" s="40"/>
      <c r="C364" s="219" t="s">
        <v>434</v>
      </c>
      <c r="D364" s="219" t="s">
        <v>193</v>
      </c>
      <c r="E364" s="220" t="s">
        <v>435</v>
      </c>
      <c r="F364" s="221" t="s">
        <v>436</v>
      </c>
      <c r="G364" s="222" t="s">
        <v>224</v>
      </c>
      <c r="H364" s="223">
        <v>0.25</v>
      </c>
      <c r="I364" s="224"/>
      <c r="J364" s="225">
        <f>ROUND(I364*H364,2)</f>
        <v>0</v>
      </c>
      <c r="K364" s="221" t="s">
        <v>197</v>
      </c>
      <c r="L364" s="45"/>
      <c r="M364" s="226" t="s">
        <v>1</v>
      </c>
      <c r="N364" s="227" t="s">
        <v>43</v>
      </c>
      <c r="O364" s="92"/>
      <c r="P364" s="228">
        <f>O364*H364</f>
        <v>0</v>
      </c>
      <c r="Q364" s="228">
        <v>2.5018699999999998</v>
      </c>
      <c r="R364" s="228">
        <f>Q364*H364</f>
        <v>0.62546749999999995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210</v>
      </c>
      <c r="AT364" s="230" t="s">
        <v>193</v>
      </c>
      <c r="AU364" s="230" t="s">
        <v>88</v>
      </c>
      <c r="AY364" s="18" t="s">
        <v>190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86</v>
      </c>
      <c r="BK364" s="231">
        <f>ROUND(I364*H364,2)</f>
        <v>0</v>
      </c>
      <c r="BL364" s="18" t="s">
        <v>210</v>
      </c>
      <c r="BM364" s="230" t="s">
        <v>437</v>
      </c>
    </row>
    <row r="365" s="2" customFormat="1" ht="16.5" customHeight="1">
      <c r="A365" s="39"/>
      <c r="B365" s="40"/>
      <c r="C365" s="219" t="s">
        <v>438</v>
      </c>
      <c r="D365" s="219" t="s">
        <v>193</v>
      </c>
      <c r="E365" s="220" t="s">
        <v>439</v>
      </c>
      <c r="F365" s="221" t="s">
        <v>440</v>
      </c>
      <c r="G365" s="222" t="s">
        <v>292</v>
      </c>
      <c r="H365" s="223">
        <v>0.79000000000000004</v>
      </c>
      <c r="I365" s="224"/>
      <c r="J365" s="225">
        <f>ROUND(I365*H365,2)</f>
        <v>0</v>
      </c>
      <c r="K365" s="221" t="s">
        <v>197</v>
      </c>
      <c r="L365" s="45"/>
      <c r="M365" s="226" t="s">
        <v>1</v>
      </c>
      <c r="N365" s="227" t="s">
        <v>43</v>
      </c>
      <c r="O365" s="92"/>
      <c r="P365" s="228">
        <f>O365*H365</f>
        <v>0</v>
      </c>
      <c r="Q365" s="228">
        <v>0.0029399999999999999</v>
      </c>
      <c r="R365" s="228">
        <f>Q365*H365</f>
        <v>0.0023226000000000002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210</v>
      </c>
      <c r="AT365" s="230" t="s">
        <v>193</v>
      </c>
      <c r="AU365" s="230" t="s">
        <v>88</v>
      </c>
      <c r="AY365" s="18" t="s">
        <v>190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86</v>
      </c>
      <c r="BK365" s="231">
        <f>ROUND(I365*H365,2)</f>
        <v>0</v>
      </c>
      <c r="BL365" s="18" t="s">
        <v>210</v>
      </c>
      <c r="BM365" s="230" t="s">
        <v>441</v>
      </c>
    </row>
    <row r="366" s="2" customFormat="1" ht="16.5" customHeight="1">
      <c r="A366" s="39"/>
      <c r="B366" s="40"/>
      <c r="C366" s="219" t="s">
        <v>442</v>
      </c>
      <c r="D366" s="219" t="s">
        <v>193</v>
      </c>
      <c r="E366" s="220" t="s">
        <v>443</v>
      </c>
      <c r="F366" s="221" t="s">
        <v>444</v>
      </c>
      <c r="G366" s="222" t="s">
        <v>292</v>
      </c>
      <c r="H366" s="223">
        <v>0.79000000000000004</v>
      </c>
      <c r="I366" s="224"/>
      <c r="J366" s="225">
        <f>ROUND(I366*H366,2)</f>
        <v>0</v>
      </c>
      <c r="K366" s="221" t="s">
        <v>197</v>
      </c>
      <c r="L366" s="45"/>
      <c r="M366" s="226" t="s">
        <v>1</v>
      </c>
      <c r="N366" s="227" t="s">
        <v>43</v>
      </c>
      <c r="O366" s="92"/>
      <c r="P366" s="228">
        <f>O366*H366</f>
        <v>0</v>
      </c>
      <c r="Q366" s="228">
        <v>0</v>
      </c>
      <c r="R366" s="228">
        <f>Q366*H366</f>
        <v>0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210</v>
      </c>
      <c r="AT366" s="230" t="s">
        <v>193</v>
      </c>
      <c r="AU366" s="230" t="s">
        <v>88</v>
      </c>
      <c r="AY366" s="18" t="s">
        <v>190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86</v>
      </c>
      <c r="BK366" s="231">
        <f>ROUND(I366*H366,2)</f>
        <v>0</v>
      </c>
      <c r="BL366" s="18" t="s">
        <v>210</v>
      </c>
      <c r="BM366" s="230" t="s">
        <v>445</v>
      </c>
    </row>
    <row r="367" s="2" customFormat="1" ht="21.75" customHeight="1">
      <c r="A367" s="39"/>
      <c r="B367" s="40"/>
      <c r="C367" s="219" t="s">
        <v>304</v>
      </c>
      <c r="D367" s="219" t="s">
        <v>193</v>
      </c>
      <c r="E367" s="220" t="s">
        <v>446</v>
      </c>
      <c r="F367" s="221" t="s">
        <v>447</v>
      </c>
      <c r="G367" s="222" t="s">
        <v>244</v>
      </c>
      <c r="H367" s="223">
        <v>0.02</v>
      </c>
      <c r="I367" s="224"/>
      <c r="J367" s="225">
        <f>ROUND(I367*H367,2)</f>
        <v>0</v>
      </c>
      <c r="K367" s="221" t="s">
        <v>197</v>
      </c>
      <c r="L367" s="45"/>
      <c r="M367" s="226" t="s">
        <v>1</v>
      </c>
      <c r="N367" s="227" t="s">
        <v>43</v>
      </c>
      <c r="O367" s="92"/>
      <c r="P367" s="228">
        <f>O367*H367</f>
        <v>0</v>
      </c>
      <c r="Q367" s="228">
        <v>1.0606199999999999</v>
      </c>
      <c r="R367" s="228">
        <f>Q367*H367</f>
        <v>0.021212399999999999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210</v>
      </c>
      <c r="AT367" s="230" t="s">
        <v>193</v>
      </c>
      <c r="AU367" s="230" t="s">
        <v>88</v>
      </c>
      <c r="AY367" s="18" t="s">
        <v>190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86</v>
      </c>
      <c r="BK367" s="231">
        <f>ROUND(I367*H367,2)</f>
        <v>0</v>
      </c>
      <c r="BL367" s="18" t="s">
        <v>210</v>
      </c>
      <c r="BM367" s="230" t="s">
        <v>448</v>
      </c>
    </row>
    <row r="368" s="2" customFormat="1" ht="16.5" customHeight="1">
      <c r="A368" s="39"/>
      <c r="B368" s="40"/>
      <c r="C368" s="219" t="s">
        <v>449</v>
      </c>
      <c r="D368" s="219" t="s">
        <v>193</v>
      </c>
      <c r="E368" s="220" t="s">
        <v>450</v>
      </c>
      <c r="F368" s="221" t="s">
        <v>451</v>
      </c>
      <c r="G368" s="222" t="s">
        <v>224</v>
      </c>
      <c r="H368" s="223">
        <v>0.67000000000000004</v>
      </c>
      <c r="I368" s="224"/>
      <c r="J368" s="225">
        <f>ROUND(I368*H368,2)</f>
        <v>0</v>
      </c>
      <c r="K368" s="221" t="s">
        <v>197</v>
      </c>
      <c r="L368" s="45"/>
      <c r="M368" s="226" t="s">
        <v>1</v>
      </c>
      <c r="N368" s="227" t="s">
        <v>43</v>
      </c>
      <c r="O368" s="92"/>
      <c r="P368" s="228">
        <f>O368*H368</f>
        <v>0</v>
      </c>
      <c r="Q368" s="228">
        <v>2.5018699999999998</v>
      </c>
      <c r="R368" s="228">
        <f>Q368*H368</f>
        <v>1.6762528999999999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210</v>
      </c>
      <c r="AT368" s="230" t="s">
        <v>193</v>
      </c>
      <c r="AU368" s="230" t="s">
        <v>88</v>
      </c>
      <c r="AY368" s="18" t="s">
        <v>190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86</v>
      </c>
      <c r="BK368" s="231">
        <f>ROUND(I368*H368,2)</f>
        <v>0</v>
      </c>
      <c r="BL368" s="18" t="s">
        <v>210</v>
      </c>
      <c r="BM368" s="230" t="s">
        <v>452</v>
      </c>
    </row>
    <row r="369" s="2" customFormat="1" ht="16.5" customHeight="1">
      <c r="A369" s="39"/>
      <c r="B369" s="40"/>
      <c r="C369" s="219" t="s">
        <v>453</v>
      </c>
      <c r="D369" s="219" t="s">
        <v>193</v>
      </c>
      <c r="E369" s="220" t="s">
        <v>454</v>
      </c>
      <c r="F369" s="221" t="s">
        <v>455</v>
      </c>
      <c r="G369" s="222" t="s">
        <v>292</v>
      </c>
      <c r="H369" s="223">
        <v>3.4100000000000001</v>
      </c>
      <c r="I369" s="224"/>
      <c r="J369" s="225">
        <f>ROUND(I369*H369,2)</f>
        <v>0</v>
      </c>
      <c r="K369" s="221" t="s">
        <v>197</v>
      </c>
      <c r="L369" s="45"/>
      <c r="M369" s="226" t="s">
        <v>1</v>
      </c>
      <c r="N369" s="227" t="s">
        <v>43</v>
      </c>
      <c r="O369" s="92"/>
      <c r="P369" s="228">
        <f>O369*H369</f>
        <v>0</v>
      </c>
      <c r="Q369" s="228">
        <v>0.0026900000000000001</v>
      </c>
      <c r="R369" s="228">
        <f>Q369*H369</f>
        <v>0.0091729000000000012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210</v>
      </c>
      <c r="AT369" s="230" t="s">
        <v>193</v>
      </c>
      <c r="AU369" s="230" t="s">
        <v>88</v>
      </c>
      <c r="AY369" s="18" t="s">
        <v>190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86</v>
      </c>
      <c r="BK369" s="231">
        <f>ROUND(I369*H369,2)</f>
        <v>0</v>
      </c>
      <c r="BL369" s="18" t="s">
        <v>210</v>
      </c>
      <c r="BM369" s="230" t="s">
        <v>456</v>
      </c>
    </row>
    <row r="370" s="2" customFormat="1" ht="16.5" customHeight="1">
      <c r="A370" s="39"/>
      <c r="B370" s="40"/>
      <c r="C370" s="219" t="s">
        <v>311</v>
      </c>
      <c r="D370" s="219" t="s">
        <v>193</v>
      </c>
      <c r="E370" s="220" t="s">
        <v>457</v>
      </c>
      <c r="F370" s="221" t="s">
        <v>458</v>
      </c>
      <c r="G370" s="222" t="s">
        <v>292</v>
      </c>
      <c r="H370" s="223">
        <v>3.4100000000000001</v>
      </c>
      <c r="I370" s="224"/>
      <c r="J370" s="225">
        <f>ROUND(I370*H370,2)</f>
        <v>0</v>
      </c>
      <c r="K370" s="221" t="s">
        <v>197</v>
      </c>
      <c r="L370" s="45"/>
      <c r="M370" s="226" t="s">
        <v>1</v>
      </c>
      <c r="N370" s="227" t="s">
        <v>43</v>
      </c>
      <c r="O370" s="92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210</v>
      </c>
      <c r="AT370" s="230" t="s">
        <v>193</v>
      </c>
      <c r="AU370" s="230" t="s">
        <v>88</v>
      </c>
      <c r="AY370" s="18" t="s">
        <v>190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86</v>
      </c>
      <c r="BK370" s="231">
        <f>ROUND(I370*H370,2)</f>
        <v>0</v>
      </c>
      <c r="BL370" s="18" t="s">
        <v>210</v>
      </c>
      <c r="BM370" s="230" t="s">
        <v>459</v>
      </c>
    </row>
    <row r="371" s="2" customFormat="1" ht="24.15" customHeight="1">
      <c r="A371" s="39"/>
      <c r="B371" s="40"/>
      <c r="C371" s="219" t="s">
        <v>460</v>
      </c>
      <c r="D371" s="219" t="s">
        <v>193</v>
      </c>
      <c r="E371" s="220" t="s">
        <v>461</v>
      </c>
      <c r="F371" s="221" t="s">
        <v>462</v>
      </c>
      <c r="G371" s="222" t="s">
        <v>224</v>
      </c>
      <c r="H371" s="223">
        <v>0.57999999999999996</v>
      </c>
      <c r="I371" s="224"/>
      <c r="J371" s="225">
        <f>ROUND(I371*H371,2)</f>
        <v>0</v>
      </c>
      <c r="K371" s="221" t="s">
        <v>197</v>
      </c>
      <c r="L371" s="45"/>
      <c r="M371" s="226" t="s">
        <v>1</v>
      </c>
      <c r="N371" s="227" t="s">
        <v>43</v>
      </c>
      <c r="O371" s="92"/>
      <c r="P371" s="228">
        <f>O371*H371</f>
        <v>0</v>
      </c>
      <c r="Q371" s="228">
        <v>2.1600000000000001</v>
      </c>
      <c r="R371" s="228">
        <f>Q371*H371</f>
        <v>1.2527999999999999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210</v>
      </c>
      <c r="AT371" s="230" t="s">
        <v>193</v>
      </c>
      <c r="AU371" s="230" t="s">
        <v>88</v>
      </c>
      <c r="AY371" s="18" t="s">
        <v>190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86</v>
      </c>
      <c r="BK371" s="231">
        <f>ROUND(I371*H371,2)</f>
        <v>0</v>
      </c>
      <c r="BL371" s="18" t="s">
        <v>210</v>
      </c>
      <c r="BM371" s="230" t="s">
        <v>463</v>
      </c>
    </row>
    <row r="372" s="12" customFormat="1" ht="22.8" customHeight="1">
      <c r="A372" s="12"/>
      <c r="B372" s="203"/>
      <c r="C372" s="204"/>
      <c r="D372" s="205" t="s">
        <v>77</v>
      </c>
      <c r="E372" s="217" t="s">
        <v>335</v>
      </c>
      <c r="F372" s="217" t="s">
        <v>464</v>
      </c>
      <c r="G372" s="204"/>
      <c r="H372" s="204"/>
      <c r="I372" s="207"/>
      <c r="J372" s="218">
        <f>BK372</f>
        <v>0</v>
      </c>
      <c r="K372" s="204"/>
      <c r="L372" s="209"/>
      <c r="M372" s="210"/>
      <c r="N372" s="211"/>
      <c r="O372" s="211"/>
      <c r="P372" s="212">
        <f>SUM(P373:P377)</f>
        <v>0</v>
      </c>
      <c r="Q372" s="211"/>
      <c r="R372" s="212">
        <f>SUM(R373:R377)</f>
        <v>8.1046056999999987</v>
      </c>
      <c r="S372" s="211"/>
      <c r="T372" s="213">
        <f>SUM(T373:T377)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4" t="s">
        <v>86</v>
      </c>
      <c r="AT372" s="215" t="s">
        <v>77</v>
      </c>
      <c r="AU372" s="215" t="s">
        <v>86</v>
      </c>
      <c r="AY372" s="214" t="s">
        <v>190</v>
      </c>
      <c r="BK372" s="216">
        <f>SUM(BK373:BK377)</f>
        <v>0</v>
      </c>
    </row>
    <row r="373" s="2" customFormat="1" ht="37.8" customHeight="1">
      <c r="A373" s="39"/>
      <c r="B373" s="40"/>
      <c r="C373" s="219" t="s">
        <v>465</v>
      </c>
      <c r="D373" s="219" t="s">
        <v>193</v>
      </c>
      <c r="E373" s="220" t="s">
        <v>466</v>
      </c>
      <c r="F373" s="221" t="s">
        <v>467</v>
      </c>
      <c r="G373" s="222" t="s">
        <v>292</v>
      </c>
      <c r="H373" s="223">
        <v>7.2599999999999998</v>
      </c>
      <c r="I373" s="224"/>
      <c r="J373" s="225">
        <f>ROUND(I373*H373,2)</f>
        <v>0</v>
      </c>
      <c r="K373" s="221" t="s">
        <v>197</v>
      </c>
      <c r="L373" s="45"/>
      <c r="M373" s="226" t="s">
        <v>1</v>
      </c>
      <c r="N373" s="227" t="s">
        <v>43</v>
      </c>
      <c r="O373" s="92"/>
      <c r="P373" s="228">
        <f>O373*H373</f>
        <v>0</v>
      </c>
      <c r="Q373" s="228">
        <v>1.0203599999999999</v>
      </c>
      <c r="R373" s="228">
        <f>Q373*H373</f>
        <v>7.407813599999999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210</v>
      </c>
      <c r="AT373" s="230" t="s">
        <v>193</v>
      </c>
      <c r="AU373" s="230" t="s">
        <v>88</v>
      </c>
      <c r="AY373" s="18" t="s">
        <v>190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86</v>
      </c>
      <c r="BK373" s="231">
        <f>ROUND(I373*H373,2)</f>
        <v>0</v>
      </c>
      <c r="BL373" s="18" t="s">
        <v>210</v>
      </c>
      <c r="BM373" s="230" t="s">
        <v>468</v>
      </c>
    </row>
    <row r="374" s="2" customFormat="1" ht="37.8" customHeight="1">
      <c r="A374" s="39"/>
      <c r="B374" s="40"/>
      <c r="C374" s="219" t="s">
        <v>469</v>
      </c>
      <c r="D374" s="219" t="s">
        <v>193</v>
      </c>
      <c r="E374" s="220" t="s">
        <v>470</v>
      </c>
      <c r="F374" s="221" t="s">
        <v>471</v>
      </c>
      <c r="G374" s="222" t="s">
        <v>292</v>
      </c>
      <c r="H374" s="223">
        <v>1</v>
      </c>
      <c r="I374" s="224"/>
      <c r="J374" s="225">
        <f>ROUND(I374*H374,2)</f>
        <v>0</v>
      </c>
      <c r="K374" s="221" t="s">
        <v>197</v>
      </c>
      <c r="L374" s="45"/>
      <c r="M374" s="226" t="s">
        <v>1</v>
      </c>
      <c r="N374" s="227" t="s">
        <v>43</v>
      </c>
      <c r="O374" s="92"/>
      <c r="P374" s="228">
        <f>O374*H374</f>
        <v>0</v>
      </c>
      <c r="Q374" s="228">
        <v>0.37678</v>
      </c>
      <c r="R374" s="228">
        <f>Q374*H374</f>
        <v>0.37678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210</v>
      </c>
      <c r="AT374" s="230" t="s">
        <v>193</v>
      </c>
      <c r="AU374" s="230" t="s">
        <v>88</v>
      </c>
      <c r="AY374" s="18" t="s">
        <v>190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86</v>
      </c>
      <c r="BK374" s="231">
        <f>ROUND(I374*H374,2)</f>
        <v>0</v>
      </c>
      <c r="BL374" s="18" t="s">
        <v>210</v>
      </c>
      <c r="BM374" s="230" t="s">
        <v>472</v>
      </c>
    </row>
    <row r="375" s="2" customFormat="1" ht="16.5" customHeight="1">
      <c r="A375" s="39"/>
      <c r="B375" s="40"/>
      <c r="C375" s="219" t="s">
        <v>473</v>
      </c>
      <c r="D375" s="219" t="s">
        <v>193</v>
      </c>
      <c r="E375" s="220" t="s">
        <v>474</v>
      </c>
      <c r="F375" s="221" t="s">
        <v>475</v>
      </c>
      <c r="G375" s="222" t="s">
        <v>244</v>
      </c>
      <c r="H375" s="223">
        <v>0.30499999999999999</v>
      </c>
      <c r="I375" s="224"/>
      <c r="J375" s="225">
        <f>ROUND(I375*H375,2)</f>
        <v>0</v>
      </c>
      <c r="K375" s="221" t="s">
        <v>197</v>
      </c>
      <c r="L375" s="45"/>
      <c r="M375" s="226" t="s">
        <v>1</v>
      </c>
      <c r="N375" s="227" t="s">
        <v>43</v>
      </c>
      <c r="O375" s="92"/>
      <c r="P375" s="228">
        <f>O375*H375</f>
        <v>0</v>
      </c>
      <c r="Q375" s="228">
        <v>1.04922</v>
      </c>
      <c r="R375" s="228">
        <f>Q375*H375</f>
        <v>0.32001210000000002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210</v>
      </c>
      <c r="AT375" s="230" t="s">
        <v>193</v>
      </c>
      <c r="AU375" s="230" t="s">
        <v>88</v>
      </c>
      <c r="AY375" s="18" t="s">
        <v>190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86</v>
      </c>
      <c r="BK375" s="231">
        <f>ROUND(I375*H375,2)</f>
        <v>0</v>
      </c>
      <c r="BL375" s="18" t="s">
        <v>210</v>
      </c>
      <c r="BM375" s="230" t="s">
        <v>476</v>
      </c>
    </row>
    <row r="376" s="13" customFormat="1">
      <c r="A376" s="13"/>
      <c r="B376" s="232"/>
      <c r="C376" s="233"/>
      <c r="D376" s="234" t="s">
        <v>218</v>
      </c>
      <c r="E376" s="235" t="s">
        <v>1</v>
      </c>
      <c r="F376" s="236" t="s">
        <v>477</v>
      </c>
      <c r="G376" s="233"/>
      <c r="H376" s="237">
        <v>0.30499999999999999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218</v>
      </c>
      <c r="AU376" s="243" t="s">
        <v>88</v>
      </c>
      <c r="AV376" s="13" t="s">
        <v>88</v>
      </c>
      <c r="AW376" s="13" t="s">
        <v>32</v>
      </c>
      <c r="AX376" s="13" t="s">
        <v>78</v>
      </c>
      <c r="AY376" s="243" t="s">
        <v>190</v>
      </c>
    </row>
    <row r="377" s="14" customFormat="1">
      <c r="A377" s="14"/>
      <c r="B377" s="244"/>
      <c r="C377" s="245"/>
      <c r="D377" s="234" t="s">
        <v>218</v>
      </c>
      <c r="E377" s="246" t="s">
        <v>1</v>
      </c>
      <c r="F377" s="247" t="s">
        <v>221</v>
      </c>
      <c r="G377" s="245"/>
      <c r="H377" s="248">
        <v>0.30499999999999999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218</v>
      </c>
      <c r="AU377" s="254" t="s">
        <v>88</v>
      </c>
      <c r="AV377" s="14" t="s">
        <v>210</v>
      </c>
      <c r="AW377" s="14" t="s">
        <v>32</v>
      </c>
      <c r="AX377" s="14" t="s">
        <v>86</v>
      </c>
      <c r="AY377" s="254" t="s">
        <v>190</v>
      </c>
    </row>
    <row r="378" s="12" customFormat="1" ht="22.8" customHeight="1">
      <c r="A378" s="12"/>
      <c r="B378" s="203"/>
      <c r="C378" s="204"/>
      <c r="D378" s="205" t="s">
        <v>77</v>
      </c>
      <c r="E378" s="217" t="s">
        <v>379</v>
      </c>
      <c r="F378" s="217" t="s">
        <v>478</v>
      </c>
      <c r="G378" s="204"/>
      <c r="H378" s="204"/>
      <c r="I378" s="207"/>
      <c r="J378" s="218">
        <f>BK378</f>
        <v>0</v>
      </c>
      <c r="K378" s="204"/>
      <c r="L378" s="209"/>
      <c r="M378" s="210"/>
      <c r="N378" s="211"/>
      <c r="O378" s="211"/>
      <c r="P378" s="212">
        <f>SUM(P379:P381)</f>
        <v>0</v>
      </c>
      <c r="Q378" s="211"/>
      <c r="R378" s="212">
        <f>SUM(R379:R381)</f>
        <v>0.90163199999999999</v>
      </c>
      <c r="S378" s="211"/>
      <c r="T378" s="213">
        <f>SUM(T379:T381)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4" t="s">
        <v>86</v>
      </c>
      <c r="AT378" s="215" t="s">
        <v>77</v>
      </c>
      <c r="AU378" s="215" t="s">
        <v>86</v>
      </c>
      <c r="AY378" s="214" t="s">
        <v>190</v>
      </c>
      <c r="BK378" s="216">
        <f>SUM(BK379:BK381)</f>
        <v>0</v>
      </c>
    </row>
    <row r="379" s="2" customFormat="1" ht="24.15" customHeight="1">
      <c r="A379" s="39"/>
      <c r="B379" s="40"/>
      <c r="C379" s="219" t="s">
        <v>479</v>
      </c>
      <c r="D379" s="219" t="s">
        <v>193</v>
      </c>
      <c r="E379" s="220" t="s">
        <v>480</v>
      </c>
      <c r="F379" s="221" t="s">
        <v>481</v>
      </c>
      <c r="G379" s="222" t="s">
        <v>196</v>
      </c>
      <c r="H379" s="223">
        <v>14</v>
      </c>
      <c r="I379" s="224"/>
      <c r="J379" s="225">
        <f>ROUND(I379*H379,2)</f>
        <v>0</v>
      </c>
      <c r="K379" s="221" t="s">
        <v>197</v>
      </c>
      <c r="L379" s="45"/>
      <c r="M379" s="226" t="s">
        <v>1</v>
      </c>
      <c r="N379" s="227" t="s">
        <v>43</v>
      </c>
      <c r="O379" s="92"/>
      <c r="P379" s="228">
        <f>O379*H379</f>
        <v>0</v>
      </c>
      <c r="Q379" s="228">
        <v>0.0022899999999999999</v>
      </c>
      <c r="R379" s="228">
        <f>Q379*H379</f>
        <v>0.032059999999999998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210</v>
      </c>
      <c r="AT379" s="230" t="s">
        <v>193</v>
      </c>
      <c r="AU379" s="230" t="s">
        <v>88</v>
      </c>
      <c r="AY379" s="18" t="s">
        <v>190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86</v>
      </c>
      <c r="BK379" s="231">
        <f>ROUND(I379*H379,2)</f>
        <v>0</v>
      </c>
      <c r="BL379" s="18" t="s">
        <v>210</v>
      </c>
      <c r="BM379" s="230" t="s">
        <v>482</v>
      </c>
    </row>
    <row r="380" s="2" customFormat="1" ht="21.75" customHeight="1">
      <c r="A380" s="39"/>
      <c r="B380" s="40"/>
      <c r="C380" s="219" t="s">
        <v>483</v>
      </c>
      <c r="D380" s="219" t="s">
        <v>193</v>
      </c>
      <c r="E380" s="220" t="s">
        <v>484</v>
      </c>
      <c r="F380" s="221" t="s">
        <v>485</v>
      </c>
      <c r="G380" s="222" t="s">
        <v>196</v>
      </c>
      <c r="H380" s="223">
        <v>14.140000000000001</v>
      </c>
      <c r="I380" s="224"/>
      <c r="J380" s="225">
        <f>ROUND(I380*H380,2)</f>
        <v>0</v>
      </c>
      <c r="K380" s="221" t="s">
        <v>1</v>
      </c>
      <c r="L380" s="45"/>
      <c r="M380" s="226" t="s">
        <v>1</v>
      </c>
      <c r="N380" s="227" t="s">
        <v>43</v>
      </c>
      <c r="O380" s="92"/>
      <c r="P380" s="228">
        <f>O380*H380</f>
        <v>0</v>
      </c>
      <c r="Q380" s="228">
        <v>0.059799999999999999</v>
      </c>
      <c r="R380" s="228">
        <f>Q380*H380</f>
        <v>0.84557199999999999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210</v>
      </c>
      <c r="AT380" s="230" t="s">
        <v>193</v>
      </c>
      <c r="AU380" s="230" t="s">
        <v>88</v>
      </c>
      <c r="AY380" s="18" t="s">
        <v>190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86</v>
      </c>
      <c r="BK380" s="231">
        <f>ROUND(I380*H380,2)</f>
        <v>0</v>
      </c>
      <c r="BL380" s="18" t="s">
        <v>210</v>
      </c>
      <c r="BM380" s="230" t="s">
        <v>486</v>
      </c>
    </row>
    <row r="381" s="2" customFormat="1" ht="16.5" customHeight="1">
      <c r="A381" s="39"/>
      <c r="B381" s="40"/>
      <c r="C381" s="255" t="s">
        <v>487</v>
      </c>
      <c r="D381" s="255" t="s">
        <v>299</v>
      </c>
      <c r="E381" s="256" t="s">
        <v>488</v>
      </c>
      <c r="F381" s="257" t="s">
        <v>489</v>
      </c>
      <c r="G381" s="258" t="s">
        <v>377</v>
      </c>
      <c r="H381" s="259">
        <v>2</v>
      </c>
      <c r="I381" s="260"/>
      <c r="J381" s="261">
        <f>ROUND(I381*H381,2)</f>
        <v>0</v>
      </c>
      <c r="K381" s="257" t="s">
        <v>1</v>
      </c>
      <c r="L381" s="262"/>
      <c r="M381" s="263" t="s">
        <v>1</v>
      </c>
      <c r="N381" s="264" t="s">
        <v>43</v>
      </c>
      <c r="O381" s="92"/>
      <c r="P381" s="228">
        <f>O381*H381</f>
        <v>0</v>
      </c>
      <c r="Q381" s="228">
        <v>0.012</v>
      </c>
      <c r="R381" s="228">
        <f>Q381*H381</f>
        <v>0.024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202</v>
      </c>
      <c r="AT381" s="230" t="s">
        <v>299</v>
      </c>
      <c r="AU381" s="230" t="s">
        <v>88</v>
      </c>
      <c r="AY381" s="18" t="s">
        <v>190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86</v>
      </c>
      <c r="BK381" s="231">
        <f>ROUND(I381*H381,2)</f>
        <v>0</v>
      </c>
      <c r="BL381" s="18" t="s">
        <v>210</v>
      </c>
      <c r="BM381" s="230" t="s">
        <v>490</v>
      </c>
    </row>
    <row r="382" s="12" customFormat="1" ht="22.8" customHeight="1">
      <c r="A382" s="12"/>
      <c r="B382" s="203"/>
      <c r="C382" s="204"/>
      <c r="D382" s="205" t="s">
        <v>77</v>
      </c>
      <c r="E382" s="217" t="s">
        <v>392</v>
      </c>
      <c r="F382" s="217" t="s">
        <v>491</v>
      </c>
      <c r="G382" s="204"/>
      <c r="H382" s="204"/>
      <c r="I382" s="207"/>
      <c r="J382" s="218">
        <f>BK382</f>
        <v>0</v>
      </c>
      <c r="K382" s="204"/>
      <c r="L382" s="209"/>
      <c r="M382" s="210"/>
      <c r="N382" s="211"/>
      <c r="O382" s="211"/>
      <c r="P382" s="212">
        <f>SUM(P383:P385)</f>
        <v>0</v>
      </c>
      <c r="Q382" s="211"/>
      <c r="R382" s="212">
        <f>SUM(R383:R385)</f>
        <v>2.2268783999999999</v>
      </c>
      <c r="S382" s="211"/>
      <c r="T382" s="213">
        <f>SUM(T383:T385)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4" t="s">
        <v>86</v>
      </c>
      <c r="AT382" s="215" t="s">
        <v>77</v>
      </c>
      <c r="AU382" s="215" t="s">
        <v>86</v>
      </c>
      <c r="AY382" s="214" t="s">
        <v>190</v>
      </c>
      <c r="BK382" s="216">
        <f>SUM(BK383:BK385)</f>
        <v>0</v>
      </c>
    </row>
    <row r="383" s="2" customFormat="1" ht="24.15" customHeight="1">
      <c r="A383" s="39"/>
      <c r="B383" s="40"/>
      <c r="C383" s="219" t="s">
        <v>492</v>
      </c>
      <c r="D383" s="219" t="s">
        <v>193</v>
      </c>
      <c r="E383" s="220" t="s">
        <v>493</v>
      </c>
      <c r="F383" s="221" t="s">
        <v>494</v>
      </c>
      <c r="G383" s="222" t="s">
        <v>213</v>
      </c>
      <c r="H383" s="223">
        <v>19.960000000000001</v>
      </c>
      <c r="I383" s="224"/>
      <c r="J383" s="225">
        <f>ROUND(I383*H383,2)</f>
        <v>0</v>
      </c>
      <c r="K383" s="221" t="s">
        <v>197</v>
      </c>
      <c r="L383" s="45"/>
      <c r="M383" s="226" t="s">
        <v>1</v>
      </c>
      <c r="N383" s="227" t="s">
        <v>43</v>
      </c>
      <c r="O383" s="92"/>
      <c r="P383" s="228">
        <f>O383*H383</f>
        <v>0</v>
      </c>
      <c r="Q383" s="228">
        <v>0.11046</v>
      </c>
      <c r="R383" s="228">
        <f>Q383*H383</f>
        <v>2.2047816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210</v>
      </c>
      <c r="AT383" s="230" t="s">
        <v>193</v>
      </c>
      <c r="AU383" s="230" t="s">
        <v>88</v>
      </c>
      <c r="AY383" s="18" t="s">
        <v>190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86</v>
      </c>
      <c r="BK383" s="231">
        <f>ROUND(I383*H383,2)</f>
        <v>0</v>
      </c>
      <c r="BL383" s="18" t="s">
        <v>210</v>
      </c>
      <c r="BM383" s="230" t="s">
        <v>495</v>
      </c>
    </row>
    <row r="384" s="2" customFormat="1" ht="16.5" customHeight="1">
      <c r="A384" s="39"/>
      <c r="B384" s="40"/>
      <c r="C384" s="219" t="s">
        <v>496</v>
      </c>
      <c r="D384" s="219" t="s">
        <v>193</v>
      </c>
      <c r="E384" s="220" t="s">
        <v>497</v>
      </c>
      <c r="F384" s="221" t="s">
        <v>498</v>
      </c>
      <c r="G384" s="222" t="s">
        <v>292</v>
      </c>
      <c r="H384" s="223">
        <v>2.79</v>
      </c>
      <c r="I384" s="224"/>
      <c r="J384" s="225">
        <f>ROUND(I384*H384,2)</f>
        <v>0</v>
      </c>
      <c r="K384" s="221" t="s">
        <v>197</v>
      </c>
      <c r="L384" s="45"/>
      <c r="M384" s="226" t="s">
        <v>1</v>
      </c>
      <c r="N384" s="227" t="s">
        <v>43</v>
      </c>
      <c r="O384" s="92"/>
      <c r="P384" s="228">
        <f>O384*H384</f>
        <v>0</v>
      </c>
      <c r="Q384" s="228">
        <v>0.00792</v>
      </c>
      <c r="R384" s="228">
        <f>Q384*H384</f>
        <v>0.0220968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210</v>
      </c>
      <c r="AT384" s="230" t="s">
        <v>193</v>
      </c>
      <c r="AU384" s="230" t="s">
        <v>88</v>
      </c>
      <c r="AY384" s="18" t="s">
        <v>190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86</v>
      </c>
      <c r="BK384" s="231">
        <f>ROUND(I384*H384,2)</f>
        <v>0</v>
      </c>
      <c r="BL384" s="18" t="s">
        <v>210</v>
      </c>
      <c r="BM384" s="230" t="s">
        <v>499</v>
      </c>
    </row>
    <row r="385" s="2" customFormat="1" ht="16.5" customHeight="1">
      <c r="A385" s="39"/>
      <c r="B385" s="40"/>
      <c r="C385" s="219" t="s">
        <v>500</v>
      </c>
      <c r="D385" s="219" t="s">
        <v>193</v>
      </c>
      <c r="E385" s="220" t="s">
        <v>501</v>
      </c>
      <c r="F385" s="221" t="s">
        <v>502</v>
      </c>
      <c r="G385" s="222" t="s">
        <v>292</v>
      </c>
      <c r="H385" s="223">
        <v>2.79</v>
      </c>
      <c r="I385" s="224"/>
      <c r="J385" s="225">
        <f>ROUND(I385*H385,2)</f>
        <v>0</v>
      </c>
      <c r="K385" s="221" t="s">
        <v>197</v>
      </c>
      <c r="L385" s="45"/>
      <c r="M385" s="226" t="s">
        <v>1</v>
      </c>
      <c r="N385" s="227" t="s">
        <v>43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210</v>
      </c>
      <c r="AT385" s="230" t="s">
        <v>193</v>
      </c>
      <c r="AU385" s="230" t="s">
        <v>88</v>
      </c>
      <c r="AY385" s="18" t="s">
        <v>190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86</v>
      </c>
      <c r="BK385" s="231">
        <f>ROUND(I385*H385,2)</f>
        <v>0</v>
      </c>
      <c r="BL385" s="18" t="s">
        <v>210</v>
      </c>
      <c r="BM385" s="230" t="s">
        <v>503</v>
      </c>
    </row>
    <row r="386" s="12" customFormat="1" ht="22.8" customHeight="1">
      <c r="A386" s="12"/>
      <c r="B386" s="203"/>
      <c r="C386" s="204"/>
      <c r="D386" s="205" t="s">
        <v>77</v>
      </c>
      <c r="E386" s="217" t="s">
        <v>304</v>
      </c>
      <c r="F386" s="217" t="s">
        <v>305</v>
      </c>
      <c r="G386" s="204"/>
      <c r="H386" s="204"/>
      <c r="I386" s="207"/>
      <c r="J386" s="218">
        <f>BK386</f>
        <v>0</v>
      </c>
      <c r="K386" s="204"/>
      <c r="L386" s="209"/>
      <c r="M386" s="210"/>
      <c r="N386" s="211"/>
      <c r="O386" s="211"/>
      <c r="P386" s="212">
        <f>SUM(P387:P390)</f>
        <v>0</v>
      </c>
      <c r="Q386" s="211"/>
      <c r="R386" s="212">
        <f>SUM(R387:R390)</f>
        <v>0</v>
      </c>
      <c r="S386" s="211"/>
      <c r="T386" s="213">
        <f>SUM(T387:T390)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4" t="s">
        <v>86</v>
      </c>
      <c r="AT386" s="215" t="s">
        <v>77</v>
      </c>
      <c r="AU386" s="215" t="s">
        <v>86</v>
      </c>
      <c r="AY386" s="214" t="s">
        <v>190</v>
      </c>
      <c r="BK386" s="216">
        <f>SUM(BK387:BK390)</f>
        <v>0</v>
      </c>
    </row>
    <row r="387" s="2" customFormat="1" ht="24.15" customHeight="1">
      <c r="A387" s="39"/>
      <c r="B387" s="40"/>
      <c r="C387" s="219" t="s">
        <v>504</v>
      </c>
      <c r="D387" s="219" t="s">
        <v>193</v>
      </c>
      <c r="E387" s="220" t="s">
        <v>505</v>
      </c>
      <c r="F387" s="221" t="s">
        <v>506</v>
      </c>
      <c r="G387" s="222" t="s">
        <v>292</v>
      </c>
      <c r="H387" s="223">
        <v>455.51999999999998</v>
      </c>
      <c r="I387" s="224"/>
      <c r="J387" s="225">
        <f>ROUND(I387*H387,2)</f>
        <v>0</v>
      </c>
      <c r="K387" s="221" t="s">
        <v>197</v>
      </c>
      <c r="L387" s="45"/>
      <c r="M387" s="226" t="s">
        <v>1</v>
      </c>
      <c r="N387" s="227" t="s">
        <v>43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210</v>
      </c>
      <c r="AT387" s="230" t="s">
        <v>193</v>
      </c>
      <c r="AU387" s="230" t="s">
        <v>88</v>
      </c>
      <c r="AY387" s="18" t="s">
        <v>190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86</v>
      </c>
      <c r="BK387" s="231">
        <f>ROUND(I387*H387,2)</f>
        <v>0</v>
      </c>
      <c r="BL387" s="18" t="s">
        <v>210</v>
      </c>
      <c r="BM387" s="230" t="s">
        <v>507</v>
      </c>
    </row>
    <row r="388" s="2" customFormat="1">
      <c r="A388" s="39"/>
      <c r="B388" s="40"/>
      <c r="C388" s="41"/>
      <c r="D388" s="234" t="s">
        <v>508</v>
      </c>
      <c r="E388" s="41"/>
      <c r="F388" s="265" t="s">
        <v>509</v>
      </c>
      <c r="G388" s="41"/>
      <c r="H388" s="41"/>
      <c r="I388" s="266"/>
      <c r="J388" s="41"/>
      <c r="K388" s="41"/>
      <c r="L388" s="45"/>
      <c r="M388" s="267"/>
      <c r="N388" s="268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508</v>
      </c>
      <c r="AU388" s="18" t="s">
        <v>88</v>
      </c>
    </row>
    <row r="389" s="2" customFormat="1" ht="24.15" customHeight="1">
      <c r="A389" s="39"/>
      <c r="B389" s="40"/>
      <c r="C389" s="219" t="s">
        <v>510</v>
      </c>
      <c r="D389" s="219" t="s">
        <v>193</v>
      </c>
      <c r="E389" s="220" t="s">
        <v>511</v>
      </c>
      <c r="F389" s="221" t="s">
        <v>512</v>
      </c>
      <c r="G389" s="222" t="s">
        <v>292</v>
      </c>
      <c r="H389" s="223">
        <v>455.51999999999998</v>
      </c>
      <c r="I389" s="224"/>
      <c r="J389" s="225">
        <f>ROUND(I389*H389,2)</f>
        <v>0</v>
      </c>
      <c r="K389" s="221" t="s">
        <v>197</v>
      </c>
      <c r="L389" s="45"/>
      <c r="M389" s="226" t="s">
        <v>1</v>
      </c>
      <c r="N389" s="227" t="s">
        <v>43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210</v>
      </c>
      <c r="AT389" s="230" t="s">
        <v>193</v>
      </c>
      <c r="AU389" s="230" t="s">
        <v>88</v>
      </c>
      <c r="AY389" s="18" t="s">
        <v>190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86</v>
      </c>
      <c r="BK389" s="231">
        <f>ROUND(I389*H389,2)</f>
        <v>0</v>
      </c>
      <c r="BL389" s="18" t="s">
        <v>210</v>
      </c>
      <c r="BM389" s="230" t="s">
        <v>513</v>
      </c>
    </row>
    <row r="390" s="2" customFormat="1">
      <c r="A390" s="39"/>
      <c r="B390" s="40"/>
      <c r="C390" s="41"/>
      <c r="D390" s="234" t="s">
        <v>508</v>
      </c>
      <c r="E390" s="41"/>
      <c r="F390" s="265" t="s">
        <v>509</v>
      </c>
      <c r="G390" s="41"/>
      <c r="H390" s="41"/>
      <c r="I390" s="266"/>
      <c r="J390" s="41"/>
      <c r="K390" s="41"/>
      <c r="L390" s="45"/>
      <c r="M390" s="267"/>
      <c r="N390" s="268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508</v>
      </c>
      <c r="AU390" s="18" t="s">
        <v>88</v>
      </c>
    </row>
    <row r="391" s="12" customFormat="1" ht="22.8" customHeight="1">
      <c r="A391" s="12"/>
      <c r="B391" s="203"/>
      <c r="C391" s="204"/>
      <c r="D391" s="205" t="s">
        <v>77</v>
      </c>
      <c r="E391" s="217" t="s">
        <v>311</v>
      </c>
      <c r="F391" s="217" t="s">
        <v>312</v>
      </c>
      <c r="G391" s="204"/>
      <c r="H391" s="204"/>
      <c r="I391" s="207"/>
      <c r="J391" s="218">
        <f>BK391</f>
        <v>0</v>
      </c>
      <c r="K391" s="204"/>
      <c r="L391" s="209"/>
      <c r="M391" s="210"/>
      <c r="N391" s="211"/>
      <c r="O391" s="211"/>
      <c r="P391" s="212">
        <f>SUM(P392:P399)</f>
        <v>0</v>
      </c>
      <c r="Q391" s="211"/>
      <c r="R391" s="212">
        <f>SUM(R392:R399)</f>
        <v>128.6917656</v>
      </c>
      <c r="S391" s="211"/>
      <c r="T391" s="213">
        <f>SUM(T392:T399)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4" t="s">
        <v>86</v>
      </c>
      <c r="AT391" s="215" t="s">
        <v>77</v>
      </c>
      <c r="AU391" s="215" t="s">
        <v>86</v>
      </c>
      <c r="AY391" s="214" t="s">
        <v>190</v>
      </c>
      <c r="BK391" s="216">
        <f>SUM(BK392:BK399)</f>
        <v>0</v>
      </c>
    </row>
    <row r="392" s="2" customFormat="1" ht="24.15" customHeight="1">
      <c r="A392" s="39"/>
      <c r="B392" s="40"/>
      <c r="C392" s="219" t="s">
        <v>514</v>
      </c>
      <c r="D392" s="219" t="s">
        <v>193</v>
      </c>
      <c r="E392" s="220" t="s">
        <v>313</v>
      </c>
      <c r="F392" s="221" t="s">
        <v>314</v>
      </c>
      <c r="G392" s="222" t="s">
        <v>292</v>
      </c>
      <c r="H392" s="223">
        <v>210</v>
      </c>
      <c r="I392" s="224"/>
      <c r="J392" s="225">
        <f>ROUND(I392*H392,2)</f>
        <v>0</v>
      </c>
      <c r="K392" s="221" t="s">
        <v>197</v>
      </c>
      <c r="L392" s="45"/>
      <c r="M392" s="226" t="s">
        <v>1</v>
      </c>
      <c r="N392" s="227" t="s">
        <v>43</v>
      </c>
      <c r="O392" s="92"/>
      <c r="P392" s="228">
        <f>O392*H392</f>
        <v>0</v>
      </c>
      <c r="Q392" s="228">
        <v>0.16700000000000001</v>
      </c>
      <c r="R392" s="228">
        <f>Q392*H392</f>
        <v>35.07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210</v>
      </c>
      <c r="AT392" s="230" t="s">
        <v>193</v>
      </c>
      <c r="AU392" s="230" t="s">
        <v>88</v>
      </c>
      <c r="AY392" s="18" t="s">
        <v>190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86</v>
      </c>
      <c r="BK392" s="231">
        <f>ROUND(I392*H392,2)</f>
        <v>0</v>
      </c>
      <c r="BL392" s="18" t="s">
        <v>210</v>
      </c>
      <c r="BM392" s="230" t="s">
        <v>515</v>
      </c>
    </row>
    <row r="393" s="13" customFormat="1">
      <c r="A393" s="13"/>
      <c r="B393" s="232"/>
      <c r="C393" s="233"/>
      <c r="D393" s="234" t="s">
        <v>218</v>
      </c>
      <c r="E393" s="235" t="s">
        <v>1</v>
      </c>
      <c r="F393" s="236" t="s">
        <v>516</v>
      </c>
      <c r="G393" s="233"/>
      <c r="H393" s="237">
        <v>210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218</v>
      </c>
      <c r="AU393" s="243" t="s">
        <v>88</v>
      </c>
      <c r="AV393" s="13" t="s">
        <v>88</v>
      </c>
      <c r="AW393" s="13" t="s">
        <v>32</v>
      </c>
      <c r="AX393" s="13" t="s">
        <v>86</v>
      </c>
      <c r="AY393" s="243" t="s">
        <v>190</v>
      </c>
    </row>
    <row r="394" s="2" customFormat="1" ht="24.15" customHeight="1">
      <c r="A394" s="39"/>
      <c r="B394" s="40"/>
      <c r="C394" s="219" t="s">
        <v>517</v>
      </c>
      <c r="D394" s="219" t="s">
        <v>193</v>
      </c>
      <c r="E394" s="220" t="s">
        <v>319</v>
      </c>
      <c r="F394" s="221" t="s">
        <v>320</v>
      </c>
      <c r="G394" s="222" t="s">
        <v>292</v>
      </c>
      <c r="H394" s="223">
        <v>245.52000000000001</v>
      </c>
      <c r="I394" s="224"/>
      <c r="J394" s="225">
        <f>ROUND(I394*H394,2)</f>
        <v>0</v>
      </c>
      <c r="K394" s="221" t="s">
        <v>197</v>
      </c>
      <c r="L394" s="45"/>
      <c r="M394" s="226" t="s">
        <v>1</v>
      </c>
      <c r="N394" s="227" t="s">
        <v>43</v>
      </c>
      <c r="O394" s="92"/>
      <c r="P394" s="228">
        <f>O394*H394</f>
        <v>0</v>
      </c>
      <c r="Q394" s="228">
        <v>0.16703000000000001</v>
      </c>
      <c r="R394" s="228">
        <f>Q394*H394</f>
        <v>41.009205600000001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210</v>
      </c>
      <c r="AT394" s="230" t="s">
        <v>193</v>
      </c>
      <c r="AU394" s="230" t="s">
        <v>88</v>
      </c>
      <c r="AY394" s="18" t="s">
        <v>190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86</v>
      </c>
      <c r="BK394" s="231">
        <f>ROUND(I394*H394,2)</f>
        <v>0</v>
      </c>
      <c r="BL394" s="18" t="s">
        <v>210</v>
      </c>
      <c r="BM394" s="230" t="s">
        <v>518</v>
      </c>
    </row>
    <row r="395" s="13" customFormat="1">
      <c r="A395" s="13"/>
      <c r="B395" s="232"/>
      <c r="C395" s="233"/>
      <c r="D395" s="234" t="s">
        <v>218</v>
      </c>
      <c r="E395" s="235" t="s">
        <v>1</v>
      </c>
      <c r="F395" s="236" t="s">
        <v>519</v>
      </c>
      <c r="G395" s="233"/>
      <c r="H395" s="237">
        <v>245.52000000000001</v>
      </c>
      <c r="I395" s="238"/>
      <c r="J395" s="233"/>
      <c r="K395" s="233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218</v>
      </c>
      <c r="AU395" s="243" t="s">
        <v>88</v>
      </c>
      <c r="AV395" s="13" t="s">
        <v>88</v>
      </c>
      <c r="AW395" s="13" t="s">
        <v>32</v>
      </c>
      <c r="AX395" s="13" t="s">
        <v>86</v>
      </c>
      <c r="AY395" s="243" t="s">
        <v>190</v>
      </c>
    </row>
    <row r="396" s="2" customFormat="1" ht="21.75" customHeight="1">
      <c r="A396" s="39"/>
      <c r="B396" s="40"/>
      <c r="C396" s="219" t="s">
        <v>520</v>
      </c>
      <c r="D396" s="219" t="s">
        <v>193</v>
      </c>
      <c r="E396" s="220" t="s">
        <v>327</v>
      </c>
      <c r="F396" s="221" t="s">
        <v>328</v>
      </c>
      <c r="G396" s="222" t="s">
        <v>292</v>
      </c>
      <c r="H396" s="223">
        <v>245.52000000000001</v>
      </c>
      <c r="I396" s="224"/>
      <c r="J396" s="225">
        <f>ROUND(I396*H396,2)</f>
        <v>0</v>
      </c>
      <c r="K396" s="221" t="s">
        <v>1</v>
      </c>
      <c r="L396" s="45"/>
      <c r="M396" s="226" t="s">
        <v>1</v>
      </c>
      <c r="N396" s="227" t="s">
        <v>43</v>
      </c>
      <c r="O396" s="92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210</v>
      </c>
      <c r="AT396" s="230" t="s">
        <v>193</v>
      </c>
      <c r="AU396" s="230" t="s">
        <v>88</v>
      </c>
      <c r="AY396" s="18" t="s">
        <v>190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86</v>
      </c>
      <c r="BK396" s="231">
        <f>ROUND(I396*H396,2)</f>
        <v>0</v>
      </c>
      <c r="BL396" s="18" t="s">
        <v>210</v>
      </c>
      <c r="BM396" s="230" t="s">
        <v>521</v>
      </c>
    </row>
    <row r="397" s="13" customFormat="1">
      <c r="A397" s="13"/>
      <c r="B397" s="232"/>
      <c r="C397" s="233"/>
      <c r="D397" s="234" t="s">
        <v>218</v>
      </c>
      <c r="E397" s="235" t="s">
        <v>1</v>
      </c>
      <c r="F397" s="236" t="s">
        <v>519</v>
      </c>
      <c r="G397" s="233"/>
      <c r="H397" s="237">
        <v>245.52000000000001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218</v>
      </c>
      <c r="AU397" s="243" t="s">
        <v>88</v>
      </c>
      <c r="AV397" s="13" t="s">
        <v>88</v>
      </c>
      <c r="AW397" s="13" t="s">
        <v>32</v>
      </c>
      <c r="AX397" s="13" t="s">
        <v>86</v>
      </c>
      <c r="AY397" s="243" t="s">
        <v>190</v>
      </c>
    </row>
    <row r="398" s="2" customFormat="1" ht="24.15" customHeight="1">
      <c r="A398" s="39"/>
      <c r="B398" s="40"/>
      <c r="C398" s="255" t="s">
        <v>522</v>
      </c>
      <c r="D398" s="255" t="s">
        <v>299</v>
      </c>
      <c r="E398" s="256" t="s">
        <v>330</v>
      </c>
      <c r="F398" s="257" t="s">
        <v>331</v>
      </c>
      <c r="G398" s="258" t="s">
        <v>292</v>
      </c>
      <c r="H398" s="259">
        <v>478.29599999999999</v>
      </c>
      <c r="I398" s="260"/>
      <c r="J398" s="261">
        <f>ROUND(I398*H398,2)</f>
        <v>0</v>
      </c>
      <c r="K398" s="257" t="s">
        <v>1</v>
      </c>
      <c r="L398" s="262"/>
      <c r="M398" s="263" t="s">
        <v>1</v>
      </c>
      <c r="N398" s="264" t="s">
        <v>43</v>
      </c>
      <c r="O398" s="92"/>
      <c r="P398" s="228">
        <f>O398*H398</f>
        <v>0</v>
      </c>
      <c r="Q398" s="228">
        <v>0.11</v>
      </c>
      <c r="R398" s="228">
        <f>Q398*H398</f>
        <v>52.612560000000002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202</v>
      </c>
      <c r="AT398" s="230" t="s">
        <v>299</v>
      </c>
      <c r="AU398" s="230" t="s">
        <v>88</v>
      </c>
      <c r="AY398" s="18" t="s">
        <v>190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86</v>
      </c>
      <c r="BK398" s="231">
        <f>ROUND(I398*H398,2)</f>
        <v>0</v>
      </c>
      <c r="BL398" s="18" t="s">
        <v>210</v>
      </c>
      <c r="BM398" s="230" t="s">
        <v>523</v>
      </c>
    </row>
    <row r="399" s="13" customFormat="1">
      <c r="A399" s="13"/>
      <c r="B399" s="232"/>
      <c r="C399" s="233"/>
      <c r="D399" s="234" t="s">
        <v>218</v>
      </c>
      <c r="E399" s="233"/>
      <c r="F399" s="236" t="s">
        <v>524</v>
      </c>
      <c r="G399" s="233"/>
      <c r="H399" s="237">
        <v>478.29599999999999</v>
      </c>
      <c r="I399" s="238"/>
      <c r="J399" s="233"/>
      <c r="K399" s="233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218</v>
      </c>
      <c r="AU399" s="243" t="s">
        <v>88</v>
      </c>
      <c r="AV399" s="13" t="s">
        <v>88</v>
      </c>
      <c r="AW399" s="13" t="s">
        <v>4</v>
      </c>
      <c r="AX399" s="13" t="s">
        <v>86</v>
      </c>
      <c r="AY399" s="243" t="s">
        <v>190</v>
      </c>
    </row>
    <row r="400" s="12" customFormat="1" ht="22.8" customHeight="1">
      <c r="A400" s="12"/>
      <c r="B400" s="203"/>
      <c r="C400" s="204"/>
      <c r="D400" s="205" t="s">
        <v>77</v>
      </c>
      <c r="E400" s="217" t="s">
        <v>469</v>
      </c>
      <c r="F400" s="217" t="s">
        <v>525</v>
      </c>
      <c r="G400" s="204"/>
      <c r="H400" s="204"/>
      <c r="I400" s="207"/>
      <c r="J400" s="218">
        <f>BK400</f>
        <v>0</v>
      </c>
      <c r="K400" s="204"/>
      <c r="L400" s="209"/>
      <c r="M400" s="210"/>
      <c r="N400" s="211"/>
      <c r="O400" s="211"/>
      <c r="P400" s="212">
        <f>SUM(P401:P402)</f>
        <v>0</v>
      </c>
      <c r="Q400" s="211"/>
      <c r="R400" s="212">
        <f>SUM(R401:R402)</f>
        <v>0.379056</v>
      </c>
      <c r="S400" s="211"/>
      <c r="T400" s="213">
        <f>SUM(T401:T402)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4" t="s">
        <v>86</v>
      </c>
      <c r="AT400" s="215" t="s">
        <v>77</v>
      </c>
      <c r="AU400" s="215" t="s">
        <v>86</v>
      </c>
      <c r="AY400" s="214" t="s">
        <v>190</v>
      </c>
      <c r="BK400" s="216">
        <f>SUM(BK401:BK402)</f>
        <v>0</v>
      </c>
    </row>
    <row r="401" s="2" customFormat="1" ht="24.15" customHeight="1">
      <c r="A401" s="39"/>
      <c r="B401" s="40"/>
      <c r="C401" s="219" t="s">
        <v>526</v>
      </c>
      <c r="D401" s="219" t="s">
        <v>193</v>
      </c>
      <c r="E401" s="220" t="s">
        <v>527</v>
      </c>
      <c r="F401" s="221" t="s">
        <v>528</v>
      </c>
      <c r="G401" s="222" t="s">
        <v>292</v>
      </c>
      <c r="H401" s="223">
        <v>15.9</v>
      </c>
      <c r="I401" s="224"/>
      <c r="J401" s="225">
        <f>ROUND(I401*H401,2)</f>
        <v>0</v>
      </c>
      <c r="K401" s="221" t="s">
        <v>197</v>
      </c>
      <c r="L401" s="45"/>
      <c r="M401" s="226" t="s">
        <v>1</v>
      </c>
      <c r="N401" s="227" t="s">
        <v>43</v>
      </c>
      <c r="O401" s="92"/>
      <c r="P401" s="228">
        <f>O401*H401</f>
        <v>0</v>
      </c>
      <c r="Q401" s="228">
        <v>0.00021000000000000001</v>
      </c>
      <c r="R401" s="228">
        <f>Q401*H401</f>
        <v>0.0033390000000000004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210</v>
      </c>
      <c r="AT401" s="230" t="s">
        <v>193</v>
      </c>
      <c r="AU401" s="230" t="s">
        <v>88</v>
      </c>
      <c r="AY401" s="18" t="s">
        <v>190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86</v>
      </c>
      <c r="BK401" s="231">
        <f>ROUND(I401*H401,2)</f>
        <v>0</v>
      </c>
      <c r="BL401" s="18" t="s">
        <v>210</v>
      </c>
      <c r="BM401" s="230" t="s">
        <v>529</v>
      </c>
    </row>
    <row r="402" s="2" customFormat="1" ht="24.15" customHeight="1">
      <c r="A402" s="39"/>
      <c r="B402" s="40"/>
      <c r="C402" s="219" t="s">
        <v>530</v>
      </c>
      <c r="D402" s="219" t="s">
        <v>193</v>
      </c>
      <c r="E402" s="220" t="s">
        <v>531</v>
      </c>
      <c r="F402" s="221" t="s">
        <v>532</v>
      </c>
      <c r="G402" s="222" t="s">
        <v>292</v>
      </c>
      <c r="H402" s="223">
        <v>15.9</v>
      </c>
      <c r="I402" s="224"/>
      <c r="J402" s="225">
        <f>ROUND(I402*H402,2)</f>
        <v>0</v>
      </c>
      <c r="K402" s="221" t="s">
        <v>197</v>
      </c>
      <c r="L402" s="45"/>
      <c r="M402" s="226" t="s">
        <v>1</v>
      </c>
      <c r="N402" s="227" t="s">
        <v>43</v>
      </c>
      <c r="O402" s="92"/>
      <c r="P402" s="228">
        <f>O402*H402</f>
        <v>0</v>
      </c>
      <c r="Q402" s="228">
        <v>0.023630000000000002</v>
      </c>
      <c r="R402" s="228">
        <f>Q402*H402</f>
        <v>0.37571700000000002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210</v>
      </c>
      <c r="AT402" s="230" t="s">
        <v>193</v>
      </c>
      <c r="AU402" s="230" t="s">
        <v>88</v>
      </c>
      <c r="AY402" s="18" t="s">
        <v>190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86</v>
      </c>
      <c r="BK402" s="231">
        <f>ROUND(I402*H402,2)</f>
        <v>0</v>
      </c>
      <c r="BL402" s="18" t="s">
        <v>210</v>
      </c>
      <c r="BM402" s="230" t="s">
        <v>533</v>
      </c>
    </row>
    <row r="403" s="12" customFormat="1" ht="22.8" customHeight="1">
      <c r="A403" s="12"/>
      <c r="B403" s="203"/>
      <c r="C403" s="204"/>
      <c r="D403" s="205" t="s">
        <v>77</v>
      </c>
      <c r="E403" s="217" t="s">
        <v>473</v>
      </c>
      <c r="F403" s="217" t="s">
        <v>534</v>
      </c>
      <c r="G403" s="204"/>
      <c r="H403" s="204"/>
      <c r="I403" s="207"/>
      <c r="J403" s="218">
        <f>BK403</f>
        <v>0</v>
      </c>
      <c r="K403" s="204"/>
      <c r="L403" s="209"/>
      <c r="M403" s="210"/>
      <c r="N403" s="211"/>
      <c r="O403" s="211"/>
      <c r="P403" s="212">
        <f>SUM(P404:P411)</f>
        <v>0</v>
      </c>
      <c r="Q403" s="211"/>
      <c r="R403" s="212">
        <f>SUM(R404:R411)</f>
        <v>2.6652822</v>
      </c>
      <c r="S403" s="211"/>
      <c r="T403" s="213">
        <f>SUM(T404:T411)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4" t="s">
        <v>86</v>
      </c>
      <c r="AT403" s="215" t="s">
        <v>77</v>
      </c>
      <c r="AU403" s="215" t="s">
        <v>86</v>
      </c>
      <c r="AY403" s="214" t="s">
        <v>190</v>
      </c>
      <c r="BK403" s="216">
        <f>SUM(BK404:BK411)</f>
        <v>0</v>
      </c>
    </row>
    <row r="404" s="2" customFormat="1" ht="33" customHeight="1">
      <c r="A404" s="39"/>
      <c r="B404" s="40"/>
      <c r="C404" s="219" t="s">
        <v>535</v>
      </c>
      <c r="D404" s="219" t="s">
        <v>193</v>
      </c>
      <c r="E404" s="220" t="s">
        <v>536</v>
      </c>
      <c r="F404" s="221" t="s">
        <v>537</v>
      </c>
      <c r="G404" s="222" t="s">
        <v>224</v>
      </c>
      <c r="H404" s="223">
        <v>0.80000000000000004</v>
      </c>
      <c r="I404" s="224"/>
      <c r="J404" s="225">
        <f>ROUND(I404*H404,2)</f>
        <v>0</v>
      </c>
      <c r="K404" s="221" t="s">
        <v>197</v>
      </c>
      <c r="L404" s="45"/>
      <c r="M404" s="226" t="s">
        <v>1</v>
      </c>
      <c r="N404" s="227" t="s">
        <v>43</v>
      </c>
      <c r="O404" s="92"/>
      <c r="P404" s="228">
        <f>O404*H404</f>
        <v>0</v>
      </c>
      <c r="Q404" s="228">
        <v>2.5018699999999998</v>
      </c>
      <c r="R404" s="228">
        <f>Q404*H404</f>
        <v>2.0014959999999999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210</v>
      </c>
      <c r="AT404" s="230" t="s">
        <v>193</v>
      </c>
      <c r="AU404" s="230" t="s">
        <v>88</v>
      </c>
      <c r="AY404" s="18" t="s">
        <v>190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86</v>
      </c>
      <c r="BK404" s="231">
        <f>ROUND(I404*H404,2)</f>
        <v>0</v>
      </c>
      <c r="BL404" s="18" t="s">
        <v>210</v>
      </c>
      <c r="BM404" s="230" t="s">
        <v>538</v>
      </c>
    </row>
    <row r="405" s="2" customFormat="1" ht="16.5" customHeight="1">
      <c r="A405" s="39"/>
      <c r="B405" s="40"/>
      <c r="C405" s="219" t="s">
        <v>539</v>
      </c>
      <c r="D405" s="219" t="s">
        <v>193</v>
      </c>
      <c r="E405" s="220" t="s">
        <v>540</v>
      </c>
      <c r="F405" s="221" t="s">
        <v>541</v>
      </c>
      <c r="G405" s="222" t="s">
        <v>244</v>
      </c>
      <c r="H405" s="223">
        <v>0.040000000000000001</v>
      </c>
      <c r="I405" s="224"/>
      <c r="J405" s="225">
        <f>ROUND(I405*H405,2)</f>
        <v>0</v>
      </c>
      <c r="K405" s="221" t="s">
        <v>197</v>
      </c>
      <c r="L405" s="45"/>
      <c r="M405" s="226" t="s">
        <v>1</v>
      </c>
      <c r="N405" s="227" t="s">
        <v>43</v>
      </c>
      <c r="O405" s="92"/>
      <c r="P405" s="228">
        <f>O405*H405</f>
        <v>0</v>
      </c>
      <c r="Q405" s="228">
        <v>1.06277</v>
      </c>
      <c r="R405" s="228">
        <f>Q405*H405</f>
        <v>0.042510800000000001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210</v>
      </c>
      <c r="AT405" s="230" t="s">
        <v>193</v>
      </c>
      <c r="AU405" s="230" t="s">
        <v>88</v>
      </c>
      <c r="AY405" s="18" t="s">
        <v>190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86</v>
      </c>
      <c r="BK405" s="231">
        <f>ROUND(I405*H405,2)</f>
        <v>0</v>
      </c>
      <c r="BL405" s="18" t="s">
        <v>210</v>
      </c>
      <c r="BM405" s="230" t="s">
        <v>542</v>
      </c>
    </row>
    <row r="406" s="2" customFormat="1" ht="33" customHeight="1">
      <c r="A406" s="39"/>
      <c r="B406" s="40"/>
      <c r="C406" s="219" t="s">
        <v>543</v>
      </c>
      <c r="D406" s="219" t="s">
        <v>193</v>
      </c>
      <c r="E406" s="220" t="s">
        <v>544</v>
      </c>
      <c r="F406" s="221" t="s">
        <v>545</v>
      </c>
      <c r="G406" s="222" t="s">
        <v>224</v>
      </c>
      <c r="H406" s="223">
        <v>0.57999999999999996</v>
      </c>
      <c r="I406" s="224"/>
      <c r="J406" s="225">
        <f>ROUND(I406*H406,2)</f>
        <v>0</v>
      </c>
      <c r="K406" s="221" t="s">
        <v>197</v>
      </c>
      <c r="L406" s="45"/>
      <c r="M406" s="226" t="s">
        <v>1</v>
      </c>
      <c r="N406" s="227" t="s">
        <v>43</v>
      </c>
      <c r="O406" s="92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210</v>
      </c>
      <c r="AT406" s="230" t="s">
        <v>193</v>
      </c>
      <c r="AU406" s="230" t="s">
        <v>88</v>
      </c>
      <c r="AY406" s="18" t="s">
        <v>190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86</v>
      </c>
      <c r="BK406" s="231">
        <f>ROUND(I406*H406,2)</f>
        <v>0</v>
      </c>
      <c r="BL406" s="18" t="s">
        <v>210</v>
      </c>
      <c r="BM406" s="230" t="s">
        <v>546</v>
      </c>
    </row>
    <row r="407" s="2" customFormat="1" ht="33" customHeight="1">
      <c r="A407" s="39"/>
      <c r="B407" s="40"/>
      <c r="C407" s="219" t="s">
        <v>547</v>
      </c>
      <c r="D407" s="219" t="s">
        <v>193</v>
      </c>
      <c r="E407" s="220" t="s">
        <v>548</v>
      </c>
      <c r="F407" s="221" t="s">
        <v>549</v>
      </c>
      <c r="G407" s="222" t="s">
        <v>224</v>
      </c>
      <c r="H407" s="223">
        <v>0.27000000000000002</v>
      </c>
      <c r="I407" s="224"/>
      <c r="J407" s="225">
        <f>ROUND(I407*H407,2)</f>
        <v>0</v>
      </c>
      <c r="K407" s="221" t="s">
        <v>197</v>
      </c>
      <c r="L407" s="45"/>
      <c r="M407" s="226" t="s">
        <v>1</v>
      </c>
      <c r="N407" s="227" t="s">
        <v>43</v>
      </c>
      <c r="O407" s="92"/>
      <c r="P407" s="228">
        <f>O407*H407</f>
        <v>0</v>
      </c>
      <c r="Q407" s="228">
        <v>2.3010199999999998</v>
      </c>
      <c r="R407" s="228">
        <f>Q407*H407</f>
        <v>0.62127540000000003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210</v>
      </c>
      <c r="AT407" s="230" t="s">
        <v>193</v>
      </c>
      <c r="AU407" s="230" t="s">
        <v>88</v>
      </c>
      <c r="AY407" s="18" t="s">
        <v>190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86</v>
      </c>
      <c r="BK407" s="231">
        <f>ROUND(I407*H407,2)</f>
        <v>0</v>
      </c>
      <c r="BL407" s="18" t="s">
        <v>210</v>
      </c>
      <c r="BM407" s="230" t="s">
        <v>550</v>
      </c>
    </row>
    <row r="408" s="2" customFormat="1" ht="24.15" customHeight="1">
      <c r="A408" s="39"/>
      <c r="B408" s="40"/>
      <c r="C408" s="219" t="s">
        <v>551</v>
      </c>
      <c r="D408" s="219" t="s">
        <v>193</v>
      </c>
      <c r="E408" s="220" t="s">
        <v>552</v>
      </c>
      <c r="F408" s="221" t="s">
        <v>553</v>
      </c>
      <c r="G408" s="222" t="s">
        <v>224</v>
      </c>
      <c r="H408" s="223">
        <v>0.57999999999999996</v>
      </c>
      <c r="I408" s="224"/>
      <c r="J408" s="225">
        <f>ROUND(I408*H408,2)</f>
        <v>0</v>
      </c>
      <c r="K408" s="221" t="s">
        <v>197</v>
      </c>
      <c r="L408" s="45"/>
      <c r="M408" s="226" t="s">
        <v>1</v>
      </c>
      <c r="N408" s="227" t="s">
        <v>43</v>
      </c>
      <c r="O408" s="92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210</v>
      </c>
      <c r="AT408" s="230" t="s">
        <v>193</v>
      </c>
      <c r="AU408" s="230" t="s">
        <v>88</v>
      </c>
      <c r="AY408" s="18" t="s">
        <v>190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86</v>
      </c>
      <c r="BK408" s="231">
        <f>ROUND(I408*H408,2)</f>
        <v>0</v>
      </c>
      <c r="BL408" s="18" t="s">
        <v>210</v>
      </c>
      <c r="BM408" s="230" t="s">
        <v>554</v>
      </c>
    </row>
    <row r="409" s="2" customFormat="1" ht="24.15" customHeight="1">
      <c r="A409" s="39"/>
      <c r="B409" s="40"/>
      <c r="C409" s="219" t="s">
        <v>555</v>
      </c>
      <c r="D409" s="219" t="s">
        <v>193</v>
      </c>
      <c r="E409" s="220" t="s">
        <v>556</v>
      </c>
      <c r="F409" s="221" t="s">
        <v>557</v>
      </c>
      <c r="G409" s="222" t="s">
        <v>224</v>
      </c>
      <c r="H409" s="223">
        <v>0.97799999999999998</v>
      </c>
      <c r="I409" s="224"/>
      <c r="J409" s="225">
        <f>ROUND(I409*H409,2)</f>
        <v>0</v>
      </c>
      <c r="K409" s="221" t="s">
        <v>197</v>
      </c>
      <c r="L409" s="45"/>
      <c r="M409" s="226" t="s">
        <v>1</v>
      </c>
      <c r="N409" s="227" t="s">
        <v>43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210</v>
      </c>
      <c r="AT409" s="230" t="s">
        <v>193</v>
      </c>
      <c r="AU409" s="230" t="s">
        <v>88</v>
      </c>
      <c r="AY409" s="18" t="s">
        <v>190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86</v>
      </c>
      <c r="BK409" s="231">
        <f>ROUND(I409*H409,2)</f>
        <v>0</v>
      </c>
      <c r="BL409" s="18" t="s">
        <v>210</v>
      </c>
      <c r="BM409" s="230" t="s">
        <v>558</v>
      </c>
    </row>
    <row r="410" s="13" customFormat="1">
      <c r="A410" s="13"/>
      <c r="B410" s="232"/>
      <c r="C410" s="233"/>
      <c r="D410" s="234" t="s">
        <v>218</v>
      </c>
      <c r="E410" s="235" t="s">
        <v>1</v>
      </c>
      <c r="F410" s="236" t="s">
        <v>559</v>
      </c>
      <c r="G410" s="233"/>
      <c r="H410" s="237">
        <v>0.97799999999999998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218</v>
      </c>
      <c r="AU410" s="243" t="s">
        <v>88</v>
      </c>
      <c r="AV410" s="13" t="s">
        <v>88</v>
      </c>
      <c r="AW410" s="13" t="s">
        <v>32</v>
      </c>
      <c r="AX410" s="13" t="s">
        <v>78</v>
      </c>
      <c r="AY410" s="243" t="s">
        <v>190</v>
      </c>
    </row>
    <row r="411" s="14" customFormat="1">
      <c r="A411" s="14"/>
      <c r="B411" s="244"/>
      <c r="C411" s="245"/>
      <c r="D411" s="234" t="s">
        <v>218</v>
      </c>
      <c r="E411" s="246" t="s">
        <v>1</v>
      </c>
      <c r="F411" s="247" t="s">
        <v>221</v>
      </c>
      <c r="G411" s="245"/>
      <c r="H411" s="248">
        <v>0.97799999999999998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218</v>
      </c>
      <c r="AU411" s="254" t="s">
        <v>88</v>
      </c>
      <c r="AV411" s="14" t="s">
        <v>210</v>
      </c>
      <c r="AW411" s="14" t="s">
        <v>32</v>
      </c>
      <c r="AX411" s="14" t="s">
        <v>86</v>
      </c>
      <c r="AY411" s="254" t="s">
        <v>190</v>
      </c>
    </row>
    <row r="412" s="12" customFormat="1" ht="22.8" customHeight="1">
      <c r="A412" s="12"/>
      <c r="B412" s="203"/>
      <c r="C412" s="204"/>
      <c r="D412" s="205" t="s">
        <v>77</v>
      </c>
      <c r="E412" s="217" t="s">
        <v>343</v>
      </c>
      <c r="F412" s="217" t="s">
        <v>344</v>
      </c>
      <c r="G412" s="204"/>
      <c r="H412" s="204"/>
      <c r="I412" s="207"/>
      <c r="J412" s="218">
        <f>BK412</f>
        <v>0</v>
      </c>
      <c r="K412" s="204"/>
      <c r="L412" s="209"/>
      <c r="M412" s="210"/>
      <c r="N412" s="211"/>
      <c r="O412" s="211"/>
      <c r="P412" s="212">
        <f>SUM(P413:P419)</f>
        <v>0</v>
      </c>
      <c r="Q412" s="211"/>
      <c r="R412" s="212">
        <f>SUM(R413:R419)</f>
        <v>0.026402700000000001</v>
      </c>
      <c r="S412" s="211"/>
      <c r="T412" s="213">
        <f>SUM(T413:T419)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14" t="s">
        <v>88</v>
      </c>
      <c r="AT412" s="215" t="s">
        <v>77</v>
      </c>
      <c r="AU412" s="215" t="s">
        <v>86</v>
      </c>
      <c r="AY412" s="214" t="s">
        <v>190</v>
      </c>
      <c r="BK412" s="216">
        <f>SUM(BK413:BK419)</f>
        <v>0</v>
      </c>
    </row>
    <row r="413" s="2" customFormat="1" ht="24.15" customHeight="1">
      <c r="A413" s="39"/>
      <c r="B413" s="40"/>
      <c r="C413" s="219" t="s">
        <v>560</v>
      </c>
      <c r="D413" s="219" t="s">
        <v>193</v>
      </c>
      <c r="E413" s="220" t="s">
        <v>561</v>
      </c>
      <c r="F413" s="221" t="s">
        <v>562</v>
      </c>
      <c r="G413" s="222" t="s">
        <v>292</v>
      </c>
      <c r="H413" s="223">
        <v>21.359999999999999</v>
      </c>
      <c r="I413" s="224"/>
      <c r="J413" s="225">
        <f>ROUND(I413*H413,2)</f>
        <v>0</v>
      </c>
      <c r="K413" s="221" t="s">
        <v>197</v>
      </c>
      <c r="L413" s="45"/>
      <c r="M413" s="226" t="s">
        <v>1</v>
      </c>
      <c r="N413" s="227" t="s">
        <v>43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198</v>
      </c>
      <c r="AT413" s="230" t="s">
        <v>193</v>
      </c>
      <c r="AU413" s="230" t="s">
        <v>88</v>
      </c>
      <c r="AY413" s="18" t="s">
        <v>190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86</v>
      </c>
      <c r="BK413" s="231">
        <f>ROUND(I413*H413,2)</f>
        <v>0</v>
      </c>
      <c r="BL413" s="18" t="s">
        <v>198</v>
      </c>
      <c r="BM413" s="230" t="s">
        <v>563</v>
      </c>
    </row>
    <row r="414" s="2" customFormat="1" ht="24.15" customHeight="1">
      <c r="A414" s="39"/>
      <c r="B414" s="40"/>
      <c r="C414" s="219" t="s">
        <v>564</v>
      </c>
      <c r="D414" s="219" t="s">
        <v>193</v>
      </c>
      <c r="E414" s="220" t="s">
        <v>349</v>
      </c>
      <c r="F414" s="221" t="s">
        <v>350</v>
      </c>
      <c r="G414" s="222" t="s">
        <v>292</v>
      </c>
      <c r="H414" s="223">
        <v>21.359999999999999</v>
      </c>
      <c r="I414" s="224"/>
      <c r="J414" s="225">
        <f>ROUND(I414*H414,2)</f>
        <v>0</v>
      </c>
      <c r="K414" s="221" t="s">
        <v>197</v>
      </c>
      <c r="L414" s="45"/>
      <c r="M414" s="226" t="s">
        <v>1</v>
      </c>
      <c r="N414" s="227" t="s">
        <v>43</v>
      </c>
      <c r="O414" s="92"/>
      <c r="P414" s="228">
        <f>O414*H414</f>
        <v>0</v>
      </c>
      <c r="Q414" s="228">
        <v>0.00040000000000000002</v>
      </c>
      <c r="R414" s="228">
        <f>Q414*H414</f>
        <v>0.0085439999999999995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198</v>
      </c>
      <c r="AT414" s="230" t="s">
        <v>193</v>
      </c>
      <c r="AU414" s="230" t="s">
        <v>88</v>
      </c>
      <c r="AY414" s="18" t="s">
        <v>190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86</v>
      </c>
      <c r="BK414" s="231">
        <f>ROUND(I414*H414,2)</f>
        <v>0</v>
      </c>
      <c r="BL414" s="18" t="s">
        <v>198</v>
      </c>
      <c r="BM414" s="230" t="s">
        <v>565</v>
      </c>
    </row>
    <row r="415" s="2" customFormat="1" ht="24.15" customHeight="1">
      <c r="A415" s="39"/>
      <c r="B415" s="40"/>
      <c r="C415" s="219" t="s">
        <v>566</v>
      </c>
      <c r="D415" s="219" t="s">
        <v>193</v>
      </c>
      <c r="E415" s="220" t="s">
        <v>567</v>
      </c>
      <c r="F415" s="221" t="s">
        <v>568</v>
      </c>
      <c r="G415" s="222" t="s">
        <v>292</v>
      </c>
      <c r="H415" s="223">
        <v>21.359999999999999</v>
      </c>
      <c r="I415" s="224"/>
      <c r="J415" s="225">
        <f>ROUND(I415*H415,2)</f>
        <v>0</v>
      </c>
      <c r="K415" s="221" t="s">
        <v>197</v>
      </c>
      <c r="L415" s="45"/>
      <c r="M415" s="226" t="s">
        <v>1</v>
      </c>
      <c r="N415" s="227" t="s">
        <v>43</v>
      </c>
      <c r="O415" s="92"/>
      <c r="P415" s="228">
        <f>O415*H415</f>
        <v>0</v>
      </c>
      <c r="Q415" s="228">
        <v>4.0000000000000003E-05</v>
      </c>
      <c r="R415" s="228">
        <f>Q415*H415</f>
        <v>0.00085440000000000006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198</v>
      </c>
      <c r="AT415" s="230" t="s">
        <v>193</v>
      </c>
      <c r="AU415" s="230" t="s">
        <v>88</v>
      </c>
      <c r="AY415" s="18" t="s">
        <v>190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86</v>
      </c>
      <c r="BK415" s="231">
        <f>ROUND(I415*H415,2)</f>
        <v>0</v>
      </c>
      <c r="BL415" s="18" t="s">
        <v>198</v>
      </c>
      <c r="BM415" s="230" t="s">
        <v>569</v>
      </c>
    </row>
    <row r="416" s="2" customFormat="1" ht="24.15" customHeight="1">
      <c r="A416" s="39"/>
      <c r="B416" s="40"/>
      <c r="C416" s="255" t="s">
        <v>570</v>
      </c>
      <c r="D416" s="255" t="s">
        <v>299</v>
      </c>
      <c r="E416" s="256" t="s">
        <v>571</v>
      </c>
      <c r="F416" s="257" t="s">
        <v>572</v>
      </c>
      <c r="G416" s="258" t="s">
        <v>292</v>
      </c>
      <c r="H416" s="259">
        <v>26.081</v>
      </c>
      <c r="I416" s="260"/>
      <c r="J416" s="261">
        <f>ROUND(I416*H416,2)</f>
        <v>0</v>
      </c>
      <c r="K416" s="257" t="s">
        <v>197</v>
      </c>
      <c r="L416" s="262"/>
      <c r="M416" s="263" t="s">
        <v>1</v>
      </c>
      <c r="N416" s="264" t="s">
        <v>43</v>
      </c>
      <c r="O416" s="92"/>
      <c r="P416" s="228">
        <f>O416*H416</f>
        <v>0</v>
      </c>
      <c r="Q416" s="228">
        <v>0.00029999999999999997</v>
      </c>
      <c r="R416" s="228">
        <f>Q416*H416</f>
        <v>0.0078242999999999993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260</v>
      </c>
      <c r="AT416" s="230" t="s">
        <v>299</v>
      </c>
      <c r="AU416" s="230" t="s">
        <v>88</v>
      </c>
      <c r="AY416" s="18" t="s">
        <v>190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86</v>
      </c>
      <c r="BK416" s="231">
        <f>ROUND(I416*H416,2)</f>
        <v>0</v>
      </c>
      <c r="BL416" s="18" t="s">
        <v>198</v>
      </c>
      <c r="BM416" s="230" t="s">
        <v>573</v>
      </c>
    </row>
    <row r="417" s="13" customFormat="1">
      <c r="A417" s="13"/>
      <c r="B417" s="232"/>
      <c r="C417" s="233"/>
      <c r="D417" s="234" t="s">
        <v>218</v>
      </c>
      <c r="E417" s="233"/>
      <c r="F417" s="236" t="s">
        <v>574</v>
      </c>
      <c r="G417" s="233"/>
      <c r="H417" s="237">
        <v>26.081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218</v>
      </c>
      <c r="AU417" s="243" t="s">
        <v>88</v>
      </c>
      <c r="AV417" s="13" t="s">
        <v>88</v>
      </c>
      <c r="AW417" s="13" t="s">
        <v>4</v>
      </c>
      <c r="AX417" s="13" t="s">
        <v>86</v>
      </c>
      <c r="AY417" s="243" t="s">
        <v>190</v>
      </c>
    </row>
    <row r="418" s="2" customFormat="1" ht="24.15" customHeight="1">
      <c r="A418" s="39"/>
      <c r="B418" s="40"/>
      <c r="C418" s="219" t="s">
        <v>575</v>
      </c>
      <c r="D418" s="219" t="s">
        <v>193</v>
      </c>
      <c r="E418" s="220" t="s">
        <v>576</v>
      </c>
      <c r="F418" s="221" t="s">
        <v>577</v>
      </c>
      <c r="G418" s="222" t="s">
        <v>292</v>
      </c>
      <c r="H418" s="223">
        <v>1.8</v>
      </c>
      <c r="I418" s="224"/>
      <c r="J418" s="225">
        <f>ROUND(I418*H418,2)</f>
        <v>0</v>
      </c>
      <c r="K418" s="221" t="s">
        <v>197</v>
      </c>
      <c r="L418" s="45"/>
      <c r="M418" s="226" t="s">
        <v>1</v>
      </c>
      <c r="N418" s="227" t="s">
        <v>43</v>
      </c>
      <c r="O418" s="92"/>
      <c r="P418" s="228">
        <f>O418*H418</f>
        <v>0</v>
      </c>
      <c r="Q418" s="228">
        <v>0.0051000000000000004</v>
      </c>
      <c r="R418" s="228">
        <f>Q418*H418</f>
        <v>0.0091800000000000007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198</v>
      </c>
      <c r="AT418" s="230" t="s">
        <v>193</v>
      </c>
      <c r="AU418" s="230" t="s">
        <v>88</v>
      </c>
      <c r="AY418" s="18" t="s">
        <v>190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86</v>
      </c>
      <c r="BK418" s="231">
        <f>ROUND(I418*H418,2)</f>
        <v>0</v>
      </c>
      <c r="BL418" s="18" t="s">
        <v>198</v>
      </c>
      <c r="BM418" s="230" t="s">
        <v>578</v>
      </c>
    </row>
    <row r="419" s="2" customFormat="1" ht="24.15" customHeight="1">
      <c r="A419" s="39"/>
      <c r="B419" s="40"/>
      <c r="C419" s="219" t="s">
        <v>579</v>
      </c>
      <c r="D419" s="219" t="s">
        <v>193</v>
      </c>
      <c r="E419" s="220" t="s">
        <v>353</v>
      </c>
      <c r="F419" s="221" t="s">
        <v>354</v>
      </c>
      <c r="G419" s="222" t="s">
        <v>244</v>
      </c>
      <c r="H419" s="223">
        <v>0.14999999999999999</v>
      </c>
      <c r="I419" s="224"/>
      <c r="J419" s="225">
        <f>ROUND(I419*H419,2)</f>
        <v>0</v>
      </c>
      <c r="K419" s="221" t="s">
        <v>197</v>
      </c>
      <c r="L419" s="45"/>
      <c r="M419" s="226" t="s">
        <v>1</v>
      </c>
      <c r="N419" s="227" t="s">
        <v>43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198</v>
      </c>
      <c r="AT419" s="230" t="s">
        <v>193</v>
      </c>
      <c r="AU419" s="230" t="s">
        <v>88</v>
      </c>
      <c r="AY419" s="18" t="s">
        <v>190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86</v>
      </c>
      <c r="BK419" s="231">
        <f>ROUND(I419*H419,2)</f>
        <v>0</v>
      </c>
      <c r="BL419" s="18" t="s">
        <v>198</v>
      </c>
      <c r="BM419" s="230" t="s">
        <v>580</v>
      </c>
    </row>
    <row r="420" s="12" customFormat="1" ht="22.8" customHeight="1">
      <c r="A420" s="12"/>
      <c r="B420" s="203"/>
      <c r="C420" s="204"/>
      <c r="D420" s="205" t="s">
        <v>77</v>
      </c>
      <c r="E420" s="217" t="s">
        <v>581</v>
      </c>
      <c r="F420" s="217" t="s">
        <v>582</v>
      </c>
      <c r="G420" s="204"/>
      <c r="H420" s="204"/>
      <c r="I420" s="207"/>
      <c r="J420" s="218">
        <f>BK420</f>
        <v>0</v>
      </c>
      <c r="K420" s="204"/>
      <c r="L420" s="209"/>
      <c r="M420" s="210"/>
      <c r="N420" s="211"/>
      <c r="O420" s="211"/>
      <c r="P420" s="212">
        <f>P421</f>
        <v>0</v>
      </c>
      <c r="Q420" s="211"/>
      <c r="R420" s="212">
        <f>R421</f>
        <v>0</v>
      </c>
      <c r="S420" s="211"/>
      <c r="T420" s="213">
        <f>T421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4" t="s">
        <v>88</v>
      </c>
      <c r="AT420" s="215" t="s">
        <v>77</v>
      </c>
      <c r="AU420" s="215" t="s">
        <v>86</v>
      </c>
      <c r="AY420" s="214" t="s">
        <v>190</v>
      </c>
      <c r="BK420" s="216">
        <f>BK421</f>
        <v>0</v>
      </c>
    </row>
    <row r="421" s="2" customFormat="1" ht="21.75" customHeight="1">
      <c r="A421" s="39"/>
      <c r="B421" s="40"/>
      <c r="C421" s="219" t="s">
        <v>583</v>
      </c>
      <c r="D421" s="219" t="s">
        <v>193</v>
      </c>
      <c r="E421" s="220" t="s">
        <v>584</v>
      </c>
      <c r="F421" s="221" t="s">
        <v>585</v>
      </c>
      <c r="G421" s="222" t="s">
        <v>213</v>
      </c>
      <c r="H421" s="223">
        <v>12.5</v>
      </c>
      <c r="I421" s="224"/>
      <c r="J421" s="225">
        <f>ROUND(I421*H421,2)</f>
        <v>0</v>
      </c>
      <c r="K421" s="221" t="s">
        <v>1</v>
      </c>
      <c r="L421" s="45"/>
      <c r="M421" s="226" t="s">
        <v>1</v>
      </c>
      <c r="N421" s="227" t="s">
        <v>43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198</v>
      </c>
      <c r="AT421" s="230" t="s">
        <v>193</v>
      </c>
      <c r="AU421" s="230" t="s">
        <v>88</v>
      </c>
      <c r="AY421" s="18" t="s">
        <v>190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86</v>
      </c>
      <c r="BK421" s="231">
        <f>ROUND(I421*H421,2)</f>
        <v>0</v>
      </c>
      <c r="BL421" s="18" t="s">
        <v>198</v>
      </c>
      <c r="BM421" s="230" t="s">
        <v>586</v>
      </c>
    </row>
    <row r="422" s="12" customFormat="1" ht="22.8" customHeight="1">
      <c r="A422" s="12"/>
      <c r="B422" s="203"/>
      <c r="C422" s="204"/>
      <c r="D422" s="205" t="s">
        <v>77</v>
      </c>
      <c r="E422" s="217" t="s">
        <v>587</v>
      </c>
      <c r="F422" s="217" t="s">
        <v>588</v>
      </c>
      <c r="G422" s="204"/>
      <c r="H422" s="204"/>
      <c r="I422" s="207"/>
      <c r="J422" s="218">
        <f>BK422</f>
        <v>0</v>
      </c>
      <c r="K422" s="204"/>
      <c r="L422" s="209"/>
      <c r="M422" s="210"/>
      <c r="N422" s="211"/>
      <c r="O422" s="211"/>
      <c r="P422" s="212">
        <f>SUM(P423:P424)</f>
        <v>0</v>
      </c>
      <c r="Q422" s="211"/>
      <c r="R422" s="212">
        <f>SUM(R423:R424)</f>
        <v>0</v>
      </c>
      <c r="S422" s="211"/>
      <c r="T422" s="213">
        <f>SUM(T423:T424)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4" t="s">
        <v>88</v>
      </c>
      <c r="AT422" s="215" t="s">
        <v>77</v>
      </c>
      <c r="AU422" s="215" t="s">
        <v>86</v>
      </c>
      <c r="AY422" s="214" t="s">
        <v>190</v>
      </c>
      <c r="BK422" s="216">
        <f>SUM(BK423:BK424)</f>
        <v>0</v>
      </c>
    </row>
    <row r="423" s="2" customFormat="1" ht="24.15" customHeight="1">
      <c r="A423" s="39"/>
      <c r="B423" s="40"/>
      <c r="C423" s="219" t="s">
        <v>359</v>
      </c>
      <c r="D423" s="219" t="s">
        <v>193</v>
      </c>
      <c r="E423" s="220" t="s">
        <v>589</v>
      </c>
      <c r="F423" s="221" t="s">
        <v>590</v>
      </c>
      <c r="G423" s="222" t="s">
        <v>292</v>
      </c>
      <c r="H423" s="223">
        <v>4.96</v>
      </c>
      <c r="I423" s="224"/>
      <c r="J423" s="225">
        <f>ROUND(I423*H423,2)</f>
        <v>0</v>
      </c>
      <c r="K423" s="221" t="s">
        <v>1</v>
      </c>
      <c r="L423" s="45"/>
      <c r="M423" s="226" t="s">
        <v>1</v>
      </c>
      <c r="N423" s="227" t="s">
        <v>43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198</v>
      </c>
      <c r="AT423" s="230" t="s">
        <v>193</v>
      </c>
      <c r="AU423" s="230" t="s">
        <v>88</v>
      </c>
      <c r="AY423" s="18" t="s">
        <v>190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86</v>
      </c>
      <c r="BK423" s="231">
        <f>ROUND(I423*H423,2)</f>
        <v>0</v>
      </c>
      <c r="BL423" s="18" t="s">
        <v>198</v>
      </c>
      <c r="BM423" s="230" t="s">
        <v>591</v>
      </c>
    </row>
    <row r="424" s="2" customFormat="1" ht="24.15" customHeight="1">
      <c r="A424" s="39"/>
      <c r="B424" s="40"/>
      <c r="C424" s="219" t="s">
        <v>592</v>
      </c>
      <c r="D424" s="219" t="s">
        <v>193</v>
      </c>
      <c r="E424" s="220" t="s">
        <v>593</v>
      </c>
      <c r="F424" s="221" t="s">
        <v>594</v>
      </c>
      <c r="G424" s="222" t="s">
        <v>595</v>
      </c>
      <c r="H424" s="269"/>
      <c r="I424" s="224"/>
      <c r="J424" s="225">
        <f>ROUND(I424*H424,2)</f>
        <v>0</v>
      </c>
      <c r="K424" s="221" t="s">
        <v>197</v>
      </c>
      <c r="L424" s="45"/>
      <c r="M424" s="226" t="s">
        <v>1</v>
      </c>
      <c r="N424" s="227" t="s">
        <v>43</v>
      </c>
      <c r="O424" s="92"/>
      <c r="P424" s="228">
        <f>O424*H424</f>
        <v>0</v>
      </c>
      <c r="Q424" s="228">
        <v>0</v>
      </c>
      <c r="R424" s="228">
        <f>Q424*H424</f>
        <v>0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198</v>
      </c>
      <c r="AT424" s="230" t="s">
        <v>193</v>
      </c>
      <c r="AU424" s="230" t="s">
        <v>88</v>
      </c>
      <c r="AY424" s="18" t="s">
        <v>190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86</v>
      </c>
      <c r="BK424" s="231">
        <f>ROUND(I424*H424,2)</f>
        <v>0</v>
      </c>
      <c r="BL424" s="18" t="s">
        <v>198</v>
      </c>
      <c r="BM424" s="230" t="s">
        <v>596</v>
      </c>
    </row>
    <row r="425" s="12" customFormat="1" ht="22.8" customHeight="1">
      <c r="A425" s="12"/>
      <c r="B425" s="203"/>
      <c r="C425" s="204"/>
      <c r="D425" s="205" t="s">
        <v>77</v>
      </c>
      <c r="E425" s="217" t="s">
        <v>191</v>
      </c>
      <c r="F425" s="217" t="s">
        <v>192</v>
      </c>
      <c r="G425" s="204"/>
      <c r="H425" s="204"/>
      <c r="I425" s="207"/>
      <c r="J425" s="218">
        <f>BK425</f>
        <v>0</v>
      </c>
      <c r="K425" s="204"/>
      <c r="L425" s="209"/>
      <c r="M425" s="210"/>
      <c r="N425" s="211"/>
      <c r="O425" s="211"/>
      <c r="P425" s="212">
        <f>SUM(P426:P431)</f>
        <v>0</v>
      </c>
      <c r="Q425" s="211"/>
      <c r="R425" s="212">
        <f>SUM(R426:R431)</f>
        <v>0.0025079999999999998</v>
      </c>
      <c r="S425" s="211"/>
      <c r="T425" s="213">
        <f>SUM(T426:T431)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4" t="s">
        <v>88</v>
      </c>
      <c r="AT425" s="215" t="s">
        <v>77</v>
      </c>
      <c r="AU425" s="215" t="s">
        <v>86</v>
      </c>
      <c r="AY425" s="214" t="s">
        <v>190</v>
      </c>
      <c r="BK425" s="216">
        <f>SUM(BK426:BK431)</f>
        <v>0</v>
      </c>
    </row>
    <row r="426" s="2" customFormat="1" ht="24.15" customHeight="1">
      <c r="A426" s="39"/>
      <c r="B426" s="40"/>
      <c r="C426" s="219" t="s">
        <v>597</v>
      </c>
      <c r="D426" s="219" t="s">
        <v>193</v>
      </c>
      <c r="E426" s="220" t="s">
        <v>598</v>
      </c>
      <c r="F426" s="221" t="s">
        <v>599</v>
      </c>
      <c r="G426" s="222" t="s">
        <v>600</v>
      </c>
      <c r="H426" s="223">
        <v>50.159999999999997</v>
      </c>
      <c r="I426" s="224"/>
      <c r="J426" s="225">
        <f>ROUND(I426*H426,2)</f>
        <v>0</v>
      </c>
      <c r="K426" s="221" t="s">
        <v>197</v>
      </c>
      <c r="L426" s="45"/>
      <c r="M426" s="226" t="s">
        <v>1</v>
      </c>
      <c r="N426" s="227" t="s">
        <v>43</v>
      </c>
      <c r="O426" s="92"/>
      <c r="P426" s="228">
        <f>O426*H426</f>
        <v>0</v>
      </c>
      <c r="Q426" s="228">
        <v>5.0000000000000002E-05</v>
      </c>
      <c r="R426" s="228">
        <f>Q426*H426</f>
        <v>0.0025079999999999998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198</v>
      </c>
      <c r="AT426" s="230" t="s">
        <v>193</v>
      </c>
      <c r="AU426" s="230" t="s">
        <v>88</v>
      </c>
      <c r="AY426" s="18" t="s">
        <v>190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86</v>
      </c>
      <c r="BK426" s="231">
        <f>ROUND(I426*H426,2)</f>
        <v>0</v>
      </c>
      <c r="BL426" s="18" t="s">
        <v>198</v>
      </c>
      <c r="BM426" s="230" t="s">
        <v>601</v>
      </c>
    </row>
    <row r="427" s="2" customFormat="1" ht="16.5" customHeight="1">
      <c r="A427" s="39"/>
      <c r="B427" s="40"/>
      <c r="C427" s="255" t="s">
        <v>602</v>
      </c>
      <c r="D427" s="255" t="s">
        <v>299</v>
      </c>
      <c r="E427" s="256" t="s">
        <v>603</v>
      </c>
      <c r="F427" s="257" t="s">
        <v>604</v>
      </c>
      <c r="G427" s="258" t="s">
        <v>244</v>
      </c>
      <c r="H427" s="259">
        <v>0.050000000000000003</v>
      </c>
      <c r="I427" s="260"/>
      <c r="J427" s="261">
        <f>ROUND(I427*H427,2)</f>
        <v>0</v>
      </c>
      <c r="K427" s="257" t="s">
        <v>1</v>
      </c>
      <c r="L427" s="262"/>
      <c r="M427" s="263" t="s">
        <v>1</v>
      </c>
      <c r="N427" s="264" t="s">
        <v>43</v>
      </c>
      <c r="O427" s="92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260</v>
      </c>
      <c r="AT427" s="230" t="s">
        <v>299</v>
      </c>
      <c r="AU427" s="230" t="s">
        <v>88</v>
      </c>
      <c r="AY427" s="18" t="s">
        <v>190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86</v>
      </c>
      <c r="BK427" s="231">
        <f>ROUND(I427*H427,2)</f>
        <v>0</v>
      </c>
      <c r="BL427" s="18" t="s">
        <v>198</v>
      </c>
      <c r="BM427" s="230" t="s">
        <v>605</v>
      </c>
    </row>
    <row r="428" s="2" customFormat="1" ht="16.5" customHeight="1">
      <c r="A428" s="39"/>
      <c r="B428" s="40"/>
      <c r="C428" s="219" t="s">
        <v>369</v>
      </c>
      <c r="D428" s="219" t="s">
        <v>193</v>
      </c>
      <c r="E428" s="220" t="s">
        <v>606</v>
      </c>
      <c r="F428" s="221" t="s">
        <v>607</v>
      </c>
      <c r="G428" s="222" t="s">
        <v>600</v>
      </c>
      <c r="H428" s="223">
        <v>50.159999999999997</v>
      </c>
      <c r="I428" s="224"/>
      <c r="J428" s="225">
        <f>ROUND(I428*H428,2)</f>
        <v>0</v>
      </c>
      <c r="K428" s="221" t="s">
        <v>1</v>
      </c>
      <c r="L428" s="45"/>
      <c r="M428" s="226" t="s">
        <v>1</v>
      </c>
      <c r="N428" s="227" t="s">
        <v>43</v>
      </c>
      <c r="O428" s="92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198</v>
      </c>
      <c r="AT428" s="230" t="s">
        <v>193</v>
      </c>
      <c r="AU428" s="230" t="s">
        <v>88</v>
      </c>
      <c r="AY428" s="18" t="s">
        <v>190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86</v>
      </c>
      <c r="BK428" s="231">
        <f>ROUND(I428*H428,2)</f>
        <v>0</v>
      </c>
      <c r="BL428" s="18" t="s">
        <v>198</v>
      </c>
      <c r="BM428" s="230" t="s">
        <v>608</v>
      </c>
    </row>
    <row r="429" s="2" customFormat="1" ht="16.5" customHeight="1">
      <c r="A429" s="39"/>
      <c r="B429" s="40"/>
      <c r="C429" s="219" t="s">
        <v>208</v>
      </c>
      <c r="D429" s="219" t="s">
        <v>193</v>
      </c>
      <c r="E429" s="220" t="s">
        <v>609</v>
      </c>
      <c r="F429" s="221" t="s">
        <v>610</v>
      </c>
      <c r="G429" s="222" t="s">
        <v>213</v>
      </c>
      <c r="H429" s="223">
        <v>13.5</v>
      </c>
      <c r="I429" s="224"/>
      <c r="J429" s="225">
        <f>ROUND(I429*H429,2)</f>
        <v>0</v>
      </c>
      <c r="K429" s="221" t="s">
        <v>1</v>
      </c>
      <c r="L429" s="45"/>
      <c r="M429" s="226" t="s">
        <v>1</v>
      </c>
      <c r="N429" s="227" t="s">
        <v>43</v>
      </c>
      <c r="O429" s="92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198</v>
      </c>
      <c r="AT429" s="230" t="s">
        <v>193</v>
      </c>
      <c r="AU429" s="230" t="s">
        <v>88</v>
      </c>
      <c r="AY429" s="18" t="s">
        <v>190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86</v>
      </c>
      <c r="BK429" s="231">
        <f>ROUND(I429*H429,2)</f>
        <v>0</v>
      </c>
      <c r="BL429" s="18" t="s">
        <v>198</v>
      </c>
      <c r="BM429" s="230" t="s">
        <v>611</v>
      </c>
    </row>
    <row r="430" s="2" customFormat="1" ht="24.15" customHeight="1">
      <c r="A430" s="39"/>
      <c r="B430" s="40"/>
      <c r="C430" s="219" t="s">
        <v>612</v>
      </c>
      <c r="D430" s="219" t="s">
        <v>193</v>
      </c>
      <c r="E430" s="220" t="s">
        <v>613</v>
      </c>
      <c r="F430" s="221" t="s">
        <v>614</v>
      </c>
      <c r="G430" s="222" t="s">
        <v>213</v>
      </c>
      <c r="H430" s="223">
        <v>4.5800000000000001</v>
      </c>
      <c r="I430" s="224"/>
      <c r="J430" s="225">
        <f>ROUND(I430*H430,2)</f>
        <v>0</v>
      </c>
      <c r="K430" s="221" t="s">
        <v>1</v>
      </c>
      <c r="L430" s="45"/>
      <c r="M430" s="226" t="s">
        <v>1</v>
      </c>
      <c r="N430" s="227" t="s">
        <v>43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198</v>
      </c>
      <c r="AT430" s="230" t="s">
        <v>193</v>
      </c>
      <c r="AU430" s="230" t="s">
        <v>88</v>
      </c>
      <c r="AY430" s="18" t="s">
        <v>190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86</v>
      </c>
      <c r="BK430" s="231">
        <f>ROUND(I430*H430,2)</f>
        <v>0</v>
      </c>
      <c r="BL430" s="18" t="s">
        <v>198</v>
      </c>
      <c r="BM430" s="230" t="s">
        <v>615</v>
      </c>
    </row>
    <row r="431" s="2" customFormat="1" ht="24.15" customHeight="1">
      <c r="A431" s="39"/>
      <c r="B431" s="40"/>
      <c r="C431" s="219" t="s">
        <v>616</v>
      </c>
      <c r="D431" s="219" t="s">
        <v>193</v>
      </c>
      <c r="E431" s="220" t="s">
        <v>617</v>
      </c>
      <c r="F431" s="221" t="s">
        <v>618</v>
      </c>
      <c r="G431" s="222" t="s">
        <v>595</v>
      </c>
      <c r="H431" s="269"/>
      <c r="I431" s="224"/>
      <c r="J431" s="225">
        <f>ROUND(I431*H431,2)</f>
        <v>0</v>
      </c>
      <c r="K431" s="221" t="s">
        <v>197</v>
      </c>
      <c r="L431" s="45"/>
      <c r="M431" s="226" t="s">
        <v>1</v>
      </c>
      <c r="N431" s="227" t="s">
        <v>43</v>
      </c>
      <c r="O431" s="92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198</v>
      </c>
      <c r="AT431" s="230" t="s">
        <v>193</v>
      </c>
      <c r="AU431" s="230" t="s">
        <v>88</v>
      </c>
      <c r="AY431" s="18" t="s">
        <v>190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86</v>
      </c>
      <c r="BK431" s="231">
        <f>ROUND(I431*H431,2)</f>
        <v>0</v>
      </c>
      <c r="BL431" s="18" t="s">
        <v>198</v>
      </c>
      <c r="BM431" s="230" t="s">
        <v>619</v>
      </c>
    </row>
    <row r="432" s="12" customFormat="1" ht="22.8" customHeight="1">
      <c r="A432" s="12"/>
      <c r="B432" s="203"/>
      <c r="C432" s="204"/>
      <c r="D432" s="205" t="s">
        <v>77</v>
      </c>
      <c r="E432" s="217" t="s">
        <v>620</v>
      </c>
      <c r="F432" s="217" t="s">
        <v>621</v>
      </c>
      <c r="G432" s="204"/>
      <c r="H432" s="204"/>
      <c r="I432" s="207"/>
      <c r="J432" s="218">
        <f>BK432</f>
        <v>0</v>
      </c>
      <c r="K432" s="204"/>
      <c r="L432" s="209"/>
      <c r="M432" s="210"/>
      <c r="N432" s="211"/>
      <c r="O432" s="211"/>
      <c r="P432" s="212">
        <f>P433</f>
        <v>0</v>
      </c>
      <c r="Q432" s="211"/>
      <c r="R432" s="212">
        <f>R433</f>
        <v>0</v>
      </c>
      <c r="S432" s="211"/>
      <c r="T432" s="213">
        <f>T433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4" t="s">
        <v>88</v>
      </c>
      <c r="AT432" s="215" t="s">
        <v>77</v>
      </c>
      <c r="AU432" s="215" t="s">
        <v>86</v>
      </c>
      <c r="AY432" s="214" t="s">
        <v>190</v>
      </c>
      <c r="BK432" s="216">
        <f>BK433</f>
        <v>0</v>
      </c>
    </row>
    <row r="433" s="2" customFormat="1" ht="16.5" customHeight="1">
      <c r="A433" s="39"/>
      <c r="B433" s="40"/>
      <c r="C433" s="219" t="s">
        <v>622</v>
      </c>
      <c r="D433" s="219" t="s">
        <v>193</v>
      </c>
      <c r="E433" s="220" t="s">
        <v>623</v>
      </c>
      <c r="F433" s="221" t="s">
        <v>624</v>
      </c>
      <c r="G433" s="222" t="s">
        <v>292</v>
      </c>
      <c r="H433" s="223">
        <v>18.84</v>
      </c>
      <c r="I433" s="224"/>
      <c r="J433" s="225">
        <f>ROUND(I433*H433,2)</f>
        <v>0</v>
      </c>
      <c r="K433" s="221" t="s">
        <v>1</v>
      </c>
      <c r="L433" s="45"/>
      <c r="M433" s="226" t="s">
        <v>1</v>
      </c>
      <c r="N433" s="227" t="s">
        <v>43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198</v>
      </c>
      <c r="AT433" s="230" t="s">
        <v>193</v>
      </c>
      <c r="AU433" s="230" t="s">
        <v>88</v>
      </c>
      <c r="AY433" s="18" t="s">
        <v>190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86</v>
      </c>
      <c r="BK433" s="231">
        <f>ROUND(I433*H433,2)</f>
        <v>0</v>
      </c>
      <c r="BL433" s="18" t="s">
        <v>198</v>
      </c>
      <c r="BM433" s="230" t="s">
        <v>625</v>
      </c>
    </row>
    <row r="434" s="12" customFormat="1" ht="22.8" customHeight="1">
      <c r="A434" s="12"/>
      <c r="B434" s="203"/>
      <c r="C434" s="204"/>
      <c r="D434" s="205" t="s">
        <v>77</v>
      </c>
      <c r="E434" s="217" t="s">
        <v>359</v>
      </c>
      <c r="F434" s="217" t="s">
        <v>360</v>
      </c>
      <c r="G434" s="204"/>
      <c r="H434" s="204"/>
      <c r="I434" s="207"/>
      <c r="J434" s="218">
        <f>BK434</f>
        <v>0</v>
      </c>
      <c r="K434" s="204"/>
      <c r="L434" s="209"/>
      <c r="M434" s="210"/>
      <c r="N434" s="211"/>
      <c r="O434" s="211"/>
      <c r="P434" s="212">
        <f>SUM(P435:P440)</f>
        <v>0</v>
      </c>
      <c r="Q434" s="211"/>
      <c r="R434" s="212">
        <f>SUM(R435:R440)</f>
        <v>0.0041999999999999997</v>
      </c>
      <c r="S434" s="211"/>
      <c r="T434" s="213">
        <f>SUM(T435:T440)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4" t="s">
        <v>86</v>
      </c>
      <c r="AT434" s="215" t="s">
        <v>77</v>
      </c>
      <c r="AU434" s="215" t="s">
        <v>86</v>
      </c>
      <c r="AY434" s="214" t="s">
        <v>190</v>
      </c>
      <c r="BK434" s="216">
        <f>SUM(BK435:BK440)</f>
        <v>0</v>
      </c>
    </row>
    <row r="435" s="2" customFormat="1" ht="24.15" customHeight="1">
      <c r="A435" s="39"/>
      <c r="B435" s="40"/>
      <c r="C435" s="219" t="s">
        <v>626</v>
      </c>
      <c r="D435" s="219" t="s">
        <v>193</v>
      </c>
      <c r="E435" s="220" t="s">
        <v>627</v>
      </c>
      <c r="F435" s="221" t="s">
        <v>628</v>
      </c>
      <c r="G435" s="222" t="s">
        <v>196</v>
      </c>
      <c r="H435" s="223">
        <v>3</v>
      </c>
      <c r="I435" s="224"/>
      <c r="J435" s="225">
        <f>ROUND(I435*H435,2)</f>
        <v>0</v>
      </c>
      <c r="K435" s="221" t="s">
        <v>197</v>
      </c>
      <c r="L435" s="45"/>
      <c r="M435" s="226" t="s">
        <v>1</v>
      </c>
      <c r="N435" s="227" t="s">
        <v>43</v>
      </c>
      <c r="O435" s="92"/>
      <c r="P435" s="228">
        <f>O435*H435</f>
        <v>0</v>
      </c>
      <c r="Q435" s="228">
        <v>0.00069999999999999999</v>
      </c>
      <c r="R435" s="228">
        <f>Q435*H435</f>
        <v>0.0020999999999999999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210</v>
      </c>
      <c r="AT435" s="230" t="s">
        <v>193</v>
      </c>
      <c r="AU435" s="230" t="s">
        <v>88</v>
      </c>
      <c r="AY435" s="18" t="s">
        <v>190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86</v>
      </c>
      <c r="BK435" s="231">
        <f>ROUND(I435*H435,2)</f>
        <v>0</v>
      </c>
      <c r="BL435" s="18" t="s">
        <v>210</v>
      </c>
      <c r="BM435" s="230" t="s">
        <v>629</v>
      </c>
    </row>
    <row r="436" s="2" customFormat="1" ht="16.5" customHeight="1">
      <c r="A436" s="39"/>
      <c r="B436" s="40"/>
      <c r="C436" s="255" t="s">
        <v>630</v>
      </c>
      <c r="D436" s="255" t="s">
        <v>299</v>
      </c>
      <c r="E436" s="256" t="s">
        <v>631</v>
      </c>
      <c r="F436" s="257" t="s">
        <v>632</v>
      </c>
      <c r="G436" s="258" t="s">
        <v>196</v>
      </c>
      <c r="H436" s="259">
        <v>1</v>
      </c>
      <c r="I436" s="260"/>
      <c r="J436" s="261">
        <f>ROUND(I436*H436,2)</f>
        <v>0</v>
      </c>
      <c r="K436" s="257" t="s">
        <v>197</v>
      </c>
      <c r="L436" s="262"/>
      <c r="M436" s="263" t="s">
        <v>1</v>
      </c>
      <c r="N436" s="264" t="s">
        <v>43</v>
      </c>
      <c r="O436" s="92"/>
      <c r="P436" s="228">
        <f>O436*H436</f>
        <v>0</v>
      </c>
      <c r="Q436" s="228">
        <v>0.0020999999999999999</v>
      </c>
      <c r="R436" s="228">
        <f>Q436*H436</f>
        <v>0.0020999999999999999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202</v>
      </c>
      <c r="AT436" s="230" t="s">
        <v>299</v>
      </c>
      <c r="AU436" s="230" t="s">
        <v>88</v>
      </c>
      <c r="AY436" s="18" t="s">
        <v>190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86</v>
      </c>
      <c r="BK436" s="231">
        <f>ROUND(I436*H436,2)</f>
        <v>0</v>
      </c>
      <c r="BL436" s="18" t="s">
        <v>210</v>
      </c>
      <c r="BM436" s="230" t="s">
        <v>633</v>
      </c>
    </row>
    <row r="437" s="2" customFormat="1" ht="21.75" customHeight="1">
      <c r="A437" s="39"/>
      <c r="B437" s="40"/>
      <c r="C437" s="255" t="s">
        <v>634</v>
      </c>
      <c r="D437" s="255" t="s">
        <v>299</v>
      </c>
      <c r="E437" s="256" t="s">
        <v>635</v>
      </c>
      <c r="F437" s="257" t="s">
        <v>636</v>
      </c>
      <c r="G437" s="258" t="s">
        <v>196</v>
      </c>
      <c r="H437" s="259">
        <v>1</v>
      </c>
      <c r="I437" s="260"/>
      <c r="J437" s="261">
        <f>ROUND(I437*H437,2)</f>
        <v>0</v>
      </c>
      <c r="K437" s="257" t="s">
        <v>1</v>
      </c>
      <c r="L437" s="262"/>
      <c r="M437" s="263" t="s">
        <v>1</v>
      </c>
      <c r="N437" s="264" t="s">
        <v>43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202</v>
      </c>
      <c r="AT437" s="230" t="s">
        <v>299</v>
      </c>
      <c r="AU437" s="230" t="s">
        <v>88</v>
      </c>
      <c r="AY437" s="18" t="s">
        <v>190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86</v>
      </c>
      <c r="BK437" s="231">
        <f>ROUND(I437*H437,2)</f>
        <v>0</v>
      </c>
      <c r="BL437" s="18" t="s">
        <v>210</v>
      </c>
      <c r="BM437" s="230" t="s">
        <v>637</v>
      </c>
    </row>
    <row r="438" s="2" customFormat="1" ht="21.75" customHeight="1">
      <c r="A438" s="39"/>
      <c r="B438" s="40"/>
      <c r="C438" s="255" t="s">
        <v>638</v>
      </c>
      <c r="D438" s="255" t="s">
        <v>299</v>
      </c>
      <c r="E438" s="256" t="s">
        <v>639</v>
      </c>
      <c r="F438" s="257" t="s">
        <v>640</v>
      </c>
      <c r="G438" s="258" t="s">
        <v>196</v>
      </c>
      <c r="H438" s="259">
        <v>1</v>
      </c>
      <c r="I438" s="260"/>
      <c r="J438" s="261">
        <f>ROUND(I438*H438,2)</f>
        <v>0</v>
      </c>
      <c r="K438" s="257" t="s">
        <v>1</v>
      </c>
      <c r="L438" s="262"/>
      <c r="M438" s="263" t="s">
        <v>1</v>
      </c>
      <c r="N438" s="264" t="s">
        <v>43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202</v>
      </c>
      <c r="AT438" s="230" t="s">
        <v>299</v>
      </c>
      <c r="AU438" s="230" t="s">
        <v>88</v>
      </c>
      <c r="AY438" s="18" t="s">
        <v>190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86</v>
      </c>
      <c r="BK438" s="231">
        <f>ROUND(I438*H438,2)</f>
        <v>0</v>
      </c>
      <c r="BL438" s="18" t="s">
        <v>210</v>
      </c>
      <c r="BM438" s="230" t="s">
        <v>641</v>
      </c>
    </row>
    <row r="439" s="2" customFormat="1" ht="16.5" customHeight="1">
      <c r="A439" s="39"/>
      <c r="B439" s="40"/>
      <c r="C439" s="219" t="s">
        <v>642</v>
      </c>
      <c r="D439" s="219" t="s">
        <v>193</v>
      </c>
      <c r="E439" s="220" t="s">
        <v>643</v>
      </c>
      <c r="F439" s="221" t="s">
        <v>644</v>
      </c>
      <c r="G439" s="222" t="s">
        <v>292</v>
      </c>
      <c r="H439" s="223">
        <v>3.7000000000000002</v>
      </c>
      <c r="I439" s="224"/>
      <c r="J439" s="225">
        <f>ROUND(I439*H439,2)</f>
        <v>0</v>
      </c>
      <c r="K439" s="221" t="s">
        <v>1</v>
      </c>
      <c r="L439" s="45"/>
      <c r="M439" s="226" t="s">
        <v>1</v>
      </c>
      <c r="N439" s="227" t="s">
        <v>43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210</v>
      </c>
      <c r="AT439" s="230" t="s">
        <v>193</v>
      </c>
      <c r="AU439" s="230" t="s">
        <v>88</v>
      </c>
      <c r="AY439" s="18" t="s">
        <v>190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86</v>
      </c>
      <c r="BK439" s="231">
        <f>ROUND(I439*H439,2)</f>
        <v>0</v>
      </c>
      <c r="BL439" s="18" t="s">
        <v>210</v>
      </c>
      <c r="BM439" s="230" t="s">
        <v>645</v>
      </c>
    </row>
    <row r="440" s="2" customFormat="1" ht="16.5" customHeight="1">
      <c r="A440" s="39"/>
      <c r="B440" s="40"/>
      <c r="C440" s="219" t="s">
        <v>646</v>
      </c>
      <c r="D440" s="219" t="s">
        <v>193</v>
      </c>
      <c r="E440" s="220" t="s">
        <v>647</v>
      </c>
      <c r="F440" s="221" t="s">
        <v>648</v>
      </c>
      <c r="G440" s="222" t="s">
        <v>196</v>
      </c>
      <c r="H440" s="223">
        <v>1</v>
      </c>
      <c r="I440" s="224"/>
      <c r="J440" s="225">
        <f>ROUND(I440*H440,2)</f>
        <v>0</v>
      </c>
      <c r="K440" s="221" t="s">
        <v>1</v>
      </c>
      <c r="L440" s="45"/>
      <c r="M440" s="226" t="s">
        <v>1</v>
      </c>
      <c r="N440" s="227" t="s">
        <v>43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210</v>
      </c>
      <c r="AT440" s="230" t="s">
        <v>193</v>
      </c>
      <c r="AU440" s="230" t="s">
        <v>88</v>
      </c>
      <c r="AY440" s="18" t="s">
        <v>190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86</v>
      </c>
      <c r="BK440" s="231">
        <f>ROUND(I440*H440,2)</f>
        <v>0</v>
      </c>
      <c r="BL440" s="18" t="s">
        <v>210</v>
      </c>
      <c r="BM440" s="230" t="s">
        <v>649</v>
      </c>
    </row>
    <row r="441" s="12" customFormat="1" ht="22.8" customHeight="1">
      <c r="A441" s="12"/>
      <c r="B441" s="203"/>
      <c r="C441" s="204"/>
      <c r="D441" s="205" t="s">
        <v>77</v>
      </c>
      <c r="E441" s="217" t="s">
        <v>369</v>
      </c>
      <c r="F441" s="217" t="s">
        <v>370</v>
      </c>
      <c r="G441" s="204"/>
      <c r="H441" s="204"/>
      <c r="I441" s="207"/>
      <c r="J441" s="218">
        <f>BK441</f>
        <v>0</v>
      </c>
      <c r="K441" s="204"/>
      <c r="L441" s="209"/>
      <c r="M441" s="210"/>
      <c r="N441" s="211"/>
      <c r="O441" s="211"/>
      <c r="P441" s="212">
        <f>SUM(P442:P446)</f>
        <v>0</v>
      </c>
      <c r="Q441" s="211"/>
      <c r="R441" s="212">
        <f>SUM(R442:R446)</f>
        <v>0</v>
      </c>
      <c r="S441" s="211"/>
      <c r="T441" s="213">
        <f>SUM(T442:T446)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4" t="s">
        <v>86</v>
      </c>
      <c r="AT441" s="215" t="s">
        <v>77</v>
      </c>
      <c r="AU441" s="215" t="s">
        <v>86</v>
      </c>
      <c r="AY441" s="214" t="s">
        <v>190</v>
      </c>
      <c r="BK441" s="216">
        <f>SUM(BK442:BK446)</f>
        <v>0</v>
      </c>
    </row>
    <row r="442" s="2" customFormat="1" ht="16.5" customHeight="1">
      <c r="A442" s="39"/>
      <c r="B442" s="40"/>
      <c r="C442" s="219" t="s">
        <v>650</v>
      </c>
      <c r="D442" s="219" t="s">
        <v>193</v>
      </c>
      <c r="E442" s="220" t="s">
        <v>651</v>
      </c>
      <c r="F442" s="221" t="s">
        <v>652</v>
      </c>
      <c r="G442" s="222" t="s">
        <v>377</v>
      </c>
      <c r="H442" s="223">
        <v>1</v>
      </c>
      <c r="I442" s="224"/>
      <c r="J442" s="225">
        <f>ROUND(I442*H442,2)</f>
        <v>0</v>
      </c>
      <c r="K442" s="221" t="s">
        <v>1</v>
      </c>
      <c r="L442" s="45"/>
      <c r="M442" s="226" t="s">
        <v>1</v>
      </c>
      <c r="N442" s="227" t="s">
        <v>43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210</v>
      </c>
      <c r="AT442" s="230" t="s">
        <v>193</v>
      </c>
      <c r="AU442" s="230" t="s">
        <v>88</v>
      </c>
      <c r="AY442" s="18" t="s">
        <v>190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86</v>
      </c>
      <c r="BK442" s="231">
        <f>ROUND(I442*H442,2)</f>
        <v>0</v>
      </c>
      <c r="BL442" s="18" t="s">
        <v>210</v>
      </c>
      <c r="BM442" s="230" t="s">
        <v>653</v>
      </c>
    </row>
    <row r="443" s="2" customFormat="1" ht="24.15" customHeight="1">
      <c r="A443" s="39"/>
      <c r="B443" s="40"/>
      <c r="C443" s="219" t="s">
        <v>654</v>
      </c>
      <c r="D443" s="219" t="s">
        <v>193</v>
      </c>
      <c r="E443" s="220" t="s">
        <v>655</v>
      </c>
      <c r="F443" s="221" t="s">
        <v>656</v>
      </c>
      <c r="G443" s="222" t="s">
        <v>377</v>
      </c>
      <c r="H443" s="223">
        <v>1</v>
      </c>
      <c r="I443" s="224"/>
      <c r="J443" s="225">
        <f>ROUND(I443*H443,2)</f>
        <v>0</v>
      </c>
      <c r="K443" s="221" t="s">
        <v>1</v>
      </c>
      <c r="L443" s="45"/>
      <c r="M443" s="226" t="s">
        <v>1</v>
      </c>
      <c r="N443" s="227" t="s">
        <v>43</v>
      </c>
      <c r="O443" s="92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210</v>
      </c>
      <c r="AT443" s="230" t="s">
        <v>193</v>
      </c>
      <c r="AU443" s="230" t="s">
        <v>88</v>
      </c>
      <c r="AY443" s="18" t="s">
        <v>190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86</v>
      </c>
      <c r="BK443" s="231">
        <f>ROUND(I443*H443,2)</f>
        <v>0</v>
      </c>
      <c r="BL443" s="18" t="s">
        <v>210</v>
      </c>
      <c r="BM443" s="230" t="s">
        <v>657</v>
      </c>
    </row>
    <row r="444" s="2" customFormat="1" ht="16.5" customHeight="1">
      <c r="A444" s="39"/>
      <c r="B444" s="40"/>
      <c r="C444" s="219" t="s">
        <v>658</v>
      </c>
      <c r="D444" s="219" t="s">
        <v>193</v>
      </c>
      <c r="E444" s="220" t="s">
        <v>659</v>
      </c>
      <c r="F444" s="221" t="s">
        <v>660</v>
      </c>
      <c r="G444" s="222" t="s">
        <v>273</v>
      </c>
      <c r="H444" s="223">
        <v>1</v>
      </c>
      <c r="I444" s="224"/>
      <c r="J444" s="225">
        <f>ROUND(I444*H444,2)</f>
        <v>0</v>
      </c>
      <c r="K444" s="221" t="s">
        <v>1</v>
      </c>
      <c r="L444" s="45"/>
      <c r="M444" s="226" t="s">
        <v>1</v>
      </c>
      <c r="N444" s="227" t="s">
        <v>43</v>
      </c>
      <c r="O444" s="92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210</v>
      </c>
      <c r="AT444" s="230" t="s">
        <v>193</v>
      </c>
      <c r="AU444" s="230" t="s">
        <v>88</v>
      </c>
      <c r="AY444" s="18" t="s">
        <v>190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86</v>
      </c>
      <c r="BK444" s="231">
        <f>ROUND(I444*H444,2)</f>
        <v>0</v>
      </c>
      <c r="BL444" s="18" t="s">
        <v>210</v>
      </c>
      <c r="BM444" s="230" t="s">
        <v>661</v>
      </c>
    </row>
    <row r="445" s="2" customFormat="1" ht="16.5" customHeight="1">
      <c r="A445" s="39"/>
      <c r="B445" s="40"/>
      <c r="C445" s="219" t="s">
        <v>662</v>
      </c>
      <c r="D445" s="219" t="s">
        <v>193</v>
      </c>
      <c r="E445" s="220" t="s">
        <v>663</v>
      </c>
      <c r="F445" s="221" t="s">
        <v>664</v>
      </c>
      <c r="G445" s="222" t="s">
        <v>273</v>
      </c>
      <c r="H445" s="223">
        <v>1</v>
      </c>
      <c r="I445" s="224"/>
      <c r="J445" s="225">
        <f>ROUND(I445*H445,2)</f>
        <v>0</v>
      </c>
      <c r="K445" s="221" t="s">
        <v>1</v>
      </c>
      <c r="L445" s="45"/>
      <c r="M445" s="226" t="s">
        <v>1</v>
      </c>
      <c r="N445" s="227" t="s">
        <v>43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210</v>
      </c>
      <c r="AT445" s="230" t="s">
        <v>193</v>
      </c>
      <c r="AU445" s="230" t="s">
        <v>88</v>
      </c>
      <c r="AY445" s="18" t="s">
        <v>190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86</v>
      </c>
      <c r="BK445" s="231">
        <f>ROUND(I445*H445,2)</f>
        <v>0</v>
      </c>
      <c r="BL445" s="18" t="s">
        <v>210</v>
      </c>
      <c r="BM445" s="230" t="s">
        <v>665</v>
      </c>
    </row>
    <row r="446" s="2" customFormat="1" ht="16.5" customHeight="1">
      <c r="A446" s="39"/>
      <c r="B446" s="40"/>
      <c r="C446" s="219" t="s">
        <v>666</v>
      </c>
      <c r="D446" s="219" t="s">
        <v>193</v>
      </c>
      <c r="E446" s="220" t="s">
        <v>667</v>
      </c>
      <c r="F446" s="221" t="s">
        <v>668</v>
      </c>
      <c r="G446" s="222" t="s">
        <v>377</v>
      </c>
      <c r="H446" s="223">
        <v>1</v>
      </c>
      <c r="I446" s="224"/>
      <c r="J446" s="225">
        <f>ROUND(I446*H446,2)</f>
        <v>0</v>
      </c>
      <c r="K446" s="221" t="s">
        <v>1</v>
      </c>
      <c r="L446" s="45"/>
      <c r="M446" s="226" t="s">
        <v>1</v>
      </c>
      <c r="N446" s="227" t="s">
        <v>43</v>
      </c>
      <c r="O446" s="92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210</v>
      </c>
      <c r="AT446" s="230" t="s">
        <v>193</v>
      </c>
      <c r="AU446" s="230" t="s">
        <v>88</v>
      </c>
      <c r="AY446" s="18" t="s">
        <v>190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86</v>
      </c>
      <c r="BK446" s="231">
        <f>ROUND(I446*H446,2)</f>
        <v>0</v>
      </c>
      <c r="BL446" s="18" t="s">
        <v>210</v>
      </c>
      <c r="BM446" s="230" t="s">
        <v>669</v>
      </c>
    </row>
    <row r="447" s="12" customFormat="1" ht="22.8" customHeight="1">
      <c r="A447" s="12"/>
      <c r="B447" s="203"/>
      <c r="C447" s="204"/>
      <c r="D447" s="205" t="s">
        <v>77</v>
      </c>
      <c r="E447" s="217" t="s">
        <v>670</v>
      </c>
      <c r="F447" s="217" t="s">
        <v>671</v>
      </c>
      <c r="G447" s="204"/>
      <c r="H447" s="204"/>
      <c r="I447" s="207"/>
      <c r="J447" s="218">
        <f>BK447</f>
        <v>0</v>
      </c>
      <c r="K447" s="204"/>
      <c r="L447" s="209"/>
      <c r="M447" s="210"/>
      <c r="N447" s="211"/>
      <c r="O447" s="211"/>
      <c r="P447" s="212">
        <f>SUM(P448:P449)</f>
        <v>0</v>
      </c>
      <c r="Q447" s="211"/>
      <c r="R447" s="212">
        <f>SUM(R448:R449)</f>
        <v>0</v>
      </c>
      <c r="S447" s="211"/>
      <c r="T447" s="213">
        <f>SUM(T448:T449)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4" t="s">
        <v>86</v>
      </c>
      <c r="AT447" s="215" t="s">
        <v>77</v>
      </c>
      <c r="AU447" s="215" t="s">
        <v>86</v>
      </c>
      <c r="AY447" s="214" t="s">
        <v>190</v>
      </c>
      <c r="BK447" s="216">
        <f>SUM(BK448:BK449)</f>
        <v>0</v>
      </c>
    </row>
    <row r="448" s="2" customFormat="1" ht="33" customHeight="1">
      <c r="A448" s="39"/>
      <c r="B448" s="40"/>
      <c r="C448" s="219" t="s">
        <v>672</v>
      </c>
      <c r="D448" s="219" t="s">
        <v>193</v>
      </c>
      <c r="E448" s="220" t="s">
        <v>673</v>
      </c>
      <c r="F448" s="221" t="s">
        <v>674</v>
      </c>
      <c r="G448" s="222" t="s">
        <v>244</v>
      </c>
      <c r="H448" s="223">
        <v>51.819000000000003</v>
      </c>
      <c r="I448" s="224"/>
      <c r="J448" s="225">
        <f>ROUND(I448*H448,2)</f>
        <v>0</v>
      </c>
      <c r="K448" s="221" t="s">
        <v>197</v>
      </c>
      <c r="L448" s="45"/>
      <c r="M448" s="226" t="s">
        <v>1</v>
      </c>
      <c r="N448" s="227" t="s">
        <v>43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210</v>
      </c>
      <c r="AT448" s="230" t="s">
        <v>193</v>
      </c>
      <c r="AU448" s="230" t="s">
        <v>88</v>
      </c>
      <c r="AY448" s="18" t="s">
        <v>190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86</v>
      </c>
      <c r="BK448" s="231">
        <f>ROUND(I448*H448,2)</f>
        <v>0</v>
      </c>
      <c r="BL448" s="18" t="s">
        <v>210</v>
      </c>
      <c r="BM448" s="230" t="s">
        <v>675</v>
      </c>
    </row>
    <row r="449" s="13" customFormat="1">
      <c r="A449" s="13"/>
      <c r="B449" s="232"/>
      <c r="C449" s="233"/>
      <c r="D449" s="234" t="s">
        <v>218</v>
      </c>
      <c r="E449" s="235" t="s">
        <v>1</v>
      </c>
      <c r="F449" s="236" t="s">
        <v>676</v>
      </c>
      <c r="G449" s="233"/>
      <c r="H449" s="237">
        <v>51.819000000000003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218</v>
      </c>
      <c r="AU449" s="243" t="s">
        <v>88</v>
      </c>
      <c r="AV449" s="13" t="s">
        <v>88</v>
      </c>
      <c r="AW449" s="13" t="s">
        <v>32</v>
      </c>
      <c r="AX449" s="13" t="s">
        <v>86</v>
      </c>
      <c r="AY449" s="243" t="s">
        <v>190</v>
      </c>
    </row>
    <row r="450" s="12" customFormat="1" ht="22.8" customHeight="1">
      <c r="A450" s="12"/>
      <c r="B450" s="203"/>
      <c r="C450" s="204"/>
      <c r="D450" s="205" t="s">
        <v>77</v>
      </c>
      <c r="E450" s="217" t="s">
        <v>383</v>
      </c>
      <c r="F450" s="217" t="s">
        <v>384</v>
      </c>
      <c r="G450" s="204"/>
      <c r="H450" s="204"/>
      <c r="I450" s="207"/>
      <c r="J450" s="218">
        <f>BK450</f>
        <v>0</v>
      </c>
      <c r="K450" s="204"/>
      <c r="L450" s="209"/>
      <c r="M450" s="210"/>
      <c r="N450" s="211"/>
      <c r="O450" s="211"/>
      <c r="P450" s="212">
        <f>SUM(P451:P452)</f>
        <v>0</v>
      </c>
      <c r="Q450" s="211"/>
      <c r="R450" s="212">
        <f>SUM(R451:R452)</f>
        <v>0</v>
      </c>
      <c r="S450" s="211"/>
      <c r="T450" s="213">
        <f>SUM(T451:T452)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14" t="s">
        <v>86</v>
      </c>
      <c r="AT450" s="215" t="s">
        <v>77</v>
      </c>
      <c r="AU450" s="215" t="s">
        <v>86</v>
      </c>
      <c r="AY450" s="214" t="s">
        <v>190</v>
      </c>
      <c r="BK450" s="216">
        <f>SUM(BK451:BK452)</f>
        <v>0</v>
      </c>
    </row>
    <row r="451" s="2" customFormat="1" ht="24.15" customHeight="1">
      <c r="A451" s="39"/>
      <c r="B451" s="40"/>
      <c r="C451" s="219" t="s">
        <v>677</v>
      </c>
      <c r="D451" s="219" t="s">
        <v>193</v>
      </c>
      <c r="E451" s="220" t="s">
        <v>386</v>
      </c>
      <c r="F451" s="221" t="s">
        <v>387</v>
      </c>
      <c r="G451" s="222" t="s">
        <v>244</v>
      </c>
      <c r="H451" s="223">
        <v>128.69200000000001</v>
      </c>
      <c r="I451" s="224"/>
      <c r="J451" s="225">
        <f>ROUND(I451*H451,2)</f>
        <v>0</v>
      </c>
      <c r="K451" s="221" t="s">
        <v>197</v>
      </c>
      <c r="L451" s="45"/>
      <c r="M451" s="226" t="s">
        <v>1</v>
      </c>
      <c r="N451" s="227" t="s">
        <v>43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210</v>
      </c>
      <c r="AT451" s="230" t="s">
        <v>193</v>
      </c>
      <c r="AU451" s="230" t="s">
        <v>88</v>
      </c>
      <c r="AY451" s="18" t="s">
        <v>190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86</v>
      </c>
      <c r="BK451" s="231">
        <f>ROUND(I451*H451,2)</f>
        <v>0</v>
      </c>
      <c r="BL451" s="18" t="s">
        <v>210</v>
      </c>
      <c r="BM451" s="230" t="s">
        <v>678</v>
      </c>
    </row>
    <row r="452" s="13" customFormat="1">
      <c r="A452" s="13"/>
      <c r="B452" s="232"/>
      <c r="C452" s="233"/>
      <c r="D452" s="234" t="s">
        <v>218</v>
      </c>
      <c r="E452" s="235" t="s">
        <v>1</v>
      </c>
      <c r="F452" s="236" t="s">
        <v>679</v>
      </c>
      <c r="G452" s="233"/>
      <c r="H452" s="237">
        <v>128.69200000000001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218</v>
      </c>
      <c r="AU452" s="243" t="s">
        <v>88</v>
      </c>
      <c r="AV452" s="13" t="s">
        <v>88</v>
      </c>
      <c r="AW452" s="13" t="s">
        <v>32</v>
      </c>
      <c r="AX452" s="13" t="s">
        <v>86</v>
      </c>
      <c r="AY452" s="243" t="s">
        <v>190</v>
      </c>
    </row>
    <row r="453" s="12" customFormat="1" ht="22.8" customHeight="1">
      <c r="A453" s="12"/>
      <c r="B453" s="203"/>
      <c r="C453" s="204"/>
      <c r="D453" s="205" t="s">
        <v>77</v>
      </c>
      <c r="E453" s="217" t="s">
        <v>680</v>
      </c>
      <c r="F453" s="217" t="s">
        <v>681</v>
      </c>
      <c r="G453" s="204"/>
      <c r="H453" s="204"/>
      <c r="I453" s="207"/>
      <c r="J453" s="218">
        <f>BK453</f>
        <v>0</v>
      </c>
      <c r="K453" s="204"/>
      <c r="L453" s="209"/>
      <c r="M453" s="210"/>
      <c r="N453" s="211"/>
      <c r="O453" s="211"/>
      <c r="P453" s="212">
        <f>P454</f>
        <v>0</v>
      </c>
      <c r="Q453" s="211"/>
      <c r="R453" s="212">
        <f>R454</f>
        <v>0</v>
      </c>
      <c r="S453" s="211"/>
      <c r="T453" s="213">
        <f>T454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14" t="s">
        <v>86</v>
      </c>
      <c r="AT453" s="215" t="s">
        <v>77</v>
      </c>
      <c r="AU453" s="215" t="s">
        <v>86</v>
      </c>
      <c r="AY453" s="214" t="s">
        <v>190</v>
      </c>
      <c r="BK453" s="216">
        <f>BK454</f>
        <v>0</v>
      </c>
    </row>
    <row r="454" s="2" customFormat="1" ht="16.5" customHeight="1">
      <c r="A454" s="39"/>
      <c r="B454" s="40"/>
      <c r="C454" s="219" t="s">
        <v>682</v>
      </c>
      <c r="D454" s="219" t="s">
        <v>193</v>
      </c>
      <c r="E454" s="220" t="s">
        <v>683</v>
      </c>
      <c r="F454" s="221" t="s">
        <v>684</v>
      </c>
      <c r="G454" s="222" t="s">
        <v>377</v>
      </c>
      <c r="H454" s="223">
        <v>1</v>
      </c>
      <c r="I454" s="224"/>
      <c r="J454" s="225">
        <f>ROUND(I454*H454,2)</f>
        <v>0</v>
      </c>
      <c r="K454" s="221" t="s">
        <v>1</v>
      </c>
      <c r="L454" s="45"/>
      <c r="M454" s="226" t="s">
        <v>1</v>
      </c>
      <c r="N454" s="227" t="s">
        <v>43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210</v>
      </c>
      <c r="AT454" s="230" t="s">
        <v>193</v>
      </c>
      <c r="AU454" s="230" t="s">
        <v>88</v>
      </c>
      <c r="AY454" s="18" t="s">
        <v>190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86</v>
      </c>
      <c r="BK454" s="231">
        <f>ROUND(I454*H454,2)</f>
        <v>0</v>
      </c>
      <c r="BL454" s="18" t="s">
        <v>210</v>
      </c>
      <c r="BM454" s="230" t="s">
        <v>685</v>
      </c>
    </row>
    <row r="455" s="12" customFormat="1" ht="25.92" customHeight="1">
      <c r="A455" s="12"/>
      <c r="B455" s="203"/>
      <c r="C455" s="204"/>
      <c r="D455" s="205" t="s">
        <v>77</v>
      </c>
      <c r="E455" s="206" t="s">
        <v>686</v>
      </c>
      <c r="F455" s="206" t="s">
        <v>687</v>
      </c>
      <c r="G455" s="204"/>
      <c r="H455" s="204"/>
      <c r="I455" s="207"/>
      <c r="J455" s="208">
        <f>BK455</f>
        <v>0</v>
      </c>
      <c r="K455" s="204"/>
      <c r="L455" s="209"/>
      <c r="M455" s="210"/>
      <c r="N455" s="211"/>
      <c r="O455" s="211"/>
      <c r="P455" s="212">
        <f>P456+P459+P461+P464+P469+P474+P475+P477+P489+P495+P498+P500+P502+P512+P520+P524+P528+P535+P537+P549+P553+P554+P557+P560</f>
        <v>0</v>
      </c>
      <c r="Q455" s="211"/>
      <c r="R455" s="212">
        <f>R456+R459+R461+R464+R469+R474+R475+R477+R489+R495+R498+R500+R502+R512+R520+R524+R528+R535+R537+R549+R553+R554+R557+R560</f>
        <v>116.14445739999999</v>
      </c>
      <c r="S455" s="211"/>
      <c r="T455" s="213">
        <f>T456+T459+T461+T464+T469+T474+T475+T477+T489+T495+T498+T500+T502+T512+T520+T524+T528+T535+T537+T549+T553+T554+T557+T560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4" t="s">
        <v>86</v>
      </c>
      <c r="AT455" s="215" t="s">
        <v>77</v>
      </c>
      <c r="AU455" s="215" t="s">
        <v>78</v>
      </c>
      <c r="AY455" s="214" t="s">
        <v>190</v>
      </c>
      <c r="BK455" s="216">
        <f>BK456+BK459+BK461+BK464+BK469+BK474+BK475+BK477+BK489+BK495+BK498+BK500+BK502+BK512+BK520+BK524+BK528+BK535+BK537+BK549+BK553+BK554+BK557+BK560</f>
        <v>0</v>
      </c>
    </row>
    <row r="456" s="12" customFormat="1" ht="22.8" customHeight="1">
      <c r="A456" s="12"/>
      <c r="B456" s="203"/>
      <c r="C456" s="204"/>
      <c r="D456" s="205" t="s">
        <v>77</v>
      </c>
      <c r="E456" s="217" t="s">
        <v>241</v>
      </c>
      <c r="F456" s="217" t="s">
        <v>688</v>
      </c>
      <c r="G456" s="204"/>
      <c r="H456" s="204"/>
      <c r="I456" s="207"/>
      <c r="J456" s="218">
        <f>BK456</f>
        <v>0</v>
      </c>
      <c r="K456" s="204"/>
      <c r="L456" s="209"/>
      <c r="M456" s="210"/>
      <c r="N456" s="211"/>
      <c r="O456" s="211"/>
      <c r="P456" s="212">
        <f>SUM(P457:P458)</f>
        <v>0</v>
      </c>
      <c r="Q456" s="211"/>
      <c r="R456" s="212">
        <f>SUM(R457:R458)</f>
        <v>0</v>
      </c>
      <c r="S456" s="211"/>
      <c r="T456" s="213">
        <f>SUM(T457:T458)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4" t="s">
        <v>86</v>
      </c>
      <c r="AT456" s="215" t="s">
        <v>77</v>
      </c>
      <c r="AU456" s="215" t="s">
        <v>86</v>
      </c>
      <c r="AY456" s="214" t="s">
        <v>190</v>
      </c>
      <c r="BK456" s="216">
        <f>SUM(BK457:BK458)</f>
        <v>0</v>
      </c>
    </row>
    <row r="457" s="2" customFormat="1" ht="16.5" customHeight="1">
      <c r="A457" s="39"/>
      <c r="B457" s="40"/>
      <c r="C457" s="219" t="s">
        <v>689</v>
      </c>
      <c r="D457" s="219" t="s">
        <v>193</v>
      </c>
      <c r="E457" s="220" t="s">
        <v>690</v>
      </c>
      <c r="F457" s="221" t="s">
        <v>691</v>
      </c>
      <c r="G457" s="222" t="s">
        <v>224</v>
      </c>
      <c r="H457" s="223">
        <v>47.840000000000003</v>
      </c>
      <c r="I457" s="224"/>
      <c r="J457" s="225">
        <f>ROUND(I457*H457,2)</f>
        <v>0</v>
      </c>
      <c r="K457" s="221" t="s">
        <v>1</v>
      </c>
      <c r="L457" s="45"/>
      <c r="M457" s="226" t="s">
        <v>1</v>
      </c>
      <c r="N457" s="227" t="s">
        <v>43</v>
      </c>
      <c r="O457" s="92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210</v>
      </c>
      <c r="AT457" s="230" t="s">
        <v>193</v>
      </c>
      <c r="AU457" s="230" t="s">
        <v>88</v>
      </c>
      <c r="AY457" s="18" t="s">
        <v>190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86</v>
      </c>
      <c r="BK457" s="231">
        <f>ROUND(I457*H457,2)</f>
        <v>0</v>
      </c>
      <c r="BL457" s="18" t="s">
        <v>210</v>
      </c>
      <c r="BM457" s="230" t="s">
        <v>692</v>
      </c>
    </row>
    <row r="458" s="2" customFormat="1">
      <c r="A458" s="39"/>
      <c r="B458" s="40"/>
      <c r="C458" s="41"/>
      <c r="D458" s="234" t="s">
        <v>508</v>
      </c>
      <c r="E458" s="41"/>
      <c r="F458" s="265" t="s">
        <v>509</v>
      </c>
      <c r="G458" s="41"/>
      <c r="H458" s="41"/>
      <c r="I458" s="266"/>
      <c r="J458" s="41"/>
      <c r="K458" s="41"/>
      <c r="L458" s="45"/>
      <c r="M458" s="267"/>
      <c r="N458" s="268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508</v>
      </c>
      <c r="AU458" s="18" t="s">
        <v>88</v>
      </c>
    </row>
    <row r="459" s="12" customFormat="1" ht="22.8" customHeight="1">
      <c r="A459" s="12"/>
      <c r="B459" s="203"/>
      <c r="C459" s="204"/>
      <c r="D459" s="205" t="s">
        <v>77</v>
      </c>
      <c r="E459" s="217" t="s">
        <v>8</v>
      </c>
      <c r="F459" s="217" t="s">
        <v>391</v>
      </c>
      <c r="G459" s="204"/>
      <c r="H459" s="204"/>
      <c r="I459" s="207"/>
      <c r="J459" s="218">
        <f>BK459</f>
        <v>0</v>
      </c>
      <c r="K459" s="204"/>
      <c r="L459" s="209"/>
      <c r="M459" s="210"/>
      <c r="N459" s="211"/>
      <c r="O459" s="211"/>
      <c r="P459" s="212">
        <f>P460</f>
        <v>0</v>
      </c>
      <c r="Q459" s="211"/>
      <c r="R459" s="212">
        <f>R460</f>
        <v>0</v>
      </c>
      <c r="S459" s="211"/>
      <c r="T459" s="213">
        <f>T460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4" t="s">
        <v>86</v>
      </c>
      <c r="AT459" s="215" t="s">
        <v>77</v>
      </c>
      <c r="AU459" s="215" t="s">
        <v>86</v>
      </c>
      <c r="AY459" s="214" t="s">
        <v>190</v>
      </c>
      <c r="BK459" s="216">
        <f>BK460</f>
        <v>0</v>
      </c>
    </row>
    <row r="460" s="2" customFormat="1" ht="24.15" customHeight="1">
      <c r="A460" s="39"/>
      <c r="B460" s="40"/>
      <c r="C460" s="219" t="s">
        <v>693</v>
      </c>
      <c r="D460" s="219" t="s">
        <v>193</v>
      </c>
      <c r="E460" s="220" t="s">
        <v>694</v>
      </c>
      <c r="F460" s="221" t="s">
        <v>695</v>
      </c>
      <c r="G460" s="222" t="s">
        <v>224</v>
      </c>
      <c r="H460" s="223">
        <v>99.049999999999997</v>
      </c>
      <c r="I460" s="224"/>
      <c r="J460" s="225">
        <f>ROUND(I460*H460,2)</f>
        <v>0</v>
      </c>
      <c r="K460" s="221" t="s">
        <v>197</v>
      </c>
      <c r="L460" s="45"/>
      <c r="M460" s="226" t="s">
        <v>1</v>
      </c>
      <c r="N460" s="227" t="s">
        <v>43</v>
      </c>
      <c r="O460" s="92"/>
      <c r="P460" s="228">
        <f>O460*H460</f>
        <v>0</v>
      </c>
      <c r="Q460" s="228">
        <v>0</v>
      </c>
      <c r="R460" s="228">
        <f>Q460*H460</f>
        <v>0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210</v>
      </c>
      <c r="AT460" s="230" t="s">
        <v>193</v>
      </c>
      <c r="AU460" s="230" t="s">
        <v>88</v>
      </c>
      <c r="AY460" s="18" t="s">
        <v>190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86</v>
      </c>
      <c r="BK460" s="231">
        <f>ROUND(I460*H460,2)</f>
        <v>0</v>
      </c>
      <c r="BL460" s="18" t="s">
        <v>210</v>
      </c>
      <c r="BM460" s="230" t="s">
        <v>696</v>
      </c>
    </row>
    <row r="461" s="12" customFormat="1" ht="22.8" customHeight="1">
      <c r="A461" s="12"/>
      <c r="B461" s="203"/>
      <c r="C461" s="204"/>
      <c r="D461" s="205" t="s">
        <v>77</v>
      </c>
      <c r="E461" s="217" t="s">
        <v>249</v>
      </c>
      <c r="F461" s="217" t="s">
        <v>697</v>
      </c>
      <c r="G461" s="204"/>
      <c r="H461" s="204"/>
      <c r="I461" s="207"/>
      <c r="J461" s="218">
        <f>BK461</f>
        <v>0</v>
      </c>
      <c r="K461" s="204"/>
      <c r="L461" s="209"/>
      <c r="M461" s="210"/>
      <c r="N461" s="211"/>
      <c r="O461" s="211"/>
      <c r="P461" s="212">
        <f>SUM(P462:P463)</f>
        <v>0</v>
      </c>
      <c r="Q461" s="211"/>
      <c r="R461" s="212">
        <f>SUM(R462:R463)</f>
        <v>0</v>
      </c>
      <c r="S461" s="211"/>
      <c r="T461" s="213">
        <f>SUM(T462:T463)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4" t="s">
        <v>86</v>
      </c>
      <c r="AT461" s="215" t="s">
        <v>77</v>
      </c>
      <c r="AU461" s="215" t="s">
        <v>86</v>
      </c>
      <c r="AY461" s="214" t="s">
        <v>190</v>
      </c>
      <c r="BK461" s="216">
        <f>SUM(BK462:BK463)</f>
        <v>0</v>
      </c>
    </row>
    <row r="462" s="2" customFormat="1" ht="33" customHeight="1">
      <c r="A462" s="39"/>
      <c r="B462" s="40"/>
      <c r="C462" s="219" t="s">
        <v>698</v>
      </c>
      <c r="D462" s="219" t="s">
        <v>193</v>
      </c>
      <c r="E462" s="220" t="s">
        <v>699</v>
      </c>
      <c r="F462" s="221" t="s">
        <v>700</v>
      </c>
      <c r="G462" s="222" t="s">
        <v>224</v>
      </c>
      <c r="H462" s="223">
        <v>15.789999999999999</v>
      </c>
      <c r="I462" s="224"/>
      <c r="J462" s="225">
        <f>ROUND(I462*H462,2)</f>
        <v>0</v>
      </c>
      <c r="K462" s="221" t="s">
        <v>197</v>
      </c>
      <c r="L462" s="45"/>
      <c r="M462" s="226" t="s">
        <v>1</v>
      </c>
      <c r="N462" s="227" t="s">
        <v>43</v>
      </c>
      <c r="O462" s="92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210</v>
      </c>
      <c r="AT462" s="230" t="s">
        <v>193</v>
      </c>
      <c r="AU462" s="230" t="s">
        <v>88</v>
      </c>
      <c r="AY462" s="18" t="s">
        <v>190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86</v>
      </c>
      <c r="BK462" s="231">
        <f>ROUND(I462*H462,2)</f>
        <v>0</v>
      </c>
      <c r="BL462" s="18" t="s">
        <v>210</v>
      </c>
      <c r="BM462" s="230" t="s">
        <v>701</v>
      </c>
    </row>
    <row r="463" s="2" customFormat="1" ht="24.15" customHeight="1">
      <c r="A463" s="39"/>
      <c r="B463" s="40"/>
      <c r="C463" s="219" t="s">
        <v>702</v>
      </c>
      <c r="D463" s="219" t="s">
        <v>193</v>
      </c>
      <c r="E463" s="220" t="s">
        <v>703</v>
      </c>
      <c r="F463" s="221" t="s">
        <v>704</v>
      </c>
      <c r="G463" s="222" t="s">
        <v>224</v>
      </c>
      <c r="H463" s="223">
        <v>0.40799999999999997</v>
      </c>
      <c r="I463" s="224"/>
      <c r="J463" s="225">
        <f>ROUND(I463*H463,2)</f>
        <v>0</v>
      </c>
      <c r="K463" s="221" t="s">
        <v>197</v>
      </c>
      <c r="L463" s="45"/>
      <c r="M463" s="226" t="s">
        <v>1</v>
      </c>
      <c r="N463" s="227" t="s">
        <v>43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210</v>
      </c>
      <c r="AT463" s="230" t="s">
        <v>193</v>
      </c>
      <c r="AU463" s="230" t="s">
        <v>88</v>
      </c>
      <c r="AY463" s="18" t="s">
        <v>190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86</v>
      </c>
      <c r="BK463" s="231">
        <f>ROUND(I463*H463,2)</f>
        <v>0</v>
      </c>
      <c r="BL463" s="18" t="s">
        <v>210</v>
      </c>
      <c r="BM463" s="230" t="s">
        <v>705</v>
      </c>
    </row>
    <row r="464" s="12" customFormat="1" ht="22.8" customHeight="1">
      <c r="A464" s="12"/>
      <c r="B464" s="203"/>
      <c r="C464" s="204"/>
      <c r="D464" s="205" t="s">
        <v>77</v>
      </c>
      <c r="E464" s="217" t="s">
        <v>198</v>
      </c>
      <c r="F464" s="217" t="s">
        <v>277</v>
      </c>
      <c r="G464" s="204"/>
      <c r="H464" s="204"/>
      <c r="I464" s="207"/>
      <c r="J464" s="218">
        <f>BK464</f>
        <v>0</v>
      </c>
      <c r="K464" s="204"/>
      <c r="L464" s="209"/>
      <c r="M464" s="210"/>
      <c r="N464" s="211"/>
      <c r="O464" s="211"/>
      <c r="P464" s="212">
        <f>SUM(P465:P468)</f>
        <v>0</v>
      </c>
      <c r="Q464" s="211"/>
      <c r="R464" s="212">
        <f>SUM(R465:R468)</f>
        <v>0</v>
      </c>
      <c r="S464" s="211"/>
      <c r="T464" s="213">
        <f>SUM(T465:T468)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14" t="s">
        <v>86</v>
      </c>
      <c r="AT464" s="215" t="s">
        <v>77</v>
      </c>
      <c r="AU464" s="215" t="s">
        <v>86</v>
      </c>
      <c r="AY464" s="214" t="s">
        <v>190</v>
      </c>
      <c r="BK464" s="216">
        <f>SUM(BK465:BK468)</f>
        <v>0</v>
      </c>
    </row>
    <row r="465" s="2" customFormat="1" ht="24.15" customHeight="1">
      <c r="A465" s="39"/>
      <c r="B465" s="40"/>
      <c r="C465" s="219" t="s">
        <v>706</v>
      </c>
      <c r="D465" s="219" t="s">
        <v>193</v>
      </c>
      <c r="E465" s="220" t="s">
        <v>279</v>
      </c>
      <c r="F465" s="221" t="s">
        <v>280</v>
      </c>
      <c r="G465" s="222" t="s">
        <v>224</v>
      </c>
      <c r="H465" s="223">
        <v>115.24800000000001</v>
      </c>
      <c r="I465" s="224"/>
      <c r="J465" s="225">
        <f>ROUND(I465*H465,2)</f>
        <v>0</v>
      </c>
      <c r="K465" s="221" t="s">
        <v>197</v>
      </c>
      <c r="L465" s="45"/>
      <c r="M465" s="226" t="s">
        <v>1</v>
      </c>
      <c r="N465" s="227" t="s">
        <v>43</v>
      </c>
      <c r="O465" s="92"/>
      <c r="P465" s="228">
        <f>O465*H465</f>
        <v>0</v>
      </c>
      <c r="Q465" s="228">
        <v>0</v>
      </c>
      <c r="R465" s="228">
        <f>Q465*H465</f>
        <v>0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210</v>
      </c>
      <c r="AT465" s="230" t="s">
        <v>193</v>
      </c>
      <c r="AU465" s="230" t="s">
        <v>88</v>
      </c>
      <c r="AY465" s="18" t="s">
        <v>190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86</v>
      </c>
      <c r="BK465" s="231">
        <f>ROUND(I465*H465,2)</f>
        <v>0</v>
      </c>
      <c r="BL465" s="18" t="s">
        <v>210</v>
      </c>
      <c r="BM465" s="230" t="s">
        <v>707</v>
      </c>
    </row>
    <row r="466" s="2" customFormat="1" ht="37.8" customHeight="1">
      <c r="A466" s="39"/>
      <c r="B466" s="40"/>
      <c r="C466" s="219" t="s">
        <v>708</v>
      </c>
      <c r="D466" s="219" t="s">
        <v>193</v>
      </c>
      <c r="E466" s="220" t="s">
        <v>405</v>
      </c>
      <c r="F466" s="221" t="s">
        <v>406</v>
      </c>
      <c r="G466" s="222" t="s">
        <v>224</v>
      </c>
      <c r="H466" s="223">
        <v>115.24800000000001</v>
      </c>
      <c r="I466" s="224"/>
      <c r="J466" s="225">
        <f>ROUND(I466*H466,2)</f>
        <v>0</v>
      </c>
      <c r="K466" s="221" t="s">
        <v>197</v>
      </c>
      <c r="L466" s="45"/>
      <c r="M466" s="226" t="s">
        <v>1</v>
      </c>
      <c r="N466" s="227" t="s">
        <v>43</v>
      </c>
      <c r="O466" s="92"/>
      <c r="P466" s="228">
        <f>O466*H466</f>
        <v>0</v>
      </c>
      <c r="Q466" s="228">
        <v>0</v>
      </c>
      <c r="R466" s="228">
        <f>Q466*H466</f>
        <v>0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210</v>
      </c>
      <c r="AT466" s="230" t="s">
        <v>193</v>
      </c>
      <c r="AU466" s="230" t="s">
        <v>88</v>
      </c>
      <c r="AY466" s="18" t="s">
        <v>190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86</v>
      </c>
      <c r="BK466" s="231">
        <f>ROUND(I466*H466,2)</f>
        <v>0</v>
      </c>
      <c r="BL466" s="18" t="s">
        <v>210</v>
      </c>
      <c r="BM466" s="230" t="s">
        <v>709</v>
      </c>
    </row>
    <row r="467" s="2" customFormat="1" ht="33" customHeight="1">
      <c r="A467" s="39"/>
      <c r="B467" s="40"/>
      <c r="C467" s="219" t="s">
        <v>710</v>
      </c>
      <c r="D467" s="219" t="s">
        <v>193</v>
      </c>
      <c r="E467" s="220" t="s">
        <v>400</v>
      </c>
      <c r="F467" s="221" t="s">
        <v>401</v>
      </c>
      <c r="G467" s="222" t="s">
        <v>244</v>
      </c>
      <c r="H467" s="223">
        <v>213.209</v>
      </c>
      <c r="I467" s="224"/>
      <c r="J467" s="225">
        <f>ROUND(I467*H467,2)</f>
        <v>0</v>
      </c>
      <c r="K467" s="221" t="s">
        <v>197</v>
      </c>
      <c r="L467" s="45"/>
      <c r="M467" s="226" t="s">
        <v>1</v>
      </c>
      <c r="N467" s="227" t="s">
        <v>43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210</v>
      </c>
      <c r="AT467" s="230" t="s">
        <v>193</v>
      </c>
      <c r="AU467" s="230" t="s">
        <v>88</v>
      </c>
      <c r="AY467" s="18" t="s">
        <v>190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86</v>
      </c>
      <c r="BK467" s="231">
        <f>ROUND(I467*H467,2)</f>
        <v>0</v>
      </c>
      <c r="BL467" s="18" t="s">
        <v>210</v>
      </c>
      <c r="BM467" s="230" t="s">
        <v>711</v>
      </c>
    </row>
    <row r="468" s="13" customFormat="1">
      <c r="A468" s="13"/>
      <c r="B468" s="232"/>
      <c r="C468" s="233"/>
      <c r="D468" s="234" t="s">
        <v>218</v>
      </c>
      <c r="E468" s="235" t="s">
        <v>1</v>
      </c>
      <c r="F468" s="236" t="s">
        <v>712</v>
      </c>
      <c r="G468" s="233"/>
      <c r="H468" s="237">
        <v>213.209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218</v>
      </c>
      <c r="AU468" s="243" t="s">
        <v>88</v>
      </c>
      <c r="AV468" s="13" t="s">
        <v>88</v>
      </c>
      <c r="AW468" s="13" t="s">
        <v>32</v>
      </c>
      <c r="AX468" s="13" t="s">
        <v>86</v>
      </c>
      <c r="AY468" s="243" t="s">
        <v>190</v>
      </c>
    </row>
    <row r="469" s="12" customFormat="1" ht="22.8" customHeight="1">
      <c r="A469" s="12"/>
      <c r="B469" s="203"/>
      <c r="C469" s="204"/>
      <c r="D469" s="205" t="s">
        <v>77</v>
      </c>
      <c r="E469" s="217" t="s">
        <v>265</v>
      </c>
      <c r="F469" s="217" t="s">
        <v>285</v>
      </c>
      <c r="G469" s="204"/>
      <c r="H469" s="204"/>
      <c r="I469" s="207"/>
      <c r="J469" s="218">
        <f>BK469</f>
        <v>0</v>
      </c>
      <c r="K469" s="204"/>
      <c r="L469" s="209"/>
      <c r="M469" s="210"/>
      <c r="N469" s="211"/>
      <c r="O469" s="211"/>
      <c r="P469" s="212">
        <f>SUM(P470:P473)</f>
        <v>0</v>
      </c>
      <c r="Q469" s="211"/>
      <c r="R469" s="212">
        <f>SUM(R470:R473)</f>
        <v>15.91</v>
      </c>
      <c r="S469" s="211"/>
      <c r="T469" s="213">
        <f>SUM(T470:T473)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14" t="s">
        <v>86</v>
      </c>
      <c r="AT469" s="215" t="s">
        <v>77</v>
      </c>
      <c r="AU469" s="215" t="s">
        <v>86</v>
      </c>
      <c r="AY469" s="214" t="s">
        <v>190</v>
      </c>
      <c r="BK469" s="216">
        <f>SUM(BK470:BK473)</f>
        <v>0</v>
      </c>
    </row>
    <row r="470" s="2" customFormat="1" ht="24.15" customHeight="1">
      <c r="A470" s="39"/>
      <c r="B470" s="40"/>
      <c r="C470" s="219" t="s">
        <v>713</v>
      </c>
      <c r="D470" s="219" t="s">
        <v>193</v>
      </c>
      <c r="E470" s="220" t="s">
        <v>714</v>
      </c>
      <c r="F470" s="221" t="s">
        <v>715</v>
      </c>
      <c r="G470" s="222" t="s">
        <v>224</v>
      </c>
      <c r="H470" s="223">
        <v>8.5999999999999996</v>
      </c>
      <c r="I470" s="224"/>
      <c r="J470" s="225">
        <f>ROUND(I470*H470,2)</f>
        <v>0</v>
      </c>
      <c r="K470" s="221" t="s">
        <v>197</v>
      </c>
      <c r="L470" s="45"/>
      <c r="M470" s="226" t="s">
        <v>1</v>
      </c>
      <c r="N470" s="227" t="s">
        <v>43</v>
      </c>
      <c r="O470" s="92"/>
      <c r="P470" s="228">
        <f>O470*H470</f>
        <v>0</v>
      </c>
      <c r="Q470" s="228">
        <v>0</v>
      </c>
      <c r="R470" s="228">
        <f>Q470*H470</f>
        <v>0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210</v>
      </c>
      <c r="AT470" s="230" t="s">
        <v>193</v>
      </c>
      <c r="AU470" s="230" t="s">
        <v>88</v>
      </c>
      <c r="AY470" s="18" t="s">
        <v>190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86</v>
      </c>
      <c r="BK470" s="231">
        <f>ROUND(I470*H470,2)</f>
        <v>0</v>
      </c>
      <c r="BL470" s="18" t="s">
        <v>210</v>
      </c>
      <c r="BM470" s="230" t="s">
        <v>716</v>
      </c>
    </row>
    <row r="471" s="2" customFormat="1" ht="16.5" customHeight="1">
      <c r="A471" s="39"/>
      <c r="B471" s="40"/>
      <c r="C471" s="255" t="s">
        <v>717</v>
      </c>
      <c r="D471" s="255" t="s">
        <v>299</v>
      </c>
      <c r="E471" s="256" t="s">
        <v>718</v>
      </c>
      <c r="F471" s="257" t="s">
        <v>719</v>
      </c>
      <c r="G471" s="258" t="s">
        <v>244</v>
      </c>
      <c r="H471" s="259">
        <v>15.91</v>
      </c>
      <c r="I471" s="260"/>
      <c r="J471" s="261">
        <f>ROUND(I471*H471,2)</f>
        <v>0</v>
      </c>
      <c r="K471" s="257" t="s">
        <v>197</v>
      </c>
      <c r="L471" s="262"/>
      <c r="M471" s="263" t="s">
        <v>1</v>
      </c>
      <c r="N471" s="264" t="s">
        <v>43</v>
      </c>
      <c r="O471" s="92"/>
      <c r="P471" s="228">
        <f>O471*H471</f>
        <v>0</v>
      </c>
      <c r="Q471" s="228">
        <v>1</v>
      </c>
      <c r="R471" s="228">
        <f>Q471*H471</f>
        <v>15.91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202</v>
      </c>
      <c r="AT471" s="230" t="s">
        <v>299</v>
      </c>
      <c r="AU471" s="230" t="s">
        <v>88</v>
      </c>
      <c r="AY471" s="18" t="s">
        <v>190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86</v>
      </c>
      <c r="BK471" s="231">
        <f>ROUND(I471*H471,2)</f>
        <v>0</v>
      </c>
      <c r="BL471" s="18" t="s">
        <v>210</v>
      </c>
      <c r="BM471" s="230" t="s">
        <v>720</v>
      </c>
    </row>
    <row r="472" s="2" customFormat="1" ht="24.15" customHeight="1">
      <c r="A472" s="39"/>
      <c r="B472" s="40"/>
      <c r="C472" s="219" t="s">
        <v>721</v>
      </c>
      <c r="D472" s="219" t="s">
        <v>193</v>
      </c>
      <c r="E472" s="220" t="s">
        <v>722</v>
      </c>
      <c r="F472" s="221" t="s">
        <v>723</v>
      </c>
      <c r="G472" s="222" t="s">
        <v>292</v>
      </c>
      <c r="H472" s="223">
        <v>67</v>
      </c>
      <c r="I472" s="224"/>
      <c r="J472" s="225">
        <f>ROUND(I472*H472,2)</f>
        <v>0</v>
      </c>
      <c r="K472" s="221" t="s">
        <v>197</v>
      </c>
      <c r="L472" s="45"/>
      <c r="M472" s="226" t="s">
        <v>1</v>
      </c>
      <c r="N472" s="227" t="s">
        <v>43</v>
      </c>
      <c r="O472" s="92"/>
      <c r="P472" s="228">
        <f>O472*H472</f>
        <v>0</v>
      </c>
      <c r="Q472" s="228">
        <v>0</v>
      </c>
      <c r="R472" s="228">
        <f>Q472*H472</f>
        <v>0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210</v>
      </c>
      <c r="AT472" s="230" t="s">
        <v>193</v>
      </c>
      <c r="AU472" s="230" t="s">
        <v>88</v>
      </c>
      <c r="AY472" s="18" t="s">
        <v>190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86</v>
      </c>
      <c r="BK472" s="231">
        <f>ROUND(I472*H472,2)</f>
        <v>0</v>
      </c>
      <c r="BL472" s="18" t="s">
        <v>210</v>
      </c>
      <c r="BM472" s="230" t="s">
        <v>724</v>
      </c>
    </row>
    <row r="473" s="2" customFormat="1" ht="16.5" customHeight="1">
      <c r="A473" s="39"/>
      <c r="B473" s="40"/>
      <c r="C473" s="219" t="s">
        <v>725</v>
      </c>
      <c r="D473" s="219" t="s">
        <v>193</v>
      </c>
      <c r="E473" s="220" t="s">
        <v>409</v>
      </c>
      <c r="F473" s="221" t="s">
        <v>410</v>
      </c>
      <c r="G473" s="222" t="s">
        <v>224</v>
      </c>
      <c r="H473" s="223">
        <v>114.84</v>
      </c>
      <c r="I473" s="224"/>
      <c r="J473" s="225">
        <f>ROUND(I473*H473,2)</f>
        <v>0</v>
      </c>
      <c r="K473" s="221" t="s">
        <v>197</v>
      </c>
      <c r="L473" s="45"/>
      <c r="M473" s="226" t="s">
        <v>1</v>
      </c>
      <c r="N473" s="227" t="s">
        <v>43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210</v>
      </c>
      <c r="AT473" s="230" t="s">
        <v>193</v>
      </c>
      <c r="AU473" s="230" t="s">
        <v>88</v>
      </c>
      <c r="AY473" s="18" t="s">
        <v>190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86</v>
      </c>
      <c r="BK473" s="231">
        <f>ROUND(I473*H473,2)</f>
        <v>0</v>
      </c>
      <c r="BL473" s="18" t="s">
        <v>210</v>
      </c>
      <c r="BM473" s="230" t="s">
        <v>726</v>
      </c>
    </row>
    <row r="474" s="12" customFormat="1" ht="22.8" customHeight="1">
      <c r="A474" s="12"/>
      <c r="B474" s="203"/>
      <c r="C474" s="204"/>
      <c r="D474" s="205" t="s">
        <v>77</v>
      </c>
      <c r="E474" s="217" t="s">
        <v>231</v>
      </c>
      <c r="F474" s="217" t="s">
        <v>289</v>
      </c>
      <c r="G474" s="204"/>
      <c r="H474" s="204"/>
      <c r="I474" s="207"/>
      <c r="J474" s="218">
        <f>BK474</f>
        <v>0</v>
      </c>
      <c r="K474" s="204"/>
      <c r="L474" s="209"/>
      <c r="M474" s="210"/>
      <c r="N474" s="211"/>
      <c r="O474" s="211"/>
      <c r="P474" s="212">
        <v>0</v>
      </c>
      <c r="Q474" s="211"/>
      <c r="R474" s="212">
        <v>0</v>
      </c>
      <c r="S474" s="211"/>
      <c r="T474" s="213"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4" t="s">
        <v>86</v>
      </c>
      <c r="AT474" s="215" t="s">
        <v>77</v>
      </c>
      <c r="AU474" s="215" t="s">
        <v>86</v>
      </c>
      <c r="AY474" s="214" t="s">
        <v>190</v>
      </c>
      <c r="BK474" s="216">
        <v>0</v>
      </c>
    </row>
    <row r="475" s="12" customFormat="1" ht="22.8" customHeight="1">
      <c r="A475" s="12"/>
      <c r="B475" s="203"/>
      <c r="C475" s="204"/>
      <c r="D475" s="205" t="s">
        <v>77</v>
      </c>
      <c r="E475" s="217" t="s">
        <v>7</v>
      </c>
      <c r="F475" s="217" t="s">
        <v>727</v>
      </c>
      <c r="G475" s="204"/>
      <c r="H475" s="204"/>
      <c r="I475" s="207"/>
      <c r="J475" s="218">
        <f>BK475</f>
        <v>0</v>
      </c>
      <c r="K475" s="204"/>
      <c r="L475" s="209"/>
      <c r="M475" s="210"/>
      <c r="N475" s="211"/>
      <c r="O475" s="211"/>
      <c r="P475" s="212">
        <f>P476</f>
        <v>0</v>
      </c>
      <c r="Q475" s="211"/>
      <c r="R475" s="212">
        <f>R476</f>
        <v>1.6675</v>
      </c>
      <c r="S475" s="211"/>
      <c r="T475" s="213">
        <f>T476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4" t="s">
        <v>86</v>
      </c>
      <c r="AT475" s="215" t="s">
        <v>77</v>
      </c>
      <c r="AU475" s="215" t="s">
        <v>86</v>
      </c>
      <c r="AY475" s="214" t="s">
        <v>190</v>
      </c>
      <c r="BK475" s="216">
        <f>BK476</f>
        <v>0</v>
      </c>
    </row>
    <row r="476" s="2" customFormat="1" ht="16.5" customHeight="1">
      <c r="A476" s="39"/>
      <c r="B476" s="40"/>
      <c r="C476" s="219" t="s">
        <v>728</v>
      </c>
      <c r="D476" s="219" t="s">
        <v>193</v>
      </c>
      <c r="E476" s="220" t="s">
        <v>729</v>
      </c>
      <c r="F476" s="221" t="s">
        <v>730</v>
      </c>
      <c r="G476" s="222" t="s">
        <v>213</v>
      </c>
      <c r="H476" s="223">
        <v>5.75</v>
      </c>
      <c r="I476" s="224"/>
      <c r="J476" s="225">
        <f>ROUND(I476*H476,2)</f>
        <v>0</v>
      </c>
      <c r="K476" s="221" t="s">
        <v>1</v>
      </c>
      <c r="L476" s="45"/>
      <c r="M476" s="226" t="s">
        <v>1</v>
      </c>
      <c r="N476" s="227" t="s">
        <v>43</v>
      </c>
      <c r="O476" s="92"/>
      <c r="P476" s="228">
        <f>O476*H476</f>
        <v>0</v>
      </c>
      <c r="Q476" s="228">
        <v>0.28999999999999998</v>
      </c>
      <c r="R476" s="228">
        <f>Q476*H476</f>
        <v>1.6675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210</v>
      </c>
      <c r="AT476" s="230" t="s">
        <v>193</v>
      </c>
      <c r="AU476" s="230" t="s">
        <v>88</v>
      </c>
      <c r="AY476" s="18" t="s">
        <v>190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86</v>
      </c>
      <c r="BK476" s="231">
        <f>ROUND(I476*H476,2)</f>
        <v>0</v>
      </c>
      <c r="BL476" s="18" t="s">
        <v>210</v>
      </c>
      <c r="BM476" s="230" t="s">
        <v>731</v>
      </c>
    </row>
    <row r="477" s="12" customFormat="1" ht="22.8" customHeight="1">
      <c r="A477" s="12"/>
      <c r="B477" s="203"/>
      <c r="C477" s="204"/>
      <c r="D477" s="205" t="s">
        <v>77</v>
      </c>
      <c r="E477" s="217" t="s">
        <v>318</v>
      </c>
      <c r="F477" s="217" t="s">
        <v>416</v>
      </c>
      <c r="G477" s="204"/>
      <c r="H477" s="204"/>
      <c r="I477" s="207"/>
      <c r="J477" s="218">
        <f>BK477</f>
        <v>0</v>
      </c>
      <c r="K477" s="204"/>
      <c r="L477" s="209"/>
      <c r="M477" s="210"/>
      <c r="N477" s="211"/>
      <c r="O477" s="211"/>
      <c r="P477" s="212">
        <f>SUM(P478:P488)</f>
        <v>0</v>
      </c>
      <c r="Q477" s="211"/>
      <c r="R477" s="212">
        <f>SUM(R478:R488)</f>
        <v>46.652821600000003</v>
      </c>
      <c r="S477" s="211"/>
      <c r="T477" s="213">
        <f>SUM(T478:T488)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4" t="s">
        <v>86</v>
      </c>
      <c r="AT477" s="215" t="s">
        <v>77</v>
      </c>
      <c r="AU477" s="215" t="s">
        <v>86</v>
      </c>
      <c r="AY477" s="214" t="s">
        <v>190</v>
      </c>
      <c r="BK477" s="216">
        <f>SUM(BK478:BK488)</f>
        <v>0</v>
      </c>
    </row>
    <row r="478" s="2" customFormat="1" ht="24.15" customHeight="1">
      <c r="A478" s="39"/>
      <c r="B478" s="40"/>
      <c r="C478" s="219" t="s">
        <v>732</v>
      </c>
      <c r="D478" s="219" t="s">
        <v>193</v>
      </c>
      <c r="E478" s="220" t="s">
        <v>733</v>
      </c>
      <c r="F478" s="221" t="s">
        <v>734</v>
      </c>
      <c r="G478" s="222" t="s">
        <v>224</v>
      </c>
      <c r="H478" s="223">
        <v>2.0800000000000001</v>
      </c>
      <c r="I478" s="224"/>
      <c r="J478" s="225">
        <f>ROUND(I478*H478,2)</f>
        <v>0</v>
      </c>
      <c r="K478" s="221" t="s">
        <v>197</v>
      </c>
      <c r="L478" s="45"/>
      <c r="M478" s="226" t="s">
        <v>1</v>
      </c>
      <c r="N478" s="227" t="s">
        <v>43</v>
      </c>
      <c r="O478" s="92"/>
      <c r="P478" s="228">
        <f>O478*H478</f>
        <v>0</v>
      </c>
      <c r="Q478" s="228">
        <v>2.1600000000000001</v>
      </c>
      <c r="R478" s="228">
        <f>Q478*H478</f>
        <v>4.4928000000000008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210</v>
      </c>
      <c r="AT478" s="230" t="s">
        <v>193</v>
      </c>
      <c r="AU478" s="230" t="s">
        <v>88</v>
      </c>
      <c r="AY478" s="18" t="s">
        <v>190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86</v>
      </c>
      <c r="BK478" s="231">
        <f>ROUND(I478*H478,2)</f>
        <v>0</v>
      </c>
      <c r="BL478" s="18" t="s">
        <v>210</v>
      </c>
      <c r="BM478" s="230" t="s">
        <v>735</v>
      </c>
    </row>
    <row r="479" s="2" customFormat="1" ht="16.5" customHeight="1">
      <c r="A479" s="39"/>
      <c r="B479" s="40"/>
      <c r="C479" s="219" t="s">
        <v>736</v>
      </c>
      <c r="D479" s="219" t="s">
        <v>193</v>
      </c>
      <c r="E479" s="220" t="s">
        <v>737</v>
      </c>
      <c r="F479" s="221" t="s">
        <v>738</v>
      </c>
      <c r="G479" s="222" t="s">
        <v>292</v>
      </c>
      <c r="H479" s="223">
        <v>9.7799999999999994</v>
      </c>
      <c r="I479" s="224"/>
      <c r="J479" s="225">
        <f>ROUND(I479*H479,2)</f>
        <v>0</v>
      </c>
      <c r="K479" s="221" t="s">
        <v>197</v>
      </c>
      <c r="L479" s="45"/>
      <c r="M479" s="226" t="s">
        <v>1</v>
      </c>
      <c r="N479" s="227" t="s">
        <v>43</v>
      </c>
      <c r="O479" s="92"/>
      <c r="P479" s="228">
        <f>O479*H479</f>
        <v>0</v>
      </c>
      <c r="Q479" s="228">
        <v>0.0012999999999999999</v>
      </c>
      <c r="R479" s="228">
        <f>Q479*H479</f>
        <v>0.012713999999999998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210</v>
      </c>
      <c r="AT479" s="230" t="s">
        <v>193</v>
      </c>
      <c r="AU479" s="230" t="s">
        <v>88</v>
      </c>
      <c r="AY479" s="18" t="s">
        <v>190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86</v>
      </c>
      <c r="BK479" s="231">
        <f>ROUND(I479*H479,2)</f>
        <v>0</v>
      </c>
      <c r="BL479" s="18" t="s">
        <v>210</v>
      </c>
      <c r="BM479" s="230" t="s">
        <v>739</v>
      </c>
    </row>
    <row r="480" s="2" customFormat="1" ht="16.5" customHeight="1">
      <c r="A480" s="39"/>
      <c r="B480" s="40"/>
      <c r="C480" s="219" t="s">
        <v>740</v>
      </c>
      <c r="D480" s="219" t="s">
        <v>193</v>
      </c>
      <c r="E480" s="220" t="s">
        <v>741</v>
      </c>
      <c r="F480" s="221" t="s">
        <v>742</v>
      </c>
      <c r="G480" s="222" t="s">
        <v>292</v>
      </c>
      <c r="H480" s="223">
        <v>9.7799999999999994</v>
      </c>
      <c r="I480" s="224"/>
      <c r="J480" s="225">
        <f>ROUND(I480*H480,2)</f>
        <v>0</v>
      </c>
      <c r="K480" s="221" t="s">
        <v>197</v>
      </c>
      <c r="L480" s="45"/>
      <c r="M480" s="226" t="s">
        <v>1</v>
      </c>
      <c r="N480" s="227" t="s">
        <v>43</v>
      </c>
      <c r="O480" s="92"/>
      <c r="P480" s="228">
        <f>O480*H480</f>
        <v>0</v>
      </c>
      <c r="Q480" s="228">
        <v>4.0000000000000003E-05</v>
      </c>
      <c r="R480" s="228">
        <f>Q480*H480</f>
        <v>0.00039120000000000002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210</v>
      </c>
      <c r="AT480" s="230" t="s">
        <v>193</v>
      </c>
      <c r="AU480" s="230" t="s">
        <v>88</v>
      </c>
      <c r="AY480" s="18" t="s">
        <v>190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86</v>
      </c>
      <c r="BK480" s="231">
        <f>ROUND(I480*H480,2)</f>
        <v>0</v>
      </c>
      <c r="BL480" s="18" t="s">
        <v>210</v>
      </c>
      <c r="BM480" s="230" t="s">
        <v>743</v>
      </c>
    </row>
    <row r="481" s="2" customFormat="1" ht="16.5" customHeight="1">
      <c r="A481" s="39"/>
      <c r="B481" s="40"/>
      <c r="C481" s="219" t="s">
        <v>744</v>
      </c>
      <c r="D481" s="219" t="s">
        <v>193</v>
      </c>
      <c r="E481" s="220" t="s">
        <v>745</v>
      </c>
      <c r="F481" s="221" t="s">
        <v>746</v>
      </c>
      <c r="G481" s="222" t="s">
        <v>224</v>
      </c>
      <c r="H481" s="223">
        <v>2.6099999999999999</v>
      </c>
      <c r="I481" s="224"/>
      <c r="J481" s="225">
        <f>ROUND(I481*H481,2)</f>
        <v>0</v>
      </c>
      <c r="K481" s="221" t="s">
        <v>197</v>
      </c>
      <c r="L481" s="45"/>
      <c r="M481" s="226" t="s">
        <v>1</v>
      </c>
      <c r="N481" s="227" t="s">
        <v>43</v>
      </c>
      <c r="O481" s="92"/>
      <c r="P481" s="228">
        <f>O481*H481</f>
        <v>0</v>
      </c>
      <c r="Q481" s="228">
        <v>2.5018699999999998</v>
      </c>
      <c r="R481" s="228">
        <f>Q481*H481</f>
        <v>6.5298806999999996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210</v>
      </c>
      <c r="AT481" s="230" t="s">
        <v>193</v>
      </c>
      <c r="AU481" s="230" t="s">
        <v>88</v>
      </c>
      <c r="AY481" s="18" t="s">
        <v>190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86</v>
      </c>
      <c r="BK481" s="231">
        <f>ROUND(I481*H481,2)</f>
        <v>0</v>
      </c>
      <c r="BL481" s="18" t="s">
        <v>210</v>
      </c>
      <c r="BM481" s="230" t="s">
        <v>747</v>
      </c>
    </row>
    <row r="482" s="2" customFormat="1" ht="33" customHeight="1">
      <c r="A482" s="39"/>
      <c r="B482" s="40"/>
      <c r="C482" s="219" t="s">
        <v>748</v>
      </c>
      <c r="D482" s="219" t="s">
        <v>193</v>
      </c>
      <c r="E482" s="220" t="s">
        <v>749</v>
      </c>
      <c r="F482" s="221" t="s">
        <v>750</v>
      </c>
      <c r="G482" s="222" t="s">
        <v>224</v>
      </c>
      <c r="H482" s="223">
        <v>2.6099999999999999</v>
      </c>
      <c r="I482" s="224"/>
      <c r="J482" s="225">
        <f>ROUND(I482*H482,2)</f>
        <v>0</v>
      </c>
      <c r="K482" s="221" t="s">
        <v>197</v>
      </c>
      <c r="L482" s="45"/>
      <c r="M482" s="226" t="s">
        <v>1</v>
      </c>
      <c r="N482" s="227" t="s">
        <v>43</v>
      </c>
      <c r="O482" s="92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210</v>
      </c>
      <c r="AT482" s="230" t="s">
        <v>193</v>
      </c>
      <c r="AU482" s="230" t="s">
        <v>88</v>
      </c>
      <c r="AY482" s="18" t="s">
        <v>190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86</v>
      </c>
      <c r="BK482" s="231">
        <f>ROUND(I482*H482,2)</f>
        <v>0</v>
      </c>
      <c r="BL482" s="18" t="s">
        <v>210</v>
      </c>
      <c r="BM482" s="230" t="s">
        <v>751</v>
      </c>
    </row>
    <row r="483" s="2" customFormat="1" ht="16.5" customHeight="1">
      <c r="A483" s="39"/>
      <c r="B483" s="40"/>
      <c r="C483" s="219" t="s">
        <v>752</v>
      </c>
      <c r="D483" s="219" t="s">
        <v>193</v>
      </c>
      <c r="E483" s="220" t="s">
        <v>753</v>
      </c>
      <c r="F483" s="221" t="s">
        <v>754</v>
      </c>
      <c r="G483" s="222" t="s">
        <v>292</v>
      </c>
      <c r="H483" s="223">
        <v>3.6000000000000001</v>
      </c>
      <c r="I483" s="224"/>
      <c r="J483" s="225">
        <f>ROUND(I483*H483,2)</f>
        <v>0</v>
      </c>
      <c r="K483" s="221" t="s">
        <v>197</v>
      </c>
      <c r="L483" s="45"/>
      <c r="M483" s="226" t="s">
        <v>1</v>
      </c>
      <c r="N483" s="227" t="s">
        <v>43</v>
      </c>
      <c r="O483" s="92"/>
      <c r="P483" s="228">
        <f>O483*H483</f>
        <v>0</v>
      </c>
      <c r="Q483" s="228">
        <v>0.0012999999999999999</v>
      </c>
      <c r="R483" s="228">
        <f>Q483*H483</f>
        <v>0.0046800000000000001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210</v>
      </c>
      <c r="AT483" s="230" t="s">
        <v>193</v>
      </c>
      <c r="AU483" s="230" t="s">
        <v>88</v>
      </c>
      <c r="AY483" s="18" t="s">
        <v>190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86</v>
      </c>
      <c r="BK483" s="231">
        <f>ROUND(I483*H483,2)</f>
        <v>0</v>
      </c>
      <c r="BL483" s="18" t="s">
        <v>210</v>
      </c>
      <c r="BM483" s="230" t="s">
        <v>755</v>
      </c>
    </row>
    <row r="484" s="2" customFormat="1" ht="16.5" customHeight="1">
      <c r="A484" s="39"/>
      <c r="B484" s="40"/>
      <c r="C484" s="219" t="s">
        <v>756</v>
      </c>
      <c r="D484" s="219" t="s">
        <v>193</v>
      </c>
      <c r="E484" s="220" t="s">
        <v>418</v>
      </c>
      <c r="F484" s="221" t="s">
        <v>419</v>
      </c>
      <c r="G484" s="222" t="s">
        <v>224</v>
      </c>
      <c r="H484" s="223">
        <v>7.7000000000000002</v>
      </c>
      <c r="I484" s="224"/>
      <c r="J484" s="225">
        <f>ROUND(I484*H484,2)</f>
        <v>0</v>
      </c>
      <c r="K484" s="221" t="s">
        <v>197</v>
      </c>
      <c r="L484" s="45"/>
      <c r="M484" s="226" t="s">
        <v>1</v>
      </c>
      <c r="N484" s="227" t="s">
        <v>43</v>
      </c>
      <c r="O484" s="92"/>
      <c r="P484" s="228">
        <f>O484*H484</f>
        <v>0</v>
      </c>
      <c r="Q484" s="228">
        <v>2.3010199999999998</v>
      </c>
      <c r="R484" s="228">
        <f>Q484*H484</f>
        <v>17.717853999999999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210</v>
      </c>
      <c r="AT484" s="230" t="s">
        <v>193</v>
      </c>
      <c r="AU484" s="230" t="s">
        <v>88</v>
      </c>
      <c r="AY484" s="18" t="s">
        <v>190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86</v>
      </c>
      <c r="BK484" s="231">
        <f>ROUND(I484*H484,2)</f>
        <v>0</v>
      </c>
      <c r="BL484" s="18" t="s">
        <v>210</v>
      </c>
      <c r="BM484" s="230" t="s">
        <v>757</v>
      </c>
    </row>
    <row r="485" s="2" customFormat="1" ht="16.5" customHeight="1">
      <c r="A485" s="39"/>
      <c r="B485" s="40"/>
      <c r="C485" s="219" t="s">
        <v>758</v>
      </c>
      <c r="D485" s="219" t="s">
        <v>193</v>
      </c>
      <c r="E485" s="220" t="s">
        <v>759</v>
      </c>
      <c r="F485" s="221" t="s">
        <v>760</v>
      </c>
      <c r="G485" s="222" t="s">
        <v>292</v>
      </c>
      <c r="H485" s="223">
        <v>3.6000000000000001</v>
      </c>
      <c r="I485" s="224"/>
      <c r="J485" s="225">
        <f>ROUND(I485*H485,2)</f>
        <v>0</v>
      </c>
      <c r="K485" s="221" t="s">
        <v>197</v>
      </c>
      <c r="L485" s="45"/>
      <c r="M485" s="226" t="s">
        <v>1</v>
      </c>
      <c r="N485" s="227" t="s">
        <v>43</v>
      </c>
      <c r="O485" s="92"/>
      <c r="P485" s="228">
        <f>O485*H485</f>
        <v>0</v>
      </c>
      <c r="Q485" s="228">
        <v>4.0000000000000003E-05</v>
      </c>
      <c r="R485" s="228">
        <f>Q485*H485</f>
        <v>0.000144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210</v>
      </c>
      <c r="AT485" s="230" t="s">
        <v>193</v>
      </c>
      <c r="AU485" s="230" t="s">
        <v>88</v>
      </c>
      <c r="AY485" s="18" t="s">
        <v>190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86</v>
      </c>
      <c r="BK485" s="231">
        <f>ROUND(I485*H485,2)</f>
        <v>0</v>
      </c>
      <c r="BL485" s="18" t="s">
        <v>210</v>
      </c>
      <c r="BM485" s="230" t="s">
        <v>761</v>
      </c>
    </row>
    <row r="486" s="2" customFormat="1" ht="21.75" customHeight="1">
      <c r="A486" s="39"/>
      <c r="B486" s="40"/>
      <c r="C486" s="219" t="s">
        <v>762</v>
      </c>
      <c r="D486" s="219" t="s">
        <v>193</v>
      </c>
      <c r="E486" s="220" t="s">
        <v>446</v>
      </c>
      <c r="F486" s="221" t="s">
        <v>447</v>
      </c>
      <c r="G486" s="222" t="s">
        <v>244</v>
      </c>
      <c r="H486" s="223">
        <v>0.10000000000000001</v>
      </c>
      <c r="I486" s="224"/>
      <c r="J486" s="225">
        <f>ROUND(I486*H486,2)</f>
        <v>0</v>
      </c>
      <c r="K486" s="221" t="s">
        <v>197</v>
      </c>
      <c r="L486" s="45"/>
      <c r="M486" s="226" t="s">
        <v>1</v>
      </c>
      <c r="N486" s="227" t="s">
        <v>43</v>
      </c>
      <c r="O486" s="92"/>
      <c r="P486" s="228">
        <f>O486*H486</f>
        <v>0</v>
      </c>
      <c r="Q486" s="228">
        <v>1.0606199999999999</v>
      </c>
      <c r="R486" s="228">
        <f>Q486*H486</f>
        <v>0.10606199999999999</v>
      </c>
      <c r="S486" s="228">
        <v>0</v>
      </c>
      <c r="T486" s="229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210</v>
      </c>
      <c r="AT486" s="230" t="s">
        <v>193</v>
      </c>
      <c r="AU486" s="230" t="s">
        <v>88</v>
      </c>
      <c r="AY486" s="18" t="s">
        <v>190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86</v>
      </c>
      <c r="BK486" s="231">
        <f>ROUND(I486*H486,2)</f>
        <v>0</v>
      </c>
      <c r="BL486" s="18" t="s">
        <v>210</v>
      </c>
      <c r="BM486" s="230" t="s">
        <v>763</v>
      </c>
    </row>
    <row r="487" s="2" customFormat="1" ht="16.5" customHeight="1">
      <c r="A487" s="39"/>
      <c r="B487" s="40"/>
      <c r="C487" s="219" t="s">
        <v>764</v>
      </c>
      <c r="D487" s="219" t="s">
        <v>193</v>
      </c>
      <c r="E487" s="220" t="s">
        <v>765</v>
      </c>
      <c r="F487" s="221" t="s">
        <v>766</v>
      </c>
      <c r="G487" s="222" t="s">
        <v>224</v>
      </c>
      <c r="H487" s="223">
        <v>6.8200000000000003</v>
      </c>
      <c r="I487" s="224"/>
      <c r="J487" s="225">
        <f>ROUND(I487*H487,2)</f>
        <v>0</v>
      </c>
      <c r="K487" s="221" t="s">
        <v>197</v>
      </c>
      <c r="L487" s="45"/>
      <c r="M487" s="226" t="s">
        <v>1</v>
      </c>
      <c r="N487" s="227" t="s">
        <v>43</v>
      </c>
      <c r="O487" s="92"/>
      <c r="P487" s="228">
        <f>O487*H487</f>
        <v>0</v>
      </c>
      <c r="Q487" s="228">
        <v>2.5018699999999998</v>
      </c>
      <c r="R487" s="228">
        <f>Q487*H487</f>
        <v>17.062753399999998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210</v>
      </c>
      <c r="AT487" s="230" t="s">
        <v>193</v>
      </c>
      <c r="AU487" s="230" t="s">
        <v>88</v>
      </c>
      <c r="AY487" s="18" t="s">
        <v>190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86</v>
      </c>
      <c r="BK487" s="231">
        <f>ROUND(I487*H487,2)</f>
        <v>0</v>
      </c>
      <c r="BL487" s="18" t="s">
        <v>210</v>
      </c>
      <c r="BM487" s="230" t="s">
        <v>767</v>
      </c>
    </row>
    <row r="488" s="2" customFormat="1" ht="16.5" customHeight="1">
      <c r="A488" s="39"/>
      <c r="B488" s="40"/>
      <c r="C488" s="219" t="s">
        <v>768</v>
      </c>
      <c r="D488" s="219" t="s">
        <v>193</v>
      </c>
      <c r="E488" s="220" t="s">
        <v>769</v>
      </c>
      <c r="F488" s="221" t="s">
        <v>770</v>
      </c>
      <c r="G488" s="222" t="s">
        <v>224</v>
      </c>
      <c r="H488" s="223">
        <v>0.28999999999999998</v>
      </c>
      <c r="I488" s="224"/>
      <c r="J488" s="225">
        <f>ROUND(I488*H488,2)</f>
        <v>0</v>
      </c>
      <c r="K488" s="221" t="s">
        <v>197</v>
      </c>
      <c r="L488" s="45"/>
      <c r="M488" s="226" t="s">
        <v>1</v>
      </c>
      <c r="N488" s="227" t="s">
        <v>43</v>
      </c>
      <c r="O488" s="92"/>
      <c r="P488" s="228">
        <f>O488*H488</f>
        <v>0</v>
      </c>
      <c r="Q488" s="228">
        <v>2.5018699999999998</v>
      </c>
      <c r="R488" s="228">
        <f>Q488*H488</f>
        <v>0.72554229999999986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210</v>
      </c>
      <c r="AT488" s="230" t="s">
        <v>193</v>
      </c>
      <c r="AU488" s="230" t="s">
        <v>88</v>
      </c>
      <c r="AY488" s="18" t="s">
        <v>190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86</v>
      </c>
      <c r="BK488" s="231">
        <f>ROUND(I488*H488,2)</f>
        <v>0</v>
      </c>
      <c r="BL488" s="18" t="s">
        <v>210</v>
      </c>
      <c r="BM488" s="230" t="s">
        <v>771</v>
      </c>
    </row>
    <row r="489" s="12" customFormat="1" ht="22.8" customHeight="1">
      <c r="A489" s="12"/>
      <c r="B489" s="203"/>
      <c r="C489" s="204"/>
      <c r="D489" s="205" t="s">
        <v>77</v>
      </c>
      <c r="E489" s="217" t="s">
        <v>335</v>
      </c>
      <c r="F489" s="217" t="s">
        <v>464</v>
      </c>
      <c r="G489" s="204"/>
      <c r="H489" s="204"/>
      <c r="I489" s="207"/>
      <c r="J489" s="218">
        <f>BK489</f>
        <v>0</v>
      </c>
      <c r="K489" s="204"/>
      <c r="L489" s="209"/>
      <c r="M489" s="210"/>
      <c r="N489" s="211"/>
      <c r="O489" s="211"/>
      <c r="P489" s="212">
        <f>SUM(P490:P494)</f>
        <v>0</v>
      </c>
      <c r="Q489" s="211"/>
      <c r="R489" s="212">
        <f>SUM(R490:R494)</f>
        <v>15.738184799999999</v>
      </c>
      <c r="S489" s="211"/>
      <c r="T489" s="213">
        <f>SUM(T490:T494)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4" t="s">
        <v>86</v>
      </c>
      <c r="AT489" s="215" t="s">
        <v>77</v>
      </c>
      <c r="AU489" s="215" t="s">
        <v>86</v>
      </c>
      <c r="AY489" s="214" t="s">
        <v>190</v>
      </c>
      <c r="BK489" s="216">
        <f>SUM(BK490:BK494)</f>
        <v>0</v>
      </c>
    </row>
    <row r="490" s="2" customFormat="1" ht="37.8" customHeight="1">
      <c r="A490" s="39"/>
      <c r="B490" s="40"/>
      <c r="C490" s="219" t="s">
        <v>772</v>
      </c>
      <c r="D490" s="219" t="s">
        <v>193</v>
      </c>
      <c r="E490" s="220" t="s">
        <v>773</v>
      </c>
      <c r="F490" s="221" t="s">
        <v>774</v>
      </c>
      <c r="G490" s="222" t="s">
        <v>292</v>
      </c>
      <c r="H490" s="223">
        <v>36.899999999999999</v>
      </c>
      <c r="I490" s="224"/>
      <c r="J490" s="225">
        <f>ROUND(I490*H490,2)</f>
        <v>0</v>
      </c>
      <c r="K490" s="221" t="s">
        <v>197</v>
      </c>
      <c r="L490" s="45"/>
      <c r="M490" s="226" t="s">
        <v>1</v>
      </c>
      <c r="N490" s="227" t="s">
        <v>43</v>
      </c>
      <c r="O490" s="92"/>
      <c r="P490" s="228">
        <f>O490*H490</f>
        <v>0</v>
      </c>
      <c r="Q490" s="228">
        <v>0.37678</v>
      </c>
      <c r="R490" s="228">
        <f>Q490*H490</f>
        <v>13.903181999999999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210</v>
      </c>
      <c r="AT490" s="230" t="s">
        <v>193</v>
      </c>
      <c r="AU490" s="230" t="s">
        <v>88</v>
      </c>
      <c r="AY490" s="18" t="s">
        <v>190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86</v>
      </c>
      <c r="BK490" s="231">
        <f>ROUND(I490*H490,2)</f>
        <v>0</v>
      </c>
      <c r="BL490" s="18" t="s">
        <v>210</v>
      </c>
      <c r="BM490" s="230" t="s">
        <v>775</v>
      </c>
    </row>
    <row r="491" s="2" customFormat="1" ht="16.5" customHeight="1">
      <c r="A491" s="39"/>
      <c r="B491" s="40"/>
      <c r="C491" s="219" t="s">
        <v>776</v>
      </c>
      <c r="D491" s="219" t="s">
        <v>193</v>
      </c>
      <c r="E491" s="220" t="s">
        <v>474</v>
      </c>
      <c r="F491" s="221" t="s">
        <v>475</v>
      </c>
      <c r="G491" s="222" t="s">
        <v>244</v>
      </c>
      <c r="H491" s="223">
        <v>0.62</v>
      </c>
      <c r="I491" s="224"/>
      <c r="J491" s="225">
        <f>ROUND(I491*H491,2)</f>
        <v>0</v>
      </c>
      <c r="K491" s="221" t="s">
        <v>197</v>
      </c>
      <c r="L491" s="45"/>
      <c r="M491" s="226" t="s">
        <v>1</v>
      </c>
      <c r="N491" s="227" t="s">
        <v>43</v>
      </c>
      <c r="O491" s="92"/>
      <c r="P491" s="228">
        <f>O491*H491</f>
        <v>0</v>
      </c>
      <c r="Q491" s="228">
        <v>1.04922</v>
      </c>
      <c r="R491" s="228">
        <f>Q491*H491</f>
        <v>0.65051639999999999</v>
      </c>
      <c r="S491" s="228">
        <v>0</v>
      </c>
      <c r="T491" s="22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210</v>
      </c>
      <c r="AT491" s="230" t="s">
        <v>193</v>
      </c>
      <c r="AU491" s="230" t="s">
        <v>88</v>
      </c>
      <c r="AY491" s="18" t="s">
        <v>190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86</v>
      </c>
      <c r="BK491" s="231">
        <f>ROUND(I491*H491,2)</f>
        <v>0</v>
      </c>
      <c r="BL491" s="18" t="s">
        <v>210</v>
      </c>
      <c r="BM491" s="230" t="s">
        <v>777</v>
      </c>
    </row>
    <row r="492" s="2" customFormat="1" ht="16.5" customHeight="1">
      <c r="A492" s="39"/>
      <c r="B492" s="40"/>
      <c r="C492" s="219" t="s">
        <v>778</v>
      </c>
      <c r="D492" s="219" t="s">
        <v>193</v>
      </c>
      <c r="E492" s="220" t="s">
        <v>779</v>
      </c>
      <c r="F492" s="221" t="s">
        <v>780</v>
      </c>
      <c r="G492" s="222" t="s">
        <v>224</v>
      </c>
      <c r="H492" s="223">
        <v>0.46999999999999997</v>
      </c>
      <c r="I492" s="224"/>
      <c r="J492" s="225">
        <f>ROUND(I492*H492,2)</f>
        <v>0</v>
      </c>
      <c r="K492" s="221" t="s">
        <v>197</v>
      </c>
      <c r="L492" s="45"/>
      <c r="M492" s="226" t="s">
        <v>1</v>
      </c>
      <c r="N492" s="227" t="s">
        <v>43</v>
      </c>
      <c r="O492" s="92"/>
      <c r="P492" s="228">
        <f>O492*H492</f>
        <v>0</v>
      </c>
      <c r="Q492" s="228">
        <v>2.5018699999999998</v>
      </c>
      <c r="R492" s="228">
        <f>Q492*H492</f>
        <v>1.1758788999999998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210</v>
      </c>
      <c r="AT492" s="230" t="s">
        <v>193</v>
      </c>
      <c r="AU492" s="230" t="s">
        <v>88</v>
      </c>
      <c r="AY492" s="18" t="s">
        <v>190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86</v>
      </c>
      <c r="BK492" s="231">
        <f>ROUND(I492*H492,2)</f>
        <v>0</v>
      </c>
      <c r="BL492" s="18" t="s">
        <v>210</v>
      </c>
      <c r="BM492" s="230" t="s">
        <v>781</v>
      </c>
    </row>
    <row r="493" s="2" customFormat="1" ht="24.15" customHeight="1">
      <c r="A493" s="39"/>
      <c r="B493" s="40"/>
      <c r="C493" s="219" t="s">
        <v>782</v>
      </c>
      <c r="D493" s="219" t="s">
        <v>193</v>
      </c>
      <c r="E493" s="220" t="s">
        <v>783</v>
      </c>
      <c r="F493" s="221" t="s">
        <v>784</v>
      </c>
      <c r="G493" s="222" t="s">
        <v>292</v>
      </c>
      <c r="H493" s="223">
        <v>3.1299999999999999</v>
      </c>
      <c r="I493" s="224"/>
      <c r="J493" s="225">
        <f>ROUND(I493*H493,2)</f>
        <v>0</v>
      </c>
      <c r="K493" s="221" t="s">
        <v>197</v>
      </c>
      <c r="L493" s="45"/>
      <c r="M493" s="226" t="s">
        <v>1</v>
      </c>
      <c r="N493" s="227" t="s">
        <v>43</v>
      </c>
      <c r="O493" s="92"/>
      <c r="P493" s="228">
        <f>O493*H493</f>
        <v>0</v>
      </c>
      <c r="Q493" s="228">
        <v>0.0027499999999999998</v>
      </c>
      <c r="R493" s="228">
        <f>Q493*H493</f>
        <v>0.0086074999999999988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210</v>
      </c>
      <c r="AT493" s="230" t="s">
        <v>193</v>
      </c>
      <c r="AU493" s="230" t="s">
        <v>88</v>
      </c>
      <c r="AY493" s="18" t="s">
        <v>190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86</v>
      </c>
      <c r="BK493" s="231">
        <f>ROUND(I493*H493,2)</f>
        <v>0</v>
      </c>
      <c r="BL493" s="18" t="s">
        <v>210</v>
      </c>
      <c r="BM493" s="230" t="s">
        <v>785</v>
      </c>
    </row>
    <row r="494" s="2" customFormat="1" ht="24.15" customHeight="1">
      <c r="A494" s="39"/>
      <c r="B494" s="40"/>
      <c r="C494" s="219" t="s">
        <v>786</v>
      </c>
      <c r="D494" s="219" t="s">
        <v>193</v>
      </c>
      <c r="E494" s="220" t="s">
        <v>787</v>
      </c>
      <c r="F494" s="221" t="s">
        <v>788</v>
      </c>
      <c r="G494" s="222" t="s">
        <v>292</v>
      </c>
      <c r="H494" s="223">
        <v>3.1299999999999999</v>
      </c>
      <c r="I494" s="224"/>
      <c r="J494" s="225">
        <f>ROUND(I494*H494,2)</f>
        <v>0</v>
      </c>
      <c r="K494" s="221" t="s">
        <v>197</v>
      </c>
      <c r="L494" s="45"/>
      <c r="M494" s="226" t="s">
        <v>1</v>
      </c>
      <c r="N494" s="227" t="s">
        <v>43</v>
      </c>
      <c r="O494" s="92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210</v>
      </c>
      <c r="AT494" s="230" t="s">
        <v>193</v>
      </c>
      <c r="AU494" s="230" t="s">
        <v>88</v>
      </c>
      <c r="AY494" s="18" t="s">
        <v>190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86</v>
      </c>
      <c r="BK494" s="231">
        <f>ROUND(I494*H494,2)</f>
        <v>0</v>
      </c>
      <c r="BL494" s="18" t="s">
        <v>210</v>
      </c>
      <c r="BM494" s="230" t="s">
        <v>789</v>
      </c>
    </row>
    <row r="495" s="12" customFormat="1" ht="22.8" customHeight="1">
      <c r="A495" s="12"/>
      <c r="B495" s="203"/>
      <c r="C495" s="204"/>
      <c r="D495" s="205" t="s">
        <v>77</v>
      </c>
      <c r="E495" s="217" t="s">
        <v>379</v>
      </c>
      <c r="F495" s="217" t="s">
        <v>478</v>
      </c>
      <c r="G495" s="204"/>
      <c r="H495" s="204"/>
      <c r="I495" s="207"/>
      <c r="J495" s="218">
        <f>BK495</f>
        <v>0</v>
      </c>
      <c r="K495" s="204"/>
      <c r="L495" s="209"/>
      <c r="M495" s="210"/>
      <c r="N495" s="211"/>
      <c r="O495" s="211"/>
      <c r="P495" s="212">
        <f>SUM(P496:P497)</f>
        <v>0</v>
      </c>
      <c r="Q495" s="211"/>
      <c r="R495" s="212">
        <f>SUM(R496:R497)</f>
        <v>0.61812</v>
      </c>
      <c r="S495" s="211"/>
      <c r="T495" s="213">
        <f>SUM(T496:T497)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4" t="s">
        <v>86</v>
      </c>
      <c r="AT495" s="215" t="s">
        <v>77</v>
      </c>
      <c r="AU495" s="215" t="s">
        <v>86</v>
      </c>
      <c r="AY495" s="214" t="s">
        <v>190</v>
      </c>
      <c r="BK495" s="216">
        <f>SUM(BK496:BK497)</f>
        <v>0</v>
      </c>
    </row>
    <row r="496" s="2" customFormat="1" ht="21.75" customHeight="1">
      <c r="A496" s="39"/>
      <c r="B496" s="40"/>
      <c r="C496" s="219" t="s">
        <v>790</v>
      </c>
      <c r="D496" s="219" t="s">
        <v>193</v>
      </c>
      <c r="E496" s="220" t="s">
        <v>791</v>
      </c>
      <c r="F496" s="221" t="s">
        <v>792</v>
      </c>
      <c r="G496" s="222" t="s">
        <v>196</v>
      </c>
      <c r="H496" s="223">
        <v>51</v>
      </c>
      <c r="I496" s="224"/>
      <c r="J496" s="225">
        <f>ROUND(I496*H496,2)</f>
        <v>0</v>
      </c>
      <c r="K496" s="221" t="s">
        <v>1</v>
      </c>
      <c r="L496" s="45"/>
      <c r="M496" s="226" t="s">
        <v>1</v>
      </c>
      <c r="N496" s="227" t="s">
        <v>43</v>
      </c>
      <c r="O496" s="92"/>
      <c r="P496" s="228">
        <f>O496*H496</f>
        <v>0</v>
      </c>
      <c r="Q496" s="228">
        <v>0</v>
      </c>
      <c r="R496" s="228">
        <f>Q496*H496</f>
        <v>0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210</v>
      </c>
      <c r="AT496" s="230" t="s">
        <v>193</v>
      </c>
      <c r="AU496" s="230" t="s">
        <v>88</v>
      </c>
      <c r="AY496" s="18" t="s">
        <v>190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86</v>
      </c>
      <c r="BK496" s="231">
        <f>ROUND(I496*H496,2)</f>
        <v>0</v>
      </c>
      <c r="BL496" s="18" t="s">
        <v>210</v>
      </c>
      <c r="BM496" s="230" t="s">
        <v>793</v>
      </c>
    </row>
    <row r="497" s="2" customFormat="1" ht="16.5" customHeight="1">
      <c r="A497" s="39"/>
      <c r="B497" s="40"/>
      <c r="C497" s="255" t="s">
        <v>794</v>
      </c>
      <c r="D497" s="255" t="s">
        <v>299</v>
      </c>
      <c r="E497" s="256" t="s">
        <v>488</v>
      </c>
      <c r="F497" s="257" t="s">
        <v>489</v>
      </c>
      <c r="G497" s="258" t="s">
        <v>377</v>
      </c>
      <c r="H497" s="259">
        <v>51.509999999999998</v>
      </c>
      <c r="I497" s="260"/>
      <c r="J497" s="261">
        <f>ROUND(I497*H497,2)</f>
        <v>0</v>
      </c>
      <c r="K497" s="257" t="s">
        <v>1</v>
      </c>
      <c r="L497" s="262"/>
      <c r="M497" s="263" t="s">
        <v>1</v>
      </c>
      <c r="N497" s="264" t="s">
        <v>43</v>
      </c>
      <c r="O497" s="92"/>
      <c r="P497" s="228">
        <f>O497*H497</f>
        <v>0</v>
      </c>
      <c r="Q497" s="228">
        <v>0.012</v>
      </c>
      <c r="R497" s="228">
        <f>Q497*H497</f>
        <v>0.61812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202</v>
      </c>
      <c r="AT497" s="230" t="s">
        <v>299</v>
      </c>
      <c r="AU497" s="230" t="s">
        <v>88</v>
      </c>
      <c r="AY497" s="18" t="s">
        <v>190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86</v>
      </c>
      <c r="BK497" s="231">
        <f>ROUND(I497*H497,2)</f>
        <v>0</v>
      </c>
      <c r="BL497" s="18" t="s">
        <v>210</v>
      </c>
      <c r="BM497" s="230" t="s">
        <v>795</v>
      </c>
    </row>
    <row r="498" s="12" customFormat="1" ht="22.8" customHeight="1">
      <c r="A498" s="12"/>
      <c r="B498" s="203"/>
      <c r="C498" s="204"/>
      <c r="D498" s="205" t="s">
        <v>77</v>
      </c>
      <c r="E498" s="217" t="s">
        <v>392</v>
      </c>
      <c r="F498" s="217" t="s">
        <v>491</v>
      </c>
      <c r="G498" s="204"/>
      <c r="H498" s="204"/>
      <c r="I498" s="207"/>
      <c r="J498" s="218">
        <f>BK498</f>
        <v>0</v>
      </c>
      <c r="K498" s="204"/>
      <c r="L498" s="209"/>
      <c r="M498" s="210"/>
      <c r="N498" s="211"/>
      <c r="O498" s="211"/>
      <c r="P498" s="212">
        <f>P499</f>
        <v>0</v>
      </c>
      <c r="Q498" s="211"/>
      <c r="R498" s="212">
        <f>R499</f>
        <v>5.4346320000000006</v>
      </c>
      <c r="S498" s="211"/>
      <c r="T498" s="213">
        <f>T499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14" t="s">
        <v>86</v>
      </c>
      <c r="AT498" s="215" t="s">
        <v>77</v>
      </c>
      <c r="AU498" s="215" t="s">
        <v>86</v>
      </c>
      <c r="AY498" s="214" t="s">
        <v>190</v>
      </c>
      <c r="BK498" s="216">
        <f>BK499</f>
        <v>0</v>
      </c>
    </row>
    <row r="499" s="2" customFormat="1" ht="24.15" customHeight="1">
      <c r="A499" s="39"/>
      <c r="B499" s="40"/>
      <c r="C499" s="219" t="s">
        <v>796</v>
      </c>
      <c r="D499" s="219" t="s">
        <v>193</v>
      </c>
      <c r="E499" s="220" t="s">
        <v>493</v>
      </c>
      <c r="F499" s="221" t="s">
        <v>494</v>
      </c>
      <c r="G499" s="222" t="s">
        <v>213</v>
      </c>
      <c r="H499" s="223">
        <v>49.200000000000003</v>
      </c>
      <c r="I499" s="224"/>
      <c r="J499" s="225">
        <f>ROUND(I499*H499,2)</f>
        <v>0</v>
      </c>
      <c r="K499" s="221" t="s">
        <v>197</v>
      </c>
      <c r="L499" s="45"/>
      <c r="M499" s="226" t="s">
        <v>1</v>
      </c>
      <c r="N499" s="227" t="s">
        <v>43</v>
      </c>
      <c r="O499" s="92"/>
      <c r="P499" s="228">
        <f>O499*H499</f>
        <v>0</v>
      </c>
      <c r="Q499" s="228">
        <v>0.11046</v>
      </c>
      <c r="R499" s="228">
        <f>Q499*H499</f>
        <v>5.4346320000000006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210</v>
      </c>
      <c r="AT499" s="230" t="s">
        <v>193</v>
      </c>
      <c r="AU499" s="230" t="s">
        <v>88</v>
      </c>
      <c r="AY499" s="18" t="s">
        <v>190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86</v>
      </c>
      <c r="BK499" s="231">
        <f>ROUND(I499*H499,2)</f>
        <v>0</v>
      </c>
      <c r="BL499" s="18" t="s">
        <v>210</v>
      </c>
      <c r="BM499" s="230" t="s">
        <v>797</v>
      </c>
    </row>
    <row r="500" s="12" customFormat="1" ht="22.8" customHeight="1">
      <c r="A500" s="12"/>
      <c r="B500" s="203"/>
      <c r="C500" s="204"/>
      <c r="D500" s="205" t="s">
        <v>77</v>
      </c>
      <c r="E500" s="217" t="s">
        <v>399</v>
      </c>
      <c r="F500" s="217" t="s">
        <v>798</v>
      </c>
      <c r="G500" s="204"/>
      <c r="H500" s="204"/>
      <c r="I500" s="207"/>
      <c r="J500" s="218">
        <f>BK500</f>
        <v>0</v>
      </c>
      <c r="K500" s="204"/>
      <c r="L500" s="209"/>
      <c r="M500" s="210"/>
      <c r="N500" s="211"/>
      <c r="O500" s="211"/>
      <c r="P500" s="212">
        <f>P501</f>
        <v>0</v>
      </c>
      <c r="Q500" s="211"/>
      <c r="R500" s="212">
        <f>R501</f>
        <v>0.11587400000000001</v>
      </c>
      <c r="S500" s="211"/>
      <c r="T500" s="213">
        <f>T501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14" t="s">
        <v>86</v>
      </c>
      <c r="AT500" s="215" t="s">
        <v>77</v>
      </c>
      <c r="AU500" s="215" t="s">
        <v>86</v>
      </c>
      <c r="AY500" s="214" t="s">
        <v>190</v>
      </c>
      <c r="BK500" s="216">
        <f>BK501</f>
        <v>0</v>
      </c>
    </row>
    <row r="501" s="2" customFormat="1" ht="24.15" customHeight="1">
      <c r="A501" s="39"/>
      <c r="B501" s="40"/>
      <c r="C501" s="219" t="s">
        <v>799</v>
      </c>
      <c r="D501" s="219" t="s">
        <v>193</v>
      </c>
      <c r="E501" s="220" t="s">
        <v>800</v>
      </c>
      <c r="F501" s="221" t="s">
        <v>801</v>
      </c>
      <c r="G501" s="222" t="s">
        <v>292</v>
      </c>
      <c r="H501" s="223">
        <v>50.380000000000003</v>
      </c>
      <c r="I501" s="224"/>
      <c r="J501" s="225">
        <f>ROUND(I501*H501,2)</f>
        <v>0</v>
      </c>
      <c r="K501" s="221" t="s">
        <v>197</v>
      </c>
      <c r="L501" s="45"/>
      <c r="M501" s="226" t="s">
        <v>1</v>
      </c>
      <c r="N501" s="227" t="s">
        <v>43</v>
      </c>
      <c r="O501" s="92"/>
      <c r="P501" s="228">
        <f>O501*H501</f>
        <v>0</v>
      </c>
      <c r="Q501" s="228">
        <v>0.0023</v>
      </c>
      <c r="R501" s="228">
        <f>Q501*H501</f>
        <v>0.11587400000000001</v>
      </c>
      <c r="S501" s="228">
        <v>0</v>
      </c>
      <c r="T501" s="229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0" t="s">
        <v>210</v>
      </c>
      <c r="AT501" s="230" t="s">
        <v>193</v>
      </c>
      <c r="AU501" s="230" t="s">
        <v>88</v>
      </c>
      <c r="AY501" s="18" t="s">
        <v>190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8" t="s">
        <v>86</v>
      </c>
      <c r="BK501" s="231">
        <f>ROUND(I501*H501,2)</f>
        <v>0</v>
      </c>
      <c r="BL501" s="18" t="s">
        <v>210</v>
      </c>
      <c r="BM501" s="230" t="s">
        <v>802</v>
      </c>
    </row>
    <row r="502" s="12" customFormat="1" ht="22.8" customHeight="1">
      <c r="A502" s="12"/>
      <c r="B502" s="203"/>
      <c r="C502" s="204"/>
      <c r="D502" s="205" t="s">
        <v>77</v>
      </c>
      <c r="E502" s="217" t="s">
        <v>304</v>
      </c>
      <c r="F502" s="217" t="s">
        <v>305</v>
      </c>
      <c r="G502" s="204"/>
      <c r="H502" s="204"/>
      <c r="I502" s="207"/>
      <c r="J502" s="218">
        <f>BK502</f>
        <v>0</v>
      </c>
      <c r="K502" s="204"/>
      <c r="L502" s="209"/>
      <c r="M502" s="210"/>
      <c r="N502" s="211"/>
      <c r="O502" s="211"/>
      <c r="P502" s="212">
        <f>SUM(P503:P511)</f>
        <v>0</v>
      </c>
      <c r="Q502" s="211"/>
      <c r="R502" s="212">
        <f>SUM(R503:R511)</f>
        <v>2.5190000000000001</v>
      </c>
      <c r="S502" s="211"/>
      <c r="T502" s="213">
        <f>SUM(T503:T511)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4" t="s">
        <v>86</v>
      </c>
      <c r="AT502" s="215" t="s">
        <v>77</v>
      </c>
      <c r="AU502" s="215" t="s">
        <v>86</v>
      </c>
      <c r="AY502" s="214" t="s">
        <v>190</v>
      </c>
      <c r="BK502" s="216">
        <f>SUM(BK503:BK511)</f>
        <v>0</v>
      </c>
    </row>
    <row r="503" s="2" customFormat="1" ht="24.15" customHeight="1">
      <c r="A503" s="39"/>
      <c r="B503" s="40"/>
      <c r="C503" s="219" t="s">
        <v>803</v>
      </c>
      <c r="D503" s="219" t="s">
        <v>193</v>
      </c>
      <c r="E503" s="220" t="s">
        <v>804</v>
      </c>
      <c r="F503" s="221" t="s">
        <v>805</v>
      </c>
      <c r="G503" s="222" t="s">
        <v>292</v>
      </c>
      <c r="H503" s="223">
        <v>50.380000000000003</v>
      </c>
      <c r="I503" s="224"/>
      <c r="J503" s="225">
        <f>ROUND(I503*H503,2)</f>
        <v>0</v>
      </c>
      <c r="K503" s="221" t="s">
        <v>197</v>
      </c>
      <c r="L503" s="45"/>
      <c r="M503" s="226" t="s">
        <v>1</v>
      </c>
      <c r="N503" s="227" t="s">
        <v>43</v>
      </c>
      <c r="O503" s="92"/>
      <c r="P503" s="228">
        <f>O503*H503</f>
        <v>0</v>
      </c>
      <c r="Q503" s="228">
        <v>0</v>
      </c>
      <c r="R503" s="228">
        <f>Q503*H503</f>
        <v>0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210</v>
      </c>
      <c r="AT503" s="230" t="s">
        <v>193</v>
      </c>
      <c r="AU503" s="230" t="s">
        <v>88</v>
      </c>
      <c r="AY503" s="18" t="s">
        <v>190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86</v>
      </c>
      <c r="BK503" s="231">
        <f>ROUND(I503*H503,2)</f>
        <v>0</v>
      </c>
      <c r="BL503" s="18" t="s">
        <v>210</v>
      </c>
      <c r="BM503" s="230" t="s">
        <v>806</v>
      </c>
    </row>
    <row r="504" s="2" customFormat="1">
      <c r="A504" s="39"/>
      <c r="B504" s="40"/>
      <c r="C504" s="41"/>
      <c r="D504" s="234" t="s">
        <v>508</v>
      </c>
      <c r="E504" s="41"/>
      <c r="F504" s="265" t="s">
        <v>509</v>
      </c>
      <c r="G504" s="41"/>
      <c r="H504" s="41"/>
      <c r="I504" s="266"/>
      <c r="J504" s="41"/>
      <c r="K504" s="41"/>
      <c r="L504" s="45"/>
      <c r="M504" s="267"/>
      <c r="N504" s="268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508</v>
      </c>
      <c r="AU504" s="18" t="s">
        <v>88</v>
      </c>
    </row>
    <row r="505" s="2" customFormat="1" ht="24.15" customHeight="1">
      <c r="A505" s="39"/>
      <c r="B505" s="40"/>
      <c r="C505" s="219" t="s">
        <v>807</v>
      </c>
      <c r="D505" s="219" t="s">
        <v>193</v>
      </c>
      <c r="E505" s="220" t="s">
        <v>808</v>
      </c>
      <c r="F505" s="221" t="s">
        <v>809</v>
      </c>
      <c r="G505" s="222" t="s">
        <v>292</v>
      </c>
      <c r="H505" s="223">
        <v>50.380000000000003</v>
      </c>
      <c r="I505" s="224"/>
      <c r="J505" s="225">
        <f>ROUND(I505*H505,2)</f>
        <v>0</v>
      </c>
      <c r="K505" s="221" t="s">
        <v>197</v>
      </c>
      <c r="L505" s="45"/>
      <c r="M505" s="226" t="s">
        <v>1</v>
      </c>
      <c r="N505" s="227" t="s">
        <v>43</v>
      </c>
      <c r="O505" s="92"/>
      <c r="P505" s="228">
        <f>O505*H505</f>
        <v>0</v>
      </c>
      <c r="Q505" s="228">
        <v>0</v>
      </c>
      <c r="R505" s="228">
        <f>Q505*H505</f>
        <v>0</v>
      </c>
      <c r="S505" s="228">
        <v>0</v>
      </c>
      <c r="T505" s="229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0" t="s">
        <v>210</v>
      </c>
      <c r="AT505" s="230" t="s">
        <v>193</v>
      </c>
      <c r="AU505" s="230" t="s">
        <v>88</v>
      </c>
      <c r="AY505" s="18" t="s">
        <v>190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8" t="s">
        <v>86</v>
      </c>
      <c r="BK505" s="231">
        <f>ROUND(I505*H505,2)</f>
        <v>0</v>
      </c>
      <c r="BL505" s="18" t="s">
        <v>210</v>
      </c>
      <c r="BM505" s="230" t="s">
        <v>810</v>
      </c>
    </row>
    <row r="506" s="2" customFormat="1">
      <c r="A506" s="39"/>
      <c r="B506" s="40"/>
      <c r="C506" s="41"/>
      <c r="D506" s="234" t="s">
        <v>508</v>
      </c>
      <c r="E506" s="41"/>
      <c r="F506" s="265" t="s">
        <v>509</v>
      </c>
      <c r="G506" s="41"/>
      <c r="H506" s="41"/>
      <c r="I506" s="266"/>
      <c r="J506" s="41"/>
      <c r="K506" s="41"/>
      <c r="L506" s="45"/>
      <c r="M506" s="267"/>
      <c r="N506" s="268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508</v>
      </c>
      <c r="AU506" s="18" t="s">
        <v>88</v>
      </c>
    </row>
    <row r="507" s="2" customFormat="1" ht="21.75" customHeight="1">
      <c r="A507" s="39"/>
      <c r="B507" s="40"/>
      <c r="C507" s="219" t="s">
        <v>811</v>
      </c>
      <c r="D507" s="219" t="s">
        <v>193</v>
      </c>
      <c r="E507" s="220" t="s">
        <v>812</v>
      </c>
      <c r="F507" s="221" t="s">
        <v>813</v>
      </c>
      <c r="G507" s="222" t="s">
        <v>292</v>
      </c>
      <c r="H507" s="223">
        <v>50.380000000000003</v>
      </c>
      <c r="I507" s="224"/>
      <c r="J507" s="225">
        <f>ROUND(I507*H507,2)</f>
        <v>0</v>
      </c>
      <c r="K507" s="221" t="s">
        <v>1</v>
      </c>
      <c r="L507" s="45"/>
      <c r="M507" s="226" t="s">
        <v>1</v>
      </c>
      <c r="N507" s="227" t="s">
        <v>43</v>
      </c>
      <c r="O507" s="92"/>
      <c r="P507" s="228">
        <f>O507*H507</f>
        <v>0</v>
      </c>
      <c r="Q507" s="228">
        <v>0.050000000000000003</v>
      </c>
      <c r="R507" s="228">
        <f>Q507*H507</f>
        <v>2.5190000000000001</v>
      </c>
      <c r="S507" s="228">
        <v>0</v>
      </c>
      <c r="T507" s="22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210</v>
      </c>
      <c r="AT507" s="230" t="s">
        <v>193</v>
      </c>
      <c r="AU507" s="230" t="s">
        <v>88</v>
      </c>
      <c r="AY507" s="18" t="s">
        <v>190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86</v>
      </c>
      <c r="BK507" s="231">
        <f>ROUND(I507*H507,2)</f>
        <v>0</v>
      </c>
      <c r="BL507" s="18" t="s">
        <v>210</v>
      </c>
      <c r="BM507" s="230" t="s">
        <v>814</v>
      </c>
    </row>
    <row r="508" s="2" customFormat="1" ht="24.15" customHeight="1">
      <c r="A508" s="39"/>
      <c r="B508" s="40"/>
      <c r="C508" s="219" t="s">
        <v>815</v>
      </c>
      <c r="D508" s="219" t="s">
        <v>193</v>
      </c>
      <c r="E508" s="220" t="s">
        <v>816</v>
      </c>
      <c r="F508" s="221" t="s">
        <v>817</v>
      </c>
      <c r="G508" s="222" t="s">
        <v>292</v>
      </c>
      <c r="H508" s="223">
        <v>36.560000000000002</v>
      </c>
      <c r="I508" s="224"/>
      <c r="J508" s="225">
        <f>ROUND(I508*H508,2)</f>
        <v>0</v>
      </c>
      <c r="K508" s="221" t="s">
        <v>197</v>
      </c>
      <c r="L508" s="45"/>
      <c r="M508" s="226" t="s">
        <v>1</v>
      </c>
      <c r="N508" s="227" t="s">
        <v>43</v>
      </c>
      <c r="O508" s="92"/>
      <c r="P508" s="228">
        <f>O508*H508</f>
        <v>0</v>
      </c>
      <c r="Q508" s="228">
        <v>0</v>
      </c>
      <c r="R508" s="228">
        <f>Q508*H508</f>
        <v>0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210</v>
      </c>
      <c r="AT508" s="230" t="s">
        <v>193</v>
      </c>
      <c r="AU508" s="230" t="s">
        <v>88</v>
      </c>
      <c r="AY508" s="18" t="s">
        <v>190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86</v>
      </c>
      <c r="BK508" s="231">
        <f>ROUND(I508*H508,2)</f>
        <v>0</v>
      </c>
      <c r="BL508" s="18" t="s">
        <v>210</v>
      </c>
      <c r="BM508" s="230" t="s">
        <v>818</v>
      </c>
    </row>
    <row r="509" s="2" customFormat="1">
      <c r="A509" s="39"/>
      <c r="B509" s="40"/>
      <c r="C509" s="41"/>
      <c r="D509" s="234" t="s">
        <v>508</v>
      </c>
      <c r="E509" s="41"/>
      <c r="F509" s="265" t="s">
        <v>509</v>
      </c>
      <c r="G509" s="41"/>
      <c r="H509" s="41"/>
      <c r="I509" s="266"/>
      <c r="J509" s="41"/>
      <c r="K509" s="41"/>
      <c r="L509" s="45"/>
      <c r="M509" s="267"/>
      <c r="N509" s="268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508</v>
      </c>
      <c r="AU509" s="18" t="s">
        <v>88</v>
      </c>
    </row>
    <row r="510" s="2" customFormat="1" ht="24.15" customHeight="1">
      <c r="A510" s="39"/>
      <c r="B510" s="40"/>
      <c r="C510" s="219" t="s">
        <v>819</v>
      </c>
      <c r="D510" s="219" t="s">
        <v>193</v>
      </c>
      <c r="E510" s="220" t="s">
        <v>820</v>
      </c>
      <c r="F510" s="221" t="s">
        <v>821</v>
      </c>
      <c r="G510" s="222" t="s">
        <v>292</v>
      </c>
      <c r="H510" s="223">
        <v>37.549999999999997</v>
      </c>
      <c r="I510" s="224"/>
      <c r="J510" s="225">
        <f>ROUND(I510*H510,2)</f>
        <v>0</v>
      </c>
      <c r="K510" s="221" t="s">
        <v>197</v>
      </c>
      <c r="L510" s="45"/>
      <c r="M510" s="226" t="s">
        <v>1</v>
      </c>
      <c r="N510" s="227" t="s">
        <v>43</v>
      </c>
      <c r="O510" s="92"/>
      <c r="P510" s="228">
        <f>O510*H510</f>
        <v>0</v>
      </c>
      <c r="Q510" s="228">
        <v>0</v>
      </c>
      <c r="R510" s="228">
        <f>Q510*H510</f>
        <v>0</v>
      </c>
      <c r="S510" s="228">
        <v>0</v>
      </c>
      <c r="T510" s="22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210</v>
      </c>
      <c r="AT510" s="230" t="s">
        <v>193</v>
      </c>
      <c r="AU510" s="230" t="s">
        <v>88</v>
      </c>
      <c r="AY510" s="18" t="s">
        <v>190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86</v>
      </c>
      <c r="BK510" s="231">
        <f>ROUND(I510*H510,2)</f>
        <v>0</v>
      </c>
      <c r="BL510" s="18" t="s">
        <v>210</v>
      </c>
      <c r="BM510" s="230" t="s">
        <v>822</v>
      </c>
    </row>
    <row r="511" s="2" customFormat="1">
      <c r="A511" s="39"/>
      <c r="B511" s="40"/>
      <c r="C511" s="41"/>
      <c r="D511" s="234" t="s">
        <v>508</v>
      </c>
      <c r="E511" s="41"/>
      <c r="F511" s="265" t="s">
        <v>509</v>
      </c>
      <c r="G511" s="41"/>
      <c r="H511" s="41"/>
      <c r="I511" s="266"/>
      <c r="J511" s="41"/>
      <c r="K511" s="41"/>
      <c r="L511" s="45"/>
      <c r="M511" s="267"/>
      <c r="N511" s="268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508</v>
      </c>
      <c r="AU511" s="18" t="s">
        <v>88</v>
      </c>
    </row>
    <row r="512" s="12" customFormat="1" ht="22.8" customHeight="1">
      <c r="A512" s="12"/>
      <c r="B512" s="203"/>
      <c r="C512" s="204"/>
      <c r="D512" s="205" t="s">
        <v>77</v>
      </c>
      <c r="E512" s="217" t="s">
        <v>311</v>
      </c>
      <c r="F512" s="217" t="s">
        <v>312</v>
      </c>
      <c r="G512" s="204"/>
      <c r="H512" s="204"/>
      <c r="I512" s="207"/>
      <c r="J512" s="218">
        <f>BK512</f>
        <v>0</v>
      </c>
      <c r="K512" s="204"/>
      <c r="L512" s="209"/>
      <c r="M512" s="210"/>
      <c r="N512" s="211"/>
      <c r="O512" s="211"/>
      <c r="P512" s="212">
        <f>SUM(P513:P519)</f>
        <v>0</v>
      </c>
      <c r="Q512" s="211"/>
      <c r="R512" s="212">
        <f>SUM(R513:R519)</f>
        <v>21.162130000000001</v>
      </c>
      <c r="S512" s="211"/>
      <c r="T512" s="213">
        <f>SUM(T513:T519)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4" t="s">
        <v>86</v>
      </c>
      <c r="AT512" s="215" t="s">
        <v>77</v>
      </c>
      <c r="AU512" s="215" t="s">
        <v>86</v>
      </c>
      <c r="AY512" s="214" t="s">
        <v>190</v>
      </c>
      <c r="BK512" s="216">
        <f>SUM(BK513:BK519)</f>
        <v>0</v>
      </c>
    </row>
    <row r="513" s="2" customFormat="1" ht="24.15" customHeight="1">
      <c r="A513" s="39"/>
      <c r="B513" s="40"/>
      <c r="C513" s="219" t="s">
        <v>823</v>
      </c>
      <c r="D513" s="219" t="s">
        <v>193</v>
      </c>
      <c r="E513" s="220" t="s">
        <v>824</v>
      </c>
      <c r="F513" s="221" t="s">
        <v>825</v>
      </c>
      <c r="G513" s="222" t="s">
        <v>292</v>
      </c>
      <c r="H513" s="223">
        <v>36.560000000000002</v>
      </c>
      <c r="I513" s="224"/>
      <c r="J513" s="225">
        <f>ROUND(I513*H513,2)</f>
        <v>0</v>
      </c>
      <c r="K513" s="221" t="s">
        <v>197</v>
      </c>
      <c r="L513" s="45"/>
      <c r="M513" s="226" t="s">
        <v>1</v>
      </c>
      <c r="N513" s="227" t="s">
        <v>43</v>
      </c>
      <c r="O513" s="92"/>
      <c r="P513" s="228">
        <f>O513*H513</f>
        <v>0</v>
      </c>
      <c r="Q513" s="228">
        <v>0</v>
      </c>
      <c r="R513" s="228">
        <f>Q513*H513</f>
        <v>0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210</v>
      </c>
      <c r="AT513" s="230" t="s">
        <v>193</v>
      </c>
      <c r="AU513" s="230" t="s">
        <v>88</v>
      </c>
      <c r="AY513" s="18" t="s">
        <v>190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86</v>
      </c>
      <c r="BK513" s="231">
        <f>ROUND(I513*H513,2)</f>
        <v>0</v>
      </c>
      <c r="BL513" s="18" t="s">
        <v>210</v>
      </c>
      <c r="BM513" s="230" t="s">
        <v>826</v>
      </c>
    </row>
    <row r="514" s="2" customFormat="1">
      <c r="A514" s="39"/>
      <c r="B514" s="40"/>
      <c r="C514" s="41"/>
      <c r="D514" s="234" t="s">
        <v>508</v>
      </c>
      <c r="E514" s="41"/>
      <c r="F514" s="265" t="s">
        <v>509</v>
      </c>
      <c r="G514" s="41"/>
      <c r="H514" s="41"/>
      <c r="I514" s="266"/>
      <c r="J514" s="41"/>
      <c r="K514" s="41"/>
      <c r="L514" s="45"/>
      <c r="M514" s="267"/>
      <c r="N514" s="268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508</v>
      </c>
      <c r="AU514" s="18" t="s">
        <v>88</v>
      </c>
    </row>
    <row r="515" s="2" customFormat="1" ht="16.5" customHeight="1">
      <c r="A515" s="39"/>
      <c r="B515" s="40"/>
      <c r="C515" s="219" t="s">
        <v>827</v>
      </c>
      <c r="D515" s="219" t="s">
        <v>193</v>
      </c>
      <c r="E515" s="220" t="s">
        <v>828</v>
      </c>
      <c r="F515" s="221" t="s">
        <v>829</v>
      </c>
      <c r="G515" s="222" t="s">
        <v>292</v>
      </c>
      <c r="H515" s="223">
        <v>28</v>
      </c>
      <c r="I515" s="224"/>
      <c r="J515" s="225">
        <f>ROUND(I515*H515,2)</f>
        <v>0</v>
      </c>
      <c r="K515" s="221" t="s">
        <v>197</v>
      </c>
      <c r="L515" s="45"/>
      <c r="M515" s="226" t="s">
        <v>1</v>
      </c>
      <c r="N515" s="227" t="s">
        <v>43</v>
      </c>
      <c r="O515" s="92"/>
      <c r="P515" s="228">
        <f>O515*H515</f>
        <v>0</v>
      </c>
      <c r="Q515" s="228">
        <v>0</v>
      </c>
      <c r="R515" s="228">
        <f>Q515*H515</f>
        <v>0</v>
      </c>
      <c r="S515" s="228">
        <v>0</v>
      </c>
      <c r="T515" s="22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0" t="s">
        <v>210</v>
      </c>
      <c r="AT515" s="230" t="s">
        <v>193</v>
      </c>
      <c r="AU515" s="230" t="s">
        <v>88</v>
      </c>
      <c r="AY515" s="18" t="s">
        <v>190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8" t="s">
        <v>86</v>
      </c>
      <c r="BK515" s="231">
        <f>ROUND(I515*H515,2)</f>
        <v>0</v>
      </c>
      <c r="BL515" s="18" t="s">
        <v>210</v>
      </c>
      <c r="BM515" s="230" t="s">
        <v>830</v>
      </c>
    </row>
    <row r="516" s="2" customFormat="1" ht="16.5" customHeight="1">
      <c r="A516" s="39"/>
      <c r="B516" s="40"/>
      <c r="C516" s="255" t="s">
        <v>831</v>
      </c>
      <c r="D516" s="255" t="s">
        <v>299</v>
      </c>
      <c r="E516" s="256" t="s">
        <v>832</v>
      </c>
      <c r="F516" s="257" t="s">
        <v>833</v>
      </c>
      <c r="G516" s="258" t="s">
        <v>377</v>
      </c>
      <c r="H516" s="259">
        <v>28</v>
      </c>
      <c r="I516" s="260"/>
      <c r="J516" s="261">
        <f>ROUND(I516*H516,2)</f>
        <v>0</v>
      </c>
      <c r="K516" s="257" t="s">
        <v>1</v>
      </c>
      <c r="L516" s="262"/>
      <c r="M516" s="263" t="s">
        <v>1</v>
      </c>
      <c r="N516" s="264" t="s">
        <v>43</v>
      </c>
      <c r="O516" s="92"/>
      <c r="P516" s="228">
        <f>O516*H516</f>
        <v>0</v>
      </c>
      <c r="Q516" s="228">
        <v>0</v>
      </c>
      <c r="R516" s="228">
        <f>Q516*H516</f>
        <v>0</v>
      </c>
      <c r="S516" s="228">
        <v>0</v>
      </c>
      <c r="T516" s="22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202</v>
      </c>
      <c r="AT516" s="230" t="s">
        <v>299</v>
      </c>
      <c r="AU516" s="230" t="s">
        <v>88</v>
      </c>
      <c r="AY516" s="18" t="s">
        <v>190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86</v>
      </c>
      <c r="BK516" s="231">
        <f>ROUND(I516*H516,2)</f>
        <v>0</v>
      </c>
      <c r="BL516" s="18" t="s">
        <v>210</v>
      </c>
      <c r="BM516" s="230" t="s">
        <v>834</v>
      </c>
    </row>
    <row r="517" s="2" customFormat="1" ht="24.15" customHeight="1">
      <c r="A517" s="39"/>
      <c r="B517" s="40"/>
      <c r="C517" s="219" t="s">
        <v>835</v>
      </c>
      <c r="D517" s="219" t="s">
        <v>193</v>
      </c>
      <c r="E517" s="220" t="s">
        <v>313</v>
      </c>
      <c r="F517" s="221" t="s">
        <v>314</v>
      </c>
      <c r="G517" s="222" t="s">
        <v>292</v>
      </c>
      <c r="H517" s="223">
        <v>74.909999999999997</v>
      </c>
      <c r="I517" s="224"/>
      <c r="J517" s="225">
        <f>ROUND(I517*H517,2)</f>
        <v>0</v>
      </c>
      <c r="K517" s="221" t="s">
        <v>197</v>
      </c>
      <c r="L517" s="45"/>
      <c r="M517" s="226" t="s">
        <v>1</v>
      </c>
      <c r="N517" s="227" t="s">
        <v>43</v>
      </c>
      <c r="O517" s="92"/>
      <c r="P517" s="228">
        <f>O517*H517</f>
        <v>0</v>
      </c>
      <c r="Q517" s="228">
        <v>0.16700000000000001</v>
      </c>
      <c r="R517" s="228">
        <f>Q517*H517</f>
        <v>12.509970000000001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210</v>
      </c>
      <c r="AT517" s="230" t="s">
        <v>193</v>
      </c>
      <c r="AU517" s="230" t="s">
        <v>88</v>
      </c>
      <c r="AY517" s="18" t="s">
        <v>190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86</v>
      </c>
      <c r="BK517" s="231">
        <f>ROUND(I517*H517,2)</f>
        <v>0</v>
      </c>
      <c r="BL517" s="18" t="s">
        <v>210</v>
      </c>
      <c r="BM517" s="230" t="s">
        <v>836</v>
      </c>
    </row>
    <row r="518" s="2" customFormat="1" ht="24.15" customHeight="1">
      <c r="A518" s="39"/>
      <c r="B518" s="40"/>
      <c r="C518" s="255" t="s">
        <v>837</v>
      </c>
      <c r="D518" s="255" t="s">
        <v>299</v>
      </c>
      <c r="E518" s="256" t="s">
        <v>330</v>
      </c>
      <c r="F518" s="257" t="s">
        <v>331</v>
      </c>
      <c r="G518" s="258" t="s">
        <v>292</v>
      </c>
      <c r="H518" s="259">
        <v>78.656000000000006</v>
      </c>
      <c r="I518" s="260"/>
      <c r="J518" s="261">
        <f>ROUND(I518*H518,2)</f>
        <v>0</v>
      </c>
      <c r="K518" s="257" t="s">
        <v>1</v>
      </c>
      <c r="L518" s="262"/>
      <c r="M518" s="263" t="s">
        <v>1</v>
      </c>
      <c r="N518" s="264" t="s">
        <v>43</v>
      </c>
      <c r="O518" s="92"/>
      <c r="P518" s="228">
        <f>O518*H518</f>
        <v>0</v>
      </c>
      <c r="Q518" s="228">
        <v>0.11</v>
      </c>
      <c r="R518" s="228">
        <f>Q518*H518</f>
        <v>8.6521600000000003</v>
      </c>
      <c r="S518" s="228">
        <v>0</v>
      </c>
      <c r="T518" s="22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0" t="s">
        <v>202</v>
      </c>
      <c r="AT518" s="230" t="s">
        <v>299</v>
      </c>
      <c r="AU518" s="230" t="s">
        <v>88</v>
      </c>
      <c r="AY518" s="18" t="s">
        <v>190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18" t="s">
        <v>86</v>
      </c>
      <c r="BK518" s="231">
        <f>ROUND(I518*H518,2)</f>
        <v>0</v>
      </c>
      <c r="BL518" s="18" t="s">
        <v>210</v>
      </c>
      <c r="BM518" s="230" t="s">
        <v>838</v>
      </c>
    </row>
    <row r="519" s="13" customFormat="1">
      <c r="A519" s="13"/>
      <c r="B519" s="232"/>
      <c r="C519" s="233"/>
      <c r="D519" s="234" t="s">
        <v>218</v>
      </c>
      <c r="E519" s="233"/>
      <c r="F519" s="236" t="s">
        <v>839</v>
      </c>
      <c r="G519" s="233"/>
      <c r="H519" s="237">
        <v>78.656000000000006</v>
      </c>
      <c r="I519" s="238"/>
      <c r="J519" s="233"/>
      <c r="K519" s="233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218</v>
      </c>
      <c r="AU519" s="243" t="s">
        <v>88</v>
      </c>
      <c r="AV519" s="13" t="s">
        <v>88</v>
      </c>
      <c r="AW519" s="13" t="s">
        <v>4</v>
      </c>
      <c r="AX519" s="13" t="s">
        <v>86</v>
      </c>
      <c r="AY519" s="243" t="s">
        <v>190</v>
      </c>
    </row>
    <row r="520" s="12" customFormat="1" ht="22.8" customHeight="1">
      <c r="A520" s="12"/>
      <c r="B520" s="203"/>
      <c r="C520" s="204"/>
      <c r="D520" s="205" t="s">
        <v>77</v>
      </c>
      <c r="E520" s="217" t="s">
        <v>469</v>
      </c>
      <c r="F520" s="217" t="s">
        <v>525</v>
      </c>
      <c r="G520" s="204"/>
      <c r="H520" s="204"/>
      <c r="I520" s="207"/>
      <c r="J520" s="218">
        <f>BK520</f>
        <v>0</v>
      </c>
      <c r="K520" s="204"/>
      <c r="L520" s="209"/>
      <c r="M520" s="210"/>
      <c r="N520" s="211"/>
      <c r="O520" s="211"/>
      <c r="P520" s="212">
        <f>SUM(P521:P523)</f>
        <v>0</v>
      </c>
      <c r="Q520" s="211"/>
      <c r="R520" s="212">
        <f>SUM(R521:R523)</f>
        <v>1.5662224</v>
      </c>
      <c r="S520" s="211"/>
      <c r="T520" s="213">
        <f>SUM(T521:T523)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14" t="s">
        <v>86</v>
      </c>
      <c r="AT520" s="215" t="s">
        <v>77</v>
      </c>
      <c r="AU520" s="215" t="s">
        <v>86</v>
      </c>
      <c r="AY520" s="214" t="s">
        <v>190</v>
      </c>
      <c r="BK520" s="216">
        <f>SUM(BK521:BK523)</f>
        <v>0</v>
      </c>
    </row>
    <row r="521" s="2" customFormat="1" ht="24.15" customHeight="1">
      <c r="A521" s="39"/>
      <c r="B521" s="40"/>
      <c r="C521" s="219" t="s">
        <v>840</v>
      </c>
      <c r="D521" s="219" t="s">
        <v>193</v>
      </c>
      <c r="E521" s="220" t="s">
        <v>841</v>
      </c>
      <c r="F521" s="221" t="s">
        <v>842</v>
      </c>
      <c r="G521" s="222" t="s">
        <v>292</v>
      </c>
      <c r="H521" s="223">
        <v>7.4400000000000004</v>
      </c>
      <c r="I521" s="224"/>
      <c r="J521" s="225">
        <f>ROUND(I521*H521,2)</f>
        <v>0</v>
      </c>
      <c r="K521" s="221" t="s">
        <v>197</v>
      </c>
      <c r="L521" s="45"/>
      <c r="M521" s="226" t="s">
        <v>1</v>
      </c>
      <c r="N521" s="227" t="s">
        <v>43</v>
      </c>
      <c r="O521" s="92"/>
      <c r="P521" s="228">
        <f>O521*H521</f>
        <v>0</v>
      </c>
      <c r="Q521" s="228">
        <v>0.0065599999999999999</v>
      </c>
      <c r="R521" s="228">
        <f>Q521*H521</f>
        <v>0.0488064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210</v>
      </c>
      <c r="AT521" s="230" t="s">
        <v>193</v>
      </c>
      <c r="AU521" s="230" t="s">
        <v>88</v>
      </c>
      <c r="AY521" s="18" t="s">
        <v>190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86</v>
      </c>
      <c r="BK521" s="231">
        <f>ROUND(I521*H521,2)</f>
        <v>0</v>
      </c>
      <c r="BL521" s="18" t="s">
        <v>210</v>
      </c>
      <c r="BM521" s="230" t="s">
        <v>843</v>
      </c>
    </row>
    <row r="522" s="2" customFormat="1" ht="24.15" customHeight="1">
      <c r="A522" s="39"/>
      <c r="B522" s="40"/>
      <c r="C522" s="219" t="s">
        <v>844</v>
      </c>
      <c r="D522" s="219" t="s">
        <v>193</v>
      </c>
      <c r="E522" s="220" t="s">
        <v>531</v>
      </c>
      <c r="F522" s="221" t="s">
        <v>532</v>
      </c>
      <c r="G522" s="222" t="s">
        <v>292</v>
      </c>
      <c r="H522" s="223">
        <v>63.649999999999999</v>
      </c>
      <c r="I522" s="224"/>
      <c r="J522" s="225">
        <f>ROUND(I522*H522,2)</f>
        <v>0</v>
      </c>
      <c r="K522" s="221" t="s">
        <v>197</v>
      </c>
      <c r="L522" s="45"/>
      <c r="M522" s="226" t="s">
        <v>1</v>
      </c>
      <c r="N522" s="227" t="s">
        <v>43</v>
      </c>
      <c r="O522" s="92"/>
      <c r="P522" s="228">
        <f>O522*H522</f>
        <v>0</v>
      </c>
      <c r="Q522" s="228">
        <v>0.023630000000000002</v>
      </c>
      <c r="R522" s="228">
        <f>Q522*H522</f>
        <v>1.5040495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210</v>
      </c>
      <c r="AT522" s="230" t="s">
        <v>193</v>
      </c>
      <c r="AU522" s="230" t="s">
        <v>88</v>
      </c>
      <c r="AY522" s="18" t="s">
        <v>190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86</v>
      </c>
      <c r="BK522" s="231">
        <f>ROUND(I522*H522,2)</f>
        <v>0</v>
      </c>
      <c r="BL522" s="18" t="s">
        <v>210</v>
      </c>
      <c r="BM522" s="230" t="s">
        <v>845</v>
      </c>
    </row>
    <row r="523" s="2" customFormat="1" ht="24.15" customHeight="1">
      <c r="A523" s="39"/>
      <c r="B523" s="40"/>
      <c r="C523" s="219" t="s">
        <v>846</v>
      </c>
      <c r="D523" s="219" t="s">
        <v>193</v>
      </c>
      <c r="E523" s="220" t="s">
        <v>527</v>
      </c>
      <c r="F523" s="221" t="s">
        <v>528</v>
      </c>
      <c r="G523" s="222" t="s">
        <v>292</v>
      </c>
      <c r="H523" s="223">
        <v>63.649999999999999</v>
      </c>
      <c r="I523" s="224"/>
      <c r="J523" s="225">
        <f>ROUND(I523*H523,2)</f>
        <v>0</v>
      </c>
      <c r="K523" s="221" t="s">
        <v>197</v>
      </c>
      <c r="L523" s="45"/>
      <c r="M523" s="226" t="s">
        <v>1</v>
      </c>
      <c r="N523" s="227" t="s">
        <v>43</v>
      </c>
      <c r="O523" s="92"/>
      <c r="P523" s="228">
        <f>O523*H523</f>
        <v>0</v>
      </c>
      <c r="Q523" s="228">
        <v>0.00021000000000000001</v>
      </c>
      <c r="R523" s="228">
        <f>Q523*H523</f>
        <v>0.0133665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210</v>
      </c>
      <c r="AT523" s="230" t="s">
        <v>193</v>
      </c>
      <c r="AU523" s="230" t="s">
        <v>88</v>
      </c>
      <c r="AY523" s="18" t="s">
        <v>190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86</v>
      </c>
      <c r="BK523" s="231">
        <f>ROUND(I523*H523,2)</f>
        <v>0</v>
      </c>
      <c r="BL523" s="18" t="s">
        <v>210</v>
      </c>
      <c r="BM523" s="230" t="s">
        <v>847</v>
      </c>
    </row>
    <row r="524" s="12" customFormat="1" ht="22.8" customHeight="1">
      <c r="A524" s="12"/>
      <c r="B524" s="203"/>
      <c r="C524" s="204"/>
      <c r="D524" s="205" t="s">
        <v>77</v>
      </c>
      <c r="E524" s="217" t="s">
        <v>473</v>
      </c>
      <c r="F524" s="217" t="s">
        <v>534</v>
      </c>
      <c r="G524" s="204"/>
      <c r="H524" s="204"/>
      <c r="I524" s="207"/>
      <c r="J524" s="218">
        <f>BK524</f>
        <v>0</v>
      </c>
      <c r="K524" s="204"/>
      <c r="L524" s="209"/>
      <c r="M524" s="210"/>
      <c r="N524" s="211"/>
      <c r="O524" s="211"/>
      <c r="P524" s="212">
        <f>SUM(P525:P527)</f>
        <v>0</v>
      </c>
      <c r="Q524" s="211"/>
      <c r="R524" s="212">
        <f>SUM(R525:R527)</f>
        <v>4.5234084000000001</v>
      </c>
      <c r="S524" s="211"/>
      <c r="T524" s="213">
        <f>SUM(T525:T527)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14" t="s">
        <v>86</v>
      </c>
      <c r="AT524" s="215" t="s">
        <v>77</v>
      </c>
      <c r="AU524" s="215" t="s">
        <v>86</v>
      </c>
      <c r="AY524" s="214" t="s">
        <v>190</v>
      </c>
      <c r="BK524" s="216">
        <f>SUM(BK525:BK527)</f>
        <v>0</v>
      </c>
    </row>
    <row r="525" s="2" customFormat="1" ht="33" customHeight="1">
      <c r="A525" s="39"/>
      <c r="B525" s="40"/>
      <c r="C525" s="219" t="s">
        <v>848</v>
      </c>
      <c r="D525" s="219" t="s">
        <v>193</v>
      </c>
      <c r="E525" s="220" t="s">
        <v>548</v>
      </c>
      <c r="F525" s="221" t="s">
        <v>549</v>
      </c>
      <c r="G525" s="222" t="s">
        <v>224</v>
      </c>
      <c r="H525" s="223">
        <v>0.92000000000000004</v>
      </c>
      <c r="I525" s="224"/>
      <c r="J525" s="225">
        <f>ROUND(I525*H525,2)</f>
        <v>0</v>
      </c>
      <c r="K525" s="221" t="s">
        <v>197</v>
      </c>
      <c r="L525" s="45"/>
      <c r="M525" s="226" t="s">
        <v>1</v>
      </c>
      <c r="N525" s="227" t="s">
        <v>43</v>
      </c>
      <c r="O525" s="92"/>
      <c r="P525" s="228">
        <f>O525*H525</f>
        <v>0</v>
      </c>
      <c r="Q525" s="228">
        <v>2.3010199999999998</v>
      </c>
      <c r="R525" s="228">
        <f>Q525*H525</f>
        <v>2.1169384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210</v>
      </c>
      <c r="AT525" s="230" t="s">
        <v>193</v>
      </c>
      <c r="AU525" s="230" t="s">
        <v>88</v>
      </c>
      <c r="AY525" s="18" t="s">
        <v>190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86</v>
      </c>
      <c r="BK525" s="231">
        <f>ROUND(I525*H525,2)</f>
        <v>0</v>
      </c>
      <c r="BL525" s="18" t="s">
        <v>210</v>
      </c>
      <c r="BM525" s="230" t="s">
        <v>849</v>
      </c>
    </row>
    <row r="526" s="2" customFormat="1" ht="16.5" customHeight="1">
      <c r="A526" s="39"/>
      <c r="B526" s="40"/>
      <c r="C526" s="219" t="s">
        <v>850</v>
      </c>
      <c r="D526" s="219" t="s">
        <v>193</v>
      </c>
      <c r="E526" s="220" t="s">
        <v>851</v>
      </c>
      <c r="F526" s="221" t="s">
        <v>852</v>
      </c>
      <c r="G526" s="222" t="s">
        <v>224</v>
      </c>
      <c r="H526" s="223">
        <v>1.3100000000000001</v>
      </c>
      <c r="I526" s="224"/>
      <c r="J526" s="225">
        <f>ROUND(I526*H526,2)</f>
        <v>0</v>
      </c>
      <c r="K526" s="221" t="s">
        <v>197</v>
      </c>
      <c r="L526" s="45"/>
      <c r="M526" s="226" t="s">
        <v>1</v>
      </c>
      <c r="N526" s="227" t="s">
        <v>43</v>
      </c>
      <c r="O526" s="92"/>
      <c r="P526" s="228">
        <f>O526*H526</f>
        <v>0</v>
      </c>
      <c r="Q526" s="228">
        <v>1.837</v>
      </c>
      <c r="R526" s="228">
        <f>Q526*H526</f>
        <v>2.4064700000000001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210</v>
      </c>
      <c r="AT526" s="230" t="s">
        <v>193</v>
      </c>
      <c r="AU526" s="230" t="s">
        <v>88</v>
      </c>
      <c r="AY526" s="18" t="s">
        <v>190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86</v>
      </c>
      <c r="BK526" s="231">
        <f>ROUND(I526*H526,2)</f>
        <v>0</v>
      </c>
      <c r="BL526" s="18" t="s">
        <v>210</v>
      </c>
      <c r="BM526" s="230" t="s">
        <v>853</v>
      </c>
    </row>
    <row r="527" s="2" customFormat="1" ht="16.5" customHeight="1">
      <c r="A527" s="39"/>
      <c r="B527" s="40"/>
      <c r="C527" s="219" t="s">
        <v>854</v>
      </c>
      <c r="D527" s="219" t="s">
        <v>193</v>
      </c>
      <c r="E527" s="220" t="s">
        <v>855</v>
      </c>
      <c r="F527" s="221" t="s">
        <v>856</v>
      </c>
      <c r="G527" s="222" t="s">
        <v>292</v>
      </c>
      <c r="H527" s="223">
        <v>15.789999999999999</v>
      </c>
      <c r="I527" s="224"/>
      <c r="J527" s="225">
        <f>ROUND(I527*H527,2)</f>
        <v>0</v>
      </c>
      <c r="K527" s="221" t="s">
        <v>1</v>
      </c>
      <c r="L527" s="45"/>
      <c r="M527" s="226" t="s">
        <v>1</v>
      </c>
      <c r="N527" s="227" t="s">
        <v>43</v>
      </c>
      <c r="O527" s="92"/>
      <c r="P527" s="228">
        <f>O527*H527</f>
        <v>0</v>
      </c>
      <c r="Q527" s="228">
        <v>0</v>
      </c>
      <c r="R527" s="228">
        <f>Q527*H527</f>
        <v>0</v>
      </c>
      <c r="S527" s="228">
        <v>0</v>
      </c>
      <c r="T527" s="229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0" t="s">
        <v>210</v>
      </c>
      <c r="AT527" s="230" t="s">
        <v>193</v>
      </c>
      <c r="AU527" s="230" t="s">
        <v>88</v>
      </c>
      <c r="AY527" s="18" t="s">
        <v>190</v>
      </c>
      <c r="BE527" s="231">
        <f>IF(N527="základní",J527,0)</f>
        <v>0</v>
      </c>
      <c r="BF527" s="231">
        <f>IF(N527="snížená",J527,0)</f>
        <v>0</v>
      </c>
      <c r="BG527" s="231">
        <f>IF(N527="zákl. přenesená",J527,0)</f>
        <v>0</v>
      </c>
      <c r="BH527" s="231">
        <f>IF(N527="sníž. přenesená",J527,0)</f>
        <v>0</v>
      </c>
      <c r="BI527" s="231">
        <f>IF(N527="nulová",J527,0)</f>
        <v>0</v>
      </c>
      <c r="BJ527" s="18" t="s">
        <v>86</v>
      </c>
      <c r="BK527" s="231">
        <f>ROUND(I527*H527,2)</f>
        <v>0</v>
      </c>
      <c r="BL527" s="18" t="s">
        <v>210</v>
      </c>
      <c r="BM527" s="230" t="s">
        <v>857</v>
      </c>
    </row>
    <row r="528" s="12" customFormat="1" ht="22.8" customHeight="1">
      <c r="A528" s="12"/>
      <c r="B528" s="203"/>
      <c r="C528" s="204"/>
      <c r="D528" s="205" t="s">
        <v>77</v>
      </c>
      <c r="E528" s="217" t="s">
        <v>343</v>
      </c>
      <c r="F528" s="217" t="s">
        <v>344</v>
      </c>
      <c r="G528" s="204"/>
      <c r="H528" s="204"/>
      <c r="I528" s="207"/>
      <c r="J528" s="218">
        <f>BK528</f>
        <v>0</v>
      </c>
      <c r="K528" s="204"/>
      <c r="L528" s="209"/>
      <c r="M528" s="210"/>
      <c r="N528" s="211"/>
      <c r="O528" s="211"/>
      <c r="P528" s="212">
        <f>SUM(P529:P534)</f>
        <v>0</v>
      </c>
      <c r="Q528" s="211"/>
      <c r="R528" s="212">
        <f>SUM(R529:R534)</f>
        <v>0.0089902000000000003</v>
      </c>
      <c r="S528" s="211"/>
      <c r="T528" s="213">
        <f>SUM(T529:T534)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14" t="s">
        <v>88</v>
      </c>
      <c r="AT528" s="215" t="s">
        <v>77</v>
      </c>
      <c r="AU528" s="215" t="s">
        <v>86</v>
      </c>
      <c r="AY528" s="214" t="s">
        <v>190</v>
      </c>
      <c r="BK528" s="216">
        <f>SUM(BK529:BK534)</f>
        <v>0</v>
      </c>
    </row>
    <row r="529" s="2" customFormat="1" ht="24.15" customHeight="1">
      <c r="A529" s="39"/>
      <c r="B529" s="40"/>
      <c r="C529" s="219" t="s">
        <v>858</v>
      </c>
      <c r="D529" s="219" t="s">
        <v>193</v>
      </c>
      <c r="E529" s="220" t="s">
        <v>859</v>
      </c>
      <c r="F529" s="221" t="s">
        <v>860</v>
      </c>
      <c r="G529" s="222" t="s">
        <v>292</v>
      </c>
      <c r="H529" s="223">
        <v>11.15</v>
      </c>
      <c r="I529" s="224"/>
      <c r="J529" s="225">
        <f>ROUND(I529*H529,2)</f>
        <v>0</v>
      </c>
      <c r="K529" s="221" t="s">
        <v>197</v>
      </c>
      <c r="L529" s="45"/>
      <c r="M529" s="226" t="s">
        <v>1</v>
      </c>
      <c r="N529" s="227" t="s">
        <v>43</v>
      </c>
      <c r="O529" s="92"/>
      <c r="P529" s="228">
        <f>O529*H529</f>
        <v>0</v>
      </c>
      <c r="Q529" s="228">
        <v>0</v>
      </c>
      <c r="R529" s="228">
        <f>Q529*H529</f>
        <v>0</v>
      </c>
      <c r="S529" s="228">
        <v>0</v>
      </c>
      <c r="T529" s="229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0" t="s">
        <v>198</v>
      </c>
      <c r="AT529" s="230" t="s">
        <v>193</v>
      </c>
      <c r="AU529" s="230" t="s">
        <v>88</v>
      </c>
      <c r="AY529" s="18" t="s">
        <v>190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8" t="s">
        <v>86</v>
      </c>
      <c r="BK529" s="231">
        <f>ROUND(I529*H529,2)</f>
        <v>0</v>
      </c>
      <c r="BL529" s="18" t="s">
        <v>198</v>
      </c>
      <c r="BM529" s="230" t="s">
        <v>861</v>
      </c>
    </row>
    <row r="530" s="2" customFormat="1" ht="24.15" customHeight="1">
      <c r="A530" s="39"/>
      <c r="B530" s="40"/>
      <c r="C530" s="219" t="s">
        <v>862</v>
      </c>
      <c r="D530" s="219" t="s">
        <v>193</v>
      </c>
      <c r="E530" s="220" t="s">
        <v>863</v>
      </c>
      <c r="F530" s="221" t="s">
        <v>864</v>
      </c>
      <c r="G530" s="222" t="s">
        <v>292</v>
      </c>
      <c r="H530" s="223">
        <v>11.15</v>
      </c>
      <c r="I530" s="224"/>
      <c r="J530" s="225">
        <f>ROUND(I530*H530,2)</f>
        <v>0</v>
      </c>
      <c r="K530" s="221" t="s">
        <v>197</v>
      </c>
      <c r="L530" s="45"/>
      <c r="M530" s="226" t="s">
        <v>1</v>
      </c>
      <c r="N530" s="227" t="s">
        <v>43</v>
      </c>
      <c r="O530" s="92"/>
      <c r="P530" s="228">
        <f>O530*H530</f>
        <v>0</v>
      </c>
      <c r="Q530" s="228">
        <v>0.00040000000000000002</v>
      </c>
      <c r="R530" s="228">
        <f>Q530*H530</f>
        <v>0.0044600000000000004</v>
      </c>
      <c r="S530" s="228">
        <v>0</v>
      </c>
      <c r="T530" s="22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198</v>
      </c>
      <c r="AT530" s="230" t="s">
        <v>193</v>
      </c>
      <c r="AU530" s="230" t="s">
        <v>88</v>
      </c>
      <c r="AY530" s="18" t="s">
        <v>190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86</v>
      </c>
      <c r="BK530" s="231">
        <f>ROUND(I530*H530,2)</f>
        <v>0</v>
      </c>
      <c r="BL530" s="18" t="s">
        <v>198</v>
      </c>
      <c r="BM530" s="230" t="s">
        <v>865</v>
      </c>
    </row>
    <row r="531" s="2" customFormat="1" ht="24.15" customHeight="1">
      <c r="A531" s="39"/>
      <c r="B531" s="40"/>
      <c r="C531" s="219" t="s">
        <v>866</v>
      </c>
      <c r="D531" s="219" t="s">
        <v>193</v>
      </c>
      <c r="E531" s="220" t="s">
        <v>567</v>
      </c>
      <c r="F531" s="221" t="s">
        <v>568</v>
      </c>
      <c r="G531" s="222" t="s">
        <v>292</v>
      </c>
      <c r="H531" s="223">
        <v>11.15</v>
      </c>
      <c r="I531" s="224"/>
      <c r="J531" s="225">
        <f>ROUND(I531*H531,2)</f>
        <v>0</v>
      </c>
      <c r="K531" s="221" t="s">
        <v>197</v>
      </c>
      <c r="L531" s="45"/>
      <c r="M531" s="226" t="s">
        <v>1</v>
      </c>
      <c r="N531" s="227" t="s">
        <v>43</v>
      </c>
      <c r="O531" s="92"/>
      <c r="P531" s="228">
        <f>O531*H531</f>
        <v>0</v>
      </c>
      <c r="Q531" s="228">
        <v>4.0000000000000003E-05</v>
      </c>
      <c r="R531" s="228">
        <f>Q531*H531</f>
        <v>0.00044600000000000005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210</v>
      </c>
      <c r="AT531" s="230" t="s">
        <v>193</v>
      </c>
      <c r="AU531" s="230" t="s">
        <v>88</v>
      </c>
      <c r="AY531" s="18" t="s">
        <v>190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86</v>
      </c>
      <c r="BK531" s="231">
        <f>ROUND(I531*H531,2)</f>
        <v>0</v>
      </c>
      <c r="BL531" s="18" t="s">
        <v>210</v>
      </c>
      <c r="BM531" s="230" t="s">
        <v>867</v>
      </c>
    </row>
    <row r="532" s="2" customFormat="1" ht="24.15" customHeight="1">
      <c r="A532" s="39"/>
      <c r="B532" s="40"/>
      <c r="C532" s="255" t="s">
        <v>868</v>
      </c>
      <c r="D532" s="255" t="s">
        <v>299</v>
      </c>
      <c r="E532" s="256" t="s">
        <v>571</v>
      </c>
      <c r="F532" s="257" t="s">
        <v>572</v>
      </c>
      <c r="G532" s="258" t="s">
        <v>292</v>
      </c>
      <c r="H532" s="259">
        <v>13.614000000000001</v>
      </c>
      <c r="I532" s="260"/>
      <c r="J532" s="261">
        <f>ROUND(I532*H532,2)</f>
        <v>0</v>
      </c>
      <c r="K532" s="257" t="s">
        <v>197</v>
      </c>
      <c r="L532" s="262"/>
      <c r="M532" s="263" t="s">
        <v>1</v>
      </c>
      <c r="N532" s="264" t="s">
        <v>43</v>
      </c>
      <c r="O532" s="92"/>
      <c r="P532" s="228">
        <f>O532*H532</f>
        <v>0</v>
      </c>
      <c r="Q532" s="228">
        <v>0.00029999999999999997</v>
      </c>
      <c r="R532" s="228">
        <f>Q532*H532</f>
        <v>0.0040841999999999996</v>
      </c>
      <c r="S532" s="228">
        <v>0</v>
      </c>
      <c r="T532" s="22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202</v>
      </c>
      <c r="AT532" s="230" t="s">
        <v>299</v>
      </c>
      <c r="AU532" s="230" t="s">
        <v>88</v>
      </c>
      <c r="AY532" s="18" t="s">
        <v>190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86</v>
      </c>
      <c r="BK532" s="231">
        <f>ROUND(I532*H532,2)</f>
        <v>0</v>
      </c>
      <c r="BL532" s="18" t="s">
        <v>210</v>
      </c>
      <c r="BM532" s="230" t="s">
        <v>869</v>
      </c>
    </row>
    <row r="533" s="13" customFormat="1">
      <c r="A533" s="13"/>
      <c r="B533" s="232"/>
      <c r="C533" s="233"/>
      <c r="D533" s="234" t="s">
        <v>218</v>
      </c>
      <c r="E533" s="233"/>
      <c r="F533" s="236" t="s">
        <v>870</v>
      </c>
      <c r="G533" s="233"/>
      <c r="H533" s="237">
        <v>13.614000000000001</v>
      </c>
      <c r="I533" s="238"/>
      <c r="J533" s="233"/>
      <c r="K533" s="233"/>
      <c r="L533" s="239"/>
      <c r="M533" s="240"/>
      <c r="N533" s="241"/>
      <c r="O533" s="241"/>
      <c r="P533" s="241"/>
      <c r="Q533" s="241"/>
      <c r="R533" s="241"/>
      <c r="S533" s="241"/>
      <c r="T533" s="24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3" t="s">
        <v>218</v>
      </c>
      <c r="AU533" s="243" t="s">
        <v>88</v>
      </c>
      <c r="AV533" s="13" t="s">
        <v>88</v>
      </c>
      <c r="AW533" s="13" t="s">
        <v>4</v>
      </c>
      <c r="AX533" s="13" t="s">
        <v>86</v>
      </c>
      <c r="AY533" s="243" t="s">
        <v>190</v>
      </c>
    </row>
    <row r="534" s="2" customFormat="1" ht="24.15" customHeight="1">
      <c r="A534" s="39"/>
      <c r="B534" s="40"/>
      <c r="C534" s="219" t="s">
        <v>871</v>
      </c>
      <c r="D534" s="219" t="s">
        <v>193</v>
      </c>
      <c r="E534" s="220" t="s">
        <v>353</v>
      </c>
      <c r="F534" s="221" t="s">
        <v>354</v>
      </c>
      <c r="G534" s="222" t="s">
        <v>244</v>
      </c>
      <c r="H534" s="223">
        <v>0.070000000000000007</v>
      </c>
      <c r="I534" s="224"/>
      <c r="J534" s="225">
        <f>ROUND(I534*H534,2)</f>
        <v>0</v>
      </c>
      <c r="K534" s="221" t="s">
        <v>197</v>
      </c>
      <c r="L534" s="45"/>
      <c r="M534" s="226" t="s">
        <v>1</v>
      </c>
      <c r="N534" s="227" t="s">
        <v>43</v>
      </c>
      <c r="O534" s="92"/>
      <c r="P534" s="228">
        <f>O534*H534</f>
        <v>0</v>
      </c>
      <c r="Q534" s="228">
        <v>0</v>
      </c>
      <c r="R534" s="228">
        <f>Q534*H534</f>
        <v>0</v>
      </c>
      <c r="S534" s="228">
        <v>0</v>
      </c>
      <c r="T534" s="22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198</v>
      </c>
      <c r="AT534" s="230" t="s">
        <v>193</v>
      </c>
      <c r="AU534" s="230" t="s">
        <v>88</v>
      </c>
      <c r="AY534" s="18" t="s">
        <v>190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86</v>
      </c>
      <c r="BK534" s="231">
        <f>ROUND(I534*H534,2)</f>
        <v>0</v>
      </c>
      <c r="BL534" s="18" t="s">
        <v>198</v>
      </c>
      <c r="BM534" s="230" t="s">
        <v>872</v>
      </c>
    </row>
    <row r="535" s="12" customFormat="1" ht="22.8" customHeight="1">
      <c r="A535" s="12"/>
      <c r="B535" s="203"/>
      <c r="C535" s="204"/>
      <c r="D535" s="205" t="s">
        <v>77</v>
      </c>
      <c r="E535" s="217" t="s">
        <v>581</v>
      </c>
      <c r="F535" s="217" t="s">
        <v>582</v>
      </c>
      <c r="G535" s="204"/>
      <c r="H535" s="204"/>
      <c r="I535" s="207"/>
      <c r="J535" s="218">
        <f>BK535</f>
        <v>0</v>
      </c>
      <c r="K535" s="204"/>
      <c r="L535" s="209"/>
      <c r="M535" s="210"/>
      <c r="N535" s="211"/>
      <c r="O535" s="211"/>
      <c r="P535" s="212">
        <f>P536</f>
        <v>0</v>
      </c>
      <c r="Q535" s="211"/>
      <c r="R535" s="212">
        <f>R536</f>
        <v>0</v>
      </c>
      <c r="S535" s="211"/>
      <c r="T535" s="213">
        <f>T536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14" t="s">
        <v>88</v>
      </c>
      <c r="AT535" s="215" t="s">
        <v>77</v>
      </c>
      <c r="AU535" s="215" t="s">
        <v>86</v>
      </c>
      <c r="AY535" s="214" t="s">
        <v>190</v>
      </c>
      <c r="BK535" s="216">
        <f>BK536</f>
        <v>0</v>
      </c>
    </row>
    <row r="536" s="2" customFormat="1" ht="16.5" customHeight="1">
      <c r="A536" s="39"/>
      <c r="B536" s="40"/>
      <c r="C536" s="219" t="s">
        <v>873</v>
      </c>
      <c r="D536" s="219" t="s">
        <v>193</v>
      </c>
      <c r="E536" s="220" t="s">
        <v>874</v>
      </c>
      <c r="F536" s="221" t="s">
        <v>875</v>
      </c>
      <c r="G536" s="222" t="s">
        <v>213</v>
      </c>
      <c r="H536" s="223">
        <v>5.25</v>
      </c>
      <c r="I536" s="224"/>
      <c r="J536" s="225">
        <f>ROUND(I536*H536,2)</f>
        <v>0</v>
      </c>
      <c r="K536" s="221" t="s">
        <v>1</v>
      </c>
      <c r="L536" s="45"/>
      <c r="M536" s="226" t="s">
        <v>1</v>
      </c>
      <c r="N536" s="227" t="s">
        <v>43</v>
      </c>
      <c r="O536" s="92"/>
      <c r="P536" s="228">
        <f>O536*H536</f>
        <v>0</v>
      </c>
      <c r="Q536" s="228">
        <v>0</v>
      </c>
      <c r="R536" s="228">
        <f>Q536*H536</f>
        <v>0</v>
      </c>
      <c r="S536" s="228">
        <v>0</v>
      </c>
      <c r="T536" s="22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0" t="s">
        <v>210</v>
      </c>
      <c r="AT536" s="230" t="s">
        <v>193</v>
      </c>
      <c r="AU536" s="230" t="s">
        <v>88</v>
      </c>
      <c r="AY536" s="18" t="s">
        <v>190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8" t="s">
        <v>86</v>
      </c>
      <c r="BK536" s="231">
        <f>ROUND(I536*H536,2)</f>
        <v>0</v>
      </c>
      <c r="BL536" s="18" t="s">
        <v>210</v>
      </c>
      <c r="BM536" s="230" t="s">
        <v>876</v>
      </c>
    </row>
    <row r="537" s="12" customFormat="1" ht="22.8" customHeight="1">
      <c r="A537" s="12"/>
      <c r="B537" s="203"/>
      <c r="C537" s="204"/>
      <c r="D537" s="205" t="s">
        <v>77</v>
      </c>
      <c r="E537" s="217" t="s">
        <v>191</v>
      </c>
      <c r="F537" s="217" t="s">
        <v>192</v>
      </c>
      <c r="G537" s="204"/>
      <c r="H537" s="204"/>
      <c r="I537" s="207"/>
      <c r="J537" s="218">
        <f>BK537</f>
        <v>0</v>
      </c>
      <c r="K537" s="204"/>
      <c r="L537" s="209"/>
      <c r="M537" s="210"/>
      <c r="N537" s="211"/>
      <c r="O537" s="211"/>
      <c r="P537" s="212">
        <f>SUM(P538:P548)</f>
        <v>0</v>
      </c>
      <c r="Q537" s="211"/>
      <c r="R537" s="212">
        <f>SUM(R538:R548)</f>
        <v>0.014394000000000001</v>
      </c>
      <c r="S537" s="211"/>
      <c r="T537" s="213">
        <f>SUM(T538:T548)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14" t="s">
        <v>88</v>
      </c>
      <c r="AT537" s="215" t="s">
        <v>77</v>
      </c>
      <c r="AU537" s="215" t="s">
        <v>86</v>
      </c>
      <c r="AY537" s="214" t="s">
        <v>190</v>
      </c>
      <c r="BK537" s="216">
        <f>SUM(BK538:BK548)</f>
        <v>0</v>
      </c>
    </row>
    <row r="538" s="2" customFormat="1" ht="16.5" customHeight="1">
      <c r="A538" s="39"/>
      <c r="B538" s="40"/>
      <c r="C538" s="219" t="s">
        <v>877</v>
      </c>
      <c r="D538" s="219" t="s">
        <v>193</v>
      </c>
      <c r="E538" s="220" t="s">
        <v>878</v>
      </c>
      <c r="F538" s="221" t="s">
        <v>879</v>
      </c>
      <c r="G538" s="222" t="s">
        <v>213</v>
      </c>
      <c r="H538" s="223">
        <v>43.159999999999997</v>
      </c>
      <c r="I538" s="224"/>
      <c r="J538" s="225">
        <f>ROUND(I538*H538,2)</f>
        <v>0</v>
      </c>
      <c r="K538" s="221" t="s">
        <v>1</v>
      </c>
      <c r="L538" s="45"/>
      <c r="M538" s="226" t="s">
        <v>1</v>
      </c>
      <c r="N538" s="227" t="s">
        <v>43</v>
      </c>
      <c r="O538" s="92"/>
      <c r="P538" s="228">
        <f>O538*H538</f>
        <v>0</v>
      </c>
      <c r="Q538" s="228">
        <v>0</v>
      </c>
      <c r="R538" s="228">
        <f>Q538*H538</f>
        <v>0</v>
      </c>
      <c r="S538" s="228">
        <v>0</v>
      </c>
      <c r="T538" s="22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210</v>
      </c>
      <c r="AT538" s="230" t="s">
        <v>193</v>
      </c>
      <c r="AU538" s="230" t="s">
        <v>88</v>
      </c>
      <c r="AY538" s="18" t="s">
        <v>190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86</v>
      </c>
      <c r="BK538" s="231">
        <f>ROUND(I538*H538,2)</f>
        <v>0</v>
      </c>
      <c r="BL538" s="18" t="s">
        <v>210</v>
      </c>
      <c r="BM538" s="230" t="s">
        <v>880</v>
      </c>
    </row>
    <row r="539" s="13" customFormat="1">
      <c r="A539" s="13"/>
      <c r="B539" s="232"/>
      <c r="C539" s="233"/>
      <c r="D539" s="234" t="s">
        <v>218</v>
      </c>
      <c r="E539" s="235" t="s">
        <v>1</v>
      </c>
      <c r="F539" s="236" t="s">
        <v>881</v>
      </c>
      <c r="G539" s="233"/>
      <c r="H539" s="237">
        <v>43.159999999999997</v>
      </c>
      <c r="I539" s="238"/>
      <c r="J539" s="233"/>
      <c r="K539" s="233"/>
      <c r="L539" s="239"/>
      <c r="M539" s="240"/>
      <c r="N539" s="241"/>
      <c r="O539" s="241"/>
      <c r="P539" s="241"/>
      <c r="Q539" s="241"/>
      <c r="R539" s="241"/>
      <c r="S539" s="241"/>
      <c r="T539" s="24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3" t="s">
        <v>218</v>
      </c>
      <c r="AU539" s="243" t="s">
        <v>88</v>
      </c>
      <c r="AV539" s="13" t="s">
        <v>88</v>
      </c>
      <c r="AW539" s="13" t="s">
        <v>32</v>
      </c>
      <c r="AX539" s="13" t="s">
        <v>86</v>
      </c>
      <c r="AY539" s="243" t="s">
        <v>190</v>
      </c>
    </row>
    <row r="540" s="2" customFormat="1" ht="24.15" customHeight="1">
      <c r="A540" s="39"/>
      <c r="B540" s="40"/>
      <c r="C540" s="219" t="s">
        <v>882</v>
      </c>
      <c r="D540" s="219" t="s">
        <v>193</v>
      </c>
      <c r="E540" s="220" t="s">
        <v>883</v>
      </c>
      <c r="F540" s="221" t="s">
        <v>884</v>
      </c>
      <c r="G540" s="222" t="s">
        <v>377</v>
      </c>
      <c r="H540" s="223">
        <v>1</v>
      </c>
      <c r="I540" s="224"/>
      <c r="J540" s="225">
        <f>ROUND(I540*H540,2)</f>
        <v>0</v>
      </c>
      <c r="K540" s="221" t="s">
        <v>1</v>
      </c>
      <c r="L540" s="45"/>
      <c r="M540" s="226" t="s">
        <v>1</v>
      </c>
      <c r="N540" s="227" t="s">
        <v>43</v>
      </c>
      <c r="O540" s="92"/>
      <c r="P540" s="228">
        <f>O540*H540</f>
        <v>0</v>
      </c>
      <c r="Q540" s="228">
        <v>0</v>
      </c>
      <c r="R540" s="228">
        <f>Q540*H540</f>
        <v>0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210</v>
      </c>
      <c r="AT540" s="230" t="s">
        <v>193</v>
      </c>
      <c r="AU540" s="230" t="s">
        <v>88</v>
      </c>
      <c r="AY540" s="18" t="s">
        <v>190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86</v>
      </c>
      <c r="BK540" s="231">
        <f>ROUND(I540*H540,2)</f>
        <v>0</v>
      </c>
      <c r="BL540" s="18" t="s">
        <v>210</v>
      </c>
      <c r="BM540" s="230" t="s">
        <v>885</v>
      </c>
    </row>
    <row r="541" s="2" customFormat="1" ht="37.8" customHeight="1">
      <c r="A541" s="39"/>
      <c r="B541" s="40"/>
      <c r="C541" s="219" t="s">
        <v>886</v>
      </c>
      <c r="D541" s="219" t="s">
        <v>193</v>
      </c>
      <c r="E541" s="220" t="s">
        <v>887</v>
      </c>
      <c r="F541" s="221" t="s">
        <v>888</v>
      </c>
      <c r="G541" s="222" t="s">
        <v>377</v>
      </c>
      <c r="H541" s="223">
        <v>1</v>
      </c>
      <c r="I541" s="224"/>
      <c r="J541" s="225">
        <f>ROUND(I541*H541,2)</f>
        <v>0</v>
      </c>
      <c r="K541" s="221" t="s">
        <v>1</v>
      </c>
      <c r="L541" s="45"/>
      <c r="M541" s="226" t="s">
        <v>1</v>
      </c>
      <c r="N541" s="227" t="s">
        <v>43</v>
      </c>
      <c r="O541" s="92"/>
      <c r="P541" s="228">
        <f>O541*H541</f>
        <v>0</v>
      </c>
      <c r="Q541" s="228">
        <v>0</v>
      </c>
      <c r="R541" s="228">
        <f>Q541*H541</f>
        <v>0</v>
      </c>
      <c r="S541" s="228">
        <v>0</v>
      </c>
      <c r="T541" s="229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0" t="s">
        <v>210</v>
      </c>
      <c r="AT541" s="230" t="s">
        <v>193</v>
      </c>
      <c r="AU541" s="230" t="s">
        <v>88</v>
      </c>
      <c r="AY541" s="18" t="s">
        <v>190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8" t="s">
        <v>86</v>
      </c>
      <c r="BK541" s="231">
        <f>ROUND(I541*H541,2)</f>
        <v>0</v>
      </c>
      <c r="BL541" s="18" t="s">
        <v>210</v>
      </c>
      <c r="BM541" s="230" t="s">
        <v>889</v>
      </c>
    </row>
    <row r="542" s="2" customFormat="1" ht="24.15" customHeight="1">
      <c r="A542" s="39"/>
      <c r="B542" s="40"/>
      <c r="C542" s="219" t="s">
        <v>890</v>
      </c>
      <c r="D542" s="219" t="s">
        <v>193</v>
      </c>
      <c r="E542" s="220" t="s">
        <v>891</v>
      </c>
      <c r="F542" s="221" t="s">
        <v>892</v>
      </c>
      <c r="G542" s="222" t="s">
        <v>600</v>
      </c>
      <c r="H542" s="223">
        <v>239.90000000000001</v>
      </c>
      <c r="I542" s="224"/>
      <c r="J542" s="225">
        <f>ROUND(I542*H542,2)</f>
        <v>0</v>
      </c>
      <c r="K542" s="221" t="s">
        <v>197</v>
      </c>
      <c r="L542" s="45"/>
      <c r="M542" s="226" t="s">
        <v>1</v>
      </c>
      <c r="N542" s="227" t="s">
        <v>43</v>
      </c>
      <c r="O542" s="92"/>
      <c r="P542" s="228">
        <f>O542*H542</f>
        <v>0</v>
      </c>
      <c r="Q542" s="228">
        <v>6.0000000000000002E-05</v>
      </c>
      <c r="R542" s="228">
        <f>Q542*H542</f>
        <v>0.014394000000000001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210</v>
      </c>
      <c r="AT542" s="230" t="s">
        <v>193</v>
      </c>
      <c r="AU542" s="230" t="s">
        <v>88</v>
      </c>
      <c r="AY542" s="18" t="s">
        <v>190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86</v>
      </c>
      <c r="BK542" s="231">
        <f>ROUND(I542*H542,2)</f>
        <v>0</v>
      </c>
      <c r="BL542" s="18" t="s">
        <v>210</v>
      </c>
      <c r="BM542" s="230" t="s">
        <v>893</v>
      </c>
    </row>
    <row r="543" s="2" customFormat="1" ht="21.75" customHeight="1">
      <c r="A543" s="39"/>
      <c r="B543" s="40"/>
      <c r="C543" s="255" t="s">
        <v>894</v>
      </c>
      <c r="D543" s="255" t="s">
        <v>299</v>
      </c>
      <c r="E543" s="256" t="s">
        <v>895</v>
      </c>
      <c r="F543" s="257" t="s">
        <v>896</v>
      </c>
      <c r="G543" s="258" t="s">
        <v>244</v>
      </c>
      <c r="H543" s="259">
        <v>0.029999999999999999</v>
      </c>
      <c r="I543" s="260"/>
      <c r="J543" s="261">
        <f>ROUND(I543*H543,2)</f>
        <v>0</v>
      </c>
      <c r="K543" s="257" t="s">
        <v>1</v>
      </c>
      <c r="L543" s="262"/>
      <c r="M543" s="263" t="s">
        <v>1</v>
      </c>
      <c r="N543" s="264" t="s">
        <v>43</v>
      </c>
      <c r="O543" s="92"/>
      <c r="P543" s="228">
        <f>O543*H543</f>
        <v>0</v>
      </c>
      <c r="Q543" s="228">
        <v>0</v>
      </c>
      <c r="R543" s="228">
        <f>Q543*H543</f>
        <v>0</v>
      </c>
      <c r="S543" s="228">
        <v>0</v>
      </c>
      <c r="T543" s="22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0" t="s">
        <v>202</v>
      </c>
      <c r="AT543" s="230" t="s">
        <v>299</v>
      </c>
      <c r="AU543" s="230" t="s">
        <v>88</v>
      </c>
      <c r="AY543" s="18" t="s">
        <v>190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8" t="s">
        <v>86</v>
      </c>
      <c r="BK543" s="231">
        <f>ROUND(I543*H543,2)</f>
        <v>0</v>
      </c>
      <c r="BL543" s="18" t="s">
        <v>210</v>
      </c>
      <c r="BM543" s="230" t="s">
        <v>897</v>
      </c>
    </row>
    <row r="544" s="2" customFormat="1" ht="16.5" customHeight="1">
      <c r="A544" s="39"/>
      <c r="B544" s="40"/>
      <c r="C544" s="255" t="s">
        <v>898</v>
      </c>
      <c r="D544" s="255" t="s">
        <v>299</v>
      </c>
      <c r="E544" s="256" t="s">
        <v>899</v>
      </c>
      <c r="F544" s="257" t="s">
        <v>900</v>
      </c>
      <c r="G544" s="258" t="s">
        <v>244</v>
      </c>
      <c r="H544" s="259">
        <v>0.22</v>
      </c>
      <c r="I544" s="260"/>
      <c r="J544" s="261">
        <f>ROUND(I544*H544,2)</f>
        <v>0</v>
      </c>
      <c r="K544" s="257" t="s">
        <v>1</v>
      </c>
      <c r="L544" s="262"/>
      <c r="M544" s="263" t="s">
        <v>1</v>
      </c>
      <c r="N544" s="264" t="s">
        <v>43</v>
      </c>
      <c r="O544" s="92"/>
      <c r="P544" s="228">
        <f>O544*H544</f>
        <v>0</v>
      </c>
      <c r="Q544" s="228">
        <v>0</v>
      </c>
      <c r="R544" s="228">
        <f>Q544*H544</f>
        <v>0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202</v>
      </c>
      <c r="AT544" s="230" t="s">
        <v>299</v>
      </c>
      <c r="AU544" s="230" t="s">
        <v>88</v>
      </c>
      <c r="AY544" s="18" t="s">
        <v>190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86</v>
      </c>
      <c r="BK544" s="231">
        <f>ROUND(I544*H544,2)</f>
        <v>0</v>
      </c>
      <c r="BL544" s="18" t="s">
        <v>210</v>
      </c>
      <c r="BM544" s="230" t="s">
        <v>901</v>
      </c>
    </row>
    <row r="545" s="2" customFormat="1" ht="24.15" customHeight="1">
      <c r="A545" s="39"/>
      <c r="B545" s="40"/>
      <c r="C545" s="219" t="s">
        <v>902</v>
      </c>
      <c r="D545" s="219" t="s">
        <v>193</v>
      </c>
      <c r="E545" s="220" t="s">
        <v>903</v>
      </c>
      <c r="F545" s="221" t="s">
        <v>904</v>
      </c>
      <c r="G545" s="222" t="s">
        <v>377</v>
      </c>
      <c r="H545" s="223">
        <v>1</v>
      </c>
      <c r="I545" s="224"/>
      <c r="J545" s="225">
        <f>ROUND(I545*H545,2)</f>
        <v>0</v>
      </c>
      <c r="K545" s="221" t="s">
        <v>1</v>
      </c>
      <c r="L545" s="45"/>
      <c r="M545" s="226" t="s">
        <v>1</v>
      </c>
      <c r="N545" s="227" t="s">
        <v>43</v>
      </c>
      <c r="O545" s="92"/>
      <c r="P545" s="228">
        <f>O545*H545</f>
        <v>0</v>
      </c>
      <c r="Q545" s="228">
        <v>0</v>
      </c>
      <c r="R545" s="228">
        <f>Q545*H545</f>
        <v>0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210</v>
      </c>
      <c r="AT545" s="230" t="s">
        <v>193</v>
      </c>
      <c r="AU545" s="230" t="s">
        <v>88</v>
      </c>
      <c r="AY545" s="18" t="s">
        <v>190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86</v>
      </c>
      <c r="BK545" s="231">
        <f>ROUND(I545*H545,2)</f>
        <v>0</v>
      </c>
      <c r="BL545" s="18" t="s">
        <v>210</v>
      </c>
      <c r="BM545" s="230" t="s">
        <v>905</v>
      </c>
    </row>
    <row r="546" s="2" customFormat="1" ht="16.5" customHeight="1">
      <c r="A546" s="39"/>
      <c r="B546" s="40"/>
      <c r="C546" s="255" t="s">
        <v>906</v>
      </c>
      <c r="D546" s="255" t="s">
        <v>299</v>
      </c>
      <c r="E546" s="256" t="s">
        <v>907</v>
      </c>
      <c r="F546" s="257" t="s">
        <v>908</v>
      </c>
      <c r="G546" s="258" t="s">
        <v>244</v>
      </c>
      <c r="H546" s="259">
        <v>0.002</v>
      </c>
      <c r="I546" s="260"/>
      <c r="J546" s="261">
        <f>ROUND(I546*H546,2)</f>
        <v>0</v>
      </c>
      <c r="K546" s="257" t="s">
        <v>1</v>
      </c>
      <c r="L546" s="262"/>
      <c r="M546" s="263" t="s">
        <v>1</v>
      </c>
      <c r="N546" s="264" t="s">
        <v>43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202</v>
      </c>
      <c r="AT546" s="230" t="s">
        <v>299</v>
      </c>
      <c r="AU546" s="230" t="s">
        <v>88</v>
      </c>
      <c r="AY546" s="18" t="s">
        <v>190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86</v>
      </c>
      <c r="BK546" s="231">
        <f>ROUND(I546*H546,2)</f>
        <v>0</v>
      </c>
      <c r="BL546" s="18" t="s">
        <v>210</v>
      </c>
      <c r="BM546" s="230" t="s">
        <v>909</v>
      </c>
    </row>
    <row r="547" s="2" customFormat="1" ht="24.15" customHeight="1">
      <c r="A547" s="39"/>
      <c r="B547" s="40"/>
      <c r="C547" s="219" t="s">
        <v>910</v>
      </c>
      <c r="D547" s="219" t="s">
        <v>193</v>
      </c>
      <c r="E547" s="220" t="s">
        <v>911</v>
      </c>
      <c r="F547" s="221" t="s">
        <v>912</v>
      </c>
      <c r="G547" s="222" t="s">
        <v>377</v>
      </c>
      <c r="H547" s="223">
        <v>1</v>
      </c>
      <c r="I547" s="224"/>
      <c r="J547" s="225">
        <f>ROUND(I547*H547,2)</f>
        <v>0</v>
      </c>
      <c r="K547" s="221" t="s">
        <v>1</v>
      </c>
      <c r="L547" s="45"/>
      <c r="M547" s="226" t="s">
        <v>1</v>
      </c>
      <c r="N547" s="227" t="s">
        <v>43</v>
      </c>
      <c r="O547" s="92"/>
      <c r="P547" s="228">
        <f>O547*H547</f>
        <v>0</v>
      </c>
      <c r="Q547" s="228">
        <v>0</v>
      </c>
      <c r="R547" s="228">
        <f>Q547*H547</f>
        <v>0</v>
      </c>
      <c r="S547" s="228">
        <v>0</v>
      </c>
      <c r="T547" s="22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0" t="s">
        <v>210</v>
      </c>
      <c r="AT547" s="230" t="s">
        <v>193</v>
      </c>
      <c r="AU547" s="230" t="s">
        <v>88</v>
      </c>
      <c r="AY547" s="18" t="s">
        <v>190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8" t="s">
        <v>86</v>
      </c>
      <c r="BK547" s="231">
        <f>ROUND(I547*H547,2)</f>
        <v>0</v>
      </c>
      <c r="BL547" s="18" t="s">
        <v>210</v>
      </c>
      <c r="BM547" s="230" t="s">
        <v>913</v>
      </c>
    </row>
    <row r="548" s="2" customFormat="1" ht="24.15" customHeight="1">
      <c r="A548" s="39"/>
      <c r="B548" s="40"/>
      <c r="C548" s="219" t="s">
        <v>914</v>
      </c>
      <c r="D548" s="219" t="s">
        <v>193</v>
      </c>
      <c r="E548" s="220" t="s">
        <v>617</v>
      </c>
      <c r="F548" s="221" t="s">
        <v>618</v>
      </c>
      <c r="G548" s="222" t="s">
        <v>595</v>
      </c>
      <c r="H548" s="269"/>
      <c r="I548" s="224"/>
      <c r="J548" s="225">
        <f>ROUND(I548*H548,2)</f>
        <v>0</v>
      </c>
      <c r="K548" s="221" t="s">
        <v>197</v>
      </c>
      <c r="L548" s="45"/>
      <c r="M548" s="226" t="s">
        <v>1</v>
      </c>
      <c r="N548" s="227" t="s">
        <v>43</v>
      </c>
      <c r="O548" s="92"/>
      <c r="P548" s="228">
        <f>O548*H548</f>
        <v>0</v>
      </c>
      <c r="Q548" s="228">
        <v>0</v>
      </c>
      <c r="R548" s="228">
        <f>Q548*H548</f>
        <v>0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198</v>
      </c>
      <c r="AT548" s="230" t="s">
        <v>193</v>
      </c>
      <c r="AU548" s="230" t="s">
        <v>88</v>
      </c>
      <c r="AY548" s="18" t="s">
        <v>190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86</v>
      </c>
      <c r="BK548" s="231">
        <f>ROUND(I548*H548,2)</f>
        <v>0</v>
      </c>
      <c r="BL548" s="18" t="s">
        <v>198</v>
      </c>
      <c r="BM548" s="230" t="s">
        <v>915</v>
      </c>
    </row>
    <row r="549" s="12" customFormat="1" ht="22.8" customHeight="1">
      <c r="A549" s="12"/>
      <c r="B549" s="203"/>
      <c r="C549" s="204"/>
      <c r="D549" s="205" t="s">
        <v>77</v>
      </c>
      <c r="E549" s="217" t="s">
        <v>369</v>
      </c>
      <c r="F549" s="217" t="s">
        <v>370</v>
      </c>
      <c r="G549" s="204"/>
      <c r="H549" s="204"/>
      <c r="I549" s="207"/>
      <c r="J549" s="218">
        <f>BK549</f>
        <v>0</v>
      </c>
      <c r="K549" s="204"/>
      <c r="L549" s="209"/>
      <c r="M549" s="210"/>
      <c r="N549" s="211"/>
      <c r="O549" s="211"/>
      <c r="P549" s="212">
        <f>SUM(P550:P552)</f>
        <v>0</v>
      </c>
      <c r="Q549" s="211"/>
      <c r="R549" s="212">
        <f>SUM(R550:R552)</f>
        <v>0.21317999999999998</v>
      </c>
      <c r="S549" s="211"/>
      <c r="T549" s="213">
        <f>SUM(T550:T552)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14" t="s">
        <v>86</v>
      </c>
      <c r="AT549" s="215" t="s">
        <v>77</v>
      </c>
      <c r="AU549" s="215" t="s">
        <v>86</v>
      </c>
      <c r="AY549" s="214" t="s">
        <v>190</v>
      </c>
      <c r="BK549" s="216">
        <f>SUM(BK550:BK552)</f>
        <v>0</v>
      </c>
    </row>
    <row r="550" s="2" customFormat="1" ht="16.5" customHeight="1">
      <c r="A550" s="39"/>
      <c r="B550" s="40"/>
      <c r="C550" s="219" t="s">
        <v>916</v>
      </c>
      <c r="D550" s="219" t="s">
        <v>193</v>
      </c>
      <c r="E550" s="220" t="s">
        <v>375</v>
      </c>
      <c r="F550" s="221" t="s">
        <v>376</v>
      </c>
      <c r="G550" s="222" t="s">
        <v>377</v>
      </c>
      <c r="H550" s="223">
        <v>1</v>
      </c>
      <c r="I550" s="224"/>
      <c r="J550" s="225">
        <f>ROUND(I550*H550,2)</f>
        <v>0</v>
      </c>
      <c r="K550" s="221" t="s">
        <v>1</v>
      </c>
      <c r="L550" s="45"/>
      <c r="M550" s="226" t="s">
        <v>1</v>
      </c>
      <c r="N550" s="227" t="s">
        <v>43</v>
      </c>
      <c r="O550" s="92"/>
      <c r="P550" s="228">
        <f>O550*H550</f>
        <v>0</v>
      </c>
      <c r="Q550" s="228">
        <v>0</v>
      </c>
      <c r="R550" s="228">
        <f>Q550*H550</f>
        <v>0</v>
      </c>
      <c r="S550" s="228">
        <v>0</v>
      </c>
      <c r="T550" s="22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0" t="s">
        <v>210</v>
      </c>
      <c r="AT550" s="230" t="s">
        <v>193</v>
      </c>
      <c r="AU550" s="230" t="s">
        <v>88</v>
      </c>
      <c r="AY550" s="18" t="s">
        <v>190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8" t="s">
        <v>86</v>
      </c>
      <c r="BK550" s="231">
        <f>ROUND(I550*H550,2)</f>
        <v>0</v>
      </c>
      <c r="BL550" s="18" t="s">
        <v>210</v>
      </c>
      <c r="BM550" s="230" t="s">
        <v>917</v>
      </c>
    </row>
    <row r="551" s="2" customFormat="1" ht="16.5" customHeight="1">
      <c r="A551" s="39"/>
      <c r="B551" s="40"/>
      <c r="C551" s="255" t="s">
        <v>918</v>
      </c>
      <c r="D551" s="255" t="s">
        <v>299</v>
      </c>
      <c r="E551" s="256" t="s">
        <v>380</v>
      </c>
      <c r="F551" s="257" t="s">
        <v>381</v>
      </c>
      <c r="G551" s="258" t="s">
        <v>377</v>
      </c>
      <c r="H551" s="259">
        <v>1</v>
      </c>
      <c r="I551" s="260"/>
      <c r="J551" s="261">
        <f>ROUND(I551*H551,2)</f>
        <v>0</v>
      </c>
      <c r="K551" s="257" t="s">
        <v>1</v>
      </c>
      <c r="L551" s="262"/>
      <c r="M551" s="263" t="s">
        <v>1</v>
      </c>
      <c r="N551" s="264" t="s">
        <v>43</v>
      </c>
      <c r="O551" s="92"/>
      <c r="P551" s="228">
        <f>O551*H551</f>
        <v>0</v>
      </c>
      <c r="Q551" s="228">
        <v>0.14999999999999999</v>
      </c>
      <c r="R551" s="228">
        <f>Q551*H551</f>
        <v>0.14999999999999999</v>
      </c>
      <c r="S551" s="228">
        <v>0</v>
      </c>
      <c r="T551" s="229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0" t="s">
        <v>202</v>
      </c>
      <c r="AT551" s="230" t="s">
        <v>299</v>
      </c>
      <c r="AU551" s="230" t="s">
        <v>88</v>
      </c>
      <c r="AY551" s="18" t="s">
        <v>190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8" t="s">
        <v>86</v>
      </c>
      <c r="BK551" s="231">
        <f>ROUND(I551*H551,2)</f>
        <v>0</v>
      </c>
      <c r="BL551" s="18" t="s">
        <v>210</v>
      </c>
      <c r="BM551" s="230" t="s">
        <v>919</v>
      </c>
    </row>
    <row r="552" s="2" customFormat="1" ht="16.5" customHeight="1">
      <c r="A552" s="39"/>
      <c r="B552" s="40"/>
      <c r="C552" s="219" t="s">
        <v>920</v>
      </c>
      <c r="D552" s="219" t="s">
        <v>193</v>
      </c>
      <c r="E552" s="220" t="s">
        <v>921</v>
      </c>
      <c r="F552" s="221" t="s">
        <v>922</v>
      </c>
      <c r="G552" s="222" t="s">
        <v>196</v>
      </c>
      <c r="H552" s="223">
        <v>27</v>
      </c>
      <c r="I552" s="224"/>
      <c r="J552" s="225">
        <f>ROUND(I552*H552,2)</f>
        <v>0</v>
      </c>
      <c r="K552" s="221" t="s">
        <v>197</v>
      </c>
      <c r="L552" s="45"/>
      <c r="M552" s="226" t="s">
        <v>1</v>
      </c>
      <c r="N552" s="227" t="s">
        <v>43</v>
      </c>
      <c r="O552" s="92"/>
      <c r="P552" s="228">
        <f>O552*H552</f>
        <v>0</v>
      </c>
      <c r="Q552" s="228">
        <v>0.0023400000000000001</v>
      </c>
      <c r="R552" s="228">
        <f>Q552*H552</f>
        <v>0.06318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210</v>
      </c>
      <c r="AT552" s="230" t="s">
        <v>193</v>
      </c>
      <c r="AU552" s="230" t="s">
        <v>88</v>
      </c>
      <c r="AY552" s="18" t="s">
        <v>190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86</v>
      </c>
      <c r="BK552" s="231">
        <f>ROUND(I552*H552,2)</f>
        <v>0</v>
      </c>
      <c r="BL552" s="18" t="s">
        <v>210</v>
      </c>
      <c r="BM552" s="230" t="s">
        <v>923</v>
      </c>
    </row>
    <row r="553" s="12" customFormat="1" ht="22.8" customHeight="1">
      <c r="A553" s="12"/>
      <c r="B553" s="203"/>
      <c r="C553" s="204"/>
      <c r="D553" s="205" t="s">
        <v>77</v>
      </c>
      <c r="E553" s="217" t="s">
        <v>612</v>
      </c>
      <c r="F553" s="217" t="s">
        <v>924</v>
      </c>
      <c r="G553" s="204"/>
      <c r="H553" s="204"/>
      <c r="I553" s="207"/>
      <c r="J553" s="218">
        <f>BK553</f>
        <v>0</v>
      </c>
      <c r="K553" s="204"/>
      <c r="L553" s="209"/>
      <c r="M553" s="210"/>
      <c r="N553" s="211"/>
      <c r="O553" s="211"/>
      <c r="P553" s="212">
        <v>0</v>
      </c>
      <c r="Q553" s="211"/>
      <c r="R553" s="212">
        <v>0</v>
      </c>
      <c r="S553" s="211"/>
      <c r="T553" s="213"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14" t="s">
        <v>86</v>
      </c>
      <c r="AT553" s="215" t="s">
        <v>77</v>
      </c>
      <c r="AU553" s="215" t="s">
        <v>86</v>
      </c>
      <c r="AY553" s="214" t="s">
        <v>190</v>
      </c>
      <c r="BK553" s="216">
        <v>0</v>
      </c>
    </row>
    <row r="554" s="12" customFormat="1" ht="22.8" customHeight="1">
      <c r="A554" s="12"/>
      <c r="B554" s="203"/>
      <c r="C554" s="204"/>
      <c r="D554" s="205" t="s">
        <v>77</v>
      </c>
      <c r="E554" s="217" t="s">
        <v>670</v>
      </c>
      <c r="F554" s="217" t="s">
        <v>671</v>
      </c>
      <c r="G554" s="204"/>
      <c r="H554" s="204"/>
      <c r="I554" s="207"/>
      <c r="J554" s="218">
        <f>BK554</f>
        <v>0</v>
      </c>
      <c r="K554" s="204"/>
      <c r="L554" s="209"/>
      <c r="M554" s="210"/>
      <c r="N554" s="211"/>
      <c r="O554" s="211"/>
      <c r="P554" s="212">
        <f>SUM(P555:P556)</f>
        <v>0</v>
      </c>
      <c r="Q554" s="211"/>
      <c r="R554" s="212">
        <f>SUM(R555:R556)</f>
        <v>0</v>
      </c>
      <c r="S554" s="211"/>
      <c r="T554" s="213">
        <f>SUM(T555:T556)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14" t="s">
        <v>86</v>
      </c>
      <c r="AT554" s="215" t="s">
        <v>77</v>
      </c>
      <c r="AU554" s="215" t="s">
        <v>86</v>
      </c>
      <c r="AY554" s="214" t="s">
        <v>190</v>
      </c>
      <c r="BK554" s="216">
        <f>SUM(BK555:BK556)</f>
        <v>0</v>
      </c>
    </row>
    <row r="555" s="2" customFormat="1" ht="33" customHeight="1">
      <c r="A555" s="39"/>
      <c r="B555" s="40"/>
      <c r="C555" s="219" t="s">
        <v>925</v>
      </c>
      <c r="D555" s="219" t="s">
        <v>193</v>
      </c>
      <c r="E555" s="220" t="s">
        <v>673</v>
      </c>
      <c r="F555" s="221" t="s">
        <v>674</v>
      </c>
      <c r="G555" s="222" t="s">
        <v>244</v>
      </c>
      <c r="H555" s="223">
        <v>57.340000000000003</v>
      </c>
      <c r="I555" s="224"/>
      <c r="J555" s="225">
        <f>ROUND(I555*H555,2)</f>
        <v>0</v>
      </c>
      <c r="K555" s="221" t="s">
        <v>197</v>
      </c>
      <c r="L555" s="45"/>
      <c r="M555" s="226" t="s">
        <v>1</v>
      </c>
      <c r="N555" s="227" t="s">
        <v>43</v>
      </c>
      <c r="O555" s="92"/>
      <c r="P555" s="228">
        <f>O555*H555</f>
        <v>0</v>
      </c>
      <c r="Q555" s="228">
        <v>0</v>
      </c>
      <c r="R555" s="228">
        <f>Q555*H555</f>
        <v>0</v>
      </c>
      <c r="S555" s="228">
        <v>0</v>
      </c>
      <c r="T555" s="22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0" t="s">
        <v>210</v>
      </c>
      <c r="AT555" s="230" t="s">
        <v>193</v>
      </c>
      <c r="AU555" s="230" t="s">
        <v>88</v>
      </c>
      <c r="AY555" s="18" t="s">
        <v>190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8" t="s">
        <v>86</v>
      </c>
      <c r="BK555" s="231">
        <f>ROUND(I555*H555,2)</f>
        <v>0</v>
      </c>
      <c r="BL555" s="18" t="s">
        <v>210</v>
      </c>
      <c r="BM555" s="230" t="s">
        <v>926</v>
      </c>
    </row>
    <row r="556" s="13" customFormat="1">
      <c r="A556" s="13"/>
      <c r="B556" s="232"/>
      <c r="C556" s="233"/>
      <c r="D556" s="234" t="s">
        <v>218</v>
      </c>
      <c r="E556" s="235" t="s">
        <v>1</v>
      </c>
      <c r="F556" s="236" t="s">
        <v>927</v>
      </c>
      <c r="G556" s="233"/>
      <c r="H556" s="237">
        <v>57.340000000000003</v>
      </c>
      <c r="I556" s="238"/>
      <c r="J556" s="233"/>
      <c r="K556" s="233"/>
      <c r="L556" s="239"/>
      <c r="M556" s="240"/>
      <c r="N556" s="241"/>
      <c r="O556" s="241"/>
      <c r="P556" s="241"/>
      <c r="Q556" s="241"/>
      <c r="R556" s="241"/>
      <c r="S556" s="241"/>
      <c r="T556" s="24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3" t="s">
        <v>218</v>
      </c>
      <c r="AU556" s="243" t="s">
        <v>88</v>
      </c>
      <c r="AV556" s="13" t="s">
        <v>88</v>
      </c>
      <c r="AW556" s="13" t="s">
        <v>32</v>
      </c>
      <c r="AX556" s="13" t="s">
        <v>86</v>
      </c>
      <c r="AY556" s="243" t="s">
        <v>190</v>
      </c>
    </row>
    <row r="557" s="12" customFormat="1" ht="22.8" customHeight="1">
      <c r="A557" s="12"/>
      <c r="B557" s="203"/>
      <c r="C557" s="204"/>
      <c r="D557" s="205" t="s">
        <v>77</v>
      </c>
      <c r="E557" s="217" t="s">
        <v>383</v>
      </c>
      <c r="F557" s="217" t="s">
        <v>384</v>
      </c>
      <c r="G557" s="204"/>
      <c r="H557" s="204"/>
      <c r="I557" s="207"/>
      <c r="J557" s="218">
        <f>BK557</f>
        <v>0</v>
      </c>
      <c r="K557" s="204"/>
      <c r="L557" s="209"/>
      <c r="M557" s="210"/>
      <c r="N557" s="211"/>
      <c r="O557" s="211"/>
      <c r="P557" s="212">
        <f>SUM(P558:P559)</f>
        <v>0</v>
      </c>
      <c r="Q557" s="211"/>
      <c r="R557" s="212">
        <f>SUM(R558:R559)</f>
        <v>0</v>
      </c>
      <c r="S557" s="211"/>
      <c r="T557" s="213">
        <f>SUM(T558:T559)</f>
        <v>0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14" t="s">
        <v>86</v>
      </c>
      <c r="AT557" s="215" t="s">
        <v>77</v>
      </c>
      <c r="AU557" s="215" t="s">
        <v>86</v>
      </c>
      <c r="AY557" s="214" t="s">
        <v>190</v>
      </c>
      <c r="BK557" s="216">
        <f>SUM(BK558:BK559)</f>
        <v>0</v>
      </c>
    </row>
    <row r="558" s="2" customFormat="1" ht="24.15" customHeight="1">
      <c r="A558" s="39"/>
      <c r="B558" s="40"/>
      <c r="C558" s="219" t="s">
        <v>928</v>
      </c>
      <c r="D558" s="219" t="s">
        <v>193</v>
      </c>
      <c r="E558" s="220" t="s">
        <v>386</v>
      </c>
      <c r="F558" s="221" t="s">
        <v>387</v>
      </c>
      <c r="G558" s="222" t="s">
        <v>244</v>
      </c>
      <c r="H558" s="223">
        <v>76.671999999999997</v>
      </c>
      <c r="I558" s="224"/>
      <c r="J558" s="225">
        <f>ROUND(I558*H558,2)</f>
        <v>0</v>
      </c>
      <c r="K558" s="221" t="s">
        <v>197</v>
      </c>
      <c r="L558" s="45"/>
      <c r="M558" s="226" t="s">
        <v>1</v>
      </c>
      <c r="N558" s="227" t="s">
        <v>43</v>
      </c>
      <c r="O558" s="92"/>
      <c r="P558" s="228">
        <f>O558*H558</f>
        <v>0</v>
      </c>
      <c r="Q558" s="228">
        <v>0</v>
      </c>
      <c r="R558" s="228">
        <f>Q558*H558</f>
        <v>0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210</v>
      </c>
      <c r="AT558" s="230" t="s">
        <v>193</v>
      </c>
      <c r="AU558" s="230" t="s">
        <v>88</v>
      </c>
      <c r="AY558" s="18" t="s">
        <v>190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86</v>
      </c>
      <c r="BK558" s="231">
        <f>ROUND(I558*H558,2)</f>
        <v>0</v>
      </c>
      <c r="BL558" s="18" t="s">
        <v>210</v>
      </c>
      <c r="BM558" s="230" t="s">
        <v>929</v>
      </c>
    </row>
    <row r="559" s="13" customFormat="1">
      <c r="A559" s="13"/>
      <c r="B559" s="232"/>
      <c r="C559" s="233"/>
      <c r="D559" s="234" t="s">
        <v>218</v>
      </c>
      <c r="E559" s="235" t="s">
        <v>1</v>
      </c>
      <c r="F559" s="236" t="s">
        <v>930</v>
      </c>
      <c r="G559" s="233"/>
      <c r="H559" s="237">
        <v>76.671999999999997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218</v>
      </c>
      <c r="AU559" s="243" t="s">
        <v>88</v>
      </c>
      <c r="AV559" s="13" t="s">
        <v>88</v>
      </c>
      <c r="AW559" s="13" t="s">
        <v>32</v>
      </c>
      <c r="AX559" s="13" t="s">
        <v>86</v>
      </c>
      <c r="AY559" s="243" t="s">
        <v>190</v>
      </c>
    </row>
    <row r="560" s="12" customFormat="1" ht="22.8" customHeight="1">
      <c r="A560" s="12"/>
      <c r="B560" s="203"/>
      <c r="C560" s="204"/>
      <c r="D560" s="205" t="s">
        <v>77</v>
      </c>
      <c r="E560" s="217" t="s">
        <v>680</v>
      </c>
      <c r="F560" s="217" t="s">
        <v>681</v>
      </c>
      <c r="G560" s="204"/>
      <c r="H560" s="204"/>
      <c r="I560" s="207"/>
      <c r="J560" s="218">
        <f>BK560</f>
        <v>0</v>
      </c>
      <c r="K560" s="204"/>
      <c r="L560" s="209"/>
      <c r="M560" s="210"/>
      <c r="N560" s="211"/>
      <c r="O560" s="211"/>
      <c r="P560" s="212">
        <f>P561</f>
        <v>0</v>
      </c>
      <c r="Q560" s="211"/>
      <c r="R560" s="212">
        <f>R561</f>
        <v>0</v>
      </c>
      <c r="S560" s="211"/>
      <c r="T560" s="213">
        <f>T561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14" t="s">
        <v>86</v>
      </c>
      <c r="AT560" s="215" t="s">
        <v>77</v>
      </c>
      <c r="AU560" s="215" t="s">
        <v>86</v>
      </c>
      <c r="AY560" s="214" t="s">
        <v>190</v>
      </c>
      <c r="BK560" s="216">
        <f>BK561</f>
        <v>0</v>
      </c>
    </row>
    <row r="561" s="2" customFormat="1" ht="16.5" customHeight="1">
      <c r="A561" s="39"/>
      <c r="B561" s="40"/>
      <c r="C561" s="219" t="s">
        <v>931</v>
      </c>
      <c r="D561" s="219" t="s">
        <v>193</v>
      </c>
      <c r="E561" s="220" t="s">
        <v>683</v>
      </c>
      <c r="F561" s="221" t="s">
        <v>684</v>
      </c>
      <c r="G561" s="222" t="s">
        <v>377</v>
      </c>
      <c r="H561" s="223">
        <v>2</v>
      </c>
      <c r="I561" s="224"/>
      <c r="J561" s="225">
        <f>ROUND(I561*H561,2)</f>
        <v>0</v>
      </c>
      <c r="K561" s="221" t="s">
        <v>1</v>
      </c>
      <c r="L561" s="45"/>
      <c r="M561" s="226" t="s">
        <v>1</v>
      </c>
      <c r="N561" s="227" t="s">
        <v>43</v>
      </c>
      <c r="O561" s="92"/>
      <c r="P561" s="228">
        <f>O561*H561</f>
        <v>0</v>
      </c>
      <c r="Q561" s="228">
        <v>0</v>
      </c>
      <c r="R561" s="228">
        <f>Q561*H561</f>
        <v>0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210</v>
      </c>
      <c r="AT561" s="230" t="s">
        <v>193</v>
      </c>
      <c r="AU561" s="230" t="s">
        <v>88</v>
      </c>
      <c r="AY561" s="18" t="s">
        <v>190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86</v>
      </c>
      <c r="BK561" s="231">
        <f>ROUND(I561*H561,2)</f>
        <v>0</v>
      </c>
      <c r="BL561" s="18" t="s">
        <v>210</v>
      </c>
      <c r="BM561" s="230" t="s">
        <v>932</v>
      </c>
    </row>
    <row r="562" s="12" customFormat="1" ht="25.92" customHeight="1">
      <c r="A562" s="12"/>
      <c r="B562" s="203"/>
      <c r="C562" s="204"/>
      <c r="D562" s="205" t="s">
        <v>77</v>
      </c>
      <c r="E562" s="206" t="s">
        <v>933</v>
      </c>
      <c r="F562" s="206" t="s">
        <v>934</v>
      </c>
      <c r="G562" s="204"/>
      <c r="H562" s="204"/>
      <c r="I562" s="207"/>
      <c r="J562" s="208">
        <f>BK562</f>
        <v>0</v>
      </c>
      <c r="K562" s="204"/>
      <c r="L562" s="209"/>
      <c r="M562" s="210"/>
      <c r="N562" s="211"/>
      <c r="O562" s="211"/>
      <c r="P562" s="212">
        <f>P563+P571+P574+P576+P591+P595+P602+P605+P609+P611+P622+P628+P631+P640+P653+P656+P659+P662+P666+P670+P673+P676</f>
        <v>0</v>
      </c>
      <c r="Q562" s="211"/>
      <c r="R562" s="212">
        <f>R563+R571+R574+R576+R591+R595+R602+R605+R609+R611+R622+R628+R631+R640+R653+R656+R659+R662+R666+R670+R673+R676</f>
        <v>486.55827620000014</v>
      </c>
      <c r="S562" s="211"/>
      <c r="T562" s="213">
        <f>T563+T571+T574+T576+T591+T595+T602+T605+T609+T611+T622+T628+T631+T640+T653+T656+T659+T662+T666+T670+T673+T676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14" t="s">
        <v>86</v>
      </c>
      <c r="AT562" s="215" t="s">
        <v>77</v>
      </c>
      <c r="AU562" s="215" t="s">
        <v>78</v>
      </c>
      <c r="AY562" s="214" t="s">
        <v>190</v>
      </c>
      <c r="BK562" s="216">
        <f>BK563+BK571+BK574+BK576+BK591+BK595+BK602+BK605+BK609+BK611+BK622+BK628+BK631+BK640+BK653+BK656+BK659+BK662+BK666+BK670+BK673+BK676</f>
        <v>0</v>
      </c>
    </row>
    <row r="563" s="12" customFormat="1" ht="22.8" customHeight="1">
      <c r="A563" s="12"/>
      <c r="B563" s="203"/>
      <c r="C563" s="204"/>
      <c r="D563" s="205" t="s">
        <v>77</v>
      </c>
      <c r="E563" s="217" t="s">
        <v>265</v>
      </c>
      <c r="F563" s="217" t="s">
        <v>285</v>
      </c>
      <c r="G563" s="204"/>
      <c r="H563" s="204"/>
      <c r="I563" s="207"/>
      <c r="J563" s="218">
        <f>BK563</f>
        <v>0</v>
      </c>
      <c r="K563" s="204"/>
      <c r="L563" s="209"/>
      <c r="M563" s="210"/>
      <c r="N563" s="211"/>
      <c r="O563" s="211"/>
      <c r="P563" s="212">
        <f>SUM(P564:P570)</f>
        <v>0</v>
      </c>
      <c r="Q563" s="211"/>
      <c r="R563" s="212">
        <f>SUM(R564:R570)</f>
        <v>5.46</v>
      </c>
      <c r="S563" s="211"/>
      <c r="T563" s="213">
        <f>SUM(T564:T570)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14" t="s">
        <v>86</v>
      </c>
      <c r="AT563" s="215" t="s">
        <v>77</v>
      </c>
      <c r="AU563" s="215" t="s">
        <v>86</v>
      </c>
      <c r="AY563" s="214" t="s">
        <v>190</v>
      </c>
      <c r="BK563" s="216">
        <f>SUM(BK564:BK570)</f>
        <v>0</v>
      </c>
    </row>
    <row r="564" s="2" customFormat="1" ht="16.5" customHeight="1">
      <c r="A564" s="39"/>
      <c r="B564" s="40"/>
      <c r="C564" s="219" t="s">
        <v>935</v>
      </c>
      <c r="D564" s="219" t="s">
        <v>193</v>
      </c>
      <c r="E564" s="220" t="s">
        <v>409</v>
      </c>
      <c r="F564" s="221" t="s">
        <v>410</v>
      </c>
      <c r="G564" s="222" t="s">
        <v>224</v>
      </c>
      <c r="H564" s="223">
        <v>38.75</v>
      </c>
      <c r="I564" s="224"/>
      <c r="J564" s="225">
        <f>ROUND(I564*H564,2)</f>
        <v>0</v>
      </c>
      <c r="K564" s="221" t="s">
        <v>197</v>
      </c>
      <c r="L564" s="45"/>
      <c r="M564" s="226" t="s">
        <v>1</v>
      </c>
      <c r="N564" s="227" t="s">
        <v>43</v>
      </c>
      <c r="O564" s="92"/>
      <c r="P564" s="228">
        <f>O564*H564</f>
        <v>0</v>
      </c>
      <c r="Q564" s="228">
        <v>0</v>
      </c>
      <c r="R564" s="228">
        <f>Q564*H564</f>
        <v>0</v>
      </c>
      <c r="S564" s="228">
        <v>0</v>
      </c>
      <c r="T564" s="22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0" t="s">
        <v>210</v>
      </c>
      <c r="AT564" s="230" t="s">
        <v>193</v>
      </c>
      <c r="AU564" s="230" t="s">
        <v>88</v>
      </c>
      <c r="AY564" s="18" t="s">
        <v>190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8" t="s">
        <v>86</v>
      </c>
      <c r="BK564" s="231">
        <f>ROUND(I564*H564,2)</f>
        <v>0</v>
      </c>
      <c r="BL564" s="18" t="s">
        <v>210</v>
      </c>
      <c r="BM564" s="230" t="s">
        <v>936</v>
      </c>
    </row>
    <row r="565" s="2" customFormat="1" ht="24.15" customHeight="1">
      <c r="A565" s="39"/>
      <c r="B565" s="40"/>
      <c r="C565" s="219" t="s">
        <v>937</v>
      </c>
      <c r="D565" s="219" t="s">
        <v>193</v>
      </c>
      <c r="E565" s="220" t="s">
        <v>286</v>
      </c>
      <c r="F565" s="221" t="s">
        <v>287</v>
      </c>
      <c r="G565" s="222" t="s">
        <v>224</v>
      </c>
      <c r="H565" s="223">
        <v>2.9500000000000002</v>
      </c>
      <c r="I565" s="224"/>
      <c r="J565" s="225">
        <f>ROUND(I565*H565,2)</f>
        <v>0</v>
      </c>
      <c r="K565" s="221" t="s">
        <v>197</v>
      </c>
      <c r="L565" s="45"/>
      <c r="M565" s="226" t="s">
        <v>1</v>
      </c>
      <c r="N565" s="227" t="s">
        <v>43</v>
      </c>
      <c r="O565" s="92"/>
      <c r="P565" s="228">
        <f>O565*H565</f>
        <v>0</v>
      </c>
      <c r="Q565" s="228">
        <v>0</v>
      </c>
      <c r="R565" s="228">
        <f>Q565*H565</f>
        <v>0</v>
      </c>
      <c r="S565" s="228">
        <v>0</v>
      </c>
      <c r="T565" s="22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0" t="s">
        <v>210</v>
      </c>
      <c r="AT565" s="230" t="s">
        <v>193</v>
      </c>
      <c r="AU565" s="230" t="s">
        <v>88</v>
      </c>
      <c r="AY565" s="18" t="s">
        <v>190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8" t="s">
        <v>86</v>
      </c>
      <c r="BK565" s="231">
        <f>ROUND(I565*H565,2)</f>
        <v>0</v>
      </c>
      <c r="BL565" s="18" t="s">
        <v>210</v>
      </c>
      <c r="BM565" s="230" t="s">
        <v>938</v>
      </c>
    </row>
    <row r="566" s="2" customFormat="1" ht="16.5" customHeight="1">
      <c r="A566" s="39"/>
      <c r="B566" s="40"/>
      <c r="C566" s="255" t="s">
        <v>939</v>
      </c>
      <c r="D566" s="255" t="s">
        <v>299</v>
      </c>
      <c r="E566" s="256" t="s">
        <v>718</v>
      </c>
      <c r="F566" s="257" t="s">
        <v>719</v>
      </c>
      <c r="G566" s="258" t="s">
        <v>244</v>
      </c>
      <c r="H566" s="259">
        <v>5.46</v>
      </c>
      <c r="I566" s="260"/>
      <c r="J566" s="261">
        <f>ROUND(I566*H566,2)</f>
        <v>0</v>
      </c>
      <c r="K566" s="257" t="s">
        <v>197</v>
      </c>
      <c r="L566" s="262"/>
      <c r="M566" s="263" t="s">
        <v>1</v>
      </c>
      <c r="N566" s="264" t="s">
        <v>43</v>
      </c>
      <c r="O566" s="92"/>
      <c r="P566" s="228">
        <f>O566*H566</f>
        <v>0</v>
      </c>
      <c r="Q566" s="228">
        <v>1</v>
      </c>
      <c r="R566" s="228">
        <f>Q566*H566</f>
        <v>5.46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202</v>
      </c>
      <c r="AT566" s="230" t="s">
        <v>299</v>
      </c>
      <c r="AU566" s="230" t="s">
        <v>88</v>
      </c>
      <c r="AY566" s="18" t="s">
        <v>190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86</v>
      </c>
      <c r="BK566" s="231">
        <f>ROUND(I566*H566,2)</f>
        <v>0</v>
      </c>
      <c r="BL566" s="18" t="s">
        <v>210</v>
      </c>
      <c r="BM566" s="230" t="s">
        <v>940</v>
      </c>
    </row>
    <row r="567" s="13" customFormat="1">
      <c r="A567" s="13"/>
      <c r="B567" s="232"/>
      <c r="C567" s="233"/>
      <c r="D567" s="234" t="s">
        <v>218</v>
      </c>
      <c r="E567" s="235" t="s">
        <v>1</v>
      </c>
      <c r="F567" s="236" t="s">
        <v>941</v>
      </c>
      <c r="G567" s="233"/>
      <c r="H567" s="237">
        <v>5.46</v>
      </c>
      <c r="I567" s="238"/>
      <c r="J567" s="233"/>
      <c r="K567" s="233"/>
      <c r="L567" s="239"/>
      <c r="M567" s="240"/>
      <c r="N567" s="241"/>
      <c r="O567" s="241"/>
      <c r="P567" s="241"/>
      <c r="Q567" s="241"/>
      <c r="R567" s="241"/>
      <c r="S567" s="241"/>
      <c r="T567" s="24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3" t="s">
        <v>218</v>
      </c>
      <c r="AU567" s="243" t="s">
        <v>88</v>
      </c>
      <c r="AV567" s="13" t="s">
        <v>88</v>
      </c>
      <c r="AW567" s="13" t="s">
        <v>32</v>
      </c>
      <c r="AX567" s="13" t="s">
        <v>78</v>
      </c>
      <c r="AY567" s="243" t="s">
        <v>190</v>
      </c>
    </row>
    <row r="568" s="14" customFormat="1">
      <c r="A568" s="14"/>
      <c r="B568" s="244"/>
      <c r="C568" s="245"/>
      <c r="D568" s="234" t="s">
        <v>218</v>
      </c>
      <c r="E568" s="246" t="s">
        <v>1</v>
      </c>
      <c r="F568" s="247" t="s">
        <v>221</v>
      </c>
      <c r="G568" s="245"/>
      <c r="H568" s="248">
        <v>5.46</v>
      </c>
      <c r="I568" s="249"/>
      <c r="J568" s="245"/>
      <c r="K568" s="245"/>
      <c r="L568" s="250"/>
      <c r="M568" s="251"/>
      <c r="N568" s="252"/>
      <c r="O568" s="252"/>
      <c r="P568" s="252"/>
      <c r="Q568" s="252"/>
      <c r="R568" s="252"/>
      <c r="S568" s="252"/>
      <c r="T568" s="25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4" t="s">
        <v>218</v>
      </c>
      <c r="AU568" s="254" t="s">
        <v>88</v>
      </c>
      <c r="AV568" s="14" t="s">
        <v>210</v>
      </c>
      <c r="AW568" s="14" t="s">
        <v>32</v>
      </c>
      <c r="AX568" s="14" t="s">
        <v>86</v>
      </c>
      <c r="AY568" s="254" t="s">
        <v>190</v>
      </c>
    </row>
    <row r="569" s="2" customFormat="1" ht="24.15" customHeight="1">
      <c r="A569" s="39"/>
      <c r="B569" s="40"/>
      <c r="C569" s="219" t="s">
        <v>942</v>
      </c>
      <c r="D569" s="219" t="s">
        <v>193</v>
      </c>
      <c r="E569" s="220" t="s">
        <v>286</v>
      </c>
      <c r="F569" s="221" t="s">
        <v>287</v>
      </c>
      <c r="G569" s="222" t="s">
        <v>224</v>
      </c>
      <c r="H569" s="223">
        <v>401</v>
      </c>
      <c r="I569" s="224"/>
      <c r="J569" s="225">
        <f>ROUND(I569*H569,2)</f>
        <v>0</v>
      </c>
      <c r="K569" s="221" t="s">
        <v>197</v>
      </c>
      <c r="L569" s="45"/>
      <c r="M569" s="226" t="s">
        <v>1</v>
      </c>
      <c r="N569" s="227" t="s">
        <v>43</v>
      </c>
      <c r="O569" s="92"/>
      <c r="P569" s="228">
        <f>O569*H569</f>
        <v>0</v>
      </c>
      <c r="Q569" s="228">
        <v>0</v>
      </c>
      <c r="R569" s="228">
        <f>Q569*H569</f>
        <v>0</v>
      </c>
      <c r="S569" s="228">
        <v>0</v>
      </c>
      <c r="T569" s="22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0" t="s">
        <v>210</v>
      </c>
      <c r="AT569" s="230" t="s">
        <v>193</v>
      </c>
      <c r="AU569" s="230" t="s">
        <v>88</v>
      </c>
      <c r="AY569" s="18" t="s">
        <v>190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86</v>
      </c>
      <c r="BK569" s="231">
        <f>ROUND(I569*H569,2)</f>
        <v>0</v>
      </c>
      <c r="BL569" s="18" t="s">
        <v>210</v>
      </c>
      <c r="BM569" s="230" t="s">
        <v>943</v>
      </c>
    </row>
    <row r="570" s="2" customFormat="1" ht="24.15" customHeight="1">
      <c r="A570" s="39"/>
      <c r="B570" s="40"/>
      <c r="C570" s="219" t="s">
        <v>944</v>
      </c>
      <c r="D570" s="219" t="s">
        <v>193</v>
      </c>
      <c r="E570" s="220" t="s">
        <v>945</v>
      </c>
      <c r="F570" s="221" t="s">
        <v>946</v>
      </c>
      <c r="G570" s="222" t="s">
        <v>224</v>
      </c>
      <c r="H570" s="223">
        <v>401</v>
      </c>
      <c r="I570" s="224"/>
      <c r="J570" s="225">
        <f>ROUND(I570*H570,2)</f>
        <v>0</v>
      </c>
      <c r="K570" s="221" t="s">
        <v>197</v>
      </c>
      <c r="L570" s="45"/>
      <c r="M570" s="226" t="s">
        <v>1</v>
      </c>
      <c r="N570" s="227" t="s">
        <v>43</v>
      </c>
      <c r="O570" s="92"/>
      <c r="P570" s="228">
        <f>O570*H570</f>
        <v>0</v>
      </c>
      <c r="Q570" s="228">
        <v>0</v>
      </c>
      <c r="R570" s="228">
        <f>Q570*H570</f>
        <v>0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210</v>
      </c>
      <c r="AT570" s="230" t="s">
        <v>193</v>
      </c>
      <c r="AU570" s="230" t="s">
        <v>88</v>
      </c>
      <c r="AY570" s="18" t="s">
        <v>190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86</v>
      </c>
      <c r="BK570" s="231">
        <f>ROUND(I570*H570,2)</f>
        <v>0</v>
      </c>
      <c r="BL570" s="18" t="s">
        <v>210</v>
      </c>
      <c r="BM570" s="230" t="s">
        <v>947</v>
      </c>
    </row>
    <row r="571" s="12" customFormat="1" ht="22.8" customHeight="1">
      <c r="A571" s="12"/>
      <c r="B571" s="203"/>
      <c r="C571" s="204"/>
      <c r="D571" s="205" t="s">
        <v>77</v>
      </c>
      <c r="E571" s="217" t="s">
        <v>231</v>
      </c>
      <c r="F571" s="217" t="s">
        <v>289</v>
      </c>
      <c r="G571" s="204"/>
      <c r="H571" s="204"/>
      <c r="I571" s="207"/>
      <c r="J571" s="218">
        <f>BK571</f>
        <v>0</v>
      </c>
      <c r="K571" s="204"/>
      <c r="L571" s="209"/>
      <c r="M571" s="210"/>
      <c r="N571" s="211"/>
      <c r="O571" s="211"/>
      <c r="P571" s="212">
        <f>SUM(P572:P573)</f>
        <v>0</v>
      </c>
      <c r="Q571" s="211"/>
      <c r="R571" s="212">
        <f>SUM(R572:R573)</f>
        <v>0</v>
      </c>
      <c r="S571" s="211"/>
      <c r="T571" s="213">
        <f>SUM(T572:T573)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14" t="s">
        <v>86</v>
      </c>
      <c r="AT571" s="215" t="s">
        <v>77</v>
      </c>
      <c r="AU571" s="215" t="s">
        <v>86</v>
      </c>
      <c r="AY571" s="214" t="s">
        <v>190</v>
      </c>
      <c r="BK571" s="216">
        <f>SUM(BK572:BK573)</f>
        <v>0</v>
      </c>
    </row>
    <row r="572" s="2" customFormat="1" ht="24.15" customHeight="1">
      <c r="A572" s="39"/>
      <c r="B572" s="40"/>
      <c r="C572" s="219" t="s">
        <v>948</v>
      </c>
      <c r="D572" s="219" t="s">
        <v>193</v>
      </c>
      <c r="E572" s="220" t="s">
        <v>290</v>
      </c>
      <c r="F572" s="221" t="s">
        <v>291</v>
      </c>
      <c r="G572" s="222" t="s">
        <v>292</v>
      </c>
      <c r="H572" s="223">
        <v>215.25</v>
      </c>
      <c r="I572" s="224"/>
      <c r="J572" s="225">
        <f>ROUND(I572*H572,2)</f>
        <v>0</v>
      </c>
      <c r="K572" s="221" t="s">
        <v>197</v>
      </c>
      <c r="L572" s="45"/>
      <c r="M572" s="226" t="s">
        <v>1</v>
      </c>
      <c r="N572" s="227" t="s">
        <v>43</v>
      </c>
      <c r="O572" s="92"/>
      <c r="P572" s="228">
        <f>O572*H572</f>
        <v>0</v>
      </c>
      <c r="Q572" s="228">
        <v>0</v>
      </c>
      <c r="R572" s="228">
        <f>Q572*H572</f>
        <v>0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210</v>
      </c>
      <c r="AT572" s="230" t="s">
        <v>193</v>
      </c>
      <c r="AU572" s="230" t="s">
        <v>88</v>
      </c>
      <c r="AY572" s="18" t="s">
        <v>190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86</v>
      </c>
      <c r="BK572" s="231">
        <f>ROUND(I572*H572,2)</f>
        <v>0</v>
      </c>
      <c r="BL572" s="18" t="s">
        <v>210</v>
      </c>
      <c r="BM572" s="230" t="s">
        <v>949</v>
      </c>
    </row>
    <row r="573" s="2" customFormat="1" ht="24.15" customHeight="1">
      <c r="A573" s="39"/>
      <c r="B573" s="40"/>
      <c r="C573" s="219" t="s">
        <v>950</v>
      </c>
      <c r="D573" s="219" t="s">
        <v>193</v>
      </c>
      <c r="E573" s="220" t="s">
        <v>413</v>
      </c>
      <c r="F573" s="221" t="s">
        <v>414</v>
      </c>
      <c r="G573" s="222" t="s">
        <v>292</v>
      </c>
      <c r="H573" s="223">
        <v>138.30000000000001</v>
      </c>
      <c r="I573" s="224"/>
      <c r="J573" s="225">
        <f>ROUND(I573*H573,2)</f>
        <v>0</v>
      </c>
      <c r="K573" s="221" t="s">
        <v>197</v>
      </c>
      <c r="L573" s="45"/>
      <c r="M573" s="226" t="s">
        <v>1</v>
      </c>
      <c r="N573" s="227" t="s">
        <v>43</v>
      </c>
      <c r="O573" s="92"/>
      <c r="P573" s="228">
        <f>O573*H573</f>
        <v>0</v>
      </c>
      <c r="Q573" s="228">
        <v>0</v>
      </c>
      <c r="R573" s="228">
        <f>Q573*H573</f>
        <v>0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210</v>
      </c>
      <c r="AT573" s="230" t="s">
        <v>193</v>
      </c>
      <c r="AU573" s="230" t="s">
        <v>88</v>
      </c>
      <c r="AY573" s="18" t="s">
        <v>190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86</v>
      </c>
      <c r="BK573" s="231">
        <f>ROUND(I573*H573,2)</f>
        <v>0</v>
      </c>
      <c r="BL573" s="18" t="s">
        <v>210</v>
      </c>
      <c r="BM573" s="230" t="s">
        <v>951</v>
      </c>
    </row>
    <row r="574" s="12" customFormat="1" ht="22.8" customHeight="1">
      <c r="A574" s="12"/>
      <c r="B574" s="203"/>
      <c r="C574" s="204"/>
      <c r="D574" s="205" t="s">
        <v>77</v>
      </c>
      <c r="E574" s="217" t="s">
        <v>7</v>
      </c>
      <c r="F574" s="217" t="s">
        <v>727</v>
      </c>
      <c r="G574" s="204"/>
      <c r="H574" s="204"/>
      <c r="I574" s="207"/>
      <c r="J574" s="218">
        <f>BK574</f>
        <v>0</v>
      </c>
      <c r="K574" s="204"/>
      <c r="L574" s="209"/>
      <c r="M574" s="210"/>
      <c r="N574" s="211"/>
      <c r="O574" s="211"/>
      <c r="P574" s="212">
        <f>P575</f>
        <v>0</v>
      </c>
      <c r="Q574" s="211"/>
      <c r="R574" s="212">
        <f>R575</f>
        <v>26.476999999999997</v>
      </c>
      <c r="S574" s="211"/>
      <c r="T574" s="213">
        <f>T575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4" t="s">
        <v>86</v>
      </c>
      <c r="AT574" s="215" t="s">
        <v>77</v>
      </c>
      <c r="AU574" s="215" t="s">
        <v>86</v>
      </c>
      <c r="AY574" s="214" t="s">
        <v>190</v>
      </c>
      <c r="BK574" s="216">
        <f>BK575</f>
        <v>0</v>
      </c>
    </row>
    <row r="575" s="2" customFormat="1" ht="16.5" customHeight="1">
      <c r="A575" s="39"/>
      <c r="B575" s="40"/>
      <c r="C575" s="219" t="s">
        <v>952</v>
      </c>
      <c r="D575" s="219" t="s">
        <v>193</v>
      </c>
      <c r="E575" s="220" t="s">
        <v>729</v>
      </c>
      <c r="F575" s="221" t="s">
        <v>730</v>
      </c>
      <c r="G575" s="222" t="s">
        <v>213</v>
      </c>
      <c r="H575" s="223">
        <v>91.299999999999997</v>
      </c>
      <c r="I575" s="224"/>
      <c r="J575" s="225">
        <f>ROUND(I575*H575,2)</f>
        <v>0</v>
      </c>
      <c r="K575" s="221" t="s">
        <v>1</v>
      </c>
      <c r="L575" s="45"/>
      <c r="M575" s="226" t="s">
        <v>1</v>
      </c>
      <c r="N575" s="227" t="s">
        <v>43</v>
      </c>
      <c r="O575" s="92"/>
      <c r="P575" s="228">
        <f>O575*H575</f>
        <v>0</v>
      </c>
      <c r="Q575" s="228">
        <v>0.28999999999999998</v>
      </c>
      <c r="R575" s="228">
        <f>Q575*H575</f>
        <v>26.476999999999997</v>
      </c>
      <c r="S575" s="228">
        <v>0</v>
      </c>
      <c r="T575" s="22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0" t="s">
        <v>210</v>
      </c>
      <c r="AT575" s="230" t="s">
        <v>193</v>
      </c>
      <c r="AU575" s="230" t="s">
        <v>88</v>
      </c>
      <c r="AY575" s="18" t="s">
        <v>190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8" t="s">
        <v>86</v>
      </c>
      <c r="BK575" s="231">
        <f>ROUND(I575*H575,2)</f>
        <v>0</v>
      </c>
      <c r="BL575" s="18" t="s">
        <v>210</v>
      </c>
      <c r="BM575" s="230" t="s">
        <v>953</v>
      </c>
    </row>
    <row r="576" s="12" customFormat="1" ht="22.8" customHeight="1">
      <c r="A576" s="12"/>
      <c r="B576" s="203"/>
      <c r="C576" s="204"/>
      <c r="D576" s="205" t="s">
        <v>77</v>
      </c>
      <c r="E576" s="217" t="s">
        <v>318</v>
      </c>
      <c r="F576" s="217" t="s">
        <v>416</v>
      </c>
      <c r="G576" s="204"/>
      <c r="H576" s="204"/>
      <c r="I576" s="207"/>
      <c r="J576" s="218">
        <f>BK576</f>
        <v>0</v>
      </c>
      <c r="K576" s="204"/>
      <c r="L576" s="209"/>
      <c r="M576" s="210"/>
      <c r="N576" s="211"/>
      <c r="O576" s="211"/>
      <c r="P576" s="212">
        <f>SUM(P577:P590)</f>
        <v>0</v>
      </c>
      <c r="Q576" s="211"/>
      <c r="R576" s="212">
        <f>SUM(R577:R590)</f>
        <v>297.4912617</v>
      </c>
      <c r="S576" s="211"/>
      <c r="T576" s="213">
        <f>SUM(T577:T590)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214" t="s">
        <v>86</v>
      </c>
      <c r="AT576" s="215" t="s">
        <v>77</v>
      </c>
      <c r="AU576" s="215" t="s">
        <v>86</v>
      </c>
      <c r="AY576" s="214" t="s">
        <v>190</v>
      </c>
      <c r="BK576" s="216">
        <f>SUM(BK577:BK590)</f>
        <v>0</v>
      </c>
    </row>
    <row r="577" s="2" customFormat="1" ht="24.15" customHeight="1">
      <c r="A577" s="39"/>
      <c r="B577" s="40"/>
      <c r="C577" s="219" t="s">
        <v>954</v>
      </c>
      <c r="D577" s="219" t="s">
        <v>193</v>
      </c>
      <c r="E577" s="220" t="s">
        <v>733</v>
      </c>
      <c r="F577" s="221" t="s">
        <v>734</v>
      </c>
      <c r="G577" s="222" t="s">
        <v>224</v>
      </c>
      <c r="H577" s="223">
        <v>0.93000000000000005</v>
      </c>
      <c r="I577" s="224"/>
      <c r="J577" s="225">
        <f>ROUND(I577*H577,2)</f>
        <v>0</v>
      </c>
      <c r="K577" s="221" t="s">
        <v>197</v>
      </c>
      <c r="L577" s="45"/>
      <c r="M577" s="226" t="s">
        <v>1</v>
      </c>
      <c r="N577" s="227" t="s">
        <v>43</v>
      </c>
      <c r="O577" s="92"/>
      <c r="P577" s="228">
        <f>O577*H577</f>
        <v>0</v>
      </c>
      <c r="Q577" s="228">
        <v>2.1600000000000001</v>
      </c>
      <c r="R577" s="228">
        <f>Q577*H577</f>
        <v>2.0088000000000004</v>
      </c>
      <c r="S577" s="228">
        <v>0</v>
      </c>
      <c r="T577" s="229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30" t="s">
        <v>210</v>
      </c>
      <c r="AT577" s="230" t="s">
        <v>193</v>
      </c>
      <c r="AU577" s="230" t="s">
        <v>88</v>
      </c>
      <c r="AY577" s="18" t="s">
        <v>190</v>
      </c>
      <c r="BE577" s="231">
        <f>IF(N577="základní",J577,0)</f>
        <v>0</v>
      </c>
      <c r="BF577" s="231">
        <f>IF(N577="snížená",J577,0)</f>
        <v>0</v>
      </c>
      <c r="BG577" s="231">
        <f>IF(N577="zákl. přenesená",J577,0)</f>
        <v>0</v>
      </c>
      <c r="BH577" s="231">
        <f>IF(N577="sníž. přenesená",J577,0)</f>
        <v>0</v>
      </c>
      <c r="BI577" s="231">
        <f>IF(N577="nulová",J577,0)</f>
        <v>0</v>
      </c>
      <c r="BJ577" s="18" t="s">
        <v>86</v>
      </c>
      <c r="BK577" s="231">
        <f>ROUND(I577*H577,2)</f>
        <v>0</v>
      </c>
      <c r="BL577" s="18" t="s">
        <v>210</v>
      </c>
      <c r="BM577" s="230" t="s">
        <v>955</v>
      </c>
    </row>
    <row r="578" s="2" customFormat="1" ht="16.5" customHeight="1">
      <c r="A578" s="39"/>
      <c r="B578" s="40"/>
      <c r="C578" s="219" t="s">
        <v>956</v>
      </c>
      <c r="D578" s="219" t="s">
        <v>193</v>
      </c>
      <c r="E578" s="220" t="s">
        <v>765</v>
      </c>
      <c r="F578" s="221" t="s">
        <v>766</v>
      </c>
      <c r="G578" s="222" t="s">
        <v>224</v>
      </c>
      <c r="H578" s="223">
        <v>8.2799999999999994</v>
      </c>
      <c r="I578" s="224"/>
      <c r="J578" s="225">
        <f>ROUND(I578*H578,2)</f>
        <v>0</v>
      </c>
      <c r="K578" s="221" t="s">
        <v>197</v>
      </c>
      <c r="L578" s="45"/>
      <c r="M578" s="226" t="s">
        <v>1</v>
      </c>
      <c r="N578" s="227" t="s">
        <v>43</v>
      </c>
      <c r="O578" s="92"/>
      <c r="P578" s="228">
        <f>O578*H578</f>
        <v>0</v>
      </c>
      <c r="Q578" s="228">
        <v>2.5018699999999998</v>
      </c>
      <c r="R578" s="228">
        <f>Q578*H578</f>
        <v>20.715483599999995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210</v>
      </c>
      <c r="AT578" s="230" t="s">
        <v>193</v>
      </c>
      <c r="AU578" s="230" t="s">
        <v>88</v>
      </c>
      <c r="AY578" s="18" t="s">
        <v>190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86</v>
      </c>
      <c r="BK578" s="231">
        <f>ROUND(I578*H578,2)</f>
        <v>0</v>
      </c>
      <c r="BL578" s="18" t="s">
        <v>210</v>
      </c>
      <c r="BM578" s="230" t="s">
        <v>957</v>
      </c>
    </row>
    <row r="579" s="2" customFormat="1" ht="16.5" customHeight="1">
      <c r="A579" s="39"/>
      <c r="B579" s="40"/>
      <c r="C579" s="219" t="s">
        <v>958</v>
      </c>
      <c r="D579" s="219" t="s">
        <v>193</v>
      </c>
      <c r="E579" s="220" t="s">
        <v>439</v>
      </c>
      <c r="F579" s="221" t="s">
        <v>440</v>
      </c>
      <c r="G579" s="222" t="s">
        <v>292</v>
      </c>
      <c r="H579" s="223">
        <v>44.68</v>
      </c>
      <c r="I579" s="224"/>
      <c r="J579" s="225">
        <f>ROUND(I579*H579,2)</f>
        <v>0</v>
      </c>
      <c r="K579" s="221" t="s">
        <v>197</v>
      </c>
      <c r="L579" s="45"/>
      <c r="M579" s="226" t="s">
        <v>1</v>
      </c>
      <c r="N579" s="227" t="s">
        <v>43</v>
      </c>
      <c r="O579" s="92"/>
      <c r="P579" s="228">
        <f>O579*H579</f>
        <v>0</v>
      </c>
      <c r="Q579" s="228">
        <v>0.0029399999999999999</v>
      </c>
      <c r="R579" s="228">
        <f>Q579*H579</f>
        <v>0.13135919999999998</v>
      </c>
      <c r="S579" s="228">
        <v>0</v>
      </c>
      <c r="T579" s="22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0" t="s">
        <v>210</v>
      </c>
      <c r="AT579" s="230" t="s">
        <v>193</v>
      </c>
      <c r="AU579" s="230" t="s">
        <v>88</v>
      </c>
      <c r="AY579" s="18" t="s">
        <v>190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8" t="s">
        <v>86</v>
      </c>
      <c r="BK579" s="231">
        <f>ROUND(I579*H579,2)</f>
        <v>0</v>
      </c>
      <c r="BL579" s="18" t="s">
        <v>210</v>
      </c>
      <c r="BM579" s="230" t="s">
        <v>959</v>
      </c>
    </row>
    <row r="580" s="2" customFormat="1" ht="16.5" customHeight="1">
      <c r="A580" s="39"/>
      <c r="B580" s="40"/>
      <c r="C580" s="219" t="s">
        <v>960</v>
      </c>
      <c r="D580" s="219" t="s">
        <v>193</v>
      </c>
      <c r="E580" s="220" t="s">
        <v>443</v>
      </c>
      <c r="F580" s="221" t="s">
        <v>444</v>
      </c>
      <c r="G580" s="222" t="s">
        <v>292</v>
      </c>
      <c r="H580" s="223">
        <v>44.68</v>
      </c>
      <c r="I580" s="224"/>
      <c r="J580" s="225">
        <f>ROUND(I580*H580,2)</f>
        <v>0</v>
      </c>
      <c r="K580" s="221" t="s">
        <v>197</v>
      </c>
      <c r="L580" s="45"/>
      <c r="M580" s="226" t="s">
        <v>1</v>
      </c>
      <c r="N580" s="227" t="s">
        <v>43</v>
      </c>
      <c r="O580" s="92"/>
      <c r="P580" s="228">
        <f>O580*H580</f>
        <v>0</v>
      </c>
      <c r="Q580" s="228">
        <v>0</v>
      </c>
      <c r="R580" s="228">
        <f>Q580*H580</f>
        <v>0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210</v>
      </c>
      <c r="AT580" s="230" t="s">
        <v>193</v>
      </c>
      <c r="AU580" s="230" t="s">
        <v>88</v>
      </c>
      <c r="AY580" s="18" t="s">
        <v>190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86</v>
      </c>
      <c r="BK580" s="231">
        <f>ROUND(I580*H580,2)</f>
        <v>0</v>
      </c>
      <c r="BL580" s="18" t="s">
        <v>210</v>
      </c>
      <c r="BM580" s="230" t="s">
        <v>961</v>
      </c>
    </row>
    <row r="581" s="2" customFormat="1" ht="33" customHeight="1">
      <c r="A581" s="39"/>
      <c r="B581" s="40"/>
      <c r="C581" s="219" t="s">
        <v>962</v>
      </c>
      <c r="D581" s="219" t="s">
        <v>193</v>
      </c>
      <c r="E581" s="220" t="s">
        <v>963</v>
      </c>
      <c r="F581" s="221" t="s">
        <v>964</v>
      </c>
      <c r="G581" s="222" t="s">
        <v>292</v>
      </c>
      <c r="H581" s="223">
        <v>126.7</v>
      </c>
      <c r="I581" s="224"/>
      <c r="J581" s="225">
        <f>ROUND(I581*H581,2)</f>
        <v>0</v>
      </c>
      <c r="K581" s="221" t="s">
        <v>197</v>
      </c>
      <c r="L581" s="45"/>
      <c r="M581" s="226" t="s">
        <v>1</v>
      </c>
      <c r="N581" s="227" t="s">
        <v>43</v>
      </c>
      <c r="O581" s="92"/>
      <c r="P581" s="228">
        <f>O581*H581</f>
        <v>0</v>
      </c>
      <c r="Q581" s="228">
        <v>0.23132</v>
      </c>
      <c r="R581" s="228">
        <f>Q581*H581</f>
        <v>29.308244000000002</v>
      </c>
      <c r="S581" s="228">
        <v>0</v>
      </c>
      <c r="T581" s="229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0" t="s">
        <v>210</v>
      </c>
      <c r="AT581" s="230" t="s">
        <v>193</v>
      </c>
      <c r="AU581" s="230" t="s">
        <v>88</v>
      </c>
      <c r="AY581" s="18" t="s">
        <v>190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18" t="s">
        <v>86</v>
      </c>
      <c r="BK581" s="231">
        <f>ROUND(I581*H581,2)</f>
        <v>0</v>
      </c>
      <c r="BL581" s="18" t="s">
        <v>210</v>
      </c>
      <c r="BM581" s="230" t="s">
        <v>965</v>
      </c>
    </row>
    <row r="582" s="2" customFormat="1" ht="24.15" customHeight="1">
      <c r="A582" s="39"/>
      <c r="B582" s="40"/>
      <c r="C582" s="219" t="s">
        <v>966</v>
      </c>
      <c r="D582" s="219" t="s">
        <v>193</v>
      </c>
      <c r="E582" s="220" t="s">
        <v>967</v>
      </c>
      <c r="F582" s="221" t="s">
        <v>968</v>
      </c>
      <c r="G582" s="222" t="s">
        <v>224</v>
      </c>
      <c r="H582" s="223">
        <v>52.32</v>
      </c>
      <c r="I582" s="224"/>
      <c r="J582" s="225">
        <f>ROUND(I582*H582,2)</f>
        <v>0</v>
      </c>
      <c r="K582" s="221" t="s">
        <v>197</v>
      </c>
      <c r="L582" s="45"/>
      <c r="M582" s="226" t="s">
        <v>1</v>
      </c>
      <c r="N582" s="227" t="s">
        <v>43</v>
      </c>
      <c r="O582" s="92"/>
      <c r="P582" s="228">
        <f>O582*H582</f>
        <v>0</v>
      </c>
      <c r="Q582" s="228">
        <v>2.5018699999999998</v>
      </c>
      <c r="R582" s="228">
        <f>Q582*H582</f>
        <v>130.89783839999998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210</v>
      </c>
      <c r="AT582" s="230" t="s">
        <v>193</v>
      </c>
      <c r="AU582" s="230" t="s">
        <v>88</v>
      </c>
      <c r="AY582" s="18" t="s">
        <v>190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86</v>
      </c>
      <c r="BK582" s="231">
        <f>ROUND(I582*H582,2)</f>
        <v>0</v>
      </c>
      <c r="BL582" s="18" t="s">
        <v>210</v>
      </c>
      <c r="BM582" s="230" t="s">
        <v>969</v>
      </c>
    </row>
    <row r="583" s="2" customFormat="1" ht="24.15" customHeight="1">
      <c r="A583" s="39"/>
      <c r="B583" s="40"/>
      <c r="C583" s="219" t="s">
        <v>970</v>
      </c>
      <c r="D583" s="219" t="s">
        <v>193</v>
      </c>
      <c r="E583" s="220" t="s">
        <v>971</v>
      </c>
      <c r="F583" s="221" t="s">
        <v>972</v>
      </c>
      <c r="G583" s="222" t="s">
        <v>224</v>
      </c>
      <c r="H583" s="223">
        <v>45.350000000000001</v>
      </c>
      <c r="I583" s="224"/>
      <c r="J583" s="225">
        <f>ROUND(I583*H583,2)</f>
        <v>0</v>
      </c>
      <c r="K583" s="221" t="s">
        <v>197</v>
      </c>
      <c r="L583" s="45"/>
      <c r="M583" s="226" t="s">
        <v>1</v>
      </c>
      <c r="N583" s="227" t="s">
        <v>43</v>
      </c>
      <c r="O583" s="92"/>
      <c r="P583" s="228">
        <f>O583*H583</f>
        <v>0</v>
      </c>
      <c r="Q583" s="228">
        <v>2.5018699999999998</v>
      </c>
      <c r="R583" s="228">
        <f>Q583*H583</f>
        <v>113.45980449999999</v>
      </c>
      <c r="S583" s="228">
        <v>0</v>
      </c>
      <c r="T583" s="229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0" t="s">
        <v>210</v>
      </c>
      <c r="AT583" s="230" t="s">
        <v>193</v>
      </c>
      <c r="AU583" s="230" t="s">
        <v>88</v>
      </c>
      <c r="AY583" s="18" t="s">
        <v>190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18" t="s">
        <v>86</v>
      </c>
      <c r="BK583" s="231">
        <f>ROUND(I583*H583,2)</f>
        <v>0</v>
      </c>
      <c r="BL583" s="18" t="s">
        <v>210</v>
      </c>
      <c r="BM583" s="230" t="s">
        <v>973</v>
      </c>
    </row>
    <row r="584" s="2" customFormat="1" ht="16.5" customHeight="1">
      <c r="A584" s="39"/>
      <c r="B584" s="40"/>
      <c r="C584" s="219" t="s">
        <v>974</v>
      </c>
      <c r="D584" s="219" t="s">
        <v>193</v>
      </c>
      <c r="E584" s="220" t="s">
        <v>454</v>
      </c>
      <c r="F584" s="221" t="s">
        <v>455</v>
      </c>
      <c r="G584" s="222" t="s">
        <v>292</v>
      </c>
      <c r="H584" s="223">
        <v>108.87000000000001</v>
      </c>
      <c r="I584" s="224"/>
      <c r="J584" s="225">
        <f>ROUND(I584*H584,2)</f>
        <v>0</v>
      </c>
      <c r="K584" s="221" t="s">
        <v>197</v>
      </c>
      <c r="L584" s="45"/>
      <c r="M584" s="226" t="s">
        <v>1</v>
      </c>
      <c r="N584" s="227" t="s">
        <v>43</v>
      </c>
      <c r="O584" s="92"/>
      <c r="P584" s="228">
        <f>O584*H584</f>
        <v>0</v>
      </c>
      <c r="Q584" s="228">
        <v>0.0026900000000000001</v>
      </c>
      <c r="R584" s="228">
        <f>Q584*H584</f>
        <v>0.29286030000000002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210</v>
      </c>
      <c r="AT584" s="230" t="s">
        <v>193</v>
      </c>
      <c r="AU584" s="230" t="s">
        <v>88</v>
      </c>
      <c r="AY584" s="18" t="s">
        <v>190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86</v>
      </c>
      <c r="BK584" s="231">
        <f>ROUND(I584*H584,2)</f>
        <v>0</v>
      </c>
      <c r="BL584" s="18" t="s">
        <v>210</v>
      </c>
      <c r="BM584" s="230" t="s">
        <v>975</v>
      </c>
    </row>
    <row r="585" s="2" customFormat="1" ht="16.5" customHeight="1">
      <c r="A585" s="39"/>
      <c r="B585" s="40"/>
      <c r="C585" s="219" t="s">
        <v>976</v>
      </c>
      <c r="D585" s="219" t="s">
        <v>193</v>
      </c>
      <c r="E585" s="220" t="s">
        <v>457</v>
      </c>
      <c r="F585" s="221" t="s">
        <v>458</v>
      </c>
      <c r="G585" s="222" t="s">
        <v>292</v>
      </c>
      <c r="H585" s="223">
        <v>108.87000000000001</v>
      </c>
      <c r="I585" s="224"/>
      <c r="J585" s="225">
        <f>ROUND(I585*H585,2)</f>
        <v>0</v>
      </c>
      <c r="K585" s="221" t="s">
        <v>197</v>
      </c>
      <c r="L585" s="45"/>
      <c r="M585" s="226" t="s">
        <v>1</v>
      </c>
      <c r="N585" s="227" t="s">
        <v>43</v>
      </c>
      <c r="O585" s="92"/>
      <c r="P585" s="228">
        <f>O585*H585</f>
        <v>0</v>
      </c>
      <c r="Q585" s="228">
        <v>0</v>
      </c>
      <c r="R585" s="228">
        <f>Q585*H585</f>
        <v>0</v>
      </c>
      <c r="S585" s="228">
        <v>0</v>
      </c>
      <c r="T585" s="229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0" t="s">
        <v>210</v>
      </c>
      <c r="AT585" s="230" t="s">
        <v>193</v>
      </c>
      <c r="AU585" s="230" t="s">
        <v>88</v>
      </c>
      <c r="AY585" s="18" t="s">
        <v>190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8" t="s">
        <v>86</v>
      </c>
      <c r="BK585" s="231">
        <f>ROUND(I585*H585,2)</f>
        <v>0</v>
      </c>
      <c r="BL585" s="18" t="s">
        <v>210</v>
      </c>
      <c r="BM585" s="230" t="s">
        <v>977</v>
      </c>
    </row>
    <row r="586" s="2" customFormat="1" ht="16.5" customHeight="1">
      <c r="A586" s="39"/>
      <c r="B586" s="40"/>
      <c r="C586" s="219" t="s">
        <v>978</v>
      </c>
      <c r="D586" s="219" t="s">
        <v>193</v>
      </c>
      <c r="E586" s="220" t="s">
        <v>979</v>
      </c>
      <c r="F586" s="221" t="s">
        <v>980</v>
      </c>
      <c r="G586" s="222" t="s">
        <v>981</v>
      </c>
      <c r="H586" s="223">
        <v>35</v>
      </c>
      <c r="I586" s="224"/>
      <c r="J586" s="225">
        <f>ROUND(I586*H586,2)</f>
        <v>0</v>
      </c>
      <c r="K586" s="221" t="s">
        <v>1</v>
      </c>
      <c r="L586" s="45"/>
      <c r="M586" s="226" t="s">
        <v>1</v>
      </c>
      <c r="N586" s="227" t="s">
        <v>43</v>
      </c>
      <c r="O586" s="92"/>
      <c r="P586" s="228">
        <f>O586*H586</f>
        <v>0</v>
      </c>
      <c r="Q586" s="228">
        <v>0</v>
      </c>
      <c r="R586" s="228">
        <f>Q586*H586</f>
        <v>0</v>
      </c>
      <c r="S586" s="228">
        <v>0</v>
      </c>
      <c r="T586" s="22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0" t="s">
        <v>210</v>
      </c>
      <c r="AT586" s="230" t="s">
        <v>193</v>
      </c>
      <c r="AU586" s="230" t="s">
        <v>88</v>
      </c>
      <c r="AY586" s="18" t="s">
        <v>190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8" t="s">
        <v>86</v>
      </c>
      <c r="BK586" s="231">
        <f>ROUND(I586*H586,2)</f>
        <v>0</v>
      </c>
      <c r="BL586" s="18" t="s">
        <v>210</v>
      </c>
      <c r="BM586" s="230" t="s">
        <v>982</v>
      </c>
    </row>
    <row r="587" s="2" customFormat="1" ht="16.5" customHeight="1">
      <c r="A587" s="39"/>
      <c r="B587" s="40"/>
      <c r="C587" s="219" t="s">
        <v>983</v>
      </c>
      <c r="D587" s="219" t="s">
        <v>193</v>
      </c>
      <c r="E587" s="220" t="s">
        <v>984</v>
      </c>
      <c r="F587" s="221" t="s">
        <v>985</v>
      </c>
      <c r="G587" s="222" t="s">
        <v>273</v>
      </c>
      <c r="H587" s="223">
        <v>1</v>
      </c>
      <c r="I587" s="224"/>
      <c r="J587" s="225">
        <f>ROUND(I587*H587,2)</f>
        <v>0</v>
      </c>
      <c r="K587" s="221" t="s">
        <v>1</v>
      </c>
      <c r="L587" s="45"/>
      <c r="M587" s="226" t="s">
        <v>1</v>
      </c>
      <c r="N587" s="227" t="s">
        <v>43</v>
      </c>
      <c r="O587" s="92"/>
      <c r="P587" s="228">
        <f>O587*H587</f>
        <v>0</v>
      </c>
      <c r="Q587" s="228">
        <v>0</v>
      </c>
      <c r="R587" s="228">
        <f>Q587*H587</f>
        <v>0</v>
      </c>
      <c r="S587" s="228">
        <v>0</v>
      </c>
      <c r="T587" s="229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0" t="s">
        <v>210</v>
      </c>
      <c r="AT587" s="230" t="s">
        <v>193</v>
      </c>
      <c r="AU587" s="230" t="s">
        <v>88</v>
      </c>
      <c r="AY587" s="18" t="s">
        <v>190</v>
      </c>
      <c r="BE587" s="231">
        <f>IF(N587="základní",J587,0)</f>
        <v>0</v>
      </c>
      <c r="BF587" s="231">
        <f>IF(N587="snížená",J587,0)</f>
        <v>0</v>
      </c>
      <c r="BG587" s="231">
        <f>IF(N587="zákl. přenesená",J587,0)</f>
        <v>0</v>
      </c>
      <c r="BH587" s="231">
        <f>IF(N587="sníž. přenesená",J587,0)</f>
        <v>0</v>
      </c>
      <c r="BI587" s="231">
        <f>IF(N587="nulová",J587,0)</f>
        <v>0</v>
      </c>
      <c r="BJ587" s="18" t="s">
        <v>86</v>
      </c>
      <c r="BK587" s="231">
        <f>ROUND(I587*H587,2)</f>
        <v>0</v>
      </c>
      <c r="BL587" s="18" t="s">
        <v>210</v>
      </c>
      <c r="BM587" s="230" t="s">
        <v>986</v>
      </c>
    </row>
    <row r="588" s="2" customFormat="1" ht="16.5" customHeight="1">
      <c r="A588" s="39"/>
      <c r="B588" s="40"/>
      <c r="C588" s="219" t="s">
        <v>987</v>
      </c>
      <c r="D588" s="219" t="s">
        <v>193</v>
      </c>
      <c r="E588" s="220" t="s">
        <v>769</v>
      </c>
      <c r="F588" s="221" t="s">
        <v>770</v>
      </c>
      <c r="G588" s="222" t="s">
        <v>224</v>
      </c>
      <c r="H588" s="223">
        <v>0.27000000000000002</v>
      </c>
      <c r="I588" s="224"/>
      <c r="J588" s="225">
        <f>ROUND(I588*H588,2)</f>
        <v>0</v>
      </c>
      <c r="K588" s="221" t="s">
        <v>197</v>
      </c>
      <c r="L588" s="45"/>
      <c r="M588" s="226" t="s">
        <v>1</v>
      </c>
      <c r="N588" s="227" t="s">
        <v>43</v>
      </c>
      <c r="O588" s="92"/>
      <c r="P588" s="228">
        <f>O588*H588</f>
        <v>0</v>
      </c>
      <c r="Q588" s="228">
        <v>2.5018699999999998</v>
      </c>
      <c r="R588" s="228">
        <f>Q588*H588</f>
        <v>0.67550489999999996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210</v>
      </c>
      <c r="AT588" s="230" t="s">
        <v>193</v>
      </c>
      <c r="AU588" s="230" t="s">
        <v>88</v>
      </c>
      <c r="AY588" s="18" t="s">
        <v>190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86</v>
      </c>
      <c r="BK588" s="231">
        <f>ROUND(I588*H588,2)</f>
        <v>0</v>
      </c>
      <c r="BL588" s="18" t="s">
        <v>210</v>
      </c>
      <c r="BM588" s="230" t="s">
        <v>988</v>
      </c>
    </row>
    <row r="589" s="2" customFormat="1" ht="16.5" customHeight="1">
      <c r="A589" s="39"/>
      <c r="B589" s="40"/>
      <c r="C589" s="219" t="s">
        <v>989</v>
      </c>
      <c r="D589" s="219" t="s">
        <v>193</v>
      </c>
      <c r="E589" s="220" t="s">
        <v>990</v>
      </c>
      <c r="F589" s="221" t="s">
        <v>991</v>
      </c>
      <c r="G589" s="222" t="s">
        <v>292</v>
      </c>
      <c r="H589" s="223">
        <v>1.02</v>
      </c>
      <c r="I589" s="224"/>
      <c r="J589" s="225">
        <f>ROUND(I589*H589,2)</f>
        <v>0</v>
      </c>
      <c r="K589" s="221" t="s">
        <v>197</v>
      </c>
      <c r="L589" s="45"/>
      <c r="M589" s="226" t="s">
        <v>1</v>
      </c>
      <c r="N589" s="227" t="s">
        <v>43</v>
      </c>
      <c r="O589" s="92"/>
      <c r="P589" s="228">
        <f>O589*H589</f>
        <v>0</v>
      </c>
      <c r="Q589" s="228">
        <v>0.0012999999999999999</v>
      </c>
      <c r="R589" s="228">
        <f>Q589*H589</f>
        <v>0.0013259999999999999</v>
      </c>
      <c r="S589" s="228">
        <v>0</v>
      </c>
      <c r="T589" s="22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0" t="s">
        <v>210</v>
      </c>
      <c r="AT589" s="230" t="s">
        <v>193</v>
      </c>
      <c r="AU589" s="230" t="s">
        <v>88</v>
      </c>
      <c r="AY589" s="18" t="s">
        <v>190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8" t="s">
        <v>86</v>
      </c>
      <c r="BK589" s="231">
        <f>ROUND(I589*H589,2)</f>
        <v>0</v>
      </c>
      <c r="BL589" s="18" t="s">
        <v>210</v>
      </c>
      <c r="BM589" s="230" t="s">
        <v>992</v>
      </c>
    </row>
    <row r="590" s="2" customFormat="1" ht="16.5" customHeight="1">
      <c r="A590" s="39"/>
      <c r="B590" s="40"/>
      <c r="C590" s="219" t="s">
        <v>993</v>
      </c>
      <c r="D590" s="219" t="s">
        <v>193</v>
      </c>
      <c r="E590" s="220" t="s">
        <v>994</v>
      </c>
      <c r="F590" s="221" t="s">
        <v>995</v>
      </c>
      <c r="G590" s="222" t="s">
        <v>292</v>
      </c>
      <c r="H590" s="223">
        <v>1.02</v>
      </c>
      <c r="I590" s="224"/>
      <c r="J590" s="225">
        <f>ROUND(I590*H590,2)</f>
        <v>0</v>
      </c>
      <c r="K590" s="221" t="s">
        <v>197</v>
      </c>
      <c r="L590" s="45"/>
      <c r="M590" s="226" t="s">
        <v>1</v>
      </c>
      <c r="N590" s="227" t="s">
        <v>43</v>
      </c>
      <c r="O590" s="92"/>
      <c r="P590" s="228">
        <f>O590*H590</f>
        <v>0</v>
      </c>
      <c r="Q590" s="228">
        <v>4.0000000000000003E-05</v>
      </c>
      <c r="R590" s="228">
        <f>Q590*H590</f>
        <v>4.0800000000000002E-05</v>
      </c>
      <c r="S590" s="228">
        <v>0</v>
      </c>
      <c r="T590" s="229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0" t="s">
        <v>210</v>
      </c>
      <c r="AT590" s="230" t="s">
        <v>193</v>
      </c>
      <c r="AU590" s="230" t="s">
        <v>88</v>
      </c>
      <c r="AY590" s="18" t="s">
        <v>190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18" t="s">
        <v>86</v>
      </c>
      <c r="BK590" s="231">
        <f>ROUND(I590*H590,2)</f>
        <v>0</v>
      </c>
      <c r="BL590" s="18" t="s">
        <v>210</v>
      </c>
      <c r="BM590" s="230" t="s">
        <v>996</v>
      </c>
    </row>
    <row r="591" s="12" customFormat="1" ht="22.8" customHeight="1">
      <c r="A591" s="12"/>
      <c r="B591" s="203"/>
      <c r="C591" s="204"/>
      <c r="D591" s="205" t="s">
        <v>77</v>
      </c>
      <c r="E591" s="217" t="s">
        <v>252</v>
      </c>
      <c r="F591" s="217" t="s">
        <v>294</v>
      </c>
      <c r="G591" s="204"/>
      <c r="H591" s="204"/>
      <c r="I591" s="207"/>
      <c r="J591" s="218">
        <f>BK591</f>
        <v>0</v>
      </c>
      <c r="K591" s="204"/>
      <c r="L591" s="209"/>
      <c r="M591" s="210"/>
      <c r="N591" s="211"/>
      <c r="O591" s="211"/>
      <c r="P591" s="212">
        <f>SUM(P592:P594)</f>
        <v>0</v>
      </c>
      <c r="Q591" s="211"/>
      <c r="R591" s="212">
        <f>SUM(R592:R594)</f>
        <v>0.022348499999999997</v>
      </c>
      <c r="S591" s="211"/>
      <c r="T591" s="213">
        <f>SUM(T592:T594)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214" t="s">
        <v>86</v>
      </c>
      <c r="AT591" s="215" t="s">
        <v>77</v>
      </c>
      <c r="AU591" s="215" t="s">
        <v>86</v>
      </c>
      <c r="AY591" s="214" t="s">
        <v>190</v>
      </c>
      <c r="BK591" s="216">
        <f>SUM(BK592:BK594)</f>
        <v>0</v>
      </c>
    </row>
    <row r="592" s="2" customFormat="1" ht="24.15" customHeight="1">
      <c r="A592" s="39"/>
      <c r="B592" s="40"/>
      <c r="C592" s="219" t="s">
        <v>997</v>
      </c>
      <c r="D592" s="219" t="s">
        <v>193</v>
      </c>
      <c r="E592" s="220" t="s">
        <v>296</v>
      </c>
      <c r="F592" s="221" t="s">
        <v>297</v>
      </c>
      <c r="G592" s="222" t="s">
        <v>292</v>
      </c>
      <c r="H592" s="223">
        <v>49.079999999999998</v>
      </c>
      <c r="I592" s="224"/>
      <c r="J592" s="225">
        <f>ROUND(I592*H592,2)</f>
        <v>0</v>
      </c>
      <c r="K592" s="221" t="s">
        <v>197</v>
      </c>
      <c r="L592" s="45"/>
      <c r="M592" s="226" t="s">
        <v>1</v>
      </c>
      <c r="N592" s="227" t="s">
        <v>43</v>
      </c>
      <c r="O592" s="92"/>
      <c r="P592" s="228">
        <f>O592*H592</f>
        <v>0</v>
      </c>
      <c r="Q592" s="228">
        <v>0.00010000000000000001</v>
      </c>
      <c r="R592" s="228">
        <f>Q592*H592</f>
        <v>0.004908</v>
      </c>
      <c r="S592" s="228">
        <v>0</v>
      </c>
      <c r="T592" s="22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0" t="s">
        <v>210</v>
      </c>
      <c r="AT592" s="230" t="s">
        <v>193</v>
      </c>
      <c r="AU592" s="230" t="s">
        <v>88</v>
      </c>
      <c r="AY592" s="18" t="s">
        <v>190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8" t="s">
        <v>86</v>
      </c>
      <c r="BK592" s="231">
        <f>ROUND(I592*H592,2)</f>
        <v>0</v>
      </c>
      <c r="BL592" s="18" t="s">
        <v>210</v>
      </c>
      <c r="BM592" s="230" t="s">
        <v>998</v>
      </c>
    </row>
    <row r="593" s="2" customFormat="1" ht="24.15" customHeight="1">
      <c r="A593" s="39"/>
      <c r="B593" s="40"/>
      <c r="C593" s="255" t="s">
        <v>999</v>
      </c>
      <c r="D593" s="255" t="s">
        <v>299</v>
      </c>
      <c r="E593" s="256" t="s">
        <v>300</v>
      </c>
      <c r="F593" s="257" t="s">
        <v>301</v>
      </c>
      <c r="G593" s="258" t="s">
        <v>292</v>
      </c>
      <c r="H593" s="259">
        <v>58.134999999999998</v>
      </c>
      <c r="I593" s="260"/>
      <c r="J593" s="261">
        <f>ROUND(I593*H593,2)</f>
        <v>0</v>
      </c>
      <c r="K593" s="257" t="s">
        <v>197</v>
      </c>
      <c r="L593" s="262"/>
      <c r="M593" s="263" t="s">
        <v>1</v>
      </c>
      <c r="N593" s="264" t="s">
        <v>43</v>
      </c>
      <c r="O593" s="92"/>
      <c r="P593" s="228">
        <f>O593*H593</f>
        <v>0</v>
      </c>
      <c r="Q593" s="228">
        <v>0.00029999999999999997</v>
      </c>
      <c r="R593" s="228">
        <f>Q593*H593</f>
        <v>0.017440499999999998</v>
      </c>
      <c r="S593" s="228">
        <v>0</v>
      </c>
      <c r="T593" s="22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0" t="s">
        <v>202</v>
      </c>
      <c r="AT593" s="230" t="s">
        <v>299</v>
      </c>
      <c r="AU593" s="230" t="s">
        <v>88</v>
      </c>
      <c r="AY593" s="18" t="s">
        <v>190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8" t="s">
        <v>86</v>
      </c>
      <c r="BK593" s="231">
        <f>ROUND(I593*H593,2)</f>
        <v>0</v>
      </c>
      <c r="BL593" s="18" t="s">
        <v>210</v>
      </c>
      <c r="BM593" s="230" t="s">
        <v>1000</v>
      </c>
    </row>
    <row r="594" s="13" customFormat="1">
      <c r="A594" s="13"/>
      <c r="B594" s="232"/>
      <c r="C594" s="233"/>
      <c r="D594" s="234" t="s">
        <v>218</v>
      </c>
      <c r="E594" s="233"/>
      <c r="F594" s="236" t="s">
        <v>1001</v>
      </c>
      <c r="G594" s="233"/>
      <c r="H594" s="237">
        <v>58.134999999999998</v>
      </c>
      <c r="I594" s="238"/>
      <c r="J594" s="233"/>
      <c r="K594" s="233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218</v>
      </c>
      <c r="AU594" s="243" t="s">
        <v>88</v>
      </c>
      <c r="AV594" s="13" t="s">
        <v>88</v>
      </c>
      <c r="AW594" s="13" t="s">
        <v>4</v>
      </c>
      <c r="AX594" s="13" t="s">
        <v>86</v>
      </c>
      <c r="AY594" s="243" t="s">
        <v>190</v>
      </c>
    </row>
    <row r="595" s="12" customFormat="1" ht="22.8" customHeight="1">
      <c r="A595" s="12"/>
      <c r="B595" s="203"/>
      <c r="C595" s="204"/>
      <c r="D595" s="205" t="s">
        <v>77</v>
      </c>
      <c r="E595" s="217" t="s">
        <v>335</v>
      </c>
      <c r="F595" s="217" t="s">
        <v>464</v>
      </c>
      <c r="G595" s="204"/>
      <c r="H595" s="204"/>
      <c r="I595" s="207"/>
      <c r="J595" s="218">
        <f>BK595</f>
        <v>0</v>
      </c>
      <c r="K595" s="204"/>
      <c r="L595" s="209"/>
      <c r="M595" s="210"/>
      <c r="N595" s="211"/>
      <c r="O595" s="211"/>
      <c r="P595" s="212">
        <f>SUM(P596:P601)</f>
        <v>0</v>
      </c>
      <c r="Q595" s="211"/>
      <c r="R595" s="212">
        <f>SUM(R596:R601)</f>
        <v>84.066104200000012</v>
      </c>
      <c r="S595" s="211"/>
      <c r="T595" s="213">
        <f>SUM(T596:T601)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14" t="s">
        <v>86</v>
      </c>
      <c r="AT595" s="215" t="s">
        <v>77</v>
      </c>
      <c r="AU595" s="215" t="s">
        <v>86</v>
      </c>
      <c r="AY595" s="214" t="s">
        <v>190</v>
      </c>
      <c r="BK595" s="216">
        <f>SUM(BK596:BK601)</f>
        <v>0</v>
      </c>
    </row>
    <row r="596" s="2" customFormat="1" ht="37.8" customHeight="1">
      <c r="A596" s="39"/>
      <c r="B596" s="40"/>
      <c r="C596" s="219" t="s">
        <v>1002</v>
      </c>
      <c r="D596" s="219" t="s">
        <v>193</v>
      </c>
      <c r="E596" s="220" t="s">
        <v>773</v>
      </c>
      <c r="F596" s="221" t="s">
        <v>774</v>
      </c>
      <c r="G596" s="222" t="s">
        <v>292</v>
      </c>
      <c r="H596" s="223">
        <v>141.56</v>
      </c>
      <c r="I596" s="224"/>
      <c r="J596" s="225">
        <f>ROUND(I596*H596,2)</f>
        <v>0</v>
      </c>
      <c r="K596" s="221" t="s">
        <v>197</v>
      </c>
      <c r="L596" s="45"/>
      <c r="M596" s="226" t="s">
        <v>1</v>
      </c>
      <c r="N596" s="227" t="s">
        <v>43</v>
      </c>
      <c r="O596" s="92"/>
      <c r="P596" s="228">
        <f>O596*H596</f>
        <v>0</v>
      </c>
      <c r="Q596" s="228">
        <v>0.37678</v>
      </c>
      <c r="R596" s="228">
        <f>Q596*H596</f>
        <v>53.336976800000002</v>
      </c>
      <c r="S596" s="228">
        <v>0</v>
      </c>
      <c r="T596" s="22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0" t="s">
        <v>210</v>
      </c>
      <c r="AT596" s="230" t="s">
        <v>193</v>
      </c>
      <c r="AU596" s="230" t="s">
        <v>88</v>
      </c>
      <c r="AY596" s="18" t="s">
        <v>190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8" t="s">
        <v>86</v>
      </c>
      <c r="BK596" s="231">
        <f>ROUND(I596*H596,2)</f>
        <v>0</v>
      </c>
      <c r="BL596" s="18" t="s">
        <v>210</v>
      </c>
      <c r="BM596" s="230" t="s">
        <v>1003</v>
      </c>
    </row>
    <row r="597" s="2" customFormat="1" ht="16.5" customHeight="1">
      <c r="A597" s="39"/>
      <c r="B597" s="40"/>
      <c r="C597" s="219" t="s">
        <v>1004</v>
      </c>
      <c r="D597" s="219" t="s">
        <v>193</v>
      </c>
      <c r="E597" s="220" t="s">
        <v>474</v>
      </c>
      <c r="F597" s="221" t="s">
        <v>475</v>
      </c>
      <c r="G597" s="222" t="s">
        <v>244</v>
      </c>
      <c r="H597" s="223">
        <v>22.5</v>
      </c>
      <c r="I597" s="224"/>
      <c r="J597" s="225">
        <f>ROUND(I597*H597,2)</f>
        <v>0</v>
      </c>
      <c r="K597" s="221" t="s">
        <v>197</v>
      </c>
      <c r="L597" s="45"/>
      <c r="M597" s="226" t="s">
        <v>1</v>
      </c>
      <c r="N597" s="227" t="s">
        <v>43</v>
      </c>
      <c r="O597" s="92"/>
      <c r="P597" s="228">
        <f>O597*H597</f>
        <v>0</v>
      </c>
      <c r="Q597" s="228">
        <v>1.04922</v>
      </c>
      <c r="R597" s="228">
        <f>Q597*H597</f>
        <v>23.60745</v>
      </c>
      <c r="S597" s="228">
        <v>0</v>
      </c>
      <c r="T597" s="22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0" t="s">
        <v>210</v>
      </c>
      <c r="AT597" s="230" t="s">
        <v>193</v>
      </c>
      <c r="AU597" s="230" t="s">
        <v>88</v>
      </c>
      <c r="AY597" s="18" t="s">
        <v>190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8" t="s">
        <v>86</v>
      </c>
      <c r="BK597" s="231">
        <f>ROUND(I597*H597,2)</f>
        <v>0</v>
      </c>
      <c r="BL597" s="18" t="s">
        <v>210</v>
      </c>
      <c r="BM597" s="230" t="s">
        <v>1005</v>
      </c>
    </row>
    <row r="598" s="2" customFormat="1" ht="16.5" customHeight="1">
      <c r="A598" s="39"/>
      <c r="B598" s="40"/>
      <c r="C598" s="219" t="s">
        <v>1006</v>
      </c>
      <c r="D598" s="219" t="s">
        <v>193</v>
      </c>
      <c r="E598" s="220" t="s">
        <v>779</v>
      </c>
      <c r="F598" s="221" t="s">
        <v>780</v>
      </c>
      <c r="G598" s="222" t="s">
        <v>224</v>
      </c>
      <c r="H598" s="223">
        <v>2.75</v>
      </c>
      <c r="I598" s="224"/>
      <c r="J598" s="225">
        <f>ROUND(I598*H598,2)</f>
        <v>0</v>
      </c>
      <c r="K598" s="221" t="s">
        <v>197</v>
      </c>
      <c r="L598" s="45"/>
      <c r="M598" s="226" t="s">
        <v>1</v>
      </c>
      <c r="N598" s="227" t="s">
        <v>43</v>
      </c>
      <c r="O598" s="92"/>
      <c r="P598" s="228">
        <f>O598*H598</f>
        <v>0</v>
      </c>
      <c r="Q598" s="228">
        <v>2.5018699999999998</v>
      </c>
      <c r="R598" s="228">
        <f>Q598*H598</f>
        <v>6.8801424999999998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210</v>
      </c>
      <c r="AT598" s="230" t="s">
        <v>193</v>
      </c>
      <c r="AU598" s="230" t="s">
        <v>88</v>
      </c>
      <c r="AY598" s="18" t="s">
        <v>190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86</v>
      </c>
      <c r="BK598" s="231">
        <f>ROUND(I598*H598,2)</f>
        <v>0</v>
      </c>
      <c r="BL598" s="18" t="s">
        <v>210</v>
      </c>
      <c r="BM598" s="230" t="s">
        <v>1007</v>
      </c>
    </row>
    <row r="599" s="2" customFormat="1" ht="24.15" customHeight="1">
      <c r="A599" s="39"/>
      <c r="B599" s="40"/>
      <c r="C599" s="219" t="s">
        <v>1008</v>
      </c>
      <c r="D599" s="219" t="s">
        <v>193</v>
      </c>
      <c r="E599" s="220" t="s">
        <v>783</v>
      </c>
      <c r="F599" s="221" t="s">
        <v>784</v>
      </c>
      <c r="G599" s="222" t="s">
        <v>292</v>
      </c>
      <c r="H599" s="223">
        <v>22.969999999999999</v>
      </c>
      <c r="I599" s="224"/>
      <c r="J599" s="225">
        <f>ROUND(I599*H599,2)</f>
        <v>0</v>
      </c>
      <c r="K599" s="221" t="s">
        <v>197</v>
      </c>
      <c r="L599" s="45"/>
      <c r="M599" s="226" t="s">
        <v>1</v>
      </c>
      <c r="N599" s="227" t="s">
        <v>43</v>
      </c>
      <c r="O599" s="92"/>
      <c r="P599" s="228">
        <f>O599*H599</f>
        <v>0</v>
      </c>
      <c r="Q599" s="228">
        <v>0.0027499999999999998</v>
      </c>
      <c r="R599" s="228">
        <f>Q599*H599</f>
        <v>0.063167499999999988</v>
      </c>
      <c r="S599" s="228">
        <v>0</v>
      </c>
      <c r="T599" s="229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0" t="s">
        <v>210</v>
      </c>
      <c r="AT599" s="230" t="s">
        <v>193</v>
      </c>
      <c r="AU599" s="230" t="s">
        <v>88</v>
      </c>
      <c r="AY599" s="18" t="s">
        <v>190</v>
      </c>
      <c r="BE599" s="231">
        <f>IF(N599="základní",J599,0)</f>
        <v>0</v>
      </c>
      <c r="BF599" s="231">
        <f>IF(N599="snížená",J599,0)</f>
        <v>0</v>
      </c>
      <c r="BG599" s="231">
        <f>IF(N599="zákl. přenesená",J599,0)</f>
        <v>0</v>
      </c>
      <c r="BH599" s="231">
        <f>IF(N599="sníž. přenesená",J599,0)</f>
        <v>0</v>
      </c>
      <c r="BI599" s="231">
        <f>IF(N599="nulová",J599,0)</f>
        <v>0</v>
      </c>
      <c r="BJ599" s="18" t="s">
        <v>86</v>
      </c>
      <c r="BK599" s="231">
        <f>ROUND(I599*H599,2)</f>
        <v>0</v>
      </c>
      <c r="BL599" s="18" t="s">
        <v>210</v>
      </c>
      <c r="BM599" s="230" t="s">
        <v>1009</v>
      </c>
    </row>
    <row r="600" s="2" customFormat="1" ht="24.15" customHeight="1">
      <c r="A600" s="39"/>
      <c r="B600" s="40"/>
      <c r="C600" s="219" t="s">
        <v>1010</v>
      </c>
      <c r="D600" s="219" t="s">
        <v>193</v>
      </c>
      <c r="E600" s="220" t="s">
        <v>787</v>
      </c>
      <c r="F600" s="221" t="s">
        <v>788</v>
      </c>
      <c r="G600" s="222" t="s">
        <v>292</v>
      </c>
      <c r="H600" s="223">
        <v>22.969999999999999</v>
      </c>
      <c r="I600" s="224"/>
      <c r="J600" s="225">
        <f>ROUND(I600*H600,2)</f>
        <v>0</v>
      </c>
      <c r="K600" s="221" t="s">
        <v>197</v>
      </c>
      <c r="L600" s="45"/>
      <c r="M600" s="226" t="s">
        <v>1</v>
      </c>
      <c r="N600" s="227" t="s">
        <v>43</v>
      </c>
      <c r="O600" s="92"/>
      <c r="P600" s="228">
        <f>O600*H600</f>
        <v>0</v>
      </c>
      <c r="Q600" s="228">
        <v>0</v>
      </c>
      <c r="R600" s="228">
        <f>Q600*H600</f>
        <v>0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210</v>
      </c>
      <c r="AT600" s="230" t="s">
        <v>193</v>
      </c>
      <c r="AU600" s="230" t="s">
        <v>88</v>
      </c>
      <c r="AY600" s="18" t="s">
        <v>190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86</v>
      </c>
      <c r="BK600" s="231">
        <f>ROUND(I600*H600,2)</f>
        <v>0</v>
      </c>
      <c r="BL600" s="18" t="s">
        <v>210</v>
      </c>
      <c r="BM600" s="230" t="s">
        <v>1011</v>
      </c>
    </row>
    <row r="601" s="2" customFormat="1" ht="16.5" customHeight="1">
      <c r="A601" s="39"/>
      <c r="B601" s="40"/>
      <c r="C601" s="219" t="s">
        <v>1012</v>
      </c>
      <c r="D601" s="219" t="s">
        <v>193</v>
      </c>
      <c r="E601" s="220" t="s">
        <v>474</v>
      </c>
      <c r="F601" s="221" t="s">
        <v>475</v>
      </c>
      <c r="G601" s="222" t="s">
        <v>244</v>
      </c>
      <c r="H601" s="223">
        <v>0.17000000000000001</v>
      </c>
      <c r="I601" s="224"/>
      <c r="J601" s="225">
        <f>ROUND(I601*H601,2)</f>
        <v>0</v>
      </c>
      <c r="K601" s="221" t="s">
        <v>197</v>
      </c>
      <c r="L601" s="45"/>
      <c r="M601" s="226" t="s">
        <v>1</v>
      </c>
      <c r="N601" s="227" t="s">
        <v>43</v>
      </c>
      <c r="O601" s="92"/>
      <c r="P601" s="228">
        <f>O601*H601</f>
        <v>0</v>
      </c>
      <c r="Q601" s="228">
        <v>1.04922</v>
      </c>
      <c r="R601" s="228">
        <f>Q601*H601</f>
        <v>0.17836740000000001</v>
      </c>
      <c r="S601" s="228">
        <v>0</v>
      </c>
      <c r="T601" s="229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0" t="s">
        <v>210</v>
      </c>
      <c r="AT601" s="230" t="s">
        <v>193</v>
      </c>
      <c r="AU601" s="230" t="s">
        <v>88</v>
      </c>
      <c r="AY601" s="18" t="s">
        <v>190</v>
      </c>
      <c r="BE601" s="231">
        <f>IF(N601="základní",J601,0)</f>
        <v>0</v>
      </c>
      <c r="BF601" s="231">
        <f>IF(N601="snížená",J601,0)</f>
        <v>0</v>
      </c>
      <c r="BG601" s="231">
        <f>IF(N601="zákl. přenesená",J601,0)</f>
        <v>0</v>
      </c>
      <c r="BH601" s="231">
        <f>IF(N601="sníž. přenesená",J601,0)</f>
        <v>0</v>
      </c>
      <c r="BI601" s="231">
        <f>IF(N601="nulová",J601,0)</f>
        <v>0</v>
      </c>
      <c r="BJ601" s="18" t="s">
        <v>86</v>
      </c>
      <c r="BK601" s="231">
        <f>ROUND(I601*H601,2)</f>
        <v>0</v>
      </c>
      <c r="BL601" s="18" t="s">
        <v>210</v>
      </c>
      <c r="BM601" s="230" t="s">
        <v>1013</v>
      </c>
    </row>
    <row r="602" s="12" customFormat="1" ht="22.8" customHeight="1">
      <c r="A602" s="12"/>
      <c r="B602" s="203"/>
      <c r="C602" s="204"/>
      <c r="D602" s="205" t="s">
        <v>77</v>
      </c>
      <c r="E602" s="217" t="s">
        <v>379</v>
      </c>
      <c r="F602" s="217" t="s">
        <v>478</v>
      </c>
      <c r="G602" s="204"/>
      <c r="H602" s="204"/>
      <c r="I602" s="207"/>
      <c r="J602" s="218">
        <f>BK602</f>
        <v>0</v>
      </c>
      <c r="K602" s="204"/>
      <c r="L602" s="209"/>
      <c r="M602" s="210"/>
      <c r="N602" s="211"/>
      <c r="O602" s="211"/>
      <c r="P602" s="212">
        <f>SUM(P603:P604)</f>
        <v>0</v>
      </c>
      <c r="Q602" s="211"/>
      <c r="R602" s="212">
        <f>SUM(R603:R604)</f>
        <v>2.0725199999999999</v>
      </c>
      <c r="S602" s="211"/>
      <c r="T602" s="213">
        <f>SUM(T603:T604)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14" t="s">
        <v>86</v>
      </c>
      <c r="AT602" s="215" t="s">
        <v>77</v>
      </c>
      <c r="AU602" s="215" t="s">
        <v>86</v>
      </c>
      <c r="AY602" s="214" t="s">
        <v>190</v>
      </c>
      <c r="BK602" s="216">
        <f>SUM(BK603:BK604)</f>
        <v>0</v>
      </c>
    </row>
    <row r="603" s="2" customFormat="1" ht="21.75" customHeight="1">
      <c r="A603" s="39"/>
      <c r="B603" s="40"/>
      <c r="C603" s="219" t="s">
        <v>1014</v>
      </c>
      <c r="D603" s="219" t="s">
        <v>193</v>
      </c>
      <c r="E603" s="220" t="s">
        <v>791</v>
      </c>
      <c r="F603" s="221" t="s">
        <v>792</v>
      </c>
      <c r="G603" s="222" t="s">
        <v>196</v>
      </c>
      <c r="H603" s="223">
        <v>171</v>
      </c>
      <c r="I603" s="224"/>
      <c r="J603" s="225">
        <f>ROUND(I603*H603,2)</f>
        <v>0</v>
      </c>
      <c r="K603" s="221" t="s">
        <v>1</v>
      </c>
      <c r="L603" s="45"/>
      <c r="M603" s="226" t="s">
        <v>1</v>
      </c>
      <c r="N603" s="227" t="s">
        <v>43</v>
      </c>
      <c r="O603" s="92"/>
      <c r="P603" s="228">
        <f>O603*H603</f>
        <v>0</v>
      </c>
      <c r="Q603" s="228">
        <v>0</v>
      </c>
      <c r="R603" s="228">
        <f>Q603*H603</f>
        <v>0</v>
      </c>
      <c r="S603" s="228">
        <v>0</v>
      </c>
      <c r="T603" s="229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0" t="s">
        <v>210</v>
      </c>
      <c r="AT603" s="230" t="s">
        <v>193</v>
      </c>
      <c r="AU603" s="230" t="s">
        <v>88</v>
      </c>
      <c r="AY603" s="18" t="s">
        <v>190</v>
      </c>
      <c r="BE603" s="231">
        <f>IF(N603="základní",J603,0)</f>
        <v>0</v>
      </c>
      <c r="BF603" s="231">
        <f>IF(N603="snížená",J603,0)</f>
        <v>0</v>
      </c>
      <c r="BG603" s="231">
        <f>IF(N603="zákl. přenesená",J603,0)</f>
        <v>0</v>
      </c>
      <c r="BH603" s="231">
        <f>IF(N603="sníž. přenesená",J603,0)</f>
        <v>0</v>
      </c>
      <c r="BI603" s="231">
        <f>IF(N603="nulová",J603,0)</f>
        <v>0</v>
      </c>
      <c r="BJ603" s="18" t="s">
        <v>86</v>
      </c>
      <c r="BK603" s="231">
        <f>ROUND(I603*H603,2)</f>
        <v>0</v>
      </c>
      <c r="BL603" s="18" t="s">
        <v>210</v>
      </c>
      <c r="BM603" s="230" t="s">
        <v>1015</v>
      </c>
    </row>
    <row r="604" s="2" customFormat="1" ht="16.5" customHeight="1">
      <c r="A604" s="39"/>
      <c r="B604" s="40"/>
      <c r="C604" s="255" t="s">
        <v>1016</v>
      </c>
      <c r="D604" s="255" t="s">
        <v>299</v>
      </c>
      <c r="E604" s="256" t="s">
        <v>488</v>
      </c>
      <c r="F604" s="257" t="s">
        <v>489</v>
      </c>
      <c r="G604" s="258" t="s">
        <v>377</v>
      </c>
      <c r="H604" s="259">
        <v>172.71000000000001</v>
      </c>
      <c r="I604" s="260"/>
      <c r="J604" s="261">
        <f>ROUND(I604*H604,2)</f>
        <v>0</v>
      </c>
      <c r="K604" s="257" t="s">
        <v>1</v>
      </c>
      <c r="L604" s="262"/>
      <c r="M604" s="263" t="s">
        <v>1</v>
      </c>
      <c r="N604" s="264" t="s">
        <v>43</v>
      </c>
      <c r="O604" s="92"/>
      <c r="P604" s="228">
        <f>O604*H604</f>
        <v>0</v>
      </c>
      <c r="Q604" s="228">
        <v>0.012</v>
      </c>
      <c r="R604" s="228">
        <f>Q604*H604</f>
        <v>2.0725199999999999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202</v>
      </c>
      <c r="AT604" s="230" t="s">
        <v>299</v>
      </c>
      <c r="AU604" s="230" t="s">
        <v>88</v>
      </c>
      <c r="AY604" s="18" t="s">
        <v>190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86</v>
      </c>
      <c r="BK604" s="231">
        <f>ROUND(I604*H604,2)</f>
        <v>0</v>
      </c>
      <c r="BL604" s="18" t="s">
        <v>210</v>
      </c>
      <c r="BM604" s="230" t="s">
        <v>1017</v>
      </c>
    </row>
    <row r="605" s="12" customFormat="1" ht="22.8" customHeight="1">
      <c r="A605" s="12"/>
      <c r="B605" s="203"/>
      <c r="C605" s="204"/>
      <c r="D605" s="205" t="s">
        <v>77</v>
      </c>
      <c r="E605" s="217" t="s">
        <v>392</v>
      </c>
      <c r="F605" s="217" t="s">
        <v>491</v>
      </c>
      <c r="G605" s="204"/>
      <c r="H605" s="204"/>
      <c r="I605" s="207"/>
      <c r="J605" s="218">
        <f>BK605</f>
        <v>0</v>
      </c>
      <c r="K605" s="204"/>
      <c r="L605" s="209"/>
      <c r="M605" s="210"/>
      <c r="N605" s="211"/>
      <c r="O605" s="211"/>
      <c r="P605" s="212">
        <f>SUM(P606:P608)</f>
        <v>0</v>
      </c>
      <c r="Q605" s="211"/>
      <c r="R605" s="212">
        <f>SUM(R606:R608)</f>
        <v>2.2643765999999999</v>
      </c>
      <c r="S605" s="211"/>
      <c r="T605" s="213">
        <f>SUM(T606:T608)</f>
        <v>0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214" t="s">
        <v>86</v>
      </c>
      <c r="AT605" s="215" t="s">
        <v>77</v>
      </c>
      <c r="AU605" s="215" t="s">
        <v>86</v>
      </c>
      <c r="AY605" s="214" t="s">
        <v>190</v>
      </c>
      <c r="BK605" s="216">
        <f>SUM(BK606:BK608)</f>
        <v>0</v>
      </c>
    </row>
    <row r="606" s="2" customFormat="1" ht="24.15" customHeight="1">
      <c r="A606" s="39"/>
      <c r="B606" s="40"/>
      <c r="C606" s="219" t="s">
        <v>1018</v>
      </c>
      <c r="D606" s="219" t="s">
        <v>193</v>
      </c>
      <c r="E606" s="220" t="s">
        <v>493</v>
      </c>
      <c r="F606" s="221" t="s">
        <v>494</v>
      </c>
      <c r="G606" s="222" t="s">
        <v>213</v>
      </c>
      <c r="H606" s="223">
        <v>20.25</v>
      </c>
      <c r="I606" s="224"/>
      <c r="J606" s="225">
        <f>ROUND(I606*H606,2)</f>
        <v>0</v>
      </c>
      <c r="K606" s="221" t="s">
        <v>197</v>
      </c>
      <c r="L606" s="45"/>
      <c r="M606" s="226" t="s">
        <v>1</v>
      </c>
      <c r="N606" s="227" t="s">
        <v>43</v>
      </c>
      <c r="O606" s="92"/>
      <c r="P606" s="228">
        <f>O606*H606</f>
        <v>0</v>
      </c>
      <c r="Q606" s="228">
        <v>0.11046</v>
      </c>
      <c r="R606" s="228">
        <f>Q606*H606</f>
        <v>2.236815</v>
      </c>
      <c r="S606" s="228">
        <v>0</v>
      </c>
      <c r="T606" s="229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0" t="s">
        <v>210</v>
      </c>
      <c r="AT606" s="230" t="s">
        <v>193</v>
      </c>
      <c r="AU606" s="230" t="s">
        <v>88</v>
      </c>
      <c r="AY606" s="18" t="s">
        <v>190</v>
      </c>
      <c r="BE606" s="231">
        <f>IF(N606="základní",J606,0)</f>
        <v>0</v>
      </c>
      <c r="BF606" s="231">
        <f>IF(N606="snížená",J606,0)</f>
        <v>0</v>
      </c>
      <c r="BG606" s="231">
        <f>IF(N606="zákl. přenesená",J606,0)</f>
        <v>0</v>
      </c>
      <c r="BH606" s="231">
        <f>IF(N606="sníž. přenesená",J606,0)</f>
        <v>0</v>
      </c>
      <c r="BI606" s="231">
        <f>IF(N606="nulová",J606,0)</f>
        <v>0</v>
      </c>
      <c r="BJ606" s="18" t="s">
        <v>86</v>
      </c>
      <c r="BK606" s="231">
        <f>ROUND(I606*H606,2)</f>
        <v>0</v>
      </c>
      <c r="BL606" s="18" t="s">
        <v>210</v>
      </c>
      <c r="BM606" s="230" t="s">
        <v>1019</v>
      </c>
    </row>
    <row r="607" s="2" customFormat="1" ht="16.5" customHeight="1">
      <c r="A607" s="39"/>
      <c r="B607" s="40"/>
      <c r="C607" s="219" t="s">
        <v>1020</v>
      </c>
      <c r="D607" s="219" t="s">
        <v>193</v>
      </c>
      <c r="E607" s="220" t="s">
        <v>497</v>
      </c>
      <c r="F607" s="221" t="s">
        <v>498</v>
      </c>
      <c r="G607" s="222" t="s">
        <v>292</v>
      </c>
      <c r="H607" s="223">
        <v>3.48</v>
      </c>
      <c r="I607" s="224"/>
      <c r="J607" s="225">
        <f>ROUND(I607*H607,2)</f>
        <v>0</v>
      </c>
      <c r="K607" s="221" t="s">
        <v>197</v>
      </c>
      <c r="L607" s="45"/>
      <c r="M607" s="226" t="s">
        <v>1</v>
      </c>
      <c r="N607" s="227" t="s">
        <v>43</v>
      </c>
      <c r="O607" s="92"/>
      <c r="P607" s="228">
        <f>O607*H607</f>
        <v>0</v>
      </c>
      <c r="Q607" s="228">
        <v>0.00792</v>
      </c>
      <c r="R607" s="228">
        <f>Q607*H607</f>
        <v>0.027561599999999999</v>
      </c>
      <c r="S607" s="228">
        <v>0</v>
      </c>
      <c r="T607" s="22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0" t="s">
        <v>210</v>
      </c>
      <c r="AT607" s="230" t="s">
        <v>193</v>
      </c>
      <c r="AU607" s="230" t="s">
        <v>88</v>
      </c>
      <c r="AY607" s="18" t="s">
        <v>190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18" t="s">
        <v>86</v>
      </c>
      <c r="BK607" s="231">
        <f>ROUND(I607*H607,2)</f>
        <v>0</v>
      </c>
      <c r="BL607" s="18" t="s">
        <v>210</v>
      </c>
      <c r="BM607" s="230" t="s">
        <v>1021</v>
      </c>
    </row>
    <row r="608" s="2" customFormat="1" ht="16.5" customHeight="1">
      <c r="A608" s="39"/>
      <c r="B608" s="40"/>
      <c r="C608" s="219" t="s">
        <v>1022</v>
      </c>
      <c r="D608" s="219" t="s">
        <v>193</v>
      </c>
      <c r="E608" s="220" t="s">
        <v>501</v>
      </c>
      <c r="F608" s="221" t="s">
        <v>502</v>
      </c>
      <c r="G608" s="222" t="s">
        <v>292</v>
      </c>
      <c r="H608" s="223">
        <v>3.48</v>
      </c>
      <c r="I608" s="224"/>
      <c r="J608" s="225">
        <f>ROUND(I608*H608,2)</f>
        <v>0</v>
      </c>
      <c r="K608" s="221" t="s">
        <v>197</v>
      </c>
      <c r="L608" s="45"/>
      <c r="M608" s="226" t="s">
        <v>1</v>
      </c>
      <c r="N608" s="227" t="s">
        <v>43</v>
      </c>
      <c r="O608" s="92"/>
      <c r="P608" s="228">
        <f>O608*H608</f>
        <v>0</v>
      </c>
      <c r="Q608" s="228">
        <v>0</v>
      </c>
      <c r="R608" s="228">
        <f>Q608*H608</f>
        <v>0</v>
      </c>
      <c r="S608" s="228">
        <v>0</v>
      </c>
      <c r="T608" s="229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0" t="s">
        <v>210</v>
      </c>
      <c r="AT608" s="230" t="s">
        <v>193</v>
      </c>
      <c r="AU608" s="230" t="s">
        <v>88</v>
      </c>
      <c r="AY608" s="18" t="s">
        <v>190</v>
      </c>
      <c r="BE608" s="231">
        <f>IF(N608="základní",J608,0)</f>
        <v>0</v>
      </c>
      <c r="BF608" s="231">
        <f>IF(N608="snížená",J608,0)</f>
        <v>0</v>
      </c>
      <c r="BG608" s="231">
        <f>IF(N608="zákl. přenesená",J608,0)</f>
        <v>0</v>
      </c>
      <c r="BH608" s="231">
        <f>IF(N608="sníž. přenesená",J608,0)</f>
        <v>0</v>
      </c>
      <c r="BI608" s="231">
        <f>IF(N608="nulová",J608,0)</f>
        <v>0</v>
      </c>
      <c r="BJ608" s="18" t="s">
        <v>86</v>
      </c>
      <c r="BK608" s="231">
        <f>ROUND(I608*H608,2)</f>
        <v>0</v>
      </c>
      <c r="BL608" s="18" t="s">
        <v>210</v>
      </c>
      <c r="BM608" s="230" t="s">
        <v>1023</v>
      </c>
    </row>
    <row r="609" s="12" customFormat="1" ht="22.8" customHeight="1">
      <c r="A609" s="12"/>
      <c r="B609" s="203"/>
      <c r="C609" s="204"/>
      <c r="D609" s="205" t="s">
        <v>77</v>
      </c>
      <c r="E609" s="217" t="s">
        <v>399</v>
      </c>
      <c r="F609" s="217" t="s">
        <v>798</v>
      </c>
      <c r="G609" s="204"/>
      <c r="H609" s="204"/>
      <c r="I609" s="207"/>
      <c r="J609" s="218">
        <f>BK609</f>
        <v>0</v>
      </c>
      <c r="K609" s="204"/>
      <c r="L609" s="209"/>
      <c r="M609" s="210"/>
      <c r="N609" s="211"/>
      <c r="O609" s="211"/>
      <c r="P609" s="212">
        <f>P610</f>
        <v>0</v>
      </c>
      <c r="Q609" s="211"/>
      <c r="R609" s="212">
        <f>R610</f>
        <v>0.49507499999999999</v>
      </c>
      <c r="S609" s="211"/>
      <c r="T609" s="213">
        <f>T610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14" t="s">
        <v>86</v>
      </c>
      <c r="AT609" s="215" t="s">
        <v>77</v>
      </c>
      <c r="AU609" s="215" t="s">
        <v>86</v>
      </c>
      <c r="AY609" s="214" t="s">
        <v>190</v>
      </c>
      <c r="BK609" s="216">
        <f>BK610</f>
        <v>0</v>
      </c>
    </row>
    <row r="610" s="2" customFormat="1" ht="24.15" customHeight="1">
      <c r="A610" s="39"/>
      <c r="B610" s="40"/>
      <c r="C610" s="219" t="s">
        <v>1024</v>
      </c>
      <c r="D610" s="219" t="s">
        <v>193</v>
      </c>
      <c r="E610" s="220" t="s">
        <v>800</v>
      </c>
      <c r="F610" s="221" t="s">
        <v>801</v>
      </c>
      <c r="G610" s="222" t="s">
        <v>292</v>
      </c>
      <c r="H610" s="223">
        <v>215.25</v>
      </c>
      <c r="I610" s="224"/>
      <c r="J610" s="225">
        <f>ROUND(I610*H610,2)</f>
        <v>0</v>
      </c>
      <c r="K610" s="221" t="s">
        <v>197</v>
      </c>
      <c r="L610" s="45"/>
      <c r="M610" s="226" t="s">
        <v>1</v>
      </c>
      <c r="N610" s="227" t="s">
        <v>43</v>
      </c>
      <c r="O610" s="92"/>
      <c r="P610" s="228">
        <f>O610*H610</f>
        <v>0</v>
      </c>
      <c r="Q610" s="228">
        <v>0.0023</v>
      </c>
      <c r="R610" s="228">
        <f>Q610*H610</f>
        <v>0.49507499999999999</v>
      </c>
      <c r="S610" s="228">
        <v>0</v>
      </c>
      <c r="T610" s="22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0" t="s">
        <v>210</v>
      </c>
      <c r="AT610" s="230" t="s">
        <v>193</v>
      </c>
      <c r="AU610" s="230" t="s">
        <v>88</v>
      </c>
      <c r="AY610" s="18" t="s">
        <v>190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8" t="s">
        <v>86</v>
      </c>
      <c r="BK610" s="231">
        <f>ROUND(I610*H610,2)</f>
        <v>0</v>
      </c>
      <c r="BL610" s="18" t="s">
        <v>210</v>
      </c>
      <c r="BM610" s="230" t="s">
        <v>1025</v>
      </c>
    </row>
    <row r="611" s="12" customFormat="1" ht="22.8" customHeight="1">
      <c r="A611" s="12"/>
      <c r="B611" s="203"/>
      <c r="C611" s="204"/>
      <c r="D611" s="205" t="s">
        <v>77</v>
      </c>
      <c r="E611" s="217" t="s">
        <v>304</v>
      </c>
      <c r="F611" s="217" t="s">
        <v>305</v>
      </c>
      <c r="G611" s="204"/>
      <c r="H611" s="204"/>
      <c r="I611" s="207"/>
      <c r="J611" s="218">
        <f>BK611</f>
        <v>0</v>
      </c>
      <c r="K611" s="204"/>
      <c r="L611" s="209"/>
      <c r="M611" s="210"/>
      <c r="N611" s="211"/>
      <c r="O611" s="211"/>
      <c r="P611" s="212">
        <f>SUM(P612:P621)</f>
        <v>0</v>
      </c>
      <c r="Q611" s="211"/>
      <c r="R611" s="212">
        <f>SUM(R612:R621)</f>
        <v>0</v>
      </c>
      <c r="S611" s="211"/>
      <c r="T611" s="213">
        <f>SUM(T612:T621)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214" t="s">
        <v>86</v>
      </c>
      <c r="AT611" s="215" t="s">
        <v>77</v>
      </c>
      <c r="AU611" s="215" t="s">
        <v>86</v>
      </c>
      <c r="AY611" s="214" t="s">
        <v>190</v>
      </c>
      <c r="BK611" s="216">
        <f>SUM(BK612:BK621)</f>
        <v>0</v>
      </c>
    </row>
    <row r="612" s="2" customFormat="1" ht="21.75" customHeight="1">
      <c r="A612" s="39"/>
      <c r="B612" s="40"/>
      <c r="C612" s="219" t="s">
        <v>1026</v>
      </c>
      <c r="D612" s="219" t="s">
        <v>193</v>
      </c>
      <c r="E612" s="220" t="s">
        <v>1027</v>
      </c>
      <c r="F612" s="221" t="s">
        <v>1028</v>
      </c>
      <c r="G612" s="222" t="s">
        <v>292</v>
      </c>
      <c r="H612" s="223">
        <v>215.25</v>
      </c>
      <c r="I612" s="224"/>
      <c r="J612" s="225">
        <f>ROUND(I612*H612,2)</f>
        <v>0</v>
      </c>
      <c r="K612" s="221" t="s">
        <v>1</v>
      </c>
      <c r="L612" s="45"/>
      <c r="M612" s="226" t="s">
        <v>1</v>
      </c>
      <c r="N612" s="227" t="s">
        <v>43</v>
      </c>
      <c r="O612" s="92"/>
      <c r="P612" s="228">
        <f>O612*H612</f>
        <v>0</v>
      </c>
      <c r="Q612" s="228">
        <v>0</v>
      </c>
      <c r="R612" s="228">
        <f>Q612*H612</f>
        <v>0</v>
      </c>
      <c r="S612" s="228">
        <v>0</v>
      </c>
      <c r="T612" s="22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0" t="s">
        <v>210</v>
      </c>
      <c r="AT612" s="230" t="s">
        <v>193</v>
      </c>
      <c r="AU612" s="230" t="s">
        <v>88</v>
      </c>
      <c r="AY612" s="18" t="s">
        <v>190</v>
      </c>
      <c r="BE612" s="231">
        <f>IF(N612="základní",J612,0)</f>
        <v>0</v>
      </c>
      <c r="BF612" s="231">
        <f>IF(N612="snížená",J612,0)</f>
        <v>0</v>
      </c>
      <c r="BG612" s="231">
        <f>IF(N612="zákl. přenesená",J612,0)</f>
        <v>0</v>
      </c>
      <c r="BH612" s="231">
        <f>IF(N612="sníž. přenesená",J612,0)</f>
        <v>0</v>
      </c>
      <c r="BI612" s="231">
        <f>IF(N612="nulová",J612,0)</f>
        <v>0</v>
      </c>
      <c r="BJ612" s="18" t="s">
        <v>86</v>
      </c>
      <c r="BK612" s="231">
        <f>ROUND(I612*H612,2)</f>
        <v>0</v>
      </c>
      <c r="BL612" s="18" t="s">
        <v>210</v>
      </c>
      <c r="BM612" s="230" t="s">
        <v>1029</v>
      </c>
    </row>
    <row r="613" s="2" customFormat="1" ht="24.15" customHeight="1">
      <c r="A613" s="39"/>
      <c r="B613" s="40"/>
      <c r="C613" s="219" t="s">
        <v>1030</v>
      </c>
      <c r="D613" s="219" t="s">
        <v>193</v>
      </c>
      <c r="E613" s="220" t="s">
        <v>1031</v>
      </c>
      <c r="F613" s="221" t="s">
        <v>1032</v>
      </c>
      <c r="G613" s="222" t="s">
        <v>292</v>
      </c>
      <c r="H613" s="223">
        <v>215.25</v>
      </c>
      <c r="I613" s="224"/>
      <c r="J613" s="225">
        <f>ROUND(I613*H613,2)</f>
        <v>0</v>
      </c>
      <c r="K613" s="221" t="s">
        <v>197</v>
      </c>
      <c r="L613" s="45"/>
      <c r="M613" s="226" t="s">
        <v>1</v>
      </c>
      <c r="N613" s="227" t="s">
        <v>43</v>
      </c>
      <c r="O613" s="92"/>
      <c r="P613" s="228">
        <f>O613*H613</f>
        <v>0</v>
      </c>
      <c r="Q613" s="228">
        <v>0</v>
      </c>
      <c r="R613" s="228">
        <f>Q613*H613</f>
        <v>0</v>
      </c>
      <c r="S613" s="228">
        <v>0</v>
      </c>
      <c r="T613" s="229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0" t="s">
        <v>210</v>
      </c>
      <c r="AT613" s="230" t="s">
        <v>193</v>
      </c>
      <c r="AU613" s="230" t="s">
        <v>88</v>
      </c>
      <c r="AY613" s="18" t="s">
        <v>190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18" t="s">
        <v>86</v>
      </c>
      <c r="BK613" s="231">
        <f>ROUND(I613*H613,2)</f>
        <v>0</v>
      </c>
      <c r="BL613" s="18" t="s">
        <v>210</v>
      </c>
      <c r="BM613" s="230" t="s">
        <v>1033</v>
      </c>
    </row>
    <row r="614" s="2" customFormat="1">
      <c r="A614" s="39"/>
      <c r="B614" s="40"/>
      <c r="C614" s="41"/>
      <c r="D614" s="234" t="s">
        <v>508</v>
      </c>
      <c r="E614" s="41"/>
      <c r="F614" s="265" t="s">
        <v>509</v>
      </c>
      <c r="G614" s="41"/>
      <c r="H614" s="41"/>
      <c r="I614" s="266"/>
      <c r="J614" s="41"/>
      <c r="K614" s="41"/>
      <c r="L614" s="45"/>
      <c r="M614" s="267"/>
      <c r="N614" s="268"/>
      <c r="O614" s="92"/>
      <c r="P614" s="92"/>
      <c r="Q614" s="92"/>
      <c r="R614" s="92"/>
      <c r="S614" s="92"/>
      <c r="T614" s="93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508</v>
      </c>
      <c r="AU614" s="18" t="s">
        <v>88</v>
      </c>
    </row>
    <row r="615" s="2" customFormat="1" ht="24.15" customHeight="1">
      <c r="A615" s="39"/>
      <c r="B615" s="40"/>
      <c r="C615" s="219" t="s">
        <v>1034</v>
      </c>
      <c r="D615" s="219" t="s">
        <v>193</v>
      </c>
      <c r="E615" s="220" t="s">
        <v>1035</v>
      </c>
      <c r="F615" s="221" t="s">
        <v>1036</v>
      </c>
      <c r="G615" s="222" t="s">
        <v>292</v>
      </c>
      <c r="H615" s="223">
        <v>215.25</v>
      </c>
      <c r="I615" s="224"/>
      <c r="J615" s="225">
        <f>ROUND(I615*H615,2)</f>
        <v>0</v>
      </c>
      <c r="K615" s="221" t="s">
        <v>197</v>
      </c>
      <c r="L615" s="45"/>
      <c r="M615" s="226" t="s">
        <v>1</v>
      </c>
      <c r="N615" s="227" t="s">
        <v>43</v>
      </c>
      <c r="O615" s="92"/>
      <c r="P615" s="228">
        <f>O615*H615</f>
        <v>0</v>
      </c>
      <c r="Q615" s="228">
        <v>0</v>
      </c>
      <c r="R615" s="228">
        <f>Q615*H615</f>
        <v>0</v>
      </c>
      <c r="S615" s="228">
        <v>0</v>
      </c>
      <c r="T615" s="22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0" t="s">
        <v>210</v>
      </c>
      <c r="AT615" s="230" t="s">
        <v>193</v>
      </c>
      <c r="AU615" s="230" t="s">
        <v>88</v>
      </c>
      <c r="AY615" s="18" t="s">
        <v>190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8" t="s">
        <v>86</v>
      </c>
      <c r="BK615" s="231">
        <f>ROUND(I615*H615,2)</f>
        <v>0</v>
      </c>
      <c r="BL615" s="18" t="s">
        <v>210</v>
      </c>
      <c r="BM615" s="230" t="s">
        <v>1037</v>
      </c>
    </row>
    <row r="616" s="2" customFormat="1" ht="24.15" customHeight="1">
      <c r="A616" s="39"/>
      <c r="B616" s="40"/>
      <c r="C616" s="219" t="s">
        <v>1038</v>
      </c>
      <c r="D616" s="219" t="s">
        <v>193</v>
      </c>
      <c r="E616" s="220" t="s">
        <v>307</v>
      </c>
      <c r="F616" s="221" t="s">
        <v>308</v>
      </c>
      <c r="G616" s="222" t="s">
        <v>292</v>
      </c>
      <c r="H616" s="223">
        <v>66.879999999999995</v>
      </c>
      <c r="I616" s="224"/>
      <c r="J616" s="225">
        <f>ROUND(I616*H616,2)</f>
        <v>0</v>
      </c>
      <c r="K616" s="221" t="s">
        <v>197</v>
      </c>
      <c r="L616" s="45"/>
      <c r="M616" s="226" t="s">
        <v>1</v>
      </c>
      <c r="N616" s="227" t="s">
        <v>43</v>
      </c>
      <c r="O616" s="92"/>
      <c r="P616" s="228">
        <f>O616*H616</f>
        <v>0</v>
      </c>
      <c r="Q616" s="228">
        <v>0</v>
      </c>
      <c r="R616" s="228">
        <f>Q616*H616</f>
        <v>0</v>
      </c>
      <c r="S616" s="228">
        <v>0</v>
      </c>
      <c r="T616" s="229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0" t="s">
        <v>210</v>
      </c>
      <c r="AT616" s="230" t="s">
        <v>193</v>
      </c>
      <c r="AU616" s="230" t="s">
        <v>88</v>
      </c>
      <c r="AY616" s="18" t="s">
        <v>190</v>
      </c>
      <c r="BE616" s="231">
        <f>IF(N616="základní",J616,0)</f>
        <v>0</v>
      </c>
      <c r="BF616" s="231">
        <f>IF(N616="snížená",J616,0)</f>
        <v>0</v>
      </c>
      <c r="BG616" s="231">
        <f>IF(N616="zákl. přenesená",J616,0)</f>
        <v>0</v>
      </c>
      <c r="BH616" s="231">
        <f>IF(N616="sníž. přenesená",J616,0)</f>
        <v>0</v>
      </c>
      <c r="BI616" s="231">
        <f>IF(N616="nulová",J616,0)</f>
        <v>0</v>
      </c>
      <c r="BJ616" s="18" t="s">
        <v>86</v>
      </c>
      <c r="BK616" s="231">
        <f>ROUND(I616*H616,2)</f>
        <v>0</v>
      </c>
      <c r="BL616" s="18" t="s">
        <v>210</v>
      </c>
      <c r="BM616" s="230" t="s">
        <v>1039</v>
      </c>
    </row>
    <row r="617" s="2" customFormat="1">
      <c r="A617" s="39"/>
      <c r="B617" s="40"/>
      <c r="C617" s="41"/>
      <c r="D617" s="234" t="s">
        <v>508</v>
      </c>
      <c r="E617" s="41"/>
      <c r="F617" s="265" t="s">
        <v>509</v>
      </c>
      <c r="G617" s="41"/>
      <c r="H617" s="41"/>
      <c r="I617" s="266"/>
      <c r="J617" s="41"/>
      <c r="K617" s="41"/>
      <c r="L617" s="45"/>
      <c r="M617" s="267"/>
      <c r="N617" s="268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508</v>
      </c>
      <c r="AU617" s="18" t="s">
        <v>88</v>
      </c>
    </row>
    <row r="618" s="2" customFormat="1" ht="24.15" customHeight="1">
      <c r="A618" s="39"/>
      <c r="B618" s="40"/>
      <c r="C618" s="219" t="s">
        <v>1040</v>
      </c>
      <c r="D618" s="219" t="s">
        <v>193</v>
      </c>
      <c r="E618" s="220" t="s">
        <v>505</v>
      </c>
      <c r="F618" s="221" t="s">
        <v>506</v>
      </c>
      <c r="G618" s="222" t="s">
        <v>292</v>
      </c>
      <c r="H618" s="223">
        <v>71.420000000000002</v>
      </c>
      <c r="I618" s="224"/>
      <c r="J618" s="225">
        <f>ROUND(I618*H618,2)</f>
        <v>0</v>
      </c>
      <c r="K618" s="221" t="s">
        <v>197</v>
      </c>
      <c r="L618" s="45"/>
      <c r="M618" s="226" t="s">
        <v>1</v>
      </c>
      <c r="N618" s="227" t="s">
        <v>43</v>
      </c>
      <c r="O618" s="92"/>
      <c r="P618" s="228">
        <f>O618*H618</f>
        <v>0</v>
      </c>
      <c r="Q618" s="228">
        <v>0</v>
      </c>
      <c r="R618" s="228">
        <f>Q618*H618</f>
        <v>0</v>
      </c>
      <c r="S618" s="228">
        <v>0</v>
      </c>
      <c r="T618" s="229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0" t="s">
        <v>210</v>
      </c>
      <c r="AT618" s="230" t="s">
        <v>193</v>
      </c>
      <c r="AU618" s="230" t="s">
        <v>88</v>
      </c>
      <c r="AY618" s="18" t="s">
        <v>190</v>
      </c>
      <c r="BE618" s="231">
        <f>IF(N618="základní",J618,0)</f>
        <v>0</v>
      </c>
      <c r="BF618" s="231">
        <f>IF(N618="snížená",J618,0)</f>
        <v>0</v>
      </c>
      <c r="BG618" s="231">
        <f>IF(N618="zákl. přenesená",J618,0)</f>
        <v>0</v>
      </c>
      <c r="BH618" s="231">
        <f>IF(N618="sníž. přenesená",J618,0)</f>
        <v>0</v>
      </c>
      <c r="BI618" s="231">
        <f>IF(N618="nulová",J618,0)</f>
        <v>0</v>
      </c>
      <c r="BJ618" s="18" t="s">
        <v>86</v>
      </c>
      <c r="BK618" s="231">
        <f>ROUND(I618*H618,2)</f>
        <v>0</v>
      </c>
      <c r="BL618" s="18" t="s">
        <v>210</v>
      </c>
      <c r="BM618" s="230" t="s">
        <v>1041</v>
      </c>
    </row>
    <row r="619" s="2" customFormat="1">
      <c r="A619" s="39"/>
      <c r="B619" s="40"/>
      <c r="C619" s="41"/>
      <c r="D619" s="234" t="s">
        <v>508</v>
      </c>
      <c r="E619" s="41"/>
      <c r="F619" s="265" t="s">
        <v>509</v>
      </c>
      <c r="G619" s="41"/>
      <c r="H619" s="41"/>
      <c r="I619" s="266"/>
      <c r="J619" s="41"/>
      <c r="K619" s="41"/>
      <c r="L619" s="45"/>
      <c r="M619" s="267"/>
      <c r="N619" s="268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508</v>
      </c>
      <c r="AU619" s="18" t="s">
        <v>88</v>
      </c>
    </row>
    <row r="620" s="2" customFormat="1" ht="24.15" customHeight="1">
      <c r="A620" s="39"/>
      <c r="B620" s="40"/>
      <c r="C620" s="219" t="s">
        <v>1042</v>
      </c>
      <c r="D620" s="219" t="s">
        <v>193</v>
      </c>
      <c r="E620" s="220" t="s">
        <v>824</v>
      </c>
      <c r="F620" s="221" t="s">
        <v>825</v>
      </c>
      <c r="G620" s="222" t="s">
        <v>292</v>
      </c>
      <c r="H620" s="223">
        <v>71.420000000000002</v>
      </c>
      <c r="I620" s="224"/>
      <c r="J620" s="225">
        <f>ROUND(I620*H620,2)</f>
        <v>0</v>
      </c>
      <c r="K620" s="221" t="s">
        <v>197</v>
      </c>
      <c r="L620" s="45"/>
      <c r="M620" s="226" t="s">
        <v>1</v>
      </c>
      <c r="N620" s="227" t="s">
        <v>43</v>
      </c>
      <c r="O620" s="92"/>
      <c r="P620" s="228">
        <f>O620*H620</f>
        <v>0</v>
      </c>
      <c r="Q620" s="228">
        <v>0</v>
      </c>
      <c r="R620" s="228">
        <f>Q620*H620</f>
        <v>0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210</v>
      </c>
      <c r="AT620" s="230" t="s">
        <v>193</v>
      </c>
      <c r="AU620" s="230" t="s">
        <v>88</v>
      </c>
      <c r="AY620" s="18" t="s">
        <v>190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86</v>
      </c>
      <c r="BK620" s="231">
        <f>ROUND(I620*H620,2)</f>
        <v>0</v>
      </c>
      <c r="BL620" s="18" t="s">
        <v>210</v>
      </c>
      <c r="BM620" s="230" t="s">
        <v>1043</v>
      </c>
    </row>
    <row r="621" s="2" customFormat="1">
      <c r="A621" s="39"/>
      <c r="B621" s="40"/>
      <c r="C621" s="41"/>
      <c r="D621" s="234" t="s">
        <v>508</v>
      </c>
      <c r="E621" s="41"/>
      <c r="F621" s="265" t="s">
        <v>509</v>
      </c>
      <c r="G621" s="41"/>
      <c r="H621" s="41"/>
      <c r="I621" s="266"/>
      <c r="J621" s="41"/>
      <c r="K621" s="41"/>
      <c r="L621" s="45"/>
      <c r="M621" s="267"/>
      <c r="N621" s="268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508</v>
      </c>
      <c r="AU621" s="18" t="s">
        <v>88</v>
      </c>
    </row>
    <row r="622" s="12" customFormat="1" ht="22.8" customHeight="1">
      <c r="A622" s="12"/>
      <c r="B622" s="203"/>
      <c r="C622" s="204"/>
      <c r="D622" s="205" t="s">
        <v>77</v>
      </c>
      <c r="E622" s="217" t="s">
        <v>311</v>
      </c>
      <c r="F622" s="217" t="s">
        <v>312</v>
      </c>
      <c r="G622" s="204"/>
      <c r="H622" s="204"/>
      <c r="I622" s="207"/>
      <c r="J622" s="218">
        <f>BK622</f>
        <v>0</v>
      </c>
      <c r="K622" s="204"/>
      <c r="L622" s="209"/>
      <c r="M622" s="210"/>
      <c r="N622" s="211"/>
      <c r="O622" s="211"/>
      <c r="P622" s="212">
        <f>SUM(P623:P627)</f>
        <v>0</v>
      </c>
      <c r="Q622" s="211"/>
      <c r="R622" s="212">
        <f>SUM(R623:R627)</f>
        <v>14.746500000000001</v>
      </c>
      <c r="S622" s="211"/>
      <c r="T622" s="213">
        <f>SUM(T623:T627)</f>
        <v>0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14" t="s">
        <v>86</v>
      </c>
      <c r="AT622" s="215" t="s">
        <v>77</v>
      </c>
      <c r="AU622" s="215" t="s">
        <v>86</v>
      </c>
      <c r="AY622" s="214" t="s">
        <v>190</v>
      </c>
      <c r="BK622" s="216">
        <f>SUM(BK623:BK627)</f>
        <v>0</v>
      </c>
    </row>
    <row r="623" s="2" customFormat="1" ht="24.15" customHeight="1">
      <c r="A623" s="39"/>
      <c r="B623" s="40"/>
      <c r="C623" s="219" t="s">
        <v>1044</v>
      </c>
      <c r="D623" s="219" t="s">
        <v>193</v>
      </c>
      <c r="E623" s="220" t="s">
        <v>313</v>
      </c>
      <c r="F623" s="221" t="s">
        <v>314</v>
      </c>
      <c r="G623" s="222" t="s">
        <v>292</v>
      </c>
      <c r="H623" s="223">
        <v>52.200000000000003</v>
      </c>
      <c r="I623" s="224"/>
      <c r="J623" s="225">
        <f>ROUND(I623*H623,2)</f>
        <v>0</v>
      </c>
      <c r="K623" s="221" t="s">
        <v>197</v>
      </c>
      <c r="L623" s="45"/>
      <c r="M623" s="226" t="s">
        <v>1</v>
      </c>
      <c r="N623" s="227" t="s">
        <v>43</v>
      </c>
      <c r="O623" s="92"/>
      <c r="P623" s="228">
        <f>O623*H623</f>
        <v>0</v>
      </c>
      <c r="Q623" s="228">
        <v>0.16700000000000001</v>
      </c>
      <c r="R623" s="228">
        <f>Q623*H623</f>
        <v>8.7174000000000014</v>
      </c>
      <c r="S623" s="228">
        <v>0</v>
      </c>
      <c r="T623" s="22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0" t="s">
        <v>210</v>
      </c>
      <c r="AT623" s="230" t="s">
        <v>193</v>
      </c>
      <c r="AU623" s="230" t="s">
        <v>88</v>
      </c>
      <c r="AY623" s="18" t="s">
        <v>190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8" t="s">
        <v>86</v>
      </c>
      <c r="BK623" s="231">
        <f>ROUND(I623*H623,2)</f>
        <v>0</v>
      </c>
      <c r="BL623" s="18" t="s">
        <v>210</v>
      </c>
      <c r="BM623" s="230" t="s">
        <v>1045</v>
      </c>
    </row>
    <row r="624" s="13" customFormat="1">
      <c r="A624" s="13"/>
      <c r="B624" s="232"/>
      <c r="C624" s="233"/>
      <c r="D624" s="234" t="s">
        <v>218</v>
      </c>
      <c r="E624" s="235" t="s">
        <v>1</v>
      </c>
      <c r="F624" s="236" t="s">
        <v>1046</v>
      </c>
      <c r="G624" s="233"/>
      <c r="H624" s="237">
        <v>52.200000000000003</v>
      </c>
      <c r="I624" s="238"/>
      <c r="J624" s="233"/>
      <c r="K624" s="233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218</v>
      </c>
      <c r="AU624" s="243" t="s">
        <v>88</v>
      </c>
      <c r="AV624" s="13" t="s">
        <v>88</v>
      </c>
      <c r="AW624" s="13" t="s">
        <v>32</v>
      </c>
      <c r="AX624" s="13" t="s">
        <v>78</v>
      </c>
      <c r="AY624" s="243" t="s">
        <v>190</v>
      </c>
    </row>
    <row r="625" s="14" customFormat="1">
      <c r="A625" s="14"/>
      <c r="B625" s="244"/>
      <c r="C625" s="245"/>
      <c r="D625" s="234" t="s">
        <v>218</v>
      </c>
      <c r="E625" s="246" t="s">
        <v>1</v>
      </c>
      <c r="F625" s="247" t="s">
        <v>221</v>
      </c>
      <c r="G625" s="245"/>
      <c r="H625" s="248">
        <v>52.200000000000003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4" t="s">
        <v>218</v>
      </c>
      <c r="AU625" s="254" t="s">
        <v>88</v>
      </c>
      <c r="AV625" s="14" t="s">
        <v>210</v>
      </c>
      <c r="AW625" s="14" t="s">
        <v>32</v>
      </c>
      <c r="AX625" s="14" t="s">
        <v>86</v>
      </c>
      <c r="AY625" s="254" t="s">
        <v>190</v>
      </c>
    </row>
    <row r="626" s="2" customFormat="1" ht="24.15" customHeight="1">
      <c r="A626" s="39"/>
      <c r="B626" s="40"/>
      <c r="C626" s="255" t="s">
        <v>1047</v>
      </c>
      <c r="D626" s="255" t="s">
        <v>299</v>
      </c>
      <c r="E626" s="256" t="s">
        <v>330</v>
      </c>
      <c r="F626" s="257" t="s">
        <v>331</v>
      </c>
      <c r="G626" s="258" t="s">
        <v>292</v>
      </c>
      <c r="H626" s="259">
        <v>54.810000000000002</v>
      </c>
      <c r="I626" s="260"/>
      <c r="J626" s="261">
        <f>ROUND(I626*H626,2)</f>
        <v>0</v>
      </c>
      <c r="K626" s="257" t="s">
        <v>1</v>
      </c>
      <c r="L626" s="262"/>
      <c r="M626" s="263" t="s">
        <v>1</v>
      </c>
      <c r="N626" s="264" t="s">
        <v>43</v>
      </c>
      <c r="O626" s="92"/>
      <c r="P626" s="228">
        <f>O626*H626</f>
        <v>0</v>
      </c>
      <c r="Q626" s="228">
        <v>0.11</v>
      </c>
      <c r="R626" s="228">
        <f>Q626*H626</f>
        <v>6.0291000000000006</v>
      </c>
      <c r="S626" s="228">
        <v>0</v>
      </c>
      <c r="T626" s="229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0" t="s">
        <v>202</v>
      </c>
      <c r="AT626" s="230" t="s">
        <v>299</v>
      </c>
      <c r="AU626" s="230" t="s">
        <v>88</v>
      </c>
      <c r="AY626" s="18" t="s">
        <v>190</v>
      </c>
      <c r="BE626" s="231">
        <f>IF(N626="základní",J626,0)</f>
        <v>0</v>
      </c>
      <c r="BF626" s="231">
        <f>IF(N626="snížená",J626,0)</f>
        <v>0</v>
      </c>
      <c r="BG626" s="231">
        <f>IF(N626="zákl. přenesená",J626,0)</f>
        <v>0</v>
      </c>
      <c r="BH626" s="231">
        <f>IF(N626="sníž. přenesená",J626,0)</f>
        <v>0</v>
      </c>
      <c r="BI626" s="231">
        <f>IF(N626="nulová",J626,0)</f>
        <v>0</v>
      </c>
      <c r="BJ626" s="18" t="s">
        <v>86</v>
      </c>
      <c r="BK626" s="231">
        <f>ROUND(I626*H626,2)</f>
        <v>0</v>
      </c>
      <c r="BL626" s="18" t="s">
        <v>210</v>
      </c>
      <c r="BM626" s="230" t="s">
        <v>1048</v>
      </c>
    </row>
    <row r="627" s="13" customFormat="1">
      <c r="A627" s="13"/>
      <c r="B627" s="232"/>
      <c r="C627" s="233"/>
      <c r="D627" s="234" t="s">
        <v>218</v>
      </c>
      <c r="E627" s="233"/>
      <c r="F627" s="236" t="s">
        <v>1049</v>
      </c>
      <c r="G627" s="233"/>
      <c r="H627" s="237">
        <v>54.810000000000002</v>
      </c>
      <c r="I627" s="238"/>
      <c r="J627" s="233"/>
      <c r="K627" s="233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218</v>
      </c>
      <c r="AU627" s="243" t="s">
        <v>88</v>
      </c>
      <c r="AV627" s="13" t="s">
        <v>88</v>
      </c>
      <c r="AW627" s="13" t="s">
        <v>4</v>
      </c>
      <c r="AX627" s="13" t="s">
        <v>86</v>
      </c>
      <c r="AY627" s="243" t="s">
        <v>190</v>
      </c>
    </row>
    <row r="628" s="12" customFormat="1" ht="22.8" customHeight="1">
      <c r="A628" s="12"/>
      <c r="B628" s="203"/>
      <c r="C628" s="204"/>
      <c r="D628" s="205" t="s">
        <v>77</v>
      </c>
      <c r="E628" s="217" t="s">
        <v>469</v>
      </c>
      <c r="F628" s="217" t="s">
        <v>525</v>
      </c>
      <c r="G628" s="204"/>
      <c r="H628" s="204"/>
      <c r="I628" s="207"/>
      <c r="J628" s="218">
        <f>BK628</f>
        <v>0</v>
      </c>
      <c r="K628" s="204"/>
      <c r="L628" s="209"/>
      <c r="M628" s="210"/>
      <c r="N628" s="211"/>
      <c r="O628" s="211"/>
      <c r="P628" s="212">
        <f>SUM(P629:P630)</f>
        <v>0</v>
      </c>
      <c r="Q628" s="211"/>
      <c r="R628" s="212">
        <f>SUM(R629:R630)</f>
        <v>7.4156704000000007</v>
      </c>
      <c r="S628" s="211"/>
      <c r="T628" s="213">
        <f>SUM(T629:T630)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14" t="s">
        <v>86</v>
      </c>
      <c r="AT628" s="215" t="s">
        <v>77</v>
      </c>
      <c r="AU628" s="215" t="s">
        <v>86</v>
      </c>
      <c r="AY628" s="214" t="s">
        <v>190</v>
      </c>
      <c r="BK628" s="216">
        <f>SUM(BK629:BK630)</f>
        <v>0</v>
      </c>
    </row>
    <row r="629" s="2" customFormat="1" ht="24.15" customHeight="1">
      <c r="A629" s="39"/>
      <c r="B629" s="40"/>
      <c r="C629" s="219" t="s">
        <v>1050</v>
      </c>
      <c r="D629" s="219" t="s">
        <v>193</v>
      </c>
      <c r="E629" s="220" t="s">
        <v>531</v>
      </c>
      <c r="F629" s="221" t="s">
        <v>532</v>
      </c>
      <c r="G629" s="222" t="s">
        <v>292</v>
      </c>
      <c r="H629" s="223">
        <v>311.06</v>
      </c>
      <c r="I629" s="224"/>
      <c r="J629" s="225">
        <f>ROUND(I629*H629,2)</f>
        <v>0</v>
      </c>
      <c r="K629" s="221" t="s">
        <v>197</v>
      </c>
      <c r="L629" s="45"/>
      <c r="M629" s="226" t="s">
        <v>1</v>
      </c>
      <c r="N629" s="227" t="s">
        <v>43</v>
      </c>
      <c r="O629" s="92"/>
      <c r="P629" s="228">
        <f>O629*H629</f>
        <v>0</v>
      </c>
      <c r="Q629" s="228">
        <v>0.023630000000000002</v>
      </c>
      <c r="R629" s="228">
        <f>Q629*H629</f>
        <v>7.3503478000000007</v>
      </c>
      <c r="S629" s="228">
        <v>0</v>
      </c>
      <c r="T629" s="22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0" t="s">
        <v>210</v>
      </c>
      <c r="AT629" s="230" t="s">
        <v>193</v>
      </c>
      <c r="AU629" s="230" t="s">
        <v>88</v>
      </c>
      <c r="AY629" s="18" t="s">
        <v>190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8" t="s">
        <v>86</v>
      </c>
      <c r="BK629" s="231">
        <f>ROUND(I629*H629,2)</f>
        <v>0</v>
      </c>
      <c r="BL629" s="18" t="s">
        <v>210</v>
      </c>
      <c r="BM629" s="230" t="s">
        <v>1051</v>
      </c>
    </row>
    <row r="630" s="2" customFormat="1" ht="24.15" customHeight="1">
      <c r="A630" s="39"/>
      <c r="B630" s="40"/>
      <c r="C630" s="219" t="s">
        <v>1052</v>
      </c>
      <c r="D630" s="219" t="s">
        <v>193</v>
      </c>
      <c r="E630" s="220" t="s">
        <v>527</v>
      </c>
      <c r="F630" s="221" t="s">
        <v>528</v>
      </c>
      <c r="G630" s="222" t="s">
        <v>292</v>
      </c>
      <c r="H630" s="223">
        <v>311.06</v>
      </c>
      <c r="I630" s="224"/>
      <c r="J630" s="225">
        <f>ROUND(I630*H630,2)</f>
        <v>0</v>
      </c>
      <c r="K630" s="221" t="s">
        <v>197</v>
      </c>
      <c r="L630" s="45"/>
      <c r="M630" s="226" t="s">
        <v>1</v>
      </c>
      <c r="N630" s="227" t="s">
        <v>43</v>
      </c>
      <c r="O630" s="92"/>
      <c r="P630" s="228">
        <f>O630*H630</f>
        <v>0</v>
      </c>
      <c r="Q630" s="228">
        <v>0.00021000000000000001</v>
      </c>
      <c r="R630" s="228">
        <f>Q630*H630</f>
        <v>0.065322600000000008</v>
      </c>
      <c r="S630" s="228">
        <v>0</v>
      </c>
      <c r="T630" s="229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0" t="s">
        <v>210</v>
      </c>
      <c r="AT630" s="230" t="s">
        <v>193</v>
      </c>
      <c r="AU630" s="230" t="s">
        <v>88</v>
      </c>
      <c r="AY630" s="18" t="s">
        <v>190</v>
      </c>
      <c r="BE630" s="231">
        <f>IF(N630="základní",J630,0)</f>
        <v>0</v>
      </c>
      <c r="BF630" s="231">
        <f>IF(N630="snížená",J630,0)</f>
        <v>0</v>
      </c>
      <c r="BG630" s="231">
        <f>IF(N630="zákl. přenesená",J630,0)</f>
        <v>0</v>
      </c>
      <c r="BH630" s="231">
        <f>IF(N630="sníž. přenesená",J630,0)</f>
        <v>0</v>
      </c>
      <c r="BI630" s="231">
        <f>IF(N630="nulová",J630,0)</f>
        <v>0</v>
      </c>
      <c r="BJ630" s="18" t="s">
        <v>86</v>
      </c>
      <c r="BK630" s="231">
        <f>ROUND(I630*H630,2)</f>
        <v>0</v>
      </c>
      <c r="BL630" s="18" t="s">
        <v>210</v>
      </c>
      <c r="BM630" s="230" t="s">
        <v>1053</v>
      </c>
    </row>
    <row r="631" s="12" customFormat="1" ht="22.8" customHeight="1">
      <c r="A631" s="12"/>
      <c r="B631" s="203"/>
      <c r="C631" s="204"/>
      <c r="D631" s="205" t="s">
        <v>77</v>
      </c>
      <c r="E631" s="217" t="s">
        <v>473</v>
      </c>
      <c r="F631" s="217" t="s">
        <v>534</v>
      </c>
      <c r="G631" s="204"/>
      <c r="H631" s="204"/>
      <c r="I631" s="207"/>
      <c r="J631" s="218">
        <f>BK631</f>
        <v>0</v>
      </c>
      <c r="K631" s="204"/>
      <c r="L631" s="209"/>
      <c r="M631" s="210"/>
      <c r="N631" s="211"/>
      <c r="O631" s="211"/>
      <c r="P631" s="212">
        <f>SUM(P632:P639)</f>
        <v>0</v>
      </c>
      <c r="Q631" s="211"/>
      <c r="R631" s="212">
        <f>SUM(R632:R639)</f>
        <v>45.090876199999997</v>
      </c>
      <c r="S631" s="211"/>
      <c r="T631" s="213">
        <f>SUM(T632:T639)</f>
        <v>0</v>
      </c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R631" s="214" t="s">
        <v>86</v>
      </c>
      <c r="AT631" s="215" t="s">
        <v>77</v>
      </c>
      <c r="AU631" s="215" t="s">
        <v>86</v>
      </c>
      <c r="AY631" s="214" t="s">
        <v>190</v>
      </c>
      <c r="BK631" s="216">
        <f>SUM(BK632:BK639)</f>
        <v>0</v>
      </c>
    </row>
    <row r="632" s="2" customFormat="1" ht="33" customHeight="1">
      <c r="A632" s="39"/>
      <c r="B632" s="40"/>
      <c r="C632" s="219" t="s">
        <v>1054</v>
      </c>
      <c r="D632" s="219" t="s">
        <v>193</v>
      </c>
      <c r="E632" s="220" t="s">
        <v>548</v>
      </c>
      <c r="F632" s="221" t="s">
        <v>549</v>
      </c>
      <c r="G632" s="222" t="s">
        <v>224</v>
      </c>
      <c r="H632" s="223">
        <v>12.92</v>
      </c>
      <c r="I632" s="224"/>
      <c r="J632" s="225">
        <f>ROUND(I632*H632,2)</f>
        <v>0</v>
      </c>
      <c r="K632" s="221" t="s">
        <v>197</v>
      </c>
      <c r="L632" s="45"/>
      <c r="M632" s="226" t="s">
        <v>1</v>
      </c>
      <c r="N632" s="227" t="s">
        <v>43</v>
      </c>
      <c r="O632" s="92"/>
      <c r="P632" s="228">
        <f>O632*H632</f>
        <v>0</v>
      </c>
      <c r="Q632" s="228">
        <v>2.3010199999999998</v>
      </c>
      <c r="R632" s="228">
        <f>Q632*H632</f>
        <v>29.729178399999999</v>
      </c>
      <c r="S632" s="228">
        <v>0</v>
      </c>
      <c r="T632" s="22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0" t="s">
        <v>210</v>
      </c>
      <c r="AT632" s="230" t="s">
        <v>193</v>
      </c>
      <c r="AU632" s="230" t="s">
        <v>88</v>
      </c>
      <c r="AY632" s="18" t="s">
        <v>190</v>
      </c>
      <c r="BE632" s="231">
        <f>IF(N632="základní",J632,0)</f>
        <v>0</v>
      </c>
      <c r="BF632" s="231">
        <f>IF(N632="snížená",J632,0)</f>
        <v>0</v>
      </c>
      <c r="BG632" s="231">
        <f>IF(N632="zákl. přenesená",J632,0)</f>
        <v>0</v>
      </c>
      <c r="BH632" s="231">
        <f>IF(N632="sníž. přenesená",J632,0)</f>
        <v>0</v>
      </c>
      <c r="BI632" s="231">
        <f>IF(N632="nulová",J632,0)</f>
        <v>0</v>
      </c>
      <c r="BJ632" s="18" t="s">
        <v>86</v>
      </c>
      <c r="BK632" s="231">
        <f>ROUND(I632*H632,2)</f>
        <v>0</v>
      </c>
      <c r="BL632" s="18" t="s">
        <v>210</v>
      </c>
      <c r="BM632" s="230" t="s">
        <v>1055</v>
      </c>
    </row>
    <row r="633" s="2" customFormat="1" ht="33" customHeight="1">
      <c r="A633" s="39"/>
      <c r="B633" s="40"/>
      <c r="C633" s="219" t="s">
        <v>1056</v>
      </c>
      <c r="D633" s="219" t="s">
        <v>193</v>
      </c>
      <c r="E633" s="220" t="s">
        <v>1057</v>
      </c>
      <c r="F633" s="221" t="s">
        <v>1058</v>
      </c>
      <c r="G633" s="222" t="s">
        <v>224</v>
      </c>
      <c r="H633" s="223">
        <v>5.2000000000000002</v>
      </c>
      <c r="I633" s="224"/>
      <c r="J633" s="225">
        <f>ROUND(I633*H633,2)</f>
        <v>0</v>
      </c>
      <c r="K633" s="221" t="s">
        <v>197</v>
      </c>
      <c r="L633" s="45"/>
      <c r="M633" s="226" t="s">
        <v>1</v>
      </c>
      <c r="N633" s="227" t="s">
        <v>43</v>
      </c>
      <c r="O633" s="92"/>
      <c r="P633" s="228">
        <f>O633*H633</f>
        <v>0</v>
      </c>
      <c r="Q633" s="228">
        <v>2.3010199999999998</v>
      </c>
      <c r="R633" s="228">
        <f>Q633*H633</f>
        <v>11.965304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210</v>
      </c>
      <c r="AT633" s="230" t="s">
        <v>193</v>
      </c>
      <c r="AU633" s="230" t="s">
        <v>88</v>
      </c>
      <c r="AY633" s="18" t="s">
        <v>190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86</v>
      </c>
      <c r="BK633" s="231">
        <f>ROUND(I633*H633,2)</f>
        <v>0</v>
      </c>
      <c r="BL633" s="18" t="s">
        <v>210</v>
      </c>
      <c r="BM633" s="230" t="s">
        <v>1059</v>
      </c>
    </row>
    <row r="634" s="2" customFormat="1" ht="16.5" customHeight="1">
      <c r="A634" s="39"/>
      <c r="B634" s="40"/>
      <c r="C634" s="219" t="s">
        <v>1060</v>
      </c>
      <c r="D634" s="219" t="s">
        <v>193</v>
      </c>
      <c r="E634" s="220" t="s">
        <v>851</v>
      </c>
      <c r="F634" s="221" t="s">
        <v>852</v>
      </c>
      <c r="G634" s="222" t="s">
        <v>224</v>
      </c>
      <c r="H634" s="223">
        <v>0.59999999999999998</v>
      </c>
      <c r="I634" s="224"/>
      <c r="J634" s="225">
        <f>ROUND(I634*H634,2)</f>
        <v>0</v>
      </c>
      <c r="K634" s="221" t="s">
        <v>197</v>
      </c>
      <c r="L634" s="45"/>
      <c r="M634" s="226" t="s">
        <v>1</v>
      </c>
      <c r="N634" s="227" t="s">
        <v>43</v>
      </c>
      <c r="O634" s="92"/>
      <c r="P634" s="228">
        <f>O634*H634</f>
        <v>0</v>
      </c>
      <c r="Q634" s="228">
        <v>1.837</v>
      </c>
      <c r="R634" s="228">
        <f>Q634*H634</f>
        <v>1.1021999999999999</v>
      </c>
      <c r="S634" s="228">
        <v>0</v>
      </c>
      <c r="T634" s="229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0" t="s">
        <v>210</v>
      </c>
      <c r="AT634" s="230" t="s">
        <v>193</v>
      </c>
      <c r="AU634" s="230" t="s">
        <v>88</v>
      </c>
      <c r="AY634" s="18" t="s">
        <v>190</v>
      </c>
      <c r="BE634" s="231">
        <f>IF(N634="základní",J634,0)</f>
        <v>0</v>
      </c>
      <c r="BF634" s="231">
        <f>IF(N634="snížená",J634,0)</f>
        <v>0</v>
      </c>
      <c r="BG634" s="231">
        <f>IF(N634="zákl. přenesená",J634,0)</f>
        <v>0</v>
      </c>
      <c r="BH634" s="231">
        <f>IF(N634="sníž. přenesená",J634,0)</f>
        <v>0</v>
      </c>
      <c r="BI634" s="231">
        <f>IF(N634="nulová",J634,0)</f>
        <v>0</v>
      </c>
      <c r="BJ634" s="18" t="s">
        <v>86</v>
      </c>
      <c r="BK634" s="231">
        <f>ROUND(I634*H634,2)</f>
        <v>0</v>
      </c>
      <c r="BL634" s="18" t="s">
        <v>210</v>
      </c>
      <c r="BM634" s="230" t="s">
        <v>1061</v>
      </c>
    </row>
    <row r="635" s="2" customFormat="1" ht="33" customHeight="1">
      <c r="A635" s="39"/>
      <c r="B635" s="40"/>
      <c r="C635" s="219" t="s">
        <v>1062</v>
      </c>
      <c r="D635" s="219" t="s">
        <v>193</v>
      </c>
      <c r="E635" s="220" t="s">
        <v>1063</v>
      </c>
      <c r="F635" s="221" t="s">
        <v>1064</v>
      </c>
      <c r="G635" s="222" t="s">
        <v>224</v>
      </c>
      <c r="H635" s="223">
        <v>0.90000000000000002</v>
      </c>
      <c r="I635" s="224"/>
      <c r="J635" s="225">
        <f>ROUND(I635*H635,2)</f>
        <v>0</v>
      </c>
      <c r="K635" s="221" t="s">
        <v>197</v>
      </c>
      <c r="L635" s="45"/>
      <c r="M635" s="226" t="s">
        <v>1</v>
      </c>
      <c r="N635" s="227" t="s">
        <v>43</v>
      </c>
      <c r="O635" s="92"/>
      <c r="P635" s="228">
        <f>O635*H635</f>
        <v>0</v>
      </c>
      <c r="Q635" s="228">
        <v>2.5018699999999998</v>
      </c>
      <c r="R635" s="228">
        <f>Q635*H635</f>
        <v>2.2516829999999999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210</v>
      </c>
      <c r="AT635" s="230" t="s">
        <v>193</v>
      </c>
      <c r="AU635" s="230" t="s">
        <v>88</v>
      </c>
      <c r="AY635" s="18" t="s">
        <v>190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86</v>
      </c>
      <c r="BK635" s="231">
        <f>ROUND(I635*H635,2)</f>
        <v>0</v>
      </c>
      <c r="BL635" s="18" t="s">
        <v>210</v>
      </c>
      <c r="BM635" s="230" t="s">
        <v>1065</v>
      </c>
    </row>
    <row r="636" s="2" customFormat="1" ht="33" customHeight="1">
      <c r="A636" s="39"/>
      <c r="B636" s="40"/>
      <c r="C636" s="219" t="s">
        <v>1066</v>
      </c>
      <c r="D636" s="219" t="s">
        <v>193</v>
      </c>
      <c r="E636" s="220" t="s">
        <v>749</v>
      </c>
      <c r="F636" s="221" t="s">
        <v>750</v>
      </c>
      <c r="G636" s="222" t="s">
        <v>224</v>
      </c>
      <c r="H636" s="223">
        <v>0.90000000000000002</v>
      </c>
      <c r="I636" s="224"/>
      <c r="J636" s="225">
        <f>ROUND(I636*H636,2)</f>
        <v>0</v>
      </c>
      <c r="K636" s="221" t="s">
        <v>197</v>
      </c>
      <c r="L636" s="45"/>
      <c r="M636" s="226" t="s">
        <v>1</v>
      </c>
      <c r="N636" s="227" t="s">
        <v>43</v>
      </c>
      <c r="O636" s="92"/>
      <c r="P636" s="228">
        <f>O636*H636</f>
        <v>0</v>
      </c>
      <c r="Q636" s="228">
        <v>0</v>
      </c>
      <c r="R636" s="228">
        <f>Q636*H636</f>
        <v>0</v>
      </c>
      <c r="S636" s="228">
        <v>0</v>
      </c>
      <c r="T636" s="229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30" t="s">
        <v>210</v>
      </c>
      <c r="AT636" s="230" t="s">
        <v>193</v>
      </c>
      <c r="AU636" s="230" t="s">
        <v>88</v>
      </c>
      <c r="AY636" s="18" t="s">
        <v>190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18" t="s">
        <v>86</v>
      </c>
      <c r="BK636" s="231">
        <f>ROUND(I636*H636,2)</f>
        <v>0</v>
      </c>
      <c r="BL636" s="18" t="s">
        <v>210</v>
      </c>
      <c r="BM636" s="230" t="s">
        <v>1067</v>
      </c>
    </row>
    <row r="637" s="2" customFormat="1" ht="16.5" customHeight="1">
      <c r="A637" s="39"/>
      <c r="B637" s="40"/>
      <c r="C637" s="219" t="s">
        <v>1068</v>
      </c>
      <c r="D637" s="219" t="s">
        <v>193</v>
      </c>
      <c r="E637" s="220" t="s">
        <v>540</v>
      </c>
      <c r="F637" s="221" t="s">
        <v>541</v>
      </c>
      <c r="G637" s="222" t="s">
        <v>244</v>
      </c>
      <c r="H637" s="223">
        <v>0.040000000000000001</v>
      </c>
      <c r="I637" s="224"/>
      <c r="J637" s="225">
        <f>ROUND(I637*H637,2)</f>
        <v>0</v>
      </c>
      <c r="K637" s="221" t="s">
        <v>197</v>
      </c>
      <c r="L637" s="45"/>
      <c r="M637" s="226" t="s">
        <v>1</v>
      </c>
      <c r="N637" s="227" t="s">
        <v>43</v>
      </c>
      <c r="O637" s="92"/>
      <c r="P637" s="228">
        <f>O637*H637</f>
        <v>0</v>
      </c>
      <c r="Q637" s="228">
        <v>1.06277</v>
      </c>
      <c r="R637" s="228">
        <f>Q637*H637</f>
        <v>0.042510800000000001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210</v>
      </c>
      <c r="AT637" s="230" t="s">
        <v>193</v>
      </c>
      <c r="AU637" s="230" t="s">
        <v>88</v>
      </c>
      <c r="AY637" s="18" t="s">
        <v>190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86</v>
      </c>
      <c r="BK637" s="231">
        <f>ROUND(I637*H637,2)</f>
        <v>0</v>
      </c>
      <c r="BL637" s="18" t="s">
        <v>210</v>
      </c>
      <c r="BM637" s="230" t="s">
        <v>1069</v>
      </c>
    </row>
    <row r="638" s="2" customFormat="1" ht="24.15" customHeight="1">
      <c r="A638" s="39"/>
      <c r="B638" s="40"/>
      <c r="C638" s="219" t="s">
        <v>1070</v>
      </c>
      <c r="D638" s="219" t="s">
        <v>193</v>
      </c>
      <c r="E638" s="220" t="s">
        <v>1071</v>
      </c>
      <c r="F638" s="221" t="s">
        <v>1072</v>
      </c>
      <c r="G638" s="222" t="s">
        <v>224</v>
      </c>
      <c r="H638" s="223">
        <v>0.90000000000000002</v>
      </c>
      <c r="I638" s="224"/>
      <c r="J638" s="225">
        <f>ROUND(I638*H638,2)</f>
        <v>0</v>
      </c>
      <c r="K638" s="221" t="s">
        <v>197</v>
      </c>
      <c r="L638" s="45"/>
      <c r="M638" s="226" t="s">
        <v>1</v>
      </c>
      <c r="N638" s="227" t="s">
        <v>43</v>
      </c>
      <c r="O638" s="92"/>
      <c r="P638" s="228">
        <f>O638*H638</f>
        <v>0</v>
      </c>
      <c r="Q638" s="228">
        <v>0</v>
      </c>
      <c r="R638" s="228">
        <f>Q638*H638</f>
        <v>0</v>
      </c>
      <c r="S638" s="228">
        <v>0</v>
      </c>
      <c r="T638" s="22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0" t="s">
        <v>210</v>
      </c>
      <c r="AT638" s="230" t="s">
        <v>193</v>
      </c>
      <c r="AU638" s="230" t="s">
        <v>88</v>
      </c>
      <c r="AY638" s="18" t="s">
        <v>190</v>
      </c>
      <c r="BE638" s="231">
        <f>IF(N638="základní",J638,0)</f>
        <v>0</v>
      </c>
      <c r="BF638" s="231">
        <f>IF(N638="snížená",J638,0)</f>
        <v>0</v>
      </c>
      <c r="BG638" s="231">
        <f>IF(N638="zákl. přenesená",J638,0)</f>
        <v>0</v>
      </c>
      <c r="BH638" s="231">
        <f>IF(N638="sníž. přenesená",J638,0)</f>
        <v>0</v>
      </c>
      <c r="BI638" s="231">
        <f>IF(N638="nulová",J638,0)</f>
        <v>0</v>
      </c>
      <c r="BJ638" s="18" t="s">
        <v>86</v>
      </c>
      <c r="BK638" s="231">
        <f>ROUND(I638*H638,2)</f>
        <v>0</v>
      </c>
      <c r="BL638" s="18" t="s">
        <v>210</v>
      </c>
      <c r="BM638" s="230" t="s">
        <v>1073</v>
      </c>
    </row>
    <row r="639" s="2" customFormat="1" ht="16.5" customHeight="1">
      <c r="A639" s="39"/>
      <c r="B639" s="40"/>
      <c r="C639" s="219" t="s">
        <v>1074</v>
      </c>
      <c r="D639" s="219" t="s">
        <v>193</v>
      </c>
      <c r="E639" s="220" t="s">
        <v>855</v>
      </c>
      <c r="F639" s="221" t="s">
        <v>856</v>
      </c>
      <c r="G639" s="222" t="s">
        <v>292</v>
      </c>
      <c r="H639" s="223">
        <v>5.79</v>
      </c>
      <c r="I639" s="224"/>
      <c r="J639" s="225">
        <f>ROUND(I639*H639,2)</f>
        <v>0</v>
      </c>
      <c r="K639" s="221" t="s">
        <v>1</v>
      </c>
      <c r="L639" s="45"/>
      <c r="M639" s="226" t="s">
        <v>1</v>
      </c>
      <c r="N639" s="227" t="s">
        <v>43</v>
      </c>
      <c r="O639" s="92"/>
      <c r="P639" s="228">
        <f>O639*H639</f>
        <v>0</v>
      </c>
      <c r="Q639" s="228">
        <v>0</v>
      </c>
      <c r="R639" s="228">
        <f>Q639*H639</f>
        <v>0</v>
      </c>
      <c r="S639" s="228">
        <v>0</v>
      </c>
      <c r="T639" s="229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210</v>
      </c>
      <c r="AT639" s="230" t="s">
        <v>193</v>
      </c>
      <c r="AU639" s="230" t="s">
        <v>88</v>
      </c>
      <c r="AY639" s="18" t="s">
        <v>190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86</v>
      </c>
      <c r="BK639" s="231">
        <f>ROUND(I639*H639,2)</f>
        <v>0</v>
      </c>
      <c r="BL639" s="18" t="s">
        <v>210</v>
      </c>
      <c r="BM639" s="230" t="s">
        <v>1075</v>
      </c>
    </row>
    <row r="640" s="12" customFormat="1" ht="22.8" customHeight="1">
      <c r="A640" s="12"/>
      <c r="B640" s="203"/>
      <c r="C640" s="204"/>
      <c r="D640" s="205" t="s">
        <v>77</v>
      </c>
      <c r="E640" s="217" t="s">
        <v>343</v>
      </c>
      <c r="F640" s="217" t="s">
        <v>344</v>
      </c>
      <c r="G640" s="204"/>
      <c r="H640" s="204"/>
      <c r="I640" s="207"/>
      <c r="J640" s="218">
        <f>BK640</f>
        <v>0</v>
      </c>
      <c r="K640" s="204"/>
      <c r="L640" s="209"/>
      <c r="M640" s="210"/>
      <c r="N640" s="211"/>
      <c r="O640" s="211"/>
      <c r="P640" s="212">
        <f>SUM(P641:P652)</f>
        <v>0</v>
      </c>
      <c r="Q640" s="211"/>
      <c r="R640" s="212">
        <f>SUM(R641:R652)</f>
        <v>0.31138759999999999</v>
      </c>
      <c r="S640" s="211"/>
      <c r="T640" s="213">
        <f>SUM(T641:T652)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14" t="s">
        <v>88</v>
      </c>
      <c r="AT640" s="215" t="s">
        <v>77</v>
      </c>
      <c r="AU640" s="215" t="s">
        <v>86</v>
      </c>
      <c r="AY640" s="214" t="s">
        <v>190</v>
      </c>
      <c r="BK640" s="216">
        <f>SUM(BK641:BK652)</f>
        <v>0</v>
      </c>
    </row>
    <row r="641" s="2" customFormat="1" ht="24.15" customHeight="1">
      <c r="A641" s="39"/>
      <c r="B641" s="40"/>
      <c r="C641" s="219" t="s">
        <v>1076</v>
      </c>
      <c r="D641" s="219" t="s">
        <v>193</v>
      </c>
      <c r="E641" s="220" t="s">
        <v>859</v>
      </c>
      <c r="F641" s="221" t="s">
        <v>860</v>
      </c>
      <c r="G641" s="222" t="s">
        <v>292</v>
      </c>
      <c r="H641" s="223">
        <v>17.93</v>
      </c>
      <c r="I641" s="224"/>
      <c r="J641" s="225">
        <f>ROUND(I641*H641,2)</f>
        <v>0</v>
      </c>
      <c r="K641" s="221" t="s">
        <v>197</v>
      </c>
      <c r="L641" s="45"/>
      <c r="M641" s="226" t="s">
        <v>1</v>
      </c>
      <c r="N641" s="227" t="s">
        <v>43</v>
      </c>
      <c r="O641" s="92"/>
      <c r="P641" s="228">
        <f>O641*H641</f>
        <v>0</v>
      </c>
      <c r="Q641" s="228">
        <v>0</v>
      </c>
      <c r="R641" s="228">
        <f>Q641*H641</f>
        <v>0</v>
      </c>
      <c r="S641" s="228">
        <v>0</v>
      </c>
      <c r="T641" s="22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0" t="s">
        <v>198</v>
      </c>
      <c r="AT641" s="230" t="s">
        <v>193</v>
      </c>
      <c r="AU641" s="230" t="s">
        <v>88</v>
      </c>
      <c r="AY641" s="18" t="s">
        <v>190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8" t="s">
        <v>86</v>
      </c>
      <c r="BK641" s="231">
        <f>ROUND(I641*H641,2)</f>
        <v>0</v>
      </c>
      <c r="BL641" s="18" t="s">
        <v>198</v>
      </c>
      <c r="BM641" s="230" t="s">
        <v>1077</v>
      </c>
    </row>
    <row r="642" s="2" customFormat="1" ht="24.15" customHeight="1">
      <c r="A642" s="39"/>
      <c r="B642" s="40"/>
      <c r="C642" s="219" t="s">
        <v>1078</v>
      </c>
      <c r="D642" s="219" t="s">
        <v>193</v>
      </c>
      <c r="E642" s="220" t="s">
        <v>863</v>
      </c>
      <c r="F642" s="221" t="s">
        <v>864</v>
      </c>
      <c r="G642" s="222" t="s">
        <v>292</v>
      </c>
      <c r="H642" s="223">
        <v>6.54</v>
      </c>
      <c r="I642" s="224"/>
      <c r="J642" s="225">
        <f>ROUND(I642*H642,2)</f>
        <v>0</v>
      </c>
      <c r="K642" s="221" t="s">
        <v>197</v>
      </c>
      <c r="L642" s="45"/>
      <c r="M642" s="226" t="s">
        <v>1</v>
      </c>
      <c r="N642" s="227" t="s">
        <v>43</v>
      </c>
      <c r="O642" s="92"/>
      <c r="P642" s="228">
        <f>O642*H642</f>
        <v>0</v>
      </c>
      <c r="Q642" s="228">
        <v>0.00040000000000000002</v>
      </c>
      <c r="R642" s="228">
        <f>Q642*H642</f>
        <v>0.0026160000000000003</v>
      </c>
      <c r="S642" s="228">
        <v>0</v>
      </c>
      <c r="T642" s="22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198</v>
      </c>
      <c r="AT642" s="230" t="s">
        <v>193</v>
      </c>
      <c r="AU642" s="230" t="s">
        <v>88</v>
      </c>
      <c r="AY642" s="18" t="s">
        <v>190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86</v>
      </c>
      <c r="BK642" s="231">
        <f>ROUND(I642*H642,2)</f>
        <v>0</v>
      </c>
      <c r="BL642" s="18" t="s">
        <v>198</v>
      </c>
      <c r="BM642" s="230" t="s">
        <v>1079</v>
      </c>
    </row>
    <row r="643" s="2" customFormat="1" ht="24.15" customHeight="1">
      <c r="A643" s="39"/>
      <c r="B643" s="40"/>
      <c r="C643" s="219" t="s">
        <v>1080</v>
      </c>
      <c r="D643" s="219" t="s">
        <v>193</v>
      </c>
      <c r="E643" s="220" t="s">
        <v>567</v>
      </c>
      <c r="F643" s="221" t="s">
        <v>568</v>
      </c>
      <c r="G643" s="222" t="s">
        <v>292</v>
      </c>
      <c r="H643" s="223">
        <v>282.47000000000003</v>
      </c>
      <c r="I643" s="224"/>
      <c r="J643" s="225">
        <f>ROUND(I643*H643,2)</f>
        <v>0</v>
      </c>
      <c r="K643" s="221" t="s">
        <v>197</v>
      </c>
      <c r="L643" s="45"/>
      <c r="M643" s="226" t="s">
        <v>1</v>
      </c>
      <c r="N643" s="227" t="s">
        <v>43</v>
      </c>
      <c r="O643" s="92"/>
      <c r="P643" s="228">
        <f>O643*H643</f>
        <v>0</v>
      </c>
      <c r="Q643" s="228">
        <v>4.0000000000000003E-05</v>
      </c>
      <c r="R643" s="228">
        <f>Q643*H643</f>
        <v>0.011298800000000001</v>
      </c>
      <c r="S643" s="228">
        <v>0</v>
      </c>
      <c r="T643" s="229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0" t="s">
        <v>210</v>
      </c>
      <c r="AT643" s="230" t="s">
        <v>193</v>
      </c>
      <c r="AU643" s="230" t="s">
        <v>88</v>
      </c>
      <c r="AY643" s="18" t="s">
        <v>190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18" t="s">
        <v>86</v>
      </c>
      <c r="BK643" s="231">
        <f>ROUND(I643*H643,2)</f>
        <v>0</v>
      </c>
      <c r="BL643" s="18" t="s">
        <v>210</v>
      </c>
      <c r="BM643" s="230" t="s">
        <v>1081</v>
      </c>
    </row>
    <row r="644" s="2" customFormat="1" ht="24.15" customHeight="1">
      <c r="A644" s="39"/>
      <c r="B644" s="40"/>
      <c r="C644" s="255" t="s">
        <v>1082</v>
      </c>
      <c r="D644" s="255" t="s">
        <v>299</v>
      </c>
      <c r="E644" s="256" t="s">
        <v>571</v>
      </c>
      <c r="F644" s="257" t="s">
        <v>572</v>
      </c>
      <c r="G644" s="258" t="s">
        <v>292</v>
      </c>
      <c r="H644" s="259">
        <v>344.89600000000002</v>
      </c>
      <c r="I644" s="260"/>
      <c r="J644" s="261">
        <f>ROUND(I644*H644,2)</f>
        <v>0</v>
      </c>
      <c r="K644" s="257" t="s">
        <v>197</v>
      </c>
      <c r="L644" s="262"/>
      <c r="M644" s="263" t="s">
        <v>1</v>
      </c>
      <c r="N644" s="264" t="s">
        <v>43</v>
      </c>
      <c r="O644" s="92"/>
      <c r="P644" s="228">
        <f>O644*H644</f>
        <v>0</v>
      </c>
      <c r="Q644" s="228">
        <v>0.00029999999999999997</v>
      </c>
      <c r="R644" s="228">
        <f>Q644*H644</f>
        <v>0.1034688</v>
      </c>
      <c r="S644" s="228">
        <v>0</v>
      </c>
      <c r="T644" s="22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0" t="s">
        <v>202</v>
      </c>
      <c r="AT644" s="230" t="s">
        <v>299</v>
      </c>
      <c r="AU644" s="230" t="s">
        <v>88</v>
      </c>
      <c r="AY644" s="18" t="s">
        <v>190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8" t="s">
        <v>86</v>
      </c>
      <c r="BK644" s="231">
        <f>ROUND(I644*H644,2)</f>
        <v>0</v>
      </c>
      <c r="BL644" s="18" t="s">
        <v>210</v>
      </c>
      <c r="BM644" s="230" t="s">
        <v>1083</v>
      </c>
    </row>
    <row r="645" s="13" customFormat="1">
      <c r="A645" s="13"/>
      <c r="B645" s="232"/>
      <c r="C645" s="233"/>
      <c r="D645" s="234" t="s">
        <v>218</v>
      </c>
      <c r="E645" s="233"/>
      <c r="F645" s="236" t="s">
        <v>1084</v>
      </c>
      <c r="G645" s="233"/>
      <c r="H645" s="237">
        <v>344.89600000000002</v>
      </c>
      <c r="I645" s="238"/>
      <c r="J645" s="233"/>
      <c r="K645" s="233"/>
      <c r="L645" s="239"/>
      <c r="M645" s="240"/>
      <c r="N645" s="241"/>
      <c r="O645" s="241"/>
      <c r="P645" s="241"/>
      <c r="Q645" s="241"/>
      <c r="R645" s="241"/>
      <c r="S645" s="241"/>
      <c r="T645" s="24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3" t="s">
        <v>218</v>
      </c>
      <c r="AU645" s="243" t="s">
        <v>88</v>
      </c>
      <c r="AV645" s="13" t="s">
        <v>88</v>
      </c>
      <c r="AW645" s="13" t="s">
        <v>4</v>
      </c>
      <c r="AX645" s="13" t="s">
        <v>86</v>
      </c>
      <c r="AY645" s="243" t="s">
        <v>190</v>
      </c>
    </row>
    <row r="646" s="2" customFormat="1" ht="24.15" customHeight="1">
      <c r="A646" s="39"/>
      <c r="B646" s="40"/>
      <c r="C646" s="219" t="s">
        <v>281</v>
      </c>
      <c r="D646" s="219" t="s">
        <v>193</v>
      </c>
      <c r="E646" s="220" t="s">
        <v>346</v>
      </c>
      <c r="F646" s="221" t="s">
        <v>347</v>
      </c>
      <c r="G646" s="222" t="s">
        <v>292</v>
      </c>
      <c r="H646" s="223">
        <v>82.140000000000001</v>
      </c>
      <c r="I646" s="224"/>
      <c r="J646" s="225">
        <f>ROUND(I646*H646,2)</f>
        <v>0</v>
      </c>
      <c r="K646" s="221" t="s">
        <v>197</v>
      </c>
      <c r="L646" s="45"/>
      <c r="M646" s="226" t="s">
        <v>1</v>
      </c>
      <c r="N646" s="227" t="s">
        <v>43</v>
      </c>
      <c r="O646" s="92"/>
      <c r="P646" s="228">
        <f>O646*H646</f>
        <v>0</v>
      </c>
      <c r="Q646" s="228">
        <v>0</v>
      </c>
      <c r="R646" s="228">
        <f>Q646*H646</f>
        <v>0</v>
      </c>
      <c r="S646" s="228">
        <v>0</v>
      </c>
      <c r="T646" s="229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0" t="s">
        <v>198</v>
      </c>
      <c r="AT646" s="230" t="s">
        <v>193</v>
      </c>
      <c r="AU646" s="230" t="s">
        <v>88</v>
      </c>
      <c r="AY646" s="18" t="s">
        <v>190</v>
      </c>
      <c r="BE646" s="231">
        <f>IF(N646="základní",J646,0)</f>
        <v>0</v>
      </c>
      <c r="BF646" s="231">
        <f>IF(N646="snížená",J646,0)</f>
        <v>0</v>
      </c>
      <c r="BG646" s="231">
        <f>IF(N646="zákl. přenesená",J646,0)</f>
        <v>0</v>
      </c>
      <c r="BH646" s="231">
        <f>IF(N646="sníž. přenesená",J646,0)</f>
        <v>0</v>
      </c>
      <c r="BI646" s="231">
        <f>IF(N646="nulová",J646,0)</f>
        <v>0</v>
      </c>
      <c r="BJ646" s="18" t="s">
        <v>86</v>
      </c>
      <c r="BK646" s="231">
        <f>ROUND(I646*H646,2)</f>
        <v>0</v>
      </c>
      <c r="BL646" s="18" t="s">
        <v>198</v>
      </c>
      <c r="BM646" s="230" t="s">
        <v>1085</v>
      </c>
    </row>
    <row r="647" s="2" customFormat="1" ht="24.15" customHeight="1">
      <c r="A647" s="39"/>
      <c r="B647" s="40"/>
      <c r="C647" s="219" t="s">
        <v>1086</v>
      </c>
      <c r="D647" s="219" t="s">
        <v>193</v>
      </c>
      <c r="E647" s="220" t="s">
        <v>859</v>
      </c>
      <c r="F647" s="221" t="s">
        <v>860</v>
      </c>
      <c r="G647" s="222" t="s">
        <v>292</v>
      </c>
      <c r="H647" s="223">
        <v>352.70999999999998</v>
      </c>
      <c r="I647" s="224"/>
      <c r="J647" s="225">
        <f>ROUND(I647*H647,2)</f>
        <v>0</v>
      </c>
      <c r="K647" s="221" t="s">
        <v>197</v>
      </c>
      <c r="L647" s="45"/>
      <c r="M647" s="226" t="s">
        <v>1</v>
      </c>
      <c r="N647" s="227" t="s">
        <v>43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198</v>
      </c>
      <c r="AT647" s="230" t="s">
        <v>193</v>
      </c>
      <c r="AU647" s="230" t="s">
        <v>88</v>
      </c>
      <c r="AY647" s="18" t="s">
        <v>190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86</v>
      </c>
      <c r="BK647" s="231">
        <f>ROUND(I647*H647,2)</f>
        <v>0</v>
      </c>
      <c r="BL647" s="18" t="s">
        <v>198</v>
      </c>
      <c r="BM647" s="230" t="s">
        <v>1087</v>
      </c>
    </row>
    <row r="648" s="2" customFormat="1" ht="24.15" customHeight="1">
      <c r="A648" s="39"/>
      <c r="B648" s="40"/>
      <c r="C648" s="219" t="s">
        <v>284</v>
      </c>
      <c r="D648" s="219" t="s">
        <v>193</v>
      </c>
      <c r="E648" s="220" t="s">
        <v>349</v>
      </c>
      <c r="F648" s="221" t="s">
        <v>350</v>
      </c>
      <c r="G648" s="222" t="s">
        <v>292</v>
      </c>
      <c r="H648" s="223">
        <v>82.140000000000001</v>
      </c>
      <c r="I648" s="224"/>
      <c r="J648" s="225">
        <f>ROUND(I648*H648,2)</f>
        <v>0</v>
      </c>
      <c r="K648" s="221" t="s">
        <v>197</v>
      </c>
      <c r="L648" s="45"/>
      <c r="M648" s="226" t="s">
        <v>1</v>
      </c>
      <c r="N648" s="227" t="s">
        <v>43</v>
      </c>
      <c r="O648" s="92"/>
      <c r="P648" s="228">
        <f>O648*H648</f>
        <v>0</v>
      </c>
      <c r="Q648" s="228">
        <v>0.00040000000000000002</v>
      </c>
      <c r="R648" s="228">
        <f>Q648*H648</f>
        <v>0.032856000000000003</v>
      </c>
      <c r="S648" s="228">
        <v>0</v>
      </c>
      <c r="T648" s="229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0" t="s">
        <v>198</v>
      </c>
      <c r="AT648" s="230" t="s">
        <v>193</v>
      </c>
      <c r="AU648" s="230" t="s">
        <v>88</v>
      </c>
      <c r="AY648" s="18" t="s">
        <v>190</v>
      </c>
      <c r="BE648" s="231">
        <f>IF(N648="základní",J648,0)</f>
        <v>0</v>
      </c>
      <c r="BF648" s="231">
        <f>IF(N648="snížená",J648,0)</f>
        <v>0</v>
      </c>
      <c r="BG648" s="231">
        <f>IF(N648="zákl. přenesená",J648,0)</f>
        <v>0</v>
      </c>
      <c r="BH648" s="231">
        <f>IF(N648="sníž. přenesená",J648,0)</f>
        <v>0</v>
      </c>
      <c r="BI648" s="231">
        <f>IF(N648="nulová",J648,0)</f>
        <v>0</v>
      </c>
      <c r="BJ648" s="18" t="s">
        <v>86</v>
      </c>
      <c r="BK648" s="231">
        <f>ROUND(I648*H648,2)</f>
        <v>0</v>
      </c>
      <c r="BL648" s="18" t="s">
        <v>198</v>
      </c>
      <c r="BM648" s="230" t="s">
        <v>1088</v>
      </c>
    </row>
    <row r="649" s="2" customFormat="1" ht="24.15" customHeight="1">
      <c r="A649" s="39"/>
      <c r="B649" s="40"/>
      <c r="C649" s="219" t="s">
        <v>1089</v>
      </c>
      <c r="D649" s="219" t="s">
        <v>193</v>
      </c>
      <c r="E649" s="220" t="s">
        <v>863</v>
      </c>
      <c r="F649" s="221" t="s">
        <v>864</v>
      </c>
      <c r="G649" s="222" t="s">
        <v>292</v>
      </c>
      <c r="H649" s="223">
        <v>352.70999999999998</v>
      </c>
      <c r="I649" s="224"/>
      <c r="J649" s="225">
        <f>ROUND(I649*H649,2)</f>
        <v>0</v>
      </c>
      <c r="K649" s="221" t="s">
        <v>197</v>
      </c>
      <c r="L649" s="45"/>
      <c r="M649" s="226" t="s">
        <v>1</v>
      </c>
      <c r="N649" s="227" t="s">
        <v>43</v>
      </c>
      <c r="O649" s="92"/>
      <c r="P649" s="228">
        <f>O649*H649</f>
        <v>0</v>
      </c>
      <c r="Q649" s="228">
        <v>0.00040000000000000002</v>
      </c>
      <c r="R649" s="228">
        <f>Q649*H649</f>
        <v>0.14108399999999999</v>
      </c>
      <c r="S649" s="228">
        <v>0</v>
      </c>
      <c r="T649" s="229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0" t="s">
        <v>198</v>
      </c>
      <c r="AT649" s="230" t="s">
        <v>193</v>
      </c>
      <c r="AU649" s="230" t="s">
        <v>88</v>
      </c>
      <c r="AY649" s="18" t="s">
        <v>190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8" t="s">
        <v>86</v>
      </c>
      <c r="BK649" s="231">
        <f>ROUND(I649*H649,2)</f>
        <v>0</v>
      </c>
      <c r="BL649" s="18" t="s">
        <v>198</v>
      </c>
      <c r="BM649" s="230" t="s">
        <v>1090</v>
      </c>
    </row>
    <row r="650" s="2" customFormat="1" ht="24.15" customHeight="1">
      <c r="A650" s="39"/>
      <c r="B650" s="40"/>
      <c r="C650" s="219" t="s">
        <v>288</v>
      </c>
      <c r="D650" s="219" t="s">
        <v>193</v>
      </c>
      <c r="E650" s="220" t="s">
        <v>346</v>
      </c>
      <c r="F650" s="221" t="s">
        <v>347</v>
      </c>
      <c r="G650" s="222" t="s">
        <v>292</v>
      </c>
      <c r="H650" s="223">
        <v>50.159999999999997</v>
      </c>
      <c r="I650" s="224"/>
      <c r="J650" s="225">
        <f>ROUND(I650*H650,2)</f>
        <v>0</v>
      </c>
      <c r="K650" s="221" t="s">
        <v>197</v>
      </c>
      <c r="L650" s="45"/>
      <c r="M650" s="226" t="s">
        <v>1</v>
      </c>
      <c r="N650" s="227" t="s">
        <v>43</v>
      </c>
      <c r="O650" s="92"/>
      <c r="P650" s="228">
        <f>O650*H650</f>
        <v>0</v>
      </c>
      <c r="Q650" s="228">
        <v>0</v>
      </c>
      <c r="R650" s="228">
        <f>Q650*H650</f>
        <v>0</v>
      </c>
      <c r="S650" s="228">
        <v>0</v>
      </c>
      <c r="T650" s="229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0" t="s">
        <v>198</v>
      </c>
      <c r="AT650" s="230" t="s">
        <v>193</v>
      </c>
      <c r="AU650" s="230" t="s">
        <v>88</v>
      </c>
      <c r="AY650" s="18" t="s">
        <v>190</v>
      </c>
      <c r="BE650" s="231">
        <f>IF(N650="základní",J650,0)</f>
        <v>0</v>
      </c>
      <c r="BF650" s="231">
        <f>IF(N650="snížená",J650,0)</f>
        <v>0</v>
      </c>
      <c r="BG650" s="231">
        <f>IF(N650="zákl. přenesená",J650,0)</f>
        <v>0</v>
      </c>
      <c r="BH650" s="231">
        <f>IF(N650="sníž. přenesená",J650,0)</f>
        <v>0</v>
      </c>
      <c r="BI650" s="231">
        <f>IF(N650="nulová",J650,0)</f>
        <v>0</v>
      </c>
      <c r="BJ650" s="18" t="s">
        <v>86</v>
      </c>
      <c r="BK650" s="231">
        <f>ROUND(I650*H650,2)</f>
        <v>0</v>
      </c>
      <c r="BL650" s="18" t="s">
        <v>198</v>
      </c>
      <c r="BM650" s="230" t="s">
        <v>1091</v>
      </c>
    </row>
    <row r="651" s="2" customFormat="1" ht="24.15" customHeight="1">
      <c r="A651" s="39"/>
      <c r="B651" s="40"/>
      <c r="C651" s="219" t="s">
        <v>1092</v>
      </c>
      <c r="D651" s="219" t="s">
        <v>193</v>
      </c>
      <c r="E651" s="220" t="s">
        <v>349</v>
      </c>
      <c r="F651" s="221" t="s">
        <v>350</v>
      </c>
      <c r="G651" s="222" t="s">
        <v>292</v>
      </c>
      <c r="H651" s="223">
        <v>50.159999999999997</v>
      </c>
      <c r="I651" s="224"/>
      <c r="J651" s="225">
        <f>ROUND(I651*H651,2)</f>
        <v>0</v>
      </c>
      <c r="K651" s="221" t="s">
        <v>197</v>
      </c>
      <c r="L651" s="45"/>
      <c r="M651" s="226" t="s">
        <v>1</v>
      </c>
      <c r="N651" s="227" t="s">
        <v>43</v>
      </c>
      <c r="O651" s="92"/>
      <c r="P651" s="228">
        <f>O651*H651</f>
        <v>0</v>
      </c>
      <c r="Q651" s="228">
        <v>0.00040000000000000002</v>
      </c>
      <c r="R651" s="228">
        <f>Q651*H651</f>
        <v>0.020063999999999999</v>
      </c>
      <c r="S651" s="228">
        <v>0</v>
      </c>
      <c r="T651" s="229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0" t="s">
        <v>198</v>
      </c>
      <c r="AT651" s="230" t="s">
        <v>193</v>
      </c>
      <c r="AU651" s="230" t="s">
        <v>88</v>
      </c>
      <c r="AY651" s="18" t="s">
        <v>190</v>
      </c>
      <c r="BE651" s="231">
        <f>IF(N651="základní",J651,0)</f>
        <v>0</v>
      </c>
      <c r="BF651" s="231">
        <f>IF(N651="snížená",J651,0)</f>
        <v>0</v>
      </c>
      <c r="BG651" s="231">
        <f>IF(N651="zákl. přenesená",J651,0)</f>
        <v>0</v>
      </c>
      <c r="BH651" s="231">
        <f>IF(N651="sníž. přenesená",J651,0)</f>
        <v>0</v>
      </c>
      <c r="BI651" s="231">
        <f>IF(N651="nulová",J651,0)</f>
        <v>0</v>
      </c>
      <c r="BJ651" s="18" t="s">
        <v>86</v>
      </c>
      <c r="BK651" s="231">
        <f>ROUND(I651*H651,2)</f>
        <v>0</v>
      </c>
      <c r="BL651" s="18" t="s">
        <v>198</v>
      </c>
      <c r="BM651" s="230" t="s">
        <v>1093</v>
      </c>
    </row>
    <row r="652" s="2" customFormat="1" ht="24.15" customHeight="1">
      <c r="A652" s="39"/>
      <c r="B652" s="40"/>
      <c r="C652" s="219" t="s">
        <v>293</v>
      </c>
      <c r="D652" s="219" t="s">
        <v>193</v>
      </c>
      <c r="E652" s="220" t="s">
        <v>1094</v>
      </c>
      <c r="F652" s="221" t="s">
        <v>1095</v>
      </c>
      <c r="G652" s="222" t="s">
        <v>595</v>
      </c>
      <c r="H652" s="269"/>
      <c r="I652" s="224"/>
      <c r="J652" s="225">
        <f>ROUND(I652*H652,2)</f>
        <v>0</v>
      </c>
      <c r="K652" s="221" t="s">
        <v>197</v>
      </c>
      <c r="L652" s="45"/>
      <c r="M652" s="226" t="s">
        <v>1</v>
      </c>
      <c r="N652" s="227" t="s">
        <v>43</v>
      </c>
      <c r="O652" s="92"/>
      <c r="P652" s="228">
        <f>O652*H652</f>
        <v>0</v>
      </c>
      <c r="Q652" s="228">
        <v>0</v>
      </c>
      <c r="R652" s="228">
        <f>Q652*H652</f>
        <v>0</v>
      </c>
      <c r="S652" s="228">
        <v>0</v>
      </c>
      <c r="T652" s="22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0" t="s">
        <v>198</v>
      </c>
      <c r="AT652" s="230" t="s">
        <v>193</v>
      </c>
      <c r="AU652" s="230" t="s">
        <v>88</v>
      </c>
      <c r="AY652" s="18" t="s">
        <v>190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8" t="s">
        <v>86</v>
      </c>
      <c r="BK652" s="231">
        <f>ROUND(I652*H652,2)</f>
        <v>0</v>
      </c>
      <c r="BL652" s="18" t="s">
        <v>198</v>
      </c>
      <c r="BM652" s="230" t="s">
        <v>587</v>
      </c>
    </row>
    <row r="653" s="12" customFormat="1" ht="22.8" customHeight="1">
      <c r="A653" s="12"/>
      <c r="B653" s="203"/>
      <c r="C653" s="204"/>
      <c r="D653" s="205" t="s">
        <v>77</v>
      </c>
      <c r="E653" s="217" t="s">
        <v>581</v>
      </c>
      <c r="F653" s="217" t="s">
        <v>582</v>
      </c>
      <c r="G653" s="204"/>
      <c r="H653" s="204"/>
      <c r="I653" s="207"/>
      <c r="J653" s="218">
        <f>BK653</f>
        <v>0</v>
      </c>
      <c r="K653" s="204"/>
      <c r="L653" s="209"/>
      <c r="M653" s="210"/>
      <c r="N653" s="211"/>
      <c r="O653" s="211"/>
      <c r="P653" s="212">
        <f>SUM(P654:P655)</f>
        <v>0</v>
      </c>
      <c r="Q653" s="211"/>
      <c r="R653" s="212">
        <f>SUM(R654:R655)</f>
        <v>0</v>
      </c>
      <c r="S653" s="211"/>
      <c r="T653" s="213">
        <f>SUM(T654:T655)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214" t="s">
        <v>88</v>
      </c>
      <c r="AT653" s="215" t="s">
        <v>77</v>
      </c>
      <c r="AU653" s="215" t="s">
        <v>86</v>
      </c>
      <c r="AY653" s="214" t="s">
        <v>190</v>
      </c>
      <c r="BK653" s="216">
        <f>SUM(BK654:BK655)</f>
        <v>0</v>
      </c>
    </row>
    <row r="654" s="2" customFormat="1" ht="16.5" customHeight="1">
      <c r="A654" s="39"/>
      <c r="B654" s="40"/>
      <c r="C654" s="219" t="s">
        <v>1096</v>
      </c>
      <c r="D654" s="219" t="s">
        <v>193</v>
      </c>
      <c r="E654" s="220" t="s">
        <v>874</v>
      </c>
      <c r="F654" s="221" t="s">
        <v>875</v>
      </c>
      <c r="G654" s="222" t="s">
        <v>213</v>
      </c>
      <c r="H654" s="223">
        <v>74.650000000000006</v>
      </c>
      <c r="I654" s="224"/>
      <c r="J654" s="225">
        <f>ROUND(I654*H654,2)</f>
        <v>0</v>
      </c>
      <c r="K654" s="221" t="s">
        <v>1</v>
      </c>
      <c r="L654" s="45"/>
      <c r="M654" s="226" t="s">
        <v>1</v>
      </c>
      <c r="N654" s="227" t="s">
        <v>43</v>
      </c>
      <c r="O654" s="92"/>
      <c r="P654" s="228">
        <f>O654*H654</f>
        <v>0</v>
      </c>
      <c r="Q654" s="228">
        <v>0</v>
      </c>
      <c r="R654" s="228">
        <f>Q654*H654</f>
        <v>0</v>
      </c>
      <c r="S654" s="228">
        <v>0</v>
      </c>
      <c r="T654" s="229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30" t="s">
        <v>210</v>
      </c>
      <c r="AT654" s="230" t="s">
        <v>193</v>
      </c>
      <c r="AU654" s="230" t="s">
        <v>88</v>
      </c>
      <c r="AY654" s="18" t="s">
        <v>190</v>
      </c>
      <c r="BE654" s="231">
        <f>IF(N654="základní",J654,0)</f>
        <v>0</v>
      </c>
      <c r="BF654" s="231">
        <f>IF(N654="snížená",J654,0)</f>
        <v>0</v>
      </c>
      <c r="BG654" s="231">
        <f>IF(N654="zákl. přenesená",J654,0)</f>
        <v>0</v>
      </c>
      <c r="BH654" s="231">
        <f>IF(N654="sníž. přenesená",J654,0)</f>
        <v>0</v>
      </c>
      <c r="BI654" s="231">
        <f>IF(N654="nulová",J654,0)</f>
        <v>0</v>
      </c>
      <c r="BJ654" s="18" t="s">
        <v>86</v>
      </c>
      <c r="BK654" s="231">
        <f>ROUND(I654*H654,2)</f>
        <v>0</v>
      </c>
      <c r="BL654" s="18" t="s">
        <v>210</v>
      </c>
      <c r="BM654" s="230" t="s">
        <v>1097</v>
      </c>
    </row>
    <row r="655" s="2" customFormat="1" ht="24.15" customHeight="1">
      <c r="A655" s="39"/>
      <c r="B655" s="40"/>
      <c r="C655" s="219" t="s">
        <v>298</v>
      </c>
      <c r="D655" s="219" t="s">
        <v>193</v>
      </c>
      <c r="E655" s="220" t="s">
        <v>1098</v>
      </c>
      <c r="F655" s="221" t="s">
        <v>1099</v>
      </c>
      <c r="G655" s="222" t="s">
        <v>595</v>
      </c>
      <c r="H655" s="269"/>
      <c r="I655" s="224"/>
      <c r="J655" s="225">
        <f>ROUND(I655*H655,2)</f>
        <v>0</v>
      </c>
      <c r="K655" s="221" t="s">
        <v>197</v>
      </c>
      <c r="L655" s="45"/>
      <c r="M655" s="226" t="s">
        <v>1</v>
      </c>
      <c r="N655" s="227" t="s">
        <v>43</v>
      </c>
      <c r="O655" s="92"/>
      <c r="P655" s="228">
        <f>O655*H655</f>
        <v>0</v>
      </c>
      <c r="Q655" s="228">
        <v>0</v>
      </c>
      <c r="R655" s="228">
        <f>Q655*H655</f>
        <v>0</v>
      </c>
      <c r="S655" s="228">
        <v>0</v>
      </c>
      <c r="T655" s="229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0" t="s">
        <v>198</v>
      </c>
      <c r="AT655" s="230" t="s">
        <v>193</v>
      </c>
      <c r="AU655" s="230" t="s">
        <v>88</v>
      </c>
      <c r="AY655" s="18" t="s">
        <v>190</v>
      </c>
      <c r="BE655" s="231">
        <f>IF(N655="základní",J655,0)</f>
        <v>0</v>
      </c>
      <c r="BF655" s="231">
        <f>IF(N655="snížená",J655,0)</f>
        <v>0</v>
      </c>
      <c r="BG655" s="231">
        <f>IF(N655="zákl. přenesená",J655,0)</f>
        <v>0</v>
      </c>
      <c r="BH655" s="231">
        <f>IF(N655="sníž. přenesená",J655,0)</f>
        <v>0</v>
      </c>
      <c r="BI655" s="231">
        <f>IF(N655="nulová",J655,0)</f>
        <v>0</v>
      </c>
      <c r="BJ655" s="18" t="s">
        <v>86</v>
      </c>
      <c r="BK655" s="231">
        <f>ROUND(I655*H655,2)</f>
        <v>0</v>
      </c>
      <c r="BL655" s="18" t="s">
        <v>198</v>
      </c>
      <c r="BM655" s="230" t="s">
        <v>1100</v>
      </c>
    </row>
    <row r="656" s="12" customFormat="1" ht="22.8" customHeight="1">
      <c r="A656" s="12"/>
      <c r="B656" s="203"/>
      <c r="C656" s="204"/>
      <c r="D656" s="205" t="s">
        <v>77</v>
      </c>
      <c r="E656" s="217" t="s">
        <v>191</v>
      </c>
      <c r="F656" s="217" t="s">
        <v>192</v>
      </c>
      <c r="G656" s="204"/>
      <c r="H656" s="204"/>
      <c r="I656" s="207"/>
      <c r="J656" s="218">
        <f>BK656</f>
        <v>0</v>
      </c>
      <c r="K656" s="204"/>
      <c r="L656" s="209"/>
      <c r="M656" s="210"/>
      <c r="N656" s="211"/>
      <c r="O656" s="211"/>
      <c r="P656" s="212">
        <f>SUM(P657:P658)</f>
        <v>0</v>
      </c>
      <c r="Q656" s="211"/>
      <c r="R656" s="212">
        <f>SUM(R657:R658)</f>
        <v>0</v>
      </c>
      <c r="S656" s="211"/>
      <c r="T656" s="213">
        <f>SUM(T657:T658)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214" t="s">
        <v>88</v>
      </c>
      <c r="AT656" s="215" t="s">
        <v>77</v>
      </c>
      <c r="AU656" s="215" t="s">
        <v>86</v>
      </c>
      <c r="AY656" s="214" t="s">
        <v>190</v>
      </c>
      <c r="BK656" s="216">
        <f>SUM(BK657:BK658)</f>
        <v>0</v>
      </c>
    </row>
    <row r="657" s="2" customFormat="1" ht="16.5" customHeight="1">
      <c r="A657" s="39"/>
      <c r="B657" s="40"/>
      <c r="C657" s="219" t="s">
        <v>1101</v>
      </c>
      <c r="D657" s="219" t="s">
        <v>193</v>
      </c>
      <c r="E657" s="220" t="s">
        <v>1102</v>
      </c>
      <c r="F657" s="221" t="s">
        <v>1103</v>
      </c>
      <c r="G657" s="222" t="s">
        <v>213</v>
      </c>
      <c r="H657" s="223">
        <v>9.7200000000000006</v>
      </c>
      <c r="I657" s="224"/>
      <c r="J657" s="225">
        <f>ROUND(I657*H657,2)</f>
        <v>0</v>
      </c>
      <c r="K657" s="221" t="s">
        <v>1</v>
      </c>
      <c r="L657" s="45"/>
      <c r="M657" s="226" t="s">
        <v>1</v>
      </c>
      <c r="N657" s="227" t="s">
        <v>43</v>
      </c>
      <c r="O657" s="92"/>
      <c r="P657" s="228">
        <f>O657*H657</f>
        <v>0</v>
      </c>
      <c r="Q657" s="228">
        <v>0</v>
      </c>
      <c r="R657" s="228">
        <f>Q657*H657</f>
        <v>0</v>
      </c>
      <c r="S657" s="228">
        <v>0</v>
      </c>
      <c r="T657" s="229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0" t="s">
        <v>210</v>
      </c>
      <c r="AT657" s="230" t="s">
        <v>193</v>
      </c>
      <c r="AU657" s="230" t="s">
        <v>88</v>
      </c>
      <c r="AY657" s="18" t="s">
        <v>190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18" t="s">
        <v>86</v>
      </c>
      <c r="BK657" s="231">
        <f>ROUND(I657*H657,2)</f>
        <v>0</v>
      </c>
      <c r="BL657" s="18" t="s">
        <v>210</v>
      </c>
      <c r="BM657" s="230" t="s">
        <v>1104</v>
      </c>
    </row>
    <row r="658" s="13" customFormat="1">
      <c r="A658" s="13"/>
      <c r="B658" s="232"/>
      <c r="C658" s="233"/>
      <c r="D658" s="234" t="s">
        <v>218</v>
      </c>
      <c r="E658" s="235" t="s">
        <v>1</v>
      </c>
      <c r="F658" s="236" t="s">
        <v>1105</v>
      </c>
      <c r="G658" s="233"/>
      <c r="H658" s="237">
        <v>9.7200000000000006</v>
      </c>
      <c r="I658" s="238"/>
      <c r="J658" s="233"/>
      <c r="K658" s="233"/>
      <c r="L658" s="239"/>
      <c r="M658" s="240"/>
      <c r="N658" s="241"/>
      <c r="O658" s="241"/>
      <c r="P658" s="241"/>
      <c r="Q658" s="241"/>
      <c r="R658" s="241"/>
      <c r="S658" s="241"/>
      <c r="T658" s="24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3" t="s">
        <v>218</v>
      </c>
      <c r="AU658" s="243" t="s">
        <v>88</v>
      </c>
      <c r="AV658" s="13" t="s">
        <v>88</v>
      </c>
      <c r="AW658" s="13" t="s">
        <v>32</v>
      </c>
      <c r="AX658" s="13" t="s">
        <v>86</v>
      </c>
      <c r="AY658" s="243" t="s">
        <v>190</v>
      </c>
    </row>
    <row r="659" s="12" customFormat="1" ht="22.8" customHeight="1">
      <c r="A659" s="12"/>
      <c r="B659" s="203"/>
      <c r="C659" s="204"/>
      <c r="D659" s="205" t="s">
        <v>77</v>
      </c>
      <c r="E659" s="217" t="s">
        <v>359</v>
      </c>
      <c r="F659" s="217" t="s">
        <v>360</v>
      </c>
      <c r="G659" s="204"/>
      <c r="H659" s="204"/>
      <c r="I659" s="207"/>
      <c r="J659" s="218">
        <f>BK659</f>
        <v>0</v>
      </c>
      <c r="K659" s="204"/>
      <c r="L659" s="209"/>
      <c r="M659" s="210"/>
      <c r="N659" s="211"/>
      <c r="O659" s="211"/>
      <c r="P659" s="212">
        <f>SUM(P660:P661)</f>
        <v>0</v>
      </c>
      <c r="Q659" s="211"/>
      <c r="R659" s="212">
        <f>SUM(R660:R661)</f>
        <v>0.16250000000000001</v>
      </c>
      <c r="S659" s="211"/>
      <c r="T659" s="213">
        <f>SUM(T660:T661)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14" t="s">
        <v>86</v>
      </c>
      <c r="AT659" s="215" t="s">
        <v>77</v>
      </c>
      <c r="AU659" s="215" t="s">
        <v>86</v>
      </c>
      <c r="AY659" s="214" t="s">
        <v>190</v>
      </c>
      <c r="BK659" s="216">
        <f>SUM(BK660:BK661)</f>
        <v>0</v>
      </c>
    </row>
    <row r="660" s="2" customFormat="1" ht="21.75" customHeight="1">
      <c r="A660" s="39"/>
      <c r="B660" s="40"/>
      <c r="C660" s="219" t="s">
        <v>309</v>
      </c>
      <c r="D660" s="219" t="s">
        <v>193</v>
      </c>
      <c r="E660" s="220" t="s">
        <v>362</v>
      </c>
      <c r="F660" s="221" t="s">
        <v>363</v>
      </c>
      <c r="G660" s="222" t="s">
        <v>213</v>
      </c>
      <c r="H660" s="223">
        <v>3.25</v>
      </c>
      <c r="I660" s="224"/>
      <c r="J660" s="225">
        <f>ROUND(I660*H660,2)</f>
        <v>0</v>
      </c>
      <c r="K660" s="221" t="s">
        <v>1</v>
      </c>
      <c r="L660" s="45"/>
      <c r="M660" s="226" t="s">
        <v>1</v>
      </c>
      <c r="N660" s="227" t="s">
        <v>43</v>
      </c>
      <c r="O660" s="92"/>
      <c r="P660" s="228">
        <f>O660*H660</f>
        <v>0</v>
      </c>
      <c r="Q660" s="228">
        <v>0.050000000000000003</v>
      </c>
      <c r="R660" s="228">
        <f>Q660*H660</f>
        <v>0.16250000000000001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210</v>
      </c>
      <c r="AT660" s="230" t="s">
        <v>193</v>
      </c>
      <c r="AU660" s="230" t="s">
        <v>88</v>
      </c>
      <c r="AY660" s="18" t="s">
        <v>190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86</v>
      </c>
      <c r="BK660" s="231">
        <f>ROUND(I660*H660,2)</f>
        <v>0</v>
      </c>
      <c r="BL660" s="18" t="s">
        <v>210</v>
      </c>
      <c r="BM660" s="230" t="s">
        <v>1106</v>
      </c>
    </row>
    <row r="661" s="2" customFormat="1" ht="16.5" customHeight="1">
      <c r="A661" s="39"/>
      <c r="B661" s="40"/>
      <c r="C661" s="219" t="s">
        <v>1107</v>
      </c>
      <c r="D661" s="219" t="s">
        <v>193</v>
      </c>
      <c r="E661" s="220" t="s">
        <v>375</v>
      </c>
      <c r="F661" s="221" t="s">
        <v>376</v>
      </c>
      <c r="G661" s="222" t="s">
        <v>377</v>
      </c>
      <c r="H661" s="223">
        <v>3</v>
      </c>
      <c r="I661" s="224"/>
      <c r="J661" s="225">
        <f>ROUND(I661*H661,2)</f>
        <v>0</v>
      </c>
      <c r="K661" s="221" t="s">
        <v>1</v>
      </c>
      <c r="L661" s="45"/>
      <c r="M661" s="226" t="s">
        <v>1</v>
      </c>
      <c r="N661" s="227" t="s">
        <v>43</v>
      </c>
      <c r="O661" s="92"/>
      <c r="P661" s="228">
        <f>O661*H661</f>
        <v>0</v>
      </c>
      <c r="Q661" s="228">
        <v>0</v>
      </c>
      <c r="R661" s="228">
        <f>Q661*H661</f>
        <v>0</v>
      </c>
      <c r="S661" s="228">
        <v>0</v>
      </c>
      <c r="T661" s="229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0" t="s">
        <v>210</v>
      </c>
      <c r="AT661" s="230" t="s">
        <v>193</v>
      </c>
      <c r="AU661" s="230" t="s">
        <v>88</v>
      </c>
      <c r="AY661" s="18" t="s">
        <v>190</v>
      </c>
      <c r="BE661" s="231">
        <f>IF(N661="základní",J661,0)</f>
        <v>0</v>
      </c>
      <c r="BF661" s="231">
        <f>IF(N661="snížená",J661,0)</f>
        <v>0</v>
      </c>
      <c r="BG661" s="231">
        <f>IF(N661="zákl. přenesená",J661,0)</f>
        <v>0</v>
      </c>
      <c r="BH661" s="231">
        <f>IF(N661="sníž. přenesená",J661,0)</f>
        <v>0</v>
      </c>
      <c r="BI661" s="231">
        <f>IF(N661="nulová",J661,0)</f>
        <v>0</v>
      </c>
      <c r="BJ661" s="18" t="s">
        <v>86</v>
      </c>
      <c r="BK661" s="231">
        <f>ROUND(I661*H661,2)</f>
        <v>0</v>
      </c>
      <c r="BL661" s="18" t="s">
        <v>210</v>
      </c>
      <c r="BM661" s="230" t="s">
        <v>1108</v>
      </c>
    </row>
    <row r="662" s="12" customFormat="1" ht="22.8" customHeight="1">
      <c r="A662" s="12"/>
      <c r="B662" s="203"/>
      <c r="C662" s="204"/>
      <c r="D662" s="205" t="s">
        <v>77</v>
      </c>
      <c r="E662" s="217" t="s">
        <v>602</v>
      </c>
      <c r="F662" s="217" t="s">
        <v>1109</v>
      </c>
      <c r="G662" s="204"/>
      <c r="H662" s="204"/>
      <c r="I662" s="207"/>
      <c r="J662" s="218">
        <f>BK662</f>
        <v>0</v>
      </c>
      <c r="K662" s="204"/>
      <c r="L662" s="209"/>
      <c r="M662" s="210"/>
      <c r="N662" s="211"/>
      <c r="O662" s="211"/>
      <c r="P662" s="212">
        <f>SUM(P663:P665)</f>
        <v>0</v>
      </c>
      <c r="Q662" s="211"/>
      <c r="R662" s="212">
        <f>SUM(R663:R665)</f>
        <v>0.018615999999999997</v>
      </c>
      <c r="S662" s="211"/>
      <c r="T662" s="213">
        <f>SUM(T663:T665)</f>
        <v>0</v>
      </c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R662" s="214" t="s">
        <v>86</v>
      </c>
      <c r="AT662" s="215" t="s">
        <v>77</v>
      </c>
      <c r="AU662" s="215" t="s">
        <v>86</v>
      </c>
      <c r="AY662" s="214" t="s">
        <v>190</v>
      </c>
      <c r="BK662" s="216">
        <f>SUM(BK663:BK665)</f>
        <v>0</v>
      </c>
    </row>
    <row r="663" s="2" customFormat="1" ht="33" customHeight="1">
      <c r="A663" s="39"/>
      <c r="B663" s="40"/>
      <c r="C663" s="219" t="s">
        <v>1110</v>
      </c>
      <c r="D663" s="219" t="s">
        <v>193</v>
      </c>
      <c r="E663" s="220" t="s">
        <v>1111</v>
      </c>
      <c r="F663" s="221" t="s">
        <v>1112</v>
      </c>
      <c r="G663" s="222" t="s">
        <v>292</v>
      </c>
      <c r="H663" s="223">
        <v>143.19999999999999</v>
      </c>
      <c r="I663" s="224"/>
      <c r="J663" s="225">
        <f>ROUND(I663*H663,2)</f>
        <v>0</v>
      </c>
      <c r="K663" s="221" t="s">
        <v>197</v>
      </c>
      <c r="L663" s="45"/>
      <c r="M663" s="226" t="s">
        <v>1</v>
      </c>
      <c r="N663" s="227" t="s">
        <v>43</v>
      </c>
      <c r="O663" s="92"/>
      <c r="P663" s="228">
        <f>O663*H663</f>
        <v>0</v>
      </c>
      <c r="Q663" s="228">
        <v>0.00012999999999999999</v>
      </c>
      <c r="R663" s="228">
        <f>Q663*H663</f>
        <v>0.018615999999999997</v>
      </c>
      <c r="S663" s="228">
        <v>0</v>
      </c>
      <c r="T663" s="229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0" t="s">
        <v>210</v>
      </c>
      <c r="AT663" s="230" t="s">
        <v>193</v>
      </c>
      <c r="AU663" s="230" t="s">
        <v>88</v>
      </c>
      <c r="AY663" s="18" t="s">
        <v>190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18" t="s">
        <v>86</v>
      </c>
      <c r="BK663" s="231">
        <f>ROUND(I663*H663,2)</f>
        <v>0</v>
      </c>
      <c r="BL663" s="18" t="s">
        <v>210</v>
      </c>
      <c r="BM663" s="230" t="s">
        <v>1113</v>
      </c>
    </row>
    <row r="664" s="13" customFormat="1">
      <c r="A664" s="13"/>
      <c r="B664" s="232"/>
      <c r="C664" s="233"/>
      <c r="D664" s="234" t="s">
        <v>218</v>
      </c>
      <c r="E664" s="235" t="s">
        <v>1</v>
      </c>
      <c r="F664" s="236" t="s">
        <v>1114</v>
      </c>
      <c r="G664" s="233"/>
      <c r="H664" s="237">
        <v>143.19999999999999</v>
      </c>
      <c r="I664" s="238"/>
      <c r="J664" s="233"/>
      <c r="K664" s="233"/>
      <c r="L664" s="239"/>
      <c r="M664" s="240"/>
      <c r="N664" s="241"/>
      <c r="O664" s="241"/>
      <c r="P664" s="241"/>
      <c r="Q664" s="241"/>
      <c r="R664" s="241"/>
      <c r="S664" s="241"/>
      <c r="T664" s="24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3" t="s">
        <v>218</v>
      </c>
      <c r="AU664" s="243" t="s">
        <v>88</v>
      </c>
      <c r="AV664" s="13" t="s">
        <v>88</v>
      </c>
      <c r="AW664" s="13" t="s">
        <v>32</v>
      </c>
      <c r="AX664" s="13" t="s">
        <v>78</v>
      </c>
      <c r="AY664" s="243" t="s">
        <v>190</v>
      </c>
    </row>
    <row r="665" s="14" customFormat="1">
      <c r="A665" s="14"/>
      <c r="B665" s="244"/>
      <c r="C665" s="245"/>
      <c r="D665" s="234" t="s">
        <v>218</v>
      </c>
      <c r="E665" s="246" t="s">
        <v>1</v>
      </c>
      <c r="F665" s="247" t="s">
        <v>221</v>
      </c>
      <c r="G665" s="245"/>
      <c r="H665" s="248">
        <v>143.19999999999999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4" t="s">
        <v>218</v>
      </c>
      <c r="AU665" s="254" t="s">
        <v>88</v>
      </c>
      <c r="AV665" s="14" t="s">
        <v>210</v>
      </c>
      <c r="AW665" s="14" t="s">
        <v>32</v>
      </c>
      <c r="AX665" s="14" t="s">
        <v>86</v>
      </c>
      <c r="AY665" s="254" t="s">
        <v>190</v>
      </c>
    </row>
    <row r="666" s="12" customFormat="1" ht="22.8" customHeight="1">
      <c r="A666" s="12"/>
      <c r="B666" s="203"/>
      <c r="C666" s="204"/>
      <c r="D666" s="205" t="s">
        <v>77</v>
      </c>
      <c r="E666" s="217" t="s">
        <v>369</v>
      </c>
      <c r="F666" s="217" t="s">
        <v>370</v>
      </c>
      <c r="G666" s="204"/>
      <c r="H666" s="204"/>
      <c r="I666" s="207"/>
      <c r="J666" s="218">
        <f>BK666</f>
        <v>0</v>
      </c>
      <c r="K666" s="204"/>
      <c r="L666" s="209"/>
      <c r="M666" s="210"/>
      <c r="N666" s="211"/>
      <c r="O666" s="211"/>
      <c r="P666" s="212">
        <f>SUM(P667:P669)</f>
        <v>0</v>
      </c>
      <c r="Q666" s="211"/>
      <c r="R666" s="212">
        <f>SUM(R667:R669)</f>
        <v>0.46403999999999995</v>
      </c>
      <c r="S666" s="211"/>
      <c r="T666" s="213">
        <f>SUM(T667:T669)</f>
        <v>0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214" t="s">
        <v>86</v>
      </c>
      <c r="AT666" s="215" t="s">
        <v>77</v>
      </c>
      <c r="AU666" s="215" t="s">
        <v>86</v>
      </c>
      <c r="AY666" s="214" t="s">
        <v>190</v>
      </c>
      <c r="BK666" s="216">
        <f>SUM(BK667:BK669)</f>
        <v>0</v>
      </c>
    </row>
    <row r="667" s="2" customFormat="1" ht="24.15" customHeight="1">
      <c r="A667" s="39"/>
      <c r="B667" s="40"/>
      <c r="C667" s="219" t="s">
        <v>1115</v>
      </c>
      <c r="D667" s="219" t="s">
        <v>193</v>
      </c>
      <c r="E667" s="220" t="s">
        <v>372</v>
      </c>
      <c r="F667" s="221" t="s">
        <v>373</v>
      </c>
      <c r="G667" s="222" t="s">
        <v>292</v>
      </c>
      <c r="H667" s="223">
        <v>50.159999999999997</v>
      </c>
      <c r="I667" s="224"/>
      <c r="J667" s="225">
        <f>ROUND(I667*H667,2)</f>
        <v>0</v>
      </c>
      <c r="K667" s="221" t="s">
        <v>197</v>
      </c>
      <c r="L667" s="45"/>
      <c r="M667" s="226" t="s">
        <v>1</v>
      </c>
      <c r="N667" s="227" t="s">
        <v>43</v>
      </c>
      <c r="O667" s="92"/>
      <c r="P667" s="228">
        <f>O667*H667</f>
        <v>0</v>
      </c>
      <c r="Q667" s="228">
        <v>0</v>
      </c>
      <c r="R667" s="228">
        <f>Q667*H667</f>
        <v>0</v>
      </c>
      <c r="S667" s="228">
        <v>0</v>
      </c>
      <c r="T667" s="229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30" t="s">
        <v>210</v>
      </c>
      <c r="AT667" s="230" t="s">
        <v>193</v>
      </c>
      <c r="AU667" s="230" t="s">
        <v>88</v>
      </c>
      <c r="AY667" s="18" t="s">
        <v>190</v>
      </c>
      <c r="BE667" s="231">
        <f>IF(N667="základní",J667,0)</f>
        <v>0</v>
      </c>
      <c r="BF667" s="231">
        <f>IF(N667="snížená",J667,0)</f>
        <v>0</v>
      </c>
      <c r="BG667" s="231">
        <f>IF(N667="zákl. přenesená",J667,0)</f>
        <v>0</v>
      </c>
      <c r="BH667" s="231">
        <f>IF(N667="sníž. přenesená",J667,0)</f>
        <v>0</v>
      </c>
      <c r="BI667" s="231">
        <f>IF(N667="nulová",J667,0)</f>
        <v>0</v>
      </c>
      <c r="BJ667" s="18" t="s">
        <v>86</v>
      </c>
      <c r="BK667" s="231">
        <f>ROUND(I667*H667,2)</f>
        <v>0</v>
      </c>
      <c r="BL667" s="18" t="s">
        <v>210</v>
      </c>
      <c r="BM667" s="230" t="s">
        <v>1116</v>
      </c>
    </row>
    <row r="668" s="2" customFormat="1" ht="16.5" customHeight="1">
      <c r="A668" s="39"/>
      <c r="B668" s="40"/>
      <c r="C668" s="255" t="s">
        <v>1117</v>
      </c>
      <c r="D668" s="255" t="s">
        <v>299</v>
      </c>
      <c r="E668" s="256" t="s">
        <v>380</v>
      </c>
      <c r="F668" s="257" t="s">
        <v>381</v>
      </c>
      <c r="G668" s="258" t="s">
        <v>377</v>
      </c>
      <c r="H668" s="259">
        <v>3</v>
      </c>
      <c r="I668" s="260"/>
      <c r="J668" s="261">
        <f>ROUND(I668*H668,2)</f>
        <v>0</v>
      </c>
      <c r="K668" s="257" t="s">
        <v>1</v>
      </c>
      <c r="L668" s="262"/>
      <c r="M668" s="263" t="s">
        <v>1</v>
      </c>
      <c r="N668" s="264" t="s">
        <v>43</v>
      </c>
      <c r="O668" s="92"/>
      <c r="P668" s="228">
        <f>O668*H668</f>
        <v>0</v>
      </c>
      <c r="Q668" s="228">
        <v>0.14999999999999999</v>
      </c>
      <c r="R668" s="228">
        <f>Q668*H668</f>
        <v>0.44999999999999996</v>
      </c>
      <c r="S668" s="228">
        <v>0</v>
      </c>
      <c r="T668" s="22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0" t="s">
        <v>202</v>
      </c>
      <c r="AT668" s="230" t="s">
        <v>299</v>
      </c>
      <c r="AU668" s="230" t="s">
        <v>88</v>
      </c>
      <c r="AY668" s="18" t="s">
        <v>190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18" t="s">
        <v>86</v>
      </c>
      <c r="BK668" s="231">
        <f>ROUND(I668*H668,2)</f>
        <v>0</v>
      </c>
      <c r="BL668" s="18" t="s">
        <v>210</v>
      </c>
      <c r="BM668" s="230" t="s">
        <v>1118</v>
      </c>
    </row>
    <row r="669" s="2" customFormat="1" ht="16.5" customHeight="1">
      <c r="A669" s="39"/>
      <c r="B669" s="40"/>
      <c r="C669" s="219" t="s">
        <v>1119</v>
      </c>
      <c r="D669" s="219" t="s">
        <v>193</v>
      </c>
      <c r="E669" s="220" t="s">
        <v>921</v>
      </c>
      <c r="F669" s="221" t="s">
        <v>922</v>
      </c>
      <c r="G669" s="222" t="s">
        <v>196</v>
      </c>
      <c r="H669" s="223">
        <v>6</v>
      </c>
      <c r="I669" s="224"/>
      <c r="J669" s="225">
        <f>ROUND(I669*H669,2)</f>
        <v>0</v>
      </c>
      <c r="K669" s="221" t="s">
        <v>197</v>
      </c>
      <c r="L669" s="45"/>
      <c r="M669" s="226" t="s">
        <v>1</v>
      </c>
      <c r="N669" s="227" t="s">
        <v>43</v>
      </c>
      <c r="O669" s="92"/>
      <c r="P669" s="228">
        <f>O669*H669</f>
        <v>0</v>
      </c>
      <c r="Q669" s="228">
        <v>0.0023400000000000001</v>
      </c>
      <c r="R669" s="228">
        <f>Q669*H669</f>
        <v>0.01404</v>
      </c>
      <c r="S669" s="228">
        <v>0</v>
      </c>
      <c r="T669" s="229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0" t="s">
        <v>210</v>
      </c>
      <c r="AT669" s="230" t="s">
        <v>193</v>
      </c>
      <c r="AU669" s="230" t="s">
        <v>88</v>
      </c>
      <c r="AY669" s="18" t="s">
        <v>190</v>
      </c>
      <c r="BE669" s="231">
        <f>IF(N669="základní",J669,0)</f>
        <v>0</v>
      </c>
      <c r="BF669" s="231">
        <f>IF(N669="snížená",J669,0)</f>
        <v>0</v>
      </c>
      <c r="BG669" s="231">
        <f>IF(N669="zákl. přenesená",J669,0)</f>
        <v>0</v>
      </c>
      <c r="BH669" s="231">
        <f>IF(N669="sníž. přenesená",J669,0)</f>
        <v>0</v>
      </c>
      <c r="BI669" s="231">
        <f>IF(N669="nulová",J669,0)</f>
        <v>0</v>
      </c>
      <c r="BJ669" s="18" t="s">
        <v>86</v>
      </c>
      <c r="BK669" s="231">
        <f>ROUND(I669*H669,2)</f>
        <v>0</v>
      </c>
      <c r="BL669" s="18" t="s">
        <v>210</v>
      </c>
      <c r="BM669" s="230" t="s">
        <v>1120</v>
      </c>
    </row>
    <row r="670" s="12" customFormat="1" ht="22.8" customHeight="1">
      <c r="A670" s="12"/>
      <c r="B670" s="203"/>
      <c r="C670" s="204"/>
      <c r="D670" s="205" t="s">
        <v>77</v>
      </c>
      <c r="E670" s="217" t="s">
        <v>670</v>
      </c>
      <c r="F670" s="217" t="s">
        <v>671</v>
      </c>
      <c r="G670" s="204"/>
      <c r="H670" s="204"/>
      <c r="I670" s="207"/>
      <c r="J670" s="218">
        <f>BK670</f>
        <v>0</v>
      </c>
      <c r="K670" s="204"/>
      <c r="L670" s="209"/>
      <c r="M670" s="210"/>
      <c r="N670" s="211"/>
      <c r="O670" s="211"/>
      <c r="P670" s="212">
        <f>SUM(P671:P672)</f>
        <v>0</v>
      </c>
      <c r="Q670" s="211"/>
      <c r="R670" s="212">
        <f>SUM(R671:R672)</f>
        <v>0</v>
      </c>
      <c r="S670" s="211"/>
      <c r="T670" s="213">
        <f>SUM(T671:T672)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14" t="s">
        <v>86</v>
      </c>
      <c r="AT670" s="215" t="s">
        <v>77</v>
      </c>
      <c r="AU670" s="215" t="s">
        <v>86</v>
      </c>
      <c r="AY670" s="214" t="s">
        <v>190</v>
      </c>
      <c r="BK670" s="216">
        <f>SUM(BK671:BK672)</f>
        <v>0</v>
      </c>
    </row>
    <row r="671" s="2" customFormat="1" ht="33" customHeight="1">
      <c r="A671" s="39"/>
      <c r="B671" s="40"/>
      <c r="C671" s="219" t="s">
        <v>348</v>
      </c>
      <c r="D671" s="219" t="s">
        <v>193</v>
      </c>
      <c r="E671" s="220" t="s">
        <v>673</v>
      </c>
      <c r="F671" s="221" t="s">
        <v>674</v>
      </c>
      <c r="G671" s="222" t="s">
        <v>244</v>
      </c>
      <c r="H671" s="223">
        <v>378.52100000000002</v>
      </c>
      <c r="I671" s="224"/>
      <c r="J671" s="225">
        <f>ROUND(I671*H671,2)</f>
        <v>0</v>
      </c>
      <c r="K671" s="221" t="s">
        <v>197</v>
      </c>
      <c r="L671" s="45"/>
      <c r="M671" s="226" t="s">
        <v>1</v>
      </c>
      <c r="N671" s="227" t="s">
        <v>43</v>
      </c>
      <c r="O671" s="92"/>
      <c r="P671" s="228">
        <f>O671*H671</f>
        <v>0</v>
      </c>
      <c r="Q671" s="228">
        <v>0</v>
      </c>
      <c r="R671" s="228">
        <f>Q671*H671</f>
        <v>0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210</v>
      </c>
      <c r="AT671" s="230" t="s">
        <v>193</v>
      </c>
      <c r="AU671" s="230" t="s">
        <v>88</v>
      </c>
      <c r="AY671" s="18" t="s">
        <v>190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86</v>
      </c>
      <c r="BK671" s="231">
        <f>ROUND(I671*H671,2)</f>
        <v>0</v>
      </c>
      <c r="BL671" s="18" t="s">
        <v>210</v>
      </c>
      <c r="BM671" s="230" t="s">
        <v>1121</v>
      </c>
    </row>
    <row r="672" s="13" customFormat="1">
      <c r="A672" s="13"/>
      <c r="B672" s="232"/>
      <c r="C672" s="233"/>
      <c r="D672" s="234" t="s">
        <v>218</v>
      </c>
      <c r="E672" s="235" t="s">
        <v>1</v>
      </c>
      <c r="F672" s="236" t="s">
        <v>1122</v>
      </c>
      <c r="G672" s="233"/>
      <c r="H672" s="237">
        <v>378.52100000000002</v>
      </c>
      <c r="I672" s="238"/>
      <c r="J672" s="233"/>
      <c r="K672" s="233"/>
      <c r="L672" s="239"/>
      <c r="M672" s="240"/>
      <c r="N672" s="241"/>
      <c r="O672" s="241"/>
      <c r="P672" s="241"/>
      <c r="Q672" s="241"/>
      <c r="R672" s="241"/>
      <c r="S672" s="241"/>
      <c r="T672" s="24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3" t="s">
        <v>218</v>
      </c>
      <c r="AU672" s="243" t="s">
        <v>88</v>
      </c>
      <c r="AV672" s="13" t="s">
        <v>88</v>
      </c>
      <c r="AW672" s="13" t="s">
        <v>32</v>
      </c>
      <c r="AX672" s="13" t="s">
        <v>86</v>
      </c>
      <c r="AY672" s="243" t="s">
        <v>190</v>
      </c>
    </row>
    <row r="673" s="12" customFormat="1" ht="22.8" customHeight="1">
      <c r="A673" s="12"/>
      <c r="B673" s="203"/>
      <c r="C673" s="204"/>
      <c r="D673" s="205" t="s">
        <v>77</v>
      </c>
      <c r="E673" s="217" t="s">
        <v>383</v>
      </c>
      <c r="F673" s="217" t="s">
        <v>384</v>
      </c>
      <c r="G673" s="204"/>
      <c r="H673" s="204"/>
      <c r="I673" s="207"/>
      <c r="J673" s="218">
        <f>BK673</f>
        <v>0</v>
      </c>
      <c r="K673" s="204"/>
      <c r="L673" s="209"/>
      <c r="M673" s="210"/>
      <c r="N673" s="211"/>
      <c r="O673" s="211"/>
      <c r="P673" s="212">
        <f>SUM(P674:P675)</f>
        <v>0</v>
      </c>
      <c r="Q673" s="211"/>
      <c r="R673" s="212">
        <f>SUM(R674:R675)</f>
        <v>0</v>
      </c>
      <c r="S673" s="211"/>
      <c r="T673" s="213">
        <f>SUM(T674:T675)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214" t="s">
        <v>86</v>
      </c>
      <c r="AT673" s="215" t="s">
        <v>77</v>
      </c>
      <c r="AU673" s="215" t="s">
        <v>86</v>
      </c>
      <c r="AY673" s="214" t="s">
        <v>190</v>
      </c>
      <c r="BK673" s="216">
        <f>SUM(BK674:BK675)</f>
        <v>0</v>
      </c>
    </row>
    <row r="674" s="2" customFormat="1" ht="24.15" customHeight="1">
      <c r="A674" s="39"/>
      <c r="B674" s="40"/>
      <c r="C674" s="219" t="s">
        <v>1123</v>
      </c>
      <c r="D674" s="219" t="s">
        <v>193</v>
      </c>
      <c r="E674" s="220" t="s">
        <v>386</v>
      </c>
      <c r="F674" s="221" t="s">
        <v>387</v>
      </c>
      <c r="G674" s="222" t="s">
        <v>244</v>
      </c>
      <c r="H674" s="223">
        <v>146.756</v>
      </c>
      <c r="I674" s="224"/>
      <c r="J674" s="225">
        <f>ROUND(I674*H674,2)</f>
        <v>0</v>
      </c>
      <c r="K674" s="221" t="s">
        <v>197</v>
      </c>
      <c r="L674" s="45"/>
      <c r="M674" s="226" t="s">
        <v>1</v>
      </c>
      <c r="N674" s="227" t="s">
        <v>43</v>
      </c>
      <c r="O674" s="92"/>
      <c r="P674" s="228">
        <f>O674*H674</f>
        <v>0</v>
      </c>
      <c r="Q674" s="228">
        <v>0</v>
      </c>
      <c r="R674" s="228">
        <f>Q674*H674</f>
        <v>0</v>
      </c>
      <c r="S674" s="228">
        <v>0</v>
      </c>
      <c r="T674" s="229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0" t="s">
        <v>210</v>
      </c>
      <c r="AT674" s="230" t="s">
        <v>193</v>
      </c>
      <c r="AU674" s="230" t="s">
        <v>88</v>
      </c>
      <c r="AY674" s="18" t="s">
        <v>190</v>
      </c>
      <c r="BE674" s="231">
        <f>IF(N674="základní",J674,0)</f>
        <v>0</v>
      </c>
      <c r="BF674" s="231">
        <f>IF(N674="snížená",J674,0)</f>
        <v>0</v>
      </c>
      <c r="BG674" s="231">
        <f>IF(N674="zákl. přenesená",J674,0)</f>
        <v>0</v>
      </c>
      <c r="BH674" s="231">
        <f>IF(N674="sníž. přenesená",J674,0)</f>
        <v>0</v>
      </c>
      <c r="BI674" s="231">
        <f>IF(N674="nulová",J674,0)</f>
        <v>0</v>
      </c>
      <c r="BJ674" s="18" t="s">
        <v>86</v>
      </c>
      <c r="BK674" s="231">
        <f>ROUND(I674*H674,2)</f>
        <v>0</v>
      </c>
      <c r="BL674" s="18" t="s">
        <v>210</v>
      </c>
      <c r="BM674" s="230" t="s">
        <v>1124</v>
      </c>
    </row>
    <row r="675" s="13" customFormat="1">
      <c r="A675" s="13"/>
      <c r="B675" s="232"/>
      <c r="C675" s="233"/>
      <c r="D675" s="234" t="s">
        <v>218</v>
      </c>
      <c r="E675" s="235" t="s">
        <v>1</v>
      </c>
      <c r="F675" s="236" t="s">
        <v>1125</v>
      </c>
      <c r="G675" s="233"/>
      <c r="H675" s="237">
        <v>146.756</v>
      </c>
      <c r="I675" s="238"/>
      <c r="J675" s="233"/>
      <c r="K675" s="233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218</v>
      </c>
      <c r="AU675" s="243" t="s">
        <v>88</v>
      </c>
      <c r="AV675" s="13" t="s">
        <v>88</v>
      </c>
      <c r="AW675" s="13" t="s">
        <v>32</v>
      </c>
      <c r="AX675" s="13" t="s">
        <v>86</v>
      </c>
      <c r="AY675" s="243" t="s">
        <v>190</v>
      </c>
    </row>
    <row r="676" s="12" customFormat="1" ht="22.8" customHeight="1">
      <c r="A676" s="12"/>
      <c r="B676" s="203"/>
      <c r="C676" s="204"/>
      <c r="D676" s="205" t="s">
        <v>77</v>
      </c>
      <c r="E676" s="217" t="s">
        <v>680</v>
      </c>
      <c r="F676" s="217" t="s">
        <v>681</v>
      </c>
      <c r="G676" s="204"/>
      <c r="H676" s="204"/>
      <c r="I676" s="207"/>
      <c r="J676" s="218">
        <f>BK676</f>
        <v>0</v>
      </c>
      <c r="K676" s="204"/>
      <c r="L676" s="209"/>
      <c r="M676" s="210"/>
      <c r="N676" s="211"/>
      <c r="O676" s="211"/>
      <c r="P676" s="212">
        <f>P677</f>
        <v>0</v>
      </c>
      <c r="Q676" s="211"/>
      <c r="R676" s="212">
        <f>R677</f>
        <v>0</v>
      </c>
      <c r="S676" s="211"/>
      <c r="T676" s="213">
        <f>T677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214" t="s">
        <v>86</v>
      </c>
      <c r="AT676" s="215" t="s">
        <v>77</v>
      </c>
      <c r="AU676" s="215" t="s">
        <v>86</v>
      </c>
      <c r="AY676" s="214" t="s">
        <v>190</v>
      </c>
      <c r="BK676" s="216">
        <f>BK677</f>
        <v>0</v>
      </c>
    </row>
    <row r="677" s="2" customFormat="1" ht="16.5" customHeight="1">
      <c r="A677" s="39"/>
      <c r="B677" s="40"/>
      <c r="C677" s="219" t="s">
        <v>351</v>
      </c>
      <c r="D677" s="219" t="s">
        <v>193</v>
      </c>
      <c r="E677" s="220" t="s">
        <v>683</v>
      </c>
      <c r="F677" s="221" t="s">
        <v>684</v>
      </c>
      <c r="G677" s="222" t="s">
        <v>377</v>
      </c>
      <c r="H677" s="223">
        <v>3</v>
      </c>
      <c r="I677" s="224"/>
      <c r="J677" s="225">
        <f>ROUND(I677*H677,2)</f>
        <v>0</v>
      </c>
      <c r="K677" s="221" t="s">
        <v>1</v>
      </c>
      <c r="L677" s="45"/>
      <c r="M677" s="226" t="s">
        <v>1</v>
      </c>
      <c r="N677" s="227" t="s">
        <v>43</v>
      </c>
      <c r="O677" s="92"/>
      <c r="P677" s="228">
        <f>O677*H677</f>
        <v>0</v>
      </c>
      <c r="Q677" s="228">
        <v>0</v>
      </c>
      <c r="R677" s="228">
        <f>Q677*H677</f>
        <v>0</v>
      </c>
      <c r="S677" s="228">
        <v>0</v>
      </c>
      <c r="T677" s="229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0" t="s">
        <v>210</v>
      </c>
      <c r="AT677" s="230" t="s">
        <v>193</v>
      </c>
      <c r="AU677" s="230" t="s">
        <v>88</v>
      </c>
      <c r="AY677" s="18" t="s">
        <v>190</v>
      </c>
      <c r="BE677" s="231">
        <f>IF(N677="základní",J677,0)</f>
        <v>0</v>
      </c>
      <c r="BF677" s="231">
        <f>IF(N677="snížená",J677,0)</f>
        <v>0</v>
      </c>
      <c r="BG677" s="231">
        <f>IF(N677="zákl. přenesená",J677,0)</f>
        <v>0</v>
      </c>
      <c r="BH677" s="231">
        <f>IF(N677="sníž. přenesená",J677,0)</f>
        <v>0</v>
      </c>
      <c r="BI677" s="231">
        <f>IF(N677="nulová",J677,0)</f>
        <v>0</v>
      </c>
      <c r="BJ677" s="18" t="s">
        <v>86</v>
      </c>
      <c r="BK677" s="231">
        <f>ROUND(I677*H677,2)</f>
        <v>0</v>
      </c>
      <c r="BL677" s="18" t="s">
        <v>210</v>
      </c>
      <c r="BM677" s="230" t="s">
        <v>1126</v>
      </c>
    </row>
    <row r="678" s="12" customFormat="1" ht="25.92" customHeight="1">
      <c r="A678" s="12"/>
      <c r="B678" s="203"/>
      <c r="C678" s="204"/>
      <c r="D678" s="205" t="s">
        <v>77</v>
      </c>
      <c r="E678" s="206" t="s">
        <v>1127</v>
      </c>
      <c r="F678" s="206" t="s">
        <v>1128</v>
      </c>
      <c r="G678" s="204"/>
      <c r="H678" s="204"/>
      <c r="I678" s="207"/>
      <c r="J678" s="208">
        <f>BK678</f>
        <v>0</v>
      </c>
      <c r="K678" s="204"/>
      <c r="L678" s="209"/>
      <c r="M678" s="210"/>
      <c r="N678" s="211"/>
      <c r="O678" s="211"/>
      <c r="P678" s="212">
        <f>P679+P682+P684+P686+P688+P690+P694+P706</f>
        <v>0</v>
      </c>
      <c r="Q678" s="211"/>
      <c r="R678" s="212">
        <f>R679+R682+R684+R686+R688+R690+R694+R706</f>
        <v>60.947564399999997</v>
      </c>
      <c r="S678" s="211"/>
      <c r="T678" s="213">
        <f>T679+T682+T684+T686+T688+T690+T694+T706</f>
        <v>0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214" t="s">
        <v>86</v>
      </c>
      <c r="AT678" s="215" t="s">
        <v>77</v>
      </c>
      <c r="AU678" s="215" t="s">
        <v>78</v>
      </c>
      <c r="AY678" s="214" t="s">
        <v>190</v>
      </c>
      <c r="BK678" s="216">
        <f>BK679+BK682+BK684+BK686+BK688+BK690+BK694+BK706</f>
        <v>0</v>
      </c>
    </row>
    <row r="679" s="12" customFormat="1" ht="22.8" customHeight="1">
      <c r="A679" s="12"/>
      <c r="B679" s="203"/>
      <c r="C679" s="204"/>
      <c r="D679" s="205" t="s">
        <v>77</v>
      </c>
      <c r="E679" s="217" t="s">
        <v>241</v>
      </c>
      <c r="F679" s="217" t="s">
        <v>688</v>
      </c>
      <c r="G679" s="204"/>
      <c r="H679" s="204"/>
      <c r="I679" s="207"/>
      <c r="J679" s="218">
        <f>BK679</f>
        <v>0</v>
      </c>
      <c r="K679" s="204"/>
      <c r="L679" s="209"/>
      <c r="M679" s="210"/>
      <c r="N679" s="211"/>
      <c r="O679" s="211"/>
      <c r="P679" s="212">
        <f>SUM(P680:P681)</f>
        <v>0</v>
      </c>
      <c r="Q679" s="211"/>
      <c r="R679" s="212">
        <f>SUM(R680:R681)</f>
        <v>0</v>
      </c>
      <c r="S679" s="211"/>
      <c r="T679" s="213">
        <f>SUM(T680:T681)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14" t="s">
        <v>86</v>
      </c>
      <c r="AT679" s="215" t="s">
        <v>77</v>
      </c>
      <c r="AU679" s="215" t="s">
        <v>86</v>
      </c>
      <c r="AY679" s="214" t="s">
        <v>190</v>
      </c>
      <c r="BK679" s="216">
        <f>SUM(BK680:BK681)</f>
        <v>0</v>
      </c>
    </row>
    <row r="680" s="2" customFormat="1" ht="33" customHeight="1">
      <c r="A680" s="39"/>
      <c r="B680" s="40"/>
      <c r="C680" s="219" t="s">
        <v>1129</v>
      </c>
      <c r="D680" s="219" t="s">
        <v>193</v>
      </c>
      <c r="E680" s="220" t="s">
        <v>400</v>
      </c>
      <c r="F680" s="221" t="s">
        <v>401</v>
      </c>
      <c r="G680" s="222" t="s">
        <v>244</v>
      </c>
      <c r="H680" s="223">
        <v>48.634999999999998</v>
      </c>
      <c r="I680" s="224"/>
      <c r="J680" s="225">
        <f>ROUND(I680*H680,2)</f>
        <v>0</v>
      </c>
      <c r="K680" s="221" t="s">
        <v>197</v>
      </c>
      <c r="L680" s="45"/>
      <c r="M680" s="226" t="s">
        <v>1</v>
      </c>
      <c r="N680" s="227" t="s">
        <v>43</v>
      </c>
      <c r="O680" s="92"/>
      <c r="P680" s="228">
        <f>O680*H680</f>
        <v>0</v>
      </c>
      <c r="Q680" s="228">
        <v>0</v>
      </c>
      <c r="R680" s="228">
        <f>Q680*H680</f>
        <v>0</v>
      </c>
      <c r="S680" s="228">
        <v>0</v>
      </c>
      <c r="T680" s="229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0" t="s">
        <v>210</v>
      </c>
      <c r="AT680" s="230" t="s">
        <v>193</v>
      </c>
      <c r="AU680" s="230" t="s">
        <v>88</v>
      </c>
      <c r="AY680" s="18" t="s">
        <v>190</v>
      </c>
      <c r="BE680" s="231">
        <f>IF(N680="základní",J680,0)</f>
        <v>0</v>
      </c>
      <c r="BF680" s="231">
        <f>IF(N680="snížená",J680,0)</f>
        <v>0</v>
      </c>
      <c r="BG680" s="231">
        <f>IF(N680="zákl. přenesená",J680,0)</f>
        <v>0</v>
      </c>
      <c r="BH680" s="231">
        <f>IF(N680="sníž. přenesená",J680,0)</f>
        <v>0</v>
      </c>
      <c r="BI680" s="231">
        <f>IF(N680="nulová",J680,0)</f>
        <v>0</v>
      </c>
      <c r="BJ680" s="18" t="s">
        <v>86</v>
      </c>
      <c r="BK680" s="231">
        <f>ROUND(I680*H680,2)</f>
        <v>0</v>
      </c>
      <c r="BL680" s="18" t="s">
        <v>210</v>
      </c>
      <c r="BM680" s="230" t="s">
        <v>1130</v>
      </c>
    </row>
    <row r="681" s="13" customFormat="1">
      <c r="A681" s="13"/>
      <c r="B681" s="232"/>
      <c r="C681" s="233"/>
      <c r="D681" s="234" t="s">
        <v>218</v>
      </c>
      <c r="E681" s="235" t="s">
        <v>1</v>
      </c>
      <c r="F681" s="236" t="s">
        <v>1131</v>
      </c>
      <c r="G681" s="233"/>
      <c r="H681" s="237">
        <v>48.634999999999998</v>
      </c>
      <c r="I681" s="238"/>
      <c r="J681" s="233"/>
      <c r="K681" s="233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218</v>
      </c>
      <c r="AU681" s="243" t="s">
        <v>88</v>
      </c>
      <c r="AV681" s="13" t="s">
        <v>88</v>
      </c>
      <c r="AW681" s="13" t="s">
        <v>32</v>
      </c>
      <c r="AX681" s="13" t="s">
        <v>86</v>
      </c>
      <c r="AY681" s="243" t="s">
        <v>190</v>
      </c>
    </row>
    <row r="682" s="12" customFormat="1" ht="22.8" customHeight="1">
      <c r="A682" s="12"/>
      <c r="B682" s="203"/>
      <c r="C682" s="204"/>
      <c r="D682" s="205" t="s">
        <v>77</v>
      </c>
      <c r="E682" s="217" t="s">
        <v>8</v>
      </c>
      <c r="F682" s="217" t="s">
        <v>391</v>
      </c>
      <c r="G682" s="204"/>
      <c r="H682" s="204"/>
      <c r="I682" s="207"/>
      <c r="J682" s="218">
        <f>BK682</f>
        <v>0</v>
      </c>
      <c r="K682" s="204"/>
      <c r="L682" s="209"/>
      <c r="M682" s="210"/>
      <c r="N682" s="211"/>
      <c r="O682" s="211"/>
      <c r="P682" s="212">
        <f>P683</f>
        <v>0</v>
      </c>
      <c r="Q682" s="211"/>
      <c r="R682" s="212">
        <f>R683</f>
        <v>0</v>
      </c>
      <c r="S682" s="211"/>
      <c r="T682" s="213">
        <f>T683</f>
        <v>0</v>
      </c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R682" s="214" t="s">
        <v>86</v>
      </c>
      <c r="AT682" s="215" t="s">
        <v>77</v>
      </c>
      <c r="AU682" s="215" t="s">
        <v>86</v>
      </c>
      <c r="AY682" s="214" t="s">
        <v>190</v>
      </c>
      <c r="BK682" s="216">
        <f>BK683</f>
        <v>0</v>
      </c>
    </row>
    <row r="683" s="2" customFormat="1" ht="24.15" customHeight="1">
      <c r="A683" s="39"/>
      <c r="B683" s="40"/>
      <c r="C683" s="219" t="s">
        <v>355</v>
      </c>
      <c r="D683" s="219" t="s">
        <v>193</v>
      </c>
      <c r="E683" s="220" t="s">
        <v>393</v>
      </c>
      <c r="F683" s="221" t="s">
        <v>394</v>
      </c>
      <c r="G683" s="222" t="s">
        <v>224</v>
      </c>
      <c r="H683" s="223">
        <v>1</v>
      </c>
      <c r="I683" s="224"/>
      <c r="J683" s="225">
        <f>ROUND(I683*H683,2)</f>
        <v>0</v>
      </c>
      <c r="K683" s="221" t="s">
        <v>197</v>
      </c>
      <c r="L683" s="45"/>
      <c r="M683" s="226" t="s">
        <v>1</v>
      </c>
      <c r="N683" s="227" t="s">
        <v>43</v>
      </c>
      <c r="O683" s="92"/>
      <c r="P683" s="228">
        <f>O683*H683</f>
        <v>0</v>
      </c>
      <c r="Q683" s="228">
        <v>0</v>
      </c>
      <c r="R683" s="228">
        <f>Q683*H683</f>
        <v>0</v>
      </c>
      <c r="S683" s="228">
        <v>0</v>
      </c>
      <c r="T683" s="22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0" t="s">
        <v>210</v>
      </c>
      <c r="AT683" s="230" t="s">
        <v>193</v>
      </c>
      <c r="AU683" s="230" t="s">
        <v>88</v>
      </c>
      <c r="AY683" s="18" t="s">
        <v>190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8" t="s">
        <v>86</v>
      </c>
      <c r="BK683" s="231">
        <f>ROUND(I683*H683,2)</f>
        <v>0</v>
      </c>
      <c r="BL683" s="18" t="s">
        <v>210</v>
      </c>
      <c r="BM683" s="230" t="s">
        <v>1132</v>
      </c>
    </row>
    <row r="684" s="12" customFormat="1" ht="22.8" customHeight="1">
      <c r="A684" s="12"/>
      <c r="B684" s="203"/>
      <c r="C684" s="204"/>
      <c r="D684" s="205" t="s">
        <v>77</v>
      </c>
      <c r="E684" s="217" t="s">
        <v>249</v>
      </c>
      <c r="F684" s="217" t="s">
        <v>697</v>
      </c>
      <c r="G684" s="204"/>
      <c r="H684" s="204"/>
      <c r="I684" s="207"/>
      <c r="J684" s="218">
        <f>BK684</f>
        <v>0</v>
      </c>
      <c r="K684" s="204"/>
      <c r="L684" s="209"/>
      <c r="M684" s="210"/>
      <c r="N684" s="211"/>
      <c r="O684" s="211"/>
      <c r="P684" s="212">
        <f>P685</f>
        <v>0</v>
      </c>
      <c r="Q684" s="211"/>
      <c r="R684" s="212">
        <f>R685</f>
        <v>0</v>
      </c>
      <c r="S684" s="211"/>
      <c r="T684" s="213">
        <f>T685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14" t="s">
        <v>86</v>
      </c>
      <c r="AT684" s="215" t="s">
        <v>77</v>
      </c>
      <c r="AU684" s="215" t="s">
        <v>86</v>
      </c>
      <c r="AY684" s="214" t="s">
        <v>190</v>
      </c>
      <c r="BK684" s="216">
        <f>BK685</f>
        <v>0</v>
      </c>
    </row>
    <row r="685" s="2" customFormat="1" ht="33" customHeight="1">
      <c r="A685" s="39"/>
      <c r="B685" s="40"/>
      <c r="C685" s="219" t="s">
        <v>1133</v>
      </c>
      <c r="D685" s="219" t="s">
        <v>193</v>
      </c>
      <c r="E685" s="220" t="s">
        <v>699</v>
      </c>
      <c r="F685" s="221" t="s">
        <v>700</v>
      </c>
      <c r="G685" s="222" t="s">
        <v>224</v>
      </c>
      <c r="H685" s="223">
        <v>26.628</v>
      </c>
      <c r="I685" s="224"/>
      <c r="J685" s="225">
        <f>ROUND(I685*H685,2)</f>
        <v>0</v>
      </c>
      <c r="K685" s="221" t="s">
        <v>197</v>
      </c>
      <c r="L685" s="45"/>
      <c r="M685" s="226" t="s">
        <v>1</v>
      </c>
      <c r="N685" s="227" t="s">
        <v>43</v>
      </c>
      <c r="O685" s="92"/>
      <c r="P685" s="228">
        <f>O685*H685</f>
        <v>0</v>
      </c>
      <c r="Q685" s="228">
        <v>0</v>
      </c>
      <c r="R685" s="228">
        <f>Q685*H685</f>
        <v>0</v>
      </c>
      <c r="S685" s="228">
        <v>0</v>
      </c>
      <c r="T685" s="229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0" t="s">
        <v>210</v>
      </c>
      <c r="AT685" s="230" t="s">
        <v>193</v>
      </c>
      <c r="AU685" s="230" t="s">
        <v>88</v>
      </c>
      <c r="AY685" s="18" t="s">
        <v>190</v>
      </c>
      <c r="BE685" s="231">
        <f>IF(N685="základní",J685,0)</f>
        <v>0</v>
      </c>
      <c r="BF685" s="231">
        <f>IF(N685="snížená",J685,0)</f>
        <v>0</v>
      </c>
      <c r="BG685" s="231">
        <f>IF(N685="zákl. přenesená",J685,0)</f>
        <v>0</v>
      </c>
      <c r="BH685" s="231">
        <f>IF(N685="sníž. přenesená",J685,0)</f>
        <v>0</v>
      </c>
      <c r="BI685" s="231">
        <f>IF(N685="nulová",J685,0)</f>
        <v>0</v>
      </c>
      <c r="BJ685" s="18" t="s">
        <v>86</v>
      </c>
      <c r="BK685" s="231">
        <f>ROUND(I685*H685,2)</f>
        <v>0</v>
      </c>
      <c r="BL685" s="18" t="s">
        <v>210</v>
      </c>
      <c r="BM685" s="230" t="s">
        <v>1134</v>
      </c>
    </row>
    <row r="686" s="12" customFormat="1" ht="22.8" customHeight="1">
      <c r="A686" s="12"/>
      <c r="B686" s="203"/>
      <c r="C686" s="204"/>
      <c r="D686" s="205" t="s">
        <v>77</v>
      </c>
      <c r="E686" s="217" t="s">
        <v>198</v>
      </c>
      <c r="F686" s="217" t="s">
        <v>277</v>
      </c>
      <c r="G686" s="204"/>
      <c r="H686" s="204"/>
      <c r="I686" s="207"/>
      <c r="J686" s="218">
        <f>BK686</f>
        <v>0</v>
      </c>
      <c r="K686" s="204"/>
      <c r="L686" s="209"/>
      <c r="M686" s="210"/>
      <c r="N686" s="211"/>
      <c r="O686" s="211"/>
      <c r="P686" s="212">
        <f>P687</f>
        <v>0</v>
      </c>
      <c r="Q686" s="211"/>
      <c r="R686" s="212">
        <f>R687</f>
        <v>0</v>
      </c>
      <c r="S686" s="211"/>
      <c r="T686" s="213">
        <f>T687</f>
        <v>0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14" t="s">
        <v>86</v>
      </c>
      <c r="AT686" s="215" t="s">
        <v>77</v>
      </c>
      <c r="AU686" s="215" t="s">
        <v>86</v>
      </c>
      <c r="AY686" s="214" t="s">
        <v>190</v>
      </c>
      <c r="BK686" s="216">
        <f>BK687</f>
        <v>0</v>
      </c>
    </row>
    <row r="687" s="2" customFormat="1" ht="37.8" customHeight="1">
      <c r="A687" s="39"/>
      <c r="B687" s="40"/>
      <c r="C687" s="219" t="s">
        <v>358</v>
      </c>
      <c r="D687" s="219" t="s">
        <v>193</v>
      </c>
      <c r="E687" s="220" t="s">
        <v>405</v>
      </c>
      <c r="F687" s="221" t="s">
        <v>406</v>
      </c>
      <c r="G687" s="222" t="s">
        <v>224</v>
      </c>
      <c r="H687" s="223">
        <v>25.789999999999999</v>
      </c>
      <c r="I687" s="224"/>
      <c r="J687" s="225">
        <f>ROUND(I687*H687,2)</f>
        <v>0</v>
      </c>
      <c r="K687" s="221" t="s">
        <v>197</v>
      </c>
      <c r="L687" s="45"/>
      <c r="M687" s="226" t="s">
        <v>1</v>
      </c>
      <c r="N687" s="227" t="s">
        <v>43</v>
      </c>
      <c r="O687" s="92"/>
      <c r="P687" s="228">
        <f>O687*H687</f>
        <v>0</v>
      </c>
      <c r="Q687" s="228">
        <v>0</v>
      </c>
      <c r="R687" s="228">
        <f>Q687*H687</f>
        <v>0</v>
      </c>
      <c r="S687" s="228">
        <v>0</v>
      </c>
      <c r="T687" s="229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0" t="s">
        <v>210</v>
      </c>
      <c r="AT687" s="230" t="s">
        <v>193</v>
      </c>
      <c r="AU687" s="230" t="s">
        <v>88</v>
      </c>
      <c r="AY687" s="18" t="s">
        <v>190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18" t="s">
        <v>86</v>
      </c>
      <c r="BK687" s="231">
        <f>ROUND(I687*H687,2)</f>
        <v>0</v>
      </c>
      <c r="BL687" s="18" t="s">
        <v>210</v>
      </c>
      <c r="BM687" s="230" t="s">
        <v>1135</v>
      </c>
    </row>
    <row r="688" s="12" customFormat="1" ht="22.8" customHeight="1">
      <c r="A688" s="12"/>
      <c r="B688" s="203"/>
      <c r="C688" s="204"/>
      <c r="D688" s="205" t="s">
        <v>77</v>
      </c>
      <c r="E688" s="217" t="s">
        <v>265</v>
      </c>
      <c r="F688" s="217" t="s">
        <v>285</v>
      </c>
      <c r="G688" s="204"/>
      <c r="H688" s="204"/>
      <c r="I688" s="207"/>
      <c r="J688" s="218">
        <f>BK688</f>
        <v>0</v>
      </c>
      <c r="K688" s="204"/>
      <c r="L688" s="209"/>
      <c r="M688" s="210"/>
      <c r="N688" s="211"/>
      <c r="O688" s="211"/>
      <c r="P688" s="212">
        <f>P689</f>
        <v>0</v>
      </c>
      <c r="Q688" s="211"/>
      <c r="R688" s="212">
        <f>R689</f>
        <v>0</v>
      </c>
      <c r="S688" s="211"/>
      <c r="T688" s="213">
        <f>T689</f>
        <v>0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214" t="s">
        <v>86</v>
      </c>
      <c r="AT688" s="215" t="s">
        <v>77</v>
      </c>
      <c r="AU688" s="215" t="s">
        <v>86</v>
      </c>
      <c r="AY688" s="214" t="s">
        <v>190</v>
      </c>
      <c r="BK688" s="216">
        <f>BK689</f>
        <v>0</v>
      </c>
    </row>
    <row r="689" s="2" customFormat="1" ht="16.5" customHeight="1">
      <c r="A689" s="39"/>
      <c r="B689" s="40"/>
      <c r="C689" s="219" t="s">
        <v>1136</v>
      </c>
      <c r="D689" s="219" t="s">
        <v>193</v>
      </c>
      <c r="E689" s="220" t="s">
        <v>409</v>
      </c>
      <c r="F689" s="221" t="s">
        <v>410</v>
      </c>
      <c r="G689" s="222" t="s">
        <v>224</v>
      </c>
      <c r="H689" s="223">
        <v>25.789999999999999</v>
      </c>
      <c r="I689" s="224"/>
      <c r="J689" s="225">
        <f>ROUND(I689*H689,2)</f>
        <v>0</v>
      </c>
      <c r="K689" s="221" t="s">
        <v>197</v>
      </c>
      <c r="L689" s="45"/>
      <c r="M689" s="226" t="s">
        <v>1</v>
      </c>
      <c r="N689" s="227" t="s">
        <v>43</v>
      </c>
      <c r="O689" s="92"/>
      <c r="P689" s="228">
        <f>O689*H689</f>
        <v>0</v>
      </c>
      <c r="Q689" s="228">
        <v>0</v>
      </c>
      <c r="R689" s="228">
        <f>Q689*H689</f>
        <v>0</v>
      </c>
      <c r="S689" s="228">
        <v>0</v>
      </c>
      <c r="T689" s="229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30" t="s">
        <v>210</v>
      </c>
      <c r="AT689" s="230" t="s">
        <v>193</v>
      </c>
      <c r="AU689" s="230" t="s">
        <v>88</v>
      </c>
      <c r="AY689" s="18" t="s">
        <v>190</v>
      </c>
      <c r="BE689" s="231">
        <f>IF(N689="základní",J689,0)</f>
        <v>0</v>
      </c>
      <c r="BF689" s="231">
        <f>IF(N689="snížená",J689,0)</f>
        <v>0</v>
      </c>
      <c r="BG689" s="231">
        <f>IF(N689="zákl. přenesená",J689,0)</f>
        <v>0</v>
      </c>
      <c r="BH689" s="231">
        <f>IF(N689="sníž. přenesená",J689,0)</f>
        <v>0</v>
      </c>
      <c r="BI689" s="231">
        <f>IF(N689="nulová",J689,0)</f>
        <v>0</v>
      </c>
      <c r="BJ689" s="18" t="s">
        <v>86</v>
      </c>
      <c r="BK689" s="231">
        <f>ROUND(I689*H689,2)</f>
        <v>0</v>
      </c>
      <c r="BL689" s="18" t="s">
        <v>210</v>
      </c>
      <c r="BM689" s="230" t="s">
        <v>1137</v>
      </c>
    </row>
    <row r="690" s="12" customFormat="1" ht="22.8" customHeight="1">
      <c r="A690" s="12"/>
      <c r="B690" s="203"/>
      <c r="C690" s="204"/>
      <c r="D690" s="205" t="s">
        <v>77</v>
      </c>
      <c r="E690" s="217" t="s">
        <v>318</v>
      </c>
      <c r="F690" s="217" t="s">
        <v>416</v>
      </c>
      <c r="G690" s="204"/>
      <c r="H690" s="204"/>
      <c r="I690" s="207"/>
      <c r="J690" s="218">
        <f>BK690</f>
        <v>0</v>
      </c>
      <c r="K690" s="204"/>
      <c r="L690" s="209"/>
      <c r="M690" s="210"/>
      <c r="N690" s="211"/>
      <c r="O690" s="211"/>
      <c r="P690" s="212">
        <f>SUM(P691:P693)</f>
        <v>0</v>
      </c>
      <c r="Q690" s="211"/>
      <c r="R690" s="212">
        <f>SUM(R691:R693)</f>
        <v>60.657464399999995</v>
      </c>
      <c r="S690" s="211"/>
      <c r="T690" s="213">
        <f>SUM(T691:T693)</f>
        <v>0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214" t="s">
        <v>86</v>
      </c>
      <c r="AT690" s="215" t="s">
        <v>77</v>
      </c>
      <c r="AU690" s="215" t="s">
        <v>86</v>
      </c>
      <c r="AY690" s="214" t="s">
        <v>190</v>
      </c>
      <c r="BK690" s="216">
        <f>SUM(BK691:BK693)</f>
        <v>0</v>
      </c>
    </row>
    <row r="691" s="2" customFormat="1" ht="16.5" customHeight="1">
      <c r="A691" s="39"/>
      <c r="B691" s="40"/>
      <c r="C691" s="219" t="s">
        <v>364</v>
      </c>
      <c r="D691" s="219" t="s">
        <v>193</v>
      </c>
      <c r="E691" s="220" t="s">
        <v>418</v>
      </c>
      <c r="F691" s="221" t="s">
        <v>419</v>
      </c>
      <c r="G691" s="222" t="s">
        <v>224</v>
      </c>
      <c r="H691" s="223">
        <v>26.329999999999998</v>
      </c>
      <c r="I691" s="224"/>
      <c r="J691" s="225">
        <f>ROUND(I691*H691,2)</f>
        <v>0</v>
      </c>
      <c r="K691" s="221" t="s">
        <v>197</v>
      </c>
      <c r="L691" s="45"/>
      <c r="M691" s="226" t="s">
        <v>1</v>
      </c>
      <c r="N691" s="227" t="s">
        <v>43</v>
      </c>
      <c r="O691" s="92"/>
      <c r="P691" s="228">
        <f>O691*H691</f>
        <v>0</v>
      </c>
      <c r="Q691" s="228">
        <v>2.3010199999999998</v>
      </c>
      <c r="R691" s="228">
        <f>Q691*H691</f>
        <v>60.585856599999993</v>
      </c>
      <c r="S691" s="228">
        <v>0</v>
      </c>
      <c r="T691" s="229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0" t="s">
        <v>210</v>
      </c>
      <c r="AT691" s="230" t="s">
        <v>193</v>
      </c>
      <c r="AU691" s="230" t="s">
        <v>88</v>
      </c>
      <c r="AY691" s="18" t="s">
        <v>190</v>
      </c>
      <c r="BE691" s="231">
        <f>IF(N691="základní",J691,0)</f>
        <v>0</v>
      </c>
      <c r="BF691" s="231">
        <f>IF(N691="snížená",J691,0)</f>
        <v>0</v>
      </c>
      <c r="BG691" s="231">
        <f>IF(N691="zákl. přenesená",J691,0)</f>
        <v>0</v>
      </c>
      <c r="BH691" s="231">
        <f>IF(N691="sníž. přenesená",J691,0)</f>
        <v>0</v>
      </c>
      <c r="BI691" s="231">
        <f>IF(N691="nulová",J691,0)</f>
        <v>0</v>
      </c>
      <c r="BJ691" s="18" t="s">
        <v>86</v>
      </c>
      <c r="BK691" s="231">
        <f>ROUND(I691*H691,2)</f>
        <v>0</v>
      </c>
      <c r="BL691" s="18" t="s">
        <v>210</v>
      </c>
      <c r="BM691" s="230" t="s">
        <v>1138</v>
      </c>
    </row>
    <row r="692" s="2" customFormat="1" ht="16.5" customHeight="1">
      <c r="A692" s="39"/>
      <c r="B692" s="40"/>
      <c r="C692" s="219" t="s">
        <v>1139</v>
      </c>
      <c r="D692" s="219" t="s">
        <v>193</v>
      </c>
      <c r="E692" s="220" t="s">
        <v>454</v>
      </c>
      <c r="F692" s="221" t="s">
        <v>455</v>
      </c>
      <c r="G692" s="222" t="s">
        <v>292</v>
      </c>
      <c r="H692" s="223">
        <v>26.620000000000001</v>
      </c>
      <c r="I692" s="224"/>
      <c r="J692" s="225">
        <f>ROUND(I692*H692,2)</f>
        <v>0</v>
      </c>
      <c r="K692" s="221" t="s">
        <v>197</v>
      </c>
      <c r="L692" s="45"/>
      <c r="M692" s="226" t="s">
        <v>1</v>
      </c>
      <c r="N692" s="227" t="s">
        <v>43</v>
      </c>
      <c r="O692" s="92"/>
      <c r="P692" s="228">
        <f>O692*H692</f>
        <v>0</v>
      </c>
      <c r="Q692" s="228">
        <v>0.0026900000000000001</v>
      </c>
      <c r="R692" s="228">
        <f>Q692*H692</f>
        <v>0.071607799999999999</v>
      </c>
      <c r="S692" s="228">
        <v>0</v>
      </c>
      <c r="T692" s="229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30" t="s">
        <v>210</v>
      </c>
      <c r="AT692" s="230" t="s">
        <v>193</v>
      </c>
      <c r="AU692" s="230" t="s">
        <v>88</v>
      </c>
      <c r="AY692" s="18" t="s">
        <v>190</v>
      </c>
      <c r="BE692" s="231">
        <f>IF(N692="základní",J692,0)</f>
        <v>0</v>
      </c>
      <c r="BF692" s="231">
        <f>IF(N692="snížená",J692,0)</f>
        <v>0</v>
      </c>
      <c r="BG692" s="231">
        <f>IF(N692="zákl. přenesená",J692,0)</f>
        <v>0</v>
      </c>
      <c r="BH692" s="231">
        <f>IF(N692="sníž. přenesená",J692,0)</f>
        <v>0</v>
      </c>
      <c r="BI692" s="231">
        <f>IF(N692="nulová",J692,0)</f>
        <v>0</v>
      </c>
      <c r="BJ692" s="18" t="s">
        <v>86</v>
      </c>
      <c r="BK692" s="231">
        <f>ROUND(I692*H692,2)</f>
        <v>0</v>
      </c>
      <c r="BL692" s="18" t="s">
        <v>210</v>
      </c>
      <c r="BM692" s="230" t="s">
        <v>1140</v>
      </c>
    </row>
    <row r="693" s="2" customFormat="1" ht="16.5" customHeight="1">
      <c r="A693" s="39"/>
      <c r="B693" s="40"/>
      <c r="C693" s="219" t="s">
        <v>368</v>
      </c>
      <c r="D693" s="219" t="s">
        <v>193</v>
      </c>
      <c r="E693" s="220" t="s">
        <v>457</v>
      </c>
      <c r="F693" s="221" t="s">
        <v>458</v>
      </c>
      <c r="G693" s="222" t="s">
        <v>292</v>
      </c>
      <c r="H693" s="223">
        <v>26.620000000000001</v>
      </c>
      <c r="I693" s="224"/>
      <c r="J693" s="225">
        <f>ROUND(I693*H693,2)</f>
        <v>0</v>
      </c>
      <c r="K693" s="221" t="s">
        <v>197</v>
      </c>
      <c r="L693" s="45"/>
      <c r="M693" s="226" t="s">
        <v>1</v>
      </c>
      <c r="N693" s="227" t="s">
        <v>43</v>
      </c>
      <c r="O693" s="92"/>
      <c r="P693" s="228">
        <f>O693*H693</f>
        <v>0</v>
      </c>
      <c r="Q693" s="228">
        <v>0</v>
      </c>
      <c r="R693" s="228">
        <f>Q693*H693</f>
        <v>0</v>
      </c>
      <c r="S693" s="228">
        <v>0</v>
      </c>
      <c r="T693" s="229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0" t="s">
        <v>210</v>
      </c>
      <c r="AT693" s="230" t="s">
        <v>193</v>
      </c>
      <c r="AU693" s="230" t="s">
        <v>88</v>
      </c>
      <c r="AY693" s="18" t="s">
        <v>190</v>
      </c>
      <c r="BE693" s="231">
        <f>IF(N693="základní",J693,0)</f>
        <v>0</v>
      </c>
      <c r="BF693" s="231">
        <f>IF(N693="snížená",J693,0)</f>
        <v>0</v>
      </c>
      <c r="BG693" s="231">
        <f>IF(N693="zákl. přenesená",J693,0)</f>
        <v>0</v>
      </c>
      <c r="BH693" s="231">
        <f>IF(N693="sníž. přenesená",J693,0)</f>
        <v>0</v>
      </c>
      <c r="BI693" s="231">
        <f>IF(N693="nulová",J693,0)</f>
        <v>0</v>
      </c>
      <c r="BJ693" s="18" t="s">
        <v>86</v>
      </c>
      <c r="BK693" s="231">
        <f>ROUND(I693*H693,2)</f>
        <v>0</v>
      </c>
      <c r="BL693" s="18" t="s">
        <v>210</v>
      </c>
      <c r="BM693" s="230" t="s">
        <v>1141</v>
      </c>
    </row>
    <row r="694" s="12" customFormat="1" ht="22.8" customHeight="1">
      <c r="A694" s="12"/>
      <c r="B694" s="203"/>
      <c r="C694" s="204"/>
      <c r="D694" s="205" t="s">
        <v>77</v>
      </c>
      <c r="E694" s="217" t="s">
        <v>191</v>
      </c>
      <c r="F694" s="217" t="s">
        <v>192</v>
      </c>
      <c r="G694" s="204"/>
      <c r="H694" s="204"/>
      <c r="I694" s="207"/>
      <c r="J694" s="218">
        <f>BK694</f>
        <v>0</v>
      </c>
      <c r="K694" s="204"/>
      <c r="L694" s="209"/>
      <c r="M694" s="210"/>
      <c r="N694" s="211"/>
      <c r="O694" s="211"/>
      <c r="P694" s="212">
        <f>SUM(P695:P705)</f>
        <v>0</v>
      </c>
      <c r="Q694" s="211"/>
      <c r="R694" s="212">
        <f>SUM(R695:R705)</f>
        <v>0.29010000000000002</v>
      </c>
      <c r="S694" s="211"/>
      <c r="T694" s="213">
        <f>SUM(T695:T705)</f>
        <v>0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14" t="s">
        <v>88</v>
      </c>
      <c r="AT694" s="215" t="s">
        <v>77</v>
      </c>
      <c r="AU694" s="215" t="s">
        <v>86</v>
      </c>
      <c r="AY694" s="214" t="s">
        <v>190</v>
      </c>
      <c r="BK694" s="216">
        <f>SUM(BK695:BK705)</f>
        <v>0</v>
      </c>
    </row>
    <row r="695" s="2" customFormat="1" ht="33" customHeight="1">
      <c r="A695" s="39"/>
      <c r="B695" s="40"/>
      <c r="C695" s="219" t="s">
        <v>1142</v>
      </c>
      <c r="D695" s="219" t="s">
        <v>193</v>
      </c>
      <c r="E695" s="220" t="s">
        <v>1143</v>
      </c>
      <c r="F695" s="221" t="s">
        <v>1144</v>
      </c>
      <c r="G695" s="222" t="s">
        <v>292</v>
      </c>
      <c r="H695" s="223">
        <v>150</v>
      </c>
      <c r="I695" s="224"/>
      <c r="J695" s="225">
        <f>ROUND(I695*H695,2)</f>
        <v>0</v>
      </c>
      <c r="K695" s="221" t="s">
        <v>197</v>
      </c>
      <c r="L695" s="45"/>
      <c r="M695" s="226" t="s">
        <v>1</v>
      </c>
      <c r="N695" s="227" t="s">
        <v>43</v>
      </c>
      <c r="O695" s="92"/>
      <c r="P695" s="228">
        <f>O695*H695</f>
        <v>0</v>
      </c>
      <c r="Q695" s="228">
        <v>0</v>
      </c>
      <c r="R695" s="228">
        <f>Q695*H695</f>
        <v>0</v>
      </c>
      <c r="S695" s="228">
        <v>0</v>
      </c>
      <c r="T695" s="229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0" t="s">
        <v>210</v>
      </c>
      <c r="AT695" s="230" t="s">
        <v>193</v>
      </c>
      <c r="AU695" s="230" t="s">
        <v>88</v>
      </c>
      <c r="AY695" s="18" t="s">
        <v>190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18" t="s">
        <v>86</v>
      </c>
      <c r="BK695" s="231">
        <f>ROUND(I695*H695,2)</f>
        <v>0</v>
      </c>
      <c r="BL695" s="18" t="s">
        <v>210</v>
      </c>
      <c r="BM695" s="230" t="s">
        <v>1145</v>
      </c>
    </row>
    <row r="696" s="2" customFormat="1" ht="16.5" customHeight="1">
      <c r="A696" s="39"/>
      <c r="B696" s="40"/>
      <c r="C696" s="255" t="s">
        <v>1146</v>
      </c>
      <c r="D696" s="255" t="s">
        <v>299</v>
      </c>
      <c r="E696" s="256" t="s">
        <v>1147</v>
      </c>
      <c r="F696" s="257" t="s">
        <v>1148</v>
      </c>
      <c r="G696" s="258" t="s">
        <v>292</v>
      </c>
      <c r="H696" s="259">
        <v>150</v>
      </c>
      <c r="I696" s="260"/>
      <c r="J696" s="261">
        <f>ROUND(I696*H696,2)</f>
        <v>0</v>
      </c>
      <c r="K696" s="257" t="s">
        <v>1</v>
      </c>
      <c r="L696" s="262"/>
      <c r="M696" s="263" t="s">
        <v>1</v>
      </c>
      <c r="N696" s="264" t="s">
        <v>43</v>
      </c>
      <c r="O696" s="92"/>
      <c r="P696" s="228">
        <f>O696*H696</f>
        <v>0</v>
      </c>
      <c r="Q696" s="228">
        <v>0</v>
      </c>
      <c r="R696" s="228">
        <f>Q696*H696</f>
        <v>0</v>
      </c>
      <c r="S696" s="228">
        <v>0</v>
      </c>
      <c r="T696" s="229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0" t="s">
        <v>202</v>
      </c>
      <c r="AT696" s="230" t="s">
        <v>299</v>
      </c>
      <c r="AU696" s="230" t="s">
        <v>88</v>
      </c>
      <c r="AY696" s="18" t="s">
        <v>190</v>
      </c>
      <c r="BE696" s="231">
        <f>IF(N696="základní",J696,0)</f>
        <v>0</v>
      </c>
      <c r="BF696" s="231">
        <f>IF(N696="snížená",J696,0)</f>
        <v>0</v>
      </c>
      <c r="BG696" s="231">
        <f>IF(N696="zákl. přenesená",J696,0)</f>
        <v>0</v>
      </c>
      <c r="BH696" s="231">
        <f>IF(N696="sníž. přenesená",J696,0)</f>
        <v>0</v>
      </c>
      <c r="BI696" s="231">
        <f>IF(N696="nulová",J696,0)</f>
        <v>0</v>
      </c>
      <c r="BJ696" s="18" t="s">
        <v>86</v>
      </c>
      <c r="BK696" s="231">
        <f>ROUND(I696*H696,2)</f>
        <v>0</v>
      </c>
      <c r="BL696" s="18" t="s">
        <v>210</v>
      </c>
      <c r="BM696" s="230" t="s">
        <v>1149</v>
      </c>
    </row>
    <row r="697" s="2" customFormat="1">
      <c r="A697" s="39"/>
      <c r="B697" s="40"/>
      <c r="C697" s="41"/>
      <c r="D697" s="234" t="s">
        <v>508</v>
      </c>
      <c r="E697" s="41"/>
      <c r="F697" s="265" t="s">
        <v>1150</v>
      </c>
      <c r="G697" s="41"/>
      <c r="H697" s="41"/>
      <c r="I697" s="266"/>
      <c r="J697" s="41"/>
      <c r="K697" s="41"/>
      <c r="L697" s="45"/>
      <c r="M697" s="267"/>
      <c r="N697" s="268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508</v>
      </c>
      <c r="AU697" s="18" t="s">
        <v>88</v>
      </c>
    </row>
    <row r="698" s="2" customFormat="1" ht="16.5" customHeight="1">
      <c r="A698" s="39"/>
      <c r="B698" s="40"/>
      <c r="C698" s="219" t="s">
        <v>1151</v>
      </c>
      <c r="D698" s="219" t="s">
        <v>193</v>
      </c>
      <c r="E698" s="220" t="s">
        <v>1152</v>
      </c>
      <c r="F698" s="221" t="s">
        <v>1153</v>
      </c>
      <c r="G698" s="222" t="s">
        <v>273</v>
      </c>
      <c r="H698" s="223">
        <v>1</v>
      </c>
      <c r="I698" s="224"/>
      <c r="J698" s="225">
        <f>ROUND(I698*H698,2)</f>
        <v>0</v>
      </c>
      <c r="K698" s="221" t="s">
        <v>1</v>
      </c>
      <c r="L698" s="45"/>
      <c r="M698" s="226" t="s">
        <v>1</v>
      </c>
      <c r="N698" s="227" t="s">
        <v>43</v>
      </c>
      <c r="O698" s="92"/>
      <c r="P698" s="228">
        <f>O698*H698</f>
        <v>0</v>
      </c>
      <c r="Q698" s="228">
        <v>0</v>
      </c>
      <c r="R698" s="228">
        <f>Q698*H698</f>
        <v>0</v>
      </c>
      <c r="S698" s="228">
        <v>0</v>
      </c>
      <c r="T698" s="229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0" t="s">
        <v>210</v>
      </c>
      <c r="AT698" s="230" t="s">
        <v>193</v>
      </c>
      <c r="AU698" s="230" t="s">
        <v>88</v>
      </c>
      <c r="AY698" s="18" t="s">
        <v>190</v>
      </c>
      <c r="BE698" s="231">
        <f>IF(N698="základní",J698,0)</f>
        <v>0</v>
      </c>
      <c r="BF698" s="231">
        <f>IF(N698="snížená",J698,0)</f>
        <v>0</v>
      </c>
      <c r="BG698" s="231">
        <f>IF(N698="zákl. přenesená",J698,0)</f>
        <v>0</v>
      </c>
      <c r="BH698" s="231">
        <f>IF(N698="sníž. přenesená",J698,0)</f>
        <v>0</v>
      </c>
      <c r="BI698" s="231">
        <f>IF(N698="nulová",J698,0)</f>
        <v>0</v>
      </c>
      <c r="BJ698" s="18" t="s">
        <v>86</v>
      </c>
      <c r="BK698" s="231">
        <f>ROUND(I698*H698,2)</f>
        <v>0</v>
      </c>
      <c r="BL698" s="18" t="s">
        <v>210</v>
      </c>
      <c r="BM698" s="230" t="s">
        <v>1154</v>
      </c>
    </row>
    <row r="699" s="2" customFormat="1" ht="24.15" customHeight="1">
      <c r="A699" s="39"/>
      <c r="B699" s="40"/>
      <c r="C699" s="219" t="s">
        <v>374</v>
      </c>
      <c r="D699" s="219" t="s">
        <v>193</v>
      </c>
      <c r="E699" s="220" t="s">
        <v>891</v>
      </c>
      <c r="F699" s="221" t="s">
        <v>892</v>
      </c>
      <c r="G699" s="222" t="s">
        <v>600</v>
      </c>
      <c r="H699" s="223">
        <v>1835</v>
      </c>
      <c r="I699" s="224"/>
      <c r="J699" s="225">
        <f>ROUND(I699*H699,2)</f>
        <v>0</v>
      </c>
      <c r="K699" s="221" t="s">
        <v>197</v>
      </c>
      <c r="L699" s="45"/>
      <c r="M699" s="226" t="s">
        <v>1</v>
      </c>
      <c r="N699" s="227" t="s">
        <v>43</v>
      </c>
      <c r="O699" s="92"/>
      <c r="P699" s="228">
        <f>O699*H699</f>
        <v>0</v>
      </c>
      <c r="Q699" s="228">
        <v>6.0000000000000002E-05</v>
      </c>
      <c r="R699" s="228">
        <f>Q699*H699</f>
        <v>0.1101</v>
      </c>
      <c r="S699" s="228">
        <v>0</v>
      </c>
      <c r="T699" s="229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0" t="s">
        <v>210</v>
      </c>
      <c r="AT699" s="230" t="s">
        <v>193</v>
      </c>
      <c r="AU699" s="230" t="s">
        <v>88</v>
      </c>
      <c r="AY699" s="18" t="s">
        <v>190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18" t="s">
        <v>86</v>
      </c>
      <c r="BK699" s="231">
        <f>ROUND(I699*H699,2)</f>
        <v>0</v>
      </c>
      <c r="BL699" s="18" t="s">
        <v>210</v>
      </c>
      <c r="BM699" s="230" t="s">
        <v>1155</v>
      </c>
    </row>
    <row r="700" s="2" customFormat="1" ht="21.75" customHeight="1">
      <c r="A700" s="39"/>
      <c r="B700" s="40"/>
      <c r="C700" s="255" t="s">
        <v>1156</v>
      </c>
      <c r="D700" s="255" t="s">
        <v>299</v>
      </c>
      <c r="E700" s="256" t="s">
        <v>1157</v>
      </c>
      <c r="F700" s="257" t="s">
        <v>1158</v>
      </c>
      <c r="G700" s="258" t="s">
        <v>244</v>
      </c>
      <c r="H700" s="259">
        <v>1.8100000000000001</v>
      </c>
      <c r="I700" s="260"/>
      <c r="J700" s="261">
        <f>ROUND(I700*H700,2)</f>
        <v>0</v>
      </c>
      <c r="K700" s="257" t="s">
        <v>1</v>
      </c>
      <c r="L700" s="262"/>
      <c r="M700" s="263" t="s">
        <v>1</v>
      </c>
      <c r="N700" s="264" t="s">
        <v>43</v>
      </c>
      <c r="O700" s="92"/>
      <c r="P700" s="228">
        <f>O700*H700</f>
        <v>0</v>
      </c>
      <c r="Q700" s="228">
        <v>0</v>
      </c>
      <c r="R700" s="228">
        <f>Q700*H700</f>
        <v>0</v>
      </c>
      <c r="S700" s="228">
        <v>0</v>
      </c>
      <c r="T700" s="229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30" t="s">
        <v>202</v>
      </c>
      <c r="AT700" s="230" t="s">
        <v>299</v>
      </c>
      <c r="AU700" s="230" t="s">
        <v>88</v>
      </c>
      <c r="AY700" s="18" t="s">
        <v>190</v>
      </c>
      <c r="BE700" s="231">
        <f>IF(N700="základní",J700,0)</f>
        <v>0</v>
      </c>
      <c r="BF700" s="231">
        <f>IF(N700="snížená",J700,0)</f>
        <v>0</v>
      </c>
      <c r="BG700" s="231">
        <f>IF(N700="zákl. přenesená",J700,0)</f>
        <v>0</v>
      </c>
      <c r="BH700" s="231">
        <f>IF(N700="sníž. přenesená",J700,0)</f>
        <v>0</v>
      </c>
      <c r="BI700" s="231">
        <f>IF(N700="nulová",J700,0)</f>
        <v>0</v>
      </c>
      <c r="BJ700" s="18" t="s">
        <v>86</v>
      </c>
      <c r="BK700" s="231">
        <f>ROUND(I700*H700,2)</f>
        <v>0</v>
      </c>
      <c r="BL700" s="18" t="s">
        <v>210</v>
      </c>
      <c r="BM700" s="230" t="s">
        <v>1159</v>
      </c>
    </row>
    <row r="701" s="2" customFormat="1" ht="21.75" customHeight="1">
      <c r="A701" s="39"/>
      <c r="B701" s="40"/>
      <c r="C701" s="255" t="s">
        <v>378</v>
      </c>
      <c r="D701" s="255" t="s">
        <v>299</v>
      </c>
      <c r="E701" s="256" t="s">
        <v>1160</v>
      </c>
      <c r="F701" s="257" t="s">
        <v>1161</v>
      </c>
      <c r="G701" s="258" t="s">
        <v>244</v>
      </c>
      <c r="H701" s="259">
        <v>0.17999999999999999</v>
      </c>
      <c r="I701" s="260"/>
      <c r="J701" s="261">
        <f>ROUND(I701*H701,2)</f>
        <v>0</v>
      </c>
      <c r="K701" s="257" t="s">
        <v>197</v>
      </c>
      <c r="L701" s="262"/>
      <c r="M701" s="263" t="s">
        <v>1</v>
      </c>
      <c r="N701" s="264" t="s">
        <v>43</v>
      </c>
      <c r="O701" s="92"/>
      <c r="P701" s="228">
        <f>O701*H701</f>
        <v>0</v>
      </c>
      <c r="Q701" s="228">
        <v>1</v>
      </c>
      <c r="R701" s="228">
        <f>Q701*H701</f>
        <v>0.17999999999999999</v>
      </c>
      <c r="S701" s="228">
        <v>0</v>
      </c>
      <c r="T701" s="229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0" t="s">
        <v>202</v>
      </c>
      <c r="AT701" s="230" t="s">
        <v>299</v>
      </c>
      <c r="AU701" s="230" t="s">
        <v>88</v>
      </c>
      <c r="AY701" s="18" t="s">
        <v>190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8" t="s">
        <v>86</v>
      </c>
      <c r="BK701" s="231">
        <f>ROUND(I701*H701,2)</f>
        <v>0</v>
      </c>
      <c r="BL701" s="18" t="s">
        <v>210</v>
      </c>
      <c r="BM701" s="230" t="s">
        <v>1162</v>
      </c>
    </row>
    <row r="702" s="2" customFormat="1" ht="16.5" customHeight="1">
      <c r="A702" s="39"/>
      <c r="B702" s="40"/>
      <c r="C702" s="255" t="s">
        <v>1163</v>
      </c>
      <c r="D702" s="255" t="s">
        <v>299</v>
      </c>
      <c r="E702" s="256" t="s">
        <v>1164</v>
      </c>
      <c r="F702" s="257" t="s">
        <v>1165</v>
      </c>
      <c r="G702" s="258" t="s">
        <v>273</v>
      </c>
      <c r="H702" s="259">
        <v>1</v>
      </c>
      <c r="I702" s="260"/>
      <c r="J702" s="261">
        <f>ROUND(I702*H702,2)</f>
        <v>0</v>
      </c>
      <c r="K702" s="257" t="s">
        <v>1</v>
      </c>
      <c r="L702" s="262"/>
      <c r="M702" s="263" t="s">
        <v>1</v>
      </c>
      <c r="N702" s="264" t="s">
        <v>43</v>
      </c>
      <c r="O702" s="92"/>
      <c r="P702" s="228">
        <f>O702*H702</f>
        <v>0</v>
      </c>
      <c r="Q702" s="228">
        <v>0</v>
      </c>
      <c r="R702" s="228">
        <f>Q702*H702</f>
        <v>0</v>
      </c>
      <c r="S702" s="228">
        <v>0</v>
      </c>
      <c r="T702" s="22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0" t="s">
        <v>202</v>
      </c>
      <c r="AT702" s="230" t="s">
        <v>299</v>
      </c>
      <c r="AU702" s="230" t="s">
        <v>88</v>
      </c>
      <c r="AY702" s="18" t="s">
        <v>190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8" t="s">
        <v>86</v>
      </c>
      <c r="BK702" s="231">
        <f>ROUND(I702*H702,2)</f>
        <v>0</v>
      </c>
      <c r="BL702" s="18" t="s">
        <v>210</v>
      </c>
      <c r="BM702" s="230" t="s">
        <v>1166</v>
      </c>
    </row>
    <row r="703" s="2" customFormat="1" ht="16.5" customHeight="1">
      <c r="A703" s="39"/>
      <c r="B703" s="40"/>
      <c r="C703" s="219" t="s">
        <v>1167</v>
      </c>
      <c r="D703" s="219" t="s">
        <v>193</v>
      </c>
      <c r="E703" s="220" t="s">
        <v>606</v>
      </c>
      <c r="F703" s="221" t="s">
        <v>607</v>
      </c>
      <c r="G703" s="222" t="s">
        <v>600</v>
      </c>
      <c r="H703" s="223">
        <v>1835</v>
      </c>
      <c r="I703" s="224"/>
      <c r="J703" s="225">
        <f>ROUND(I703*H703,2)</f>
        <v>0</v>
      </c>
      <c r="K703" s="221" t="s">
        <v>1</v>
      </c>
      <c r="L703" s="45"/>
      <c r="M703" s="226" t="s">
        <v>1</v>
      </c>
      <c r="N703" s="227" t="s">
        <v>43</v>
      </c>
      <c r="O703" s="92"/>
      <c r="P703" s="228">
        <f>O703*H703</f>
        <v>0</v>
      </c>
      <c r="Q703" s="228">
        <v>0</v>
      </c>
      <c r="R703" s="228">
        <f>Q703*H703</f>
        <v>0</v>
      </c>
      <c r="S703" s="228">
        <v>0</v>
      </c>
      <c r="T703" s="229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30" t="s">
        <v>210</v>
      </c>
      <c r="AT703" s="230" t="s">
        <v>193</v>
      </c>
      <c r="AU703" s="230" t="s">
        <v>88</v>
      </c>
      <c r="AY703" s="18" t="s">
        <v>190</v>
      </c>
      <c r="BE703" s="231">
        <f>IF(N703="základní",J703,0)</f>
        <v>0</v>
      </c>
      <c r="BF703" s="231">
        <f>IF(N703="snížená",J703,0)</f>
        <v>0</v>
      </c>
      <c r="BG703" s="231">
        <f>IF(N703="zákl. přenesená",J703,0)</f>
        <v>0</v>
      </c>
      <c r="BH703" s="231">
        <f>IF(N703="sníž. přenesená",J703,0)</f>
        <v>0</v>
      </c>
      <c r="BI703" s="231">
        <f>IF(N703="nulová",J703,0)</f>
        <v>0</v>
      </c>
      <c r="BJ703" s="18" t="s">
        <v>86</v>
      </c>
      <c r="BK703" s="231">
        <f>ROUND(I703*H703,2)</f>
        <v>0</v>
      </c>
      <c r="BL703" s="18" t="s">
        <v>210</v>
      </c>
      <c r="BM703" s="230" t="s">
        <v>1168</v>
      </c>
    </row>
    <row r="704" s="2" customFormat="1" ht="16.5" customHeight="1">
      <c r="A704" s="39"/>
      <c r="B704" s="40"/>
      <c r="C704" s="219" t="s">
        <v>1169</v>
      </c>
      <c r="D704" s="219" t="s">
        <v>193</v>
      </c>
      <c r="E704" s="220" t="s">
        <v>1170</v>
      </c>
      <c r="F704" s="221" t="s">
        <v>1171</v>
      </c>
      <c r="G704" s="222" t="s">
        <v>273</v>
      </c>
      <c r="H704" s="223">
        <v>1</v>
      </c>
      <c r="I704" s="224"/>
      <c r="J704" s="225">
        <f>ROUND(I704*H704,2)</f>
        <v>0</v>
      </c>
      <c r="K704" s="221" t="s">
        <v>1</v>
      </c>
      <c r="L704" s="45"/>
      <c r="M704" s="226" t="s">
        <v>1</v>
      </c>
      <c r="N704" s="227" t="s">
        <v>43</v>
      </c>
      <c r="O704" s="92"/>
      <c r="P704" s="228">
        <f>O704*H704</f>
        <v>0</v>
      </c>
      <c r="Q704" s="228">
        <v>0</v>
      </c>
      <c r="R704" s="228">
        <f>Q704*H704</f>
        <v>0</v>
      </c>
      <c r="S704" s="228">
        <v>0</v>
      </c>
      <c r="T704" s="229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0" t="s">
        <v>210</v>
      </c>
      <c r="AT704" s="230" t="s">
        <v>193</v>
      </c>
      <c r="AU704" s="230" t="s">
        <v>88</v>
      </c>
      <c r="AY704" s="18" t="s">
        <v>190</v>
      </c>
      <c r="BE704" s="231">
        <f>IF(N704="základní",J704,0)</f>
        <v>0</v>
      </c>
      <c r="BF704" s="231">
        <f>IF(N704="snížená",J704,0)</f>
        <v>0</v>
      </c>
      <c r="BG704" s="231">
        <f>IF(N704="zákl. přenesená",J704,0)</f>
        <v>0</v>
      </c>
      <c r="BH704" s="231">
        <f>IF(N704="sníž. přenesená",J704,0)</f>
        <v>0</v>
      </c>
      <c r="BI704" s="231">
        <f>IF(N704="nulová",J704,0)</f>
        <v>0</v>
      </c>
      <c r="BJ704" s="18" t="s">
        <v>86</v>
      </c>
      <c r="BK704" s="231">
        <f>ROUND(I704*H704,2)</f>
        <v>0</v>
      </c>
      <c r="BL704" s="18" t="s">
        <v>210</v>
      </c>
      <c r="BM704" s="230" t="s">
        <v>1172</v>
      </c>
    </row>
    <row r="705" s="2" customFormat="1" ht="24.15" customHeight="1">
      <c r="A705" s="39"/>
      <c r="B705" s="40"/>
      <c r="C705" s="219" t="s">
        <v>388</v>
      </c>
      <c r="D705" s="219" t="s">
        <v>193</v>
      </c>
      <c r="E705" s="220" t="s">
        <v>617</v>
      </c>
      <c r="F705" s="221" t="s">
        <v>618</v>
      </c>
      <c r="G705" s="222" t="s">
        <v>595</v>
      </c>
      <c r="H705" s="269"/>
      <c r="I705" s="224"/>
      <c r="J705" s="225">
        <f>ROUND(I705*H705,2)</f>
        <v>0</v>
      </c>
      <c r="K705" s="221" t="s">
        <v>197</v>
      </c>
      <c r="L705" s="45"/>
      <c r="M705" s="226" t="s">
        <v>1</v>
      </c>
      <c r="N705" s="227" t="s">
        <v>43</v>
      </c>
      <c r="O705" s="92"/>
      <c r="P705" s="228">
        <f>O705*H705</f>
        <v>0</v>
      </c>
      <c r="Q705" s="228">
        <v>0</v>
      </c>
      <c r="R705" s="228">
        <f>Q705*H705</f>
        <v>0</v>
      </c>
      <c r="S705" s="228">
        <v>0</v>
      </c>
      <c r="T705" s="229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0" t="s">
        <v>198</v>
      </c>
      <c r="AT705" s="230" t="s">
        <v>193</v>
      </c>
      <c r="AU705" s="230" t="s">
        <v>88</v>
      </c>
      <c r="AY705" s="18" t="s">
        <v>190</v>
      </c>
      <c r="BE705" s="231">
        <f>IF(N705="základní",J705,0)</f>
        <v>0</v>
      </c>
      <c r="BF705" s="231">
        <f>IF(N705="snížená",J705,0)</f>
        <v>0</v>
      </c>
      <c r="BG705" s="231">
        <f>IF(N705="zákl. přenesená",J705,0)</f>
        <v>0</v>
      </c>
      <c r="BH705" s="231">
        <f>IF(N705="sníž. přenesená",J705,0)</f>
        <v>0</v>
      </c>
      <c r="BI705" s="231">
        <f>IF(N705="nulová",J705,0)</f>
        <v>0</v>
      </c>
      <c r="BJ705" s="18" t="s">
        <v>86</v>
      </c>
      <c r="BK705" s="231">
        <f>ROUND(I705*H705,2)</f>
        <v>0</v>
      </c>
      <c r="BL705" s="18" t="s">
        <v>198</v>
      </c>
      <c r="BM705" s="230" t="s">
        <v>1173</v>
      </c>
    </row>
    <row r="706" s="12" customFormat="1" ht="22.8" customHeight="1">
      <c r="A706" s="12"/>
      <c r="B706" s="203"/>
      <c r="C706" s="204"/>
      <c r="D706" s="205" t="s">
        <v>77</v>
      </c>
      <c r="E706" s="217" t="s">
        <v>670</v>
      </c>
      <c r="F706" s="217" t="s">
        <v>671</v>
      </c>
      <c r="G706" s="204"/>
      <c r="H706" s="204"/>
      <c r="I706" s="207"/>
      <c r="J706" s="218">
        <f>BK706</f>
        <v>0</v>
      </c>
      <c r="K706" s="204"/>
      <c r="L706" s="209"/>
      <c r="M706" s="210"/>
      <c r="N706" s="211"/>
      <c r="O706" s="211"/>
      <c r="P706" s="212">
        <f>P707</f>
        <v>0</v>
      </c>
      <c r="Q706" s="211"/>
      <c r="R706" s="212">
        <f>R707</f>
        <v>0</v>
      </c>
      <c r="S706" s="211"/>
      <c r="T706" s="213">
        <f>T707</f>
        <v>0</v>
      </c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R706" s="214" t="s">
        <v>86</v>
      </c>
      <c r="AT706" s="215" t="s">
        <v>77</v>
      </c>
      <c r="AU706" s="215" t="s">
        <v>86</v>
      </c>
      <c r="AY706" s="214" t="s">
        <v>190</v>
      </c>
      <c r="BK706" s="216">
        <f>BK707</f>
        <v>0</v>
      </c>
    </row>
    <row r="707" s="2" customFormat="1" ht="24.15" customHeight="1">
      <c r="A707" s="39"/>
      <c r="B707" s="40"/>
      <c r="C707" s="219" t="s">
        <v>1174</v>
      </c>
      <c r="D707" s="219" t="s">
        <v>193</v>
      </c>
      <c r="E707" s="220" t="s">
        <v>1175</v>
      </c>
      <c r="F707" s="221" t="s">
        <v>1176</v>
      </c>
      <c r="G707" s="222" t="s">
        <v>244</v>
      </c>
      <c r="H707" s="223">
        <v>60.948</v>
      </c>
      <c r="I707" s="224"/>
      <c r="J707" s="225">
        <f>ROUND(I707*H707,2)</f>
        <v>0</v>
      </c>
      <c r="K707" s="221" t="s">
        <v>197</v>
      </c>
      <c r="L707" s="45"/>
      <c r="M707" s="226" t="s">
        <v>1</v>
      </c>
      <c r="N707" s="227" t="s">
        <v>43</v>
      </c>
      <c r="O707" s="92"/>
      <c r="P707" s="228">
        <f>O707*H707</f>
        <v>0</v>
      </c>
      <c r="Q707" s="228">
        <v>0</v>
      </c>
      <c r="R707" s="228">
        <f>Q707*H707</f>
        <v>0</v>
      </c>
      <c r="S707" s="228">
        <v>0</v>
      </c>
      <c r="T707" s="229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0" t="s">
        <v>210</v>
      </c>
      <c r="AT707" s="230" t="s">
        <v>193</v>
      </c>
      <c r="AU707" s="230" t="s">
        <v>88</v>
      </c>
      <c r="AY707" s="18" t="s">
        <v>190</v>
      </c>
      <c r="BE707" s="231">
        <f>IF(N707="základní",J707,0)</f>
        <v>0</v>
      </c>
      <c r="BF707" s="231">
        <f>IF(N707="snížená",J707,0)</f>
        <v>0</v>
      </c>
      <c r="BG707" s="231">
        <f>IF(N707="zákl. přenesená",J707,0)</f>
        <v>0</v>
      </c>
      <c r="BH707" s="231">
        <f>IF(N707="sníž. přenesená",J707,0)</f>
        <v>0</v>
      </c>
      <c r="BI707" s="231">
        <f>IF(N707="nulová",J707,0)</f>
        <v>0</v>
      </c>
      <c r="BJ707" s="18" t="s">
        <v>86</v>
      </c>
      <c r="BK707" s="231">
        <f>ROUND(I707*H707,2)</f>
        <v>0</v>
      </c>
      <c r="BL707" s="18" t="s">
        <v>210</v>
      </c>
      <c r="BM707" s="230" t="s">
        <v>1177</v>
      </c>
    </row>
    <row r="708" s="12" customFormat="1" ht="25.92" customHeight="1">
      <c r="A708" s="12"/>
      <c r="B708" s="203"/>
      <c r="C708" s="204"/>
      <c r="D708" s="205" t="s">
        <v>77</v>
      </c>
      <c r="E708" s="206" t="s">
        <v>1178</v>
      </c>
      <c r="F708" s="206" t="s">
        <v>1179</v>
      </c>
      <c r="G708" s="204"/>
      <c r="H708" s="204"/>
      <c r="I708" s="207"/>
      <c r="J708" s="208">
        <f>BK708</f>
        <v>0</v>
      </c>
      <c r="K708" s="204"/>
      <c r="L708" s="209"/>
      <c r="M708" s="210"/>
      <c r="N708" s="211"/>
      <c r="O708" s="211"/>
      <c r="P708" s="212">
        <f>P709+P711+P713+P718+P724+P726+P736+P741+P745+P748+P752+P762+P766+P769+P776+P779+P786+P789+P791</f>
        <v>0</v>
      </c>
      <c r="Q708" s="211"/>
      <c r="R708" s="212">
        <f>R709+R711+R713+R718+R724+R726+R736+R741+R745+R748+R752+R762+R766+R769+R776+R779+R786+R789+R791</f>
        <v>44.2491512</v>
      </c>
      <c r="S708" s="211"/>
      <c r="T708" s="213">
        <f>T709+T711+T713+T718+T724+T726+T736+T741+T745+T748+T752+T762+T766+T769+T776+T779+T786+T789+T791</f>
        <v>0.01512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14" t="s">
        <v>86</v>
      </c>
      <c r="AT708" s="215" t="s">
        <v>77</v>
      </c>
      <c r="AU708" s="215" t="s">
        <v>78</v>
      </c>
      <c r="AY708" s="214" t="s">
        <v>190</v>
      </c>
      <c r="BK708" s="216">
        <f>BK709+BK711+BK713+BK718+BK724+BK726+BK736+BK741+BK745+BK748+BK752+BK762+BK766+BK769+BK776+BK779+BK786+BK789+BK791</f>
        <v>0</v>
      </c>
    </row>
    <row r="709" s="12" customFormat="1" ht="22.8" customHeight="1">
      <c r="A709" s="12"/>
      <c r="B709" s="203"/>
      <c r="C709" s="204"/>
      <c r="D709" s="205" t="s">
        <v>77</v>
      </c>
      <c r="E709" s="217" t="s">
        <v>8</v>
      </c>
      <c r="F709" s="217" t="s">
        <v>391</v>
      </c>
      <c r="G709" s="204"/>
      <c r="H709" s="204"/>
      <c r="I709" s="207"/>
      <c r="J709" s="218">
        <f>BK709</f>
        <v>0</v>
      </c>
      <c r="K709" s="204"/>
      <c r="L709" s="209"/>
      <c r="M709" s="210"/>
      <c r="N709" s="211"/>
      <c r="O709" s="211"/>
      <c r="P709" s="212">
        <f>P710</f>
        <v>0</v>
      </c>
      <c r="Q709" s="211"/>
      <c r="R709" s="212">
        <f>R710</f>
        <v>0</v>
      </c>
      <c r="S709" s="211"/>
      <c r="T709" s="213">
        <f>T710</f>
        <v>0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214" t="s">
        <v>86</v>
      </c>
      <c r="AT709" s="215" t="s">
        <v>77</v>
      </c>
      <c r="AU709" s="215" t="s">
        <v>86</v>
      </c>
      <c r="AY709" s="214" t="s">
        <v>190</v>
      </c>
      <c r="BK709" s="216">
        <f>BK710</f>
        <v>0</v>
      </c>
    </row>
    <row r="710" s="2" customFormat="1" ht="24.15" customHeight="1">
      <c r="A710" s="39"/>
      <c r="B710" s="40"/>
      <c r="C710" s="219" t="s">
        <v>1180</v>
      </c>
      <c r="D710" s="219" t="s">
        <v>193</v>
      </c>
      <c r="E710" s="220" t="s">
        <v>393</v>
      </c>
      <c r="F710" s="221" t="s">
        <v>394</v>
      </c>
      <c r="G710" s="222" t="s">
        <v>224</v>
      </c>
      <c r="H710" s="223">
        <v>23.719999999999999</v>
      </c>
      <c r="I710" s="224"/>
      <c r="J710" s="225">
        <f>ROUND(I710*H710,2)</f>
        <v>0</v>
      </c>
      <c r="K710" s="221" t="s">
        <v>197</v>
      </c>
      <c r="L710" s="45"/>
      <c r="M710" s="226" t="s">
        <v>1</v>
      </c>
      <c r="N710" s="227" t="s">
        <v>43</v>
      </c>
      <c r="O710" s="92"/>
      <c r="P710" s="228">
        <f>O710*H710</f>
        <v>0</v>
      </c>
      <c r="Q710" s="228">
        <v>0</v>
      </c>
      <c r="R710" s="228">
        <f>Q710*H710</f>
        <v>0</v>
      </c>
      <c r="S710" s="228">
        <v>0</v>
      </c>
      <c r="T710" s="229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30" t="s">
        <v>210</v>
      </c>
      <c r="AT710" s="230" t="s">
        <v>193</v>
      </c>
      <c r="AU710" s="230" t="s">
        <v>88</v>
      </c>
      <c r="AY710" s="18" t="s">
        <v>190</v>
      </c>
      <c r="BE710" s="231">
        <f>IF(N710="základní",J710,0)</f>
        <v>0</v>
      </c>
      <c r="BF710" s="231">
        <f>IF(N710="snížená",J710,0)</f>
        <v>0</v>
      </c>
      <c r="BG710" s="231">
        <f>IF(N710="zákl. přenesená",J710,0)</f>
        <v>0</v>
      </c>
      <c r="BH710" s="231">
        <f>IF(N710="sníž. přenesená",J710,0)</f>
        <v>0</v>
      </c>
      <c r="BI710" s="231">
        <f>IF(N710="nulová",J710,0)</f>
        <v>0</v>
      </c>
      <c r="BJ710" s="18" t="s">
        <v>86</v>
      </c>
      <c r="BK710" s="231">
        <f>ROUND(I710*H710,2)</f>
        <v>0</v>
      </c>
      <c r="BL710" s="18" t="s">
        <v>210</v>
      </c>
      <c r="BM710" s="230" t="s">
        <v>1181</v>
      </c>
    </row>
    <row r="711" s="12" customFormat="1" ht="22.8" customHeight="1">
      <c r="A711" s="12"/>
      <c r="B711" s="203"/>
      <c r="C711" s="204"/>
      <c r="D711" s="205" t="s">
        <v>77</v>
      </c>
      <c r="E711" s="217" t="s">
        <v>249</v>
      </c>
      <c r="F711" s="217" t="s">
        <v>697</v>
      </c>
      <c r="G711" s="204"/>
      <c r="H711" s="204"/>
      <c r="I711" s="207"/>
      <c r="J711" s="218">
        <f>BK711</f>
        <v>0</v>
      </c>
      <c r="K711" s="204"/>
      <c r="L711" s="209"/>
      <c r="M711" s="210"/>
      <c r="N711" s="211"/>
      <c r="O711" s="211"/>
      <c r="P711" s="212">
        <f>P712</f>
        <v>0</v>
      </c>
      <c r="Q711" s="211"/>
      <c r="R711" s="212">
        <f>R712</f>
        <v>0</v>
      </c>
      <c r="S711" s="211"/>
      <c r="T711" s="213">
        <f>T712</f>
        <v>0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214" t="s">
        <v>86</v>
      </c>
      <c r="AT711" s="215" t="s">
        <v>77</v>
      </c>
      <c r="AU711" s="215" t="s">
        <v>86</v>
      </c>
      <c r="AY711" s="214" t="s">
        <v>190</v>
      </c>
      <c r="BK711" s="216">
        <f>BK712</f>
        <v>0</v>
      </c>
    </row>
    <row r="712" s="2" customFormat="1" ht="33" customHeight="1">
      <c r="A712" s="39"/>
      <c r="B712" s="40"/>
      <c r="C712" s="219" t="s">
        <v>1182</v>
      </c>
      <c r="D712" s="219" t="s">
        <v>193</v>
      </c>
      <c r="E712" s="220" t="s">
        <v>699</v>
      </c>
      <c r="F712" s="221" t="s">
        <v>700</v>
      </c>
      <c r="G712" s="222" t="s">
        <v>224</v>
      </c>
      <c r="H712" s="223">
        <v>6.5499999999999998</v>
      </c>
      <c r="I712" s="224"/>
      <c r="J712" s="225">
        <f>ROUND(I712*H712,2)</f>
        <v>0</v>
      </c>
      <c r="K712" s="221" t="s">
        <v>197</v>
      </c>
      <c r="L712" s="45"/>
      <c r="M712" s="226" t="s">
        <v>1</v>
      </c>
      <c r="N712" s="227" t="s">
        <v>43</v>
      </c>
      <c r="O712" s="92"/>
      <c r="P712" s="228">
        <f>O712*H712</f>
        <v>0</v>
      </c>
      <c r="Q712" s="228">
        <v>0</v>
      </c>
      <c r="R712" s="228">
        <f>Q712*H712</f>
        <v>0</v>
      </c>
      <c r="S712" s="228">
        <v>0</v>
      </c>
      <c r="T712" s="229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0" t="s">
        <v>210</v>
      </c>
      <c r="AT712" s="230" t="s">
        <v>193</v>
      </c>
      <c r="AU712" s="230" t="s">
        <v>88</v>
      </c>
      <c r="AY712" s="18" t="s">
        <v>190</v>
      </c>
      <c r="BE712" s="231">
        <f>IF(N712="základní",J712,0)</f>
        <v>0</v>
      </c>
      <c r="BF712" s="231">
        <f>IF(N712="snížená",J712,0)</f>
        <v>0</v>
      </c>
      <c r="BG712" s="231">
        <f>IF(N712="zákl. přenesená",J712,0)</f>
        <v>0</v>
      </c>
      <c r="BH712" s="231">
        <f>IF(N712="sníž. přenesená",J712,0)</f>
        <v>0</v>
      </c>
      <c r="BI712" s="231">
        <f>IF(N712="nulová",J712,0)</f>
        <v>0</v>
      </c>
      <c r="BJ712" s="18" t="s">
        <v>86</v>
      </c>
      <c r="BK712" s="231">
        <f>ROUND(I712*H712,2)</f>
        <v>0</v>
      </c>
      <c r="BL712" s="18" t="s">
        <v>210</v>
      </c>
      <c r="BM712" s="230" t="s">
        <v>1183</v>
      </c>
    </row>
    <row r="713" s="12" customFormat="1" ht="22.8" customHeight="1">
      <c r="A713" s="12"/>
      <c r="B713" s="203"/>
      <c r="C713" s="204"/>
      <c r="D713" s="205" t="s">
        <v>77</v>
      </c>
      <c r="E713" s="217" t="s">
        <v>198</v>
      </c>
      <c r="F713" s="217" t="s">
        <v>277</v>
      </c>
      <c r="G713" s="204"/>
      <c r="H713" s="204"/>
      <c r="I713" s="207"/>
      <c r="J713" s="218">
        <f>BK713</f>
        <v>0</v>
      </c>
      <c r="K713" s="204"/>
      <c r="L713" s="209"/>
      <c r="M713" s="210"/>
      <c r="N713" s="211"/>
      <c r="O713" s="211"/>
      <c r="P713" s="212">
        <f>SUM(P714:P717)</f>
        <v>0</v>
      </c>
      <c r="Q713" s="211"/>
      <c r="R713" s="212">
        <f>SUM(R714:R717)</f>
        <v>0</v>
      </c>
      <c r="S713" s="211"/>
      <c r="T713" s="213">
        <f>SUM(T714:T717)</f>
        <v>0</v>
      </c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R713" s="214" t="s">
        <v>86</v>
      </c>
      <c r="AT713" s="215" t="s">
        <v>77</v>
      </c>
      <c r="AU713" s="215" t="s">
        <v>86</v>
      </c>
      <c r="AY713" s="214" t="s">
        <v>190</v>
      </c>
      <c r="BK713" s="216">
        <f>SUM(BK714:BK717)</f>
        <v>0</v>
      </c>
    </row>
    <row r="714" s="2" customFormat="1" ht="24.15" customHeight="1">
      <c r="A714" s="39"/>
      <c r="B714" s="40"/>
      <c r="C714" s="219" t="s">
        <v>1184</v>
      </c>
      <c r="D714" s="219" t="s">
        <v>193</v>
      </c>
      <c r="E714" s="220" t="s">
        <v>279</v>
      </c>
      <c r="F714" s="221" t="s">
        <v>280</v>
      </c>
      <c r="G714" s="222" t="s">
        <v>224</v>
      </c>
      <c r="H714" s="223">
        <v>23.719999999999999</v>
      </c>
      <c r="I714" s="224"/>
      <c r="J714" s="225">
        <f>ROUND(I714*H714,2)</f>
        <v>0</v>
      </c>
      <c r="K714" s="221" t="s">
        <v>197</v>
      </c>
      <c r="L714" s="45"/>
      <c r="M714" s="226" t="s">
        <v>1</v>
      </c>
      <c r="N714" s="227" t="s">
        <v>43</v>
      </c>
      <c r="O714" s="92"/>
      <c r="P714" s="228">
        <f>O714*H714</f>
        <v>0</v>
      </c>
      <c r="Q714" s="228">
        <v>0</v>
      </c>
      <c r="R714" s="228">
        <f>Q714*H714</f>
        <v>0</v>
      </c>
      <c r="S714" s="228">
        <v>0</v>
      </c>
      <c r="T714" s="229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30" t="s">
        <v>210</v>
      </c>
      <c r="AT714" s="230" t="s">
        <v>193</v>
      </c>
      <c r="AU714" s="230" t="s">
        <v>88</v>
      </c>
      <c r="AY714" s="18" t="s">
        <v>190</v>
      </c>
      <c r="BE714" s="231">
        <f>IF(N714="základní",J714,0)</f>
        <v>0</v>
      </c>
      <c r="BF714" s="231">
        <f>IF(N714="snížená",J714,0)</f>
        <v>0</v>
      </c>
      <c r="BG714" s="231">
        <f>IF(N714="zákl. přenesená",J714,0)</f>
        <v>0</v>
      </c>
      <c r="BH714" s="231">
        <f>IF(N714="sníž. přenesená",J714,0)</f>
        <v>0</v>
      </c>
      <c r="BI714" s="231">
        <f>IF(N714="nulová",J714,0)</f>
        <v>0</v>
      </c>
      <c r="BJ714" s="18" t="s">
        <v>86</v>
      </c>
      <c r="BK714" s="231">
        <f>ROUND(I714*H714,2)</f>
        <v>0</v>
      </c>
      <c r="BL714" s="18" t="s">
        <v>210</v>
      </c>
      <c r="BM714" s="230" t="s">
        <v>1185</v>
      </c>
    </row>
    <row r="715" s="2" customFormat="1" ht="37.8" customHeight="1">
      <c r="A715" s="39"/>
      <c r="B715" s="40"/>
      <c r="C715" s="219" t="s">
        <v>1186</v>
      </c>
      <c r="D715" s="219" t="s">
        <v>193</v>
      </c>
      <c r="E715" s="220" t="s">
        <v>405</v>
      </c>
      <c r="F715" s="221" t="s">
        <v>406</v>
      </c>
      <c r="G715" s="222" t="s">
        <v>224</v>
      </c>
      <c r="H715" s="223">
        <v>26.370000000000001</v>
      </c>
      <c r="I715" s="224"/>
      <c r="J715" s="225">
        <f>ROUND(I715*H715,2)</f>
        <v>0</v>
      </c>
      <c r="K715" s="221" t="s">
        <v>197</v>
      </c>
      <c r="L715" s="45"/>
      <c r="M715" s="226" t="s">
        <v>1</v>
      </c>
      <c r="N715" s="227" t="s">
        <v>43</v>
      </c>
      <c r="O715" s="92"/>
      <c r="P715" s="228">
        <f>O715*H715</f>
        <v>0</v>
      </c>
      <c r="Q715" s="228">
        <v>0</v>
      </c>
      <c r="R715" s="228">
        <f>Q715*H715</f>
        <v>0</v>
      </c>
      <c r="S715" s="228">
        <v>0</v>
      </c>
      <c r="T715" s="229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0" t="s">
        <v>210</v>
      </c>
      <c r="AT715" s="230" t="s">
        <v>193</v>
      </c>
      <c r="AU715" s="230" t="s">
        <v>88</v>
      </c>
      <c r="AY715" s="18" t="s">
        <v>190</v>
      </c>
      <c r="BE715" s="231">
        <f>IF(N715="základní",J715,0)</f>
        <v>0</v>
      </c>
      <c r="BF715" s="231">
        <f>IF(N715="snížená",J715,0)</f>
        <v>0</v>
      </c>
      <c r="BG715" s="231">
        <f>IF(N715="zákl. přenesená",J715,0)</f>
        <v>0</v>
      </c>
      <c r="BH715" s="231">
        <f>IF(N715="sníž. přenesená",J715,0)</f>
        <v>0</v>
      </c>
      <c r="BI715" s="231">
        <f>IF(N715="nulová",J715,0)</f>
        <v>0</v>
      </c>
      <c r="BJ715" s="18" t="s">
        <v>86</v>
      </c>
      <c r="BK715" s="231">
        <f>ROUND(I715*H715,2)</f>
        <v>0</v>
      </c>
      <c r="BL715" s="18" t="s">
        <v>210</v>
      </c>
      <c r="BM715" s="230" t="s">
        <v>1187</v>
      </c>
    </row>
    <row r="716" s="2" customFormat="1" ht="33" customHeight="1">
      <c r="A716" s="39"/>
      <c r="B716" s="40"/>
      <c r="C716" s="219" t="s">
        <v>395</v>
      </c>
      <c r="D716" s="219" t="s">
        <v>193</v>
      </c>
      <c r="E716" s="220" t="s">
        <v>400</v>
      </c>
      <c r="F716" s="221" t="s">
        <v>401</v>
      </c>
      <c r="G716" s="222" t="s">
        <v>244</v>
      </c>
      <c r="H716" s="223">
        <v>48.784999999999997</v>
      </c>
      <c r="I716" s="224"/>
      <c r="J716" s="225">
        <f>ROUND(I716*H716,2)</f>
        <v>0</v>
      </c>
      <c r="K716" s="221" t="s">
        <v>197</v>
      </c>
      <c r="L716" s="45"/>
      <c r="M716" s="226" t="s">
        <v>1</v>
      </c>
      <c r="N716" s="227" t="s">
        <v>43</v>
      </c>
      <c r="O716" s="92"/>
      <c r="P716" s="228">
        <f>O716*H716</f>
        <v>0</v>
      </c>
      <c r="Q716" s="228">
        <v>0</v>
      </c>
      <c r="R716" s="228">
        <f>Q716*H716</f>
        <v>0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210</v>
      </c>
      <c r="AT716" s="230" t="s">
        <v>193</v>
      </c>
      <c r="AU716" s="230" t="s">
        <v>88</v>
      </c>
      <c r="AY716" s="18" t="s">
        <v>190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86</v>
      </c>
      <c r="BK716" s="231">
        <f>ROUND(I716*H716,2)</f>
        <v>0</v>
      </c>
      <c r="BL716" s="18" t="s">
        <v>210</v>
      </c>
      <c r="BM716" s="230" t="s">
        <v>1188</v>
      </c>
    </row>
    <row r="717" s="13" customFormat="1">
      <c r="A717" s="13"/>
      <c r="B717" s="232"/>
      <c r="C717" s="233"/>
      <c r="D717" s="234" t="s">
        <v>218</v>
      </c>
      <c r="E717" s="235" t="s">
        <v>1</v>
      </c>
      <c r="F717" s="236" t="s">
        <v>1189</v>
      </c>
      <c r="G717" s="233"/>
      <c r="H717" s="237">
        <v>48.784999999999997</v>
      </c>
      <c r="I717" s="238"/>
      <c r="J717" s="233"/>
      <c r="K717" s="233"/>
      <c r="L717" s="239"/>
      <c r="M717" s="240"/>
      <c r="N717" s="241"/>
      <c r="O717" s="241"/>
      <c r="P717" s="241"/>
      <c r="Q717" s="241"/>
      <c r="R717" s="241"/>
      <c r="S717" s="241"/>
      <c r="T717" s="24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3" t="s">
        <v>218</v>
      </c>
      <c r="AU717" s="243" t="s">
        <v>88</v>
      </c>
      <c r="AV717" s="13" t="s">
        <v>88</v>
      </c>
      <c r="AW717" s="13" t="s">
        <v>32</v>
      </c>
      <c r="AX717" s="13" t="s">
        <v>86</v>
      </c>
      <c r="AY717" s="243" t="s">
        <v>190</v>
      </c>
    </row>
    <row r="718" s="12" customFormat="1" ht="22.8" customHeight="1">
      <c r="A718" s="12"/>
      <c r="B718" s="203"/>
      <c r="C718" s="204"/>
      <c r="D718" s="205" t="s">
        <v>77</v>
      </c>
      <c r="E718" s="217" t="s">
        <v>265</v>
      </c>
      <c r="F718" s="217" t="s">
        <v>285</v>
      </c>
      <c r="G718" s="204"/>
      <c r="H718" s="204"/>
      <c r="I718" s="207"/>
      <c r="J718" s="218">
        <f>BK718</f>
        <v>0</v>
      </c>
      <c r="K718" s="204"/>
      <c r="L718" s="209"/>
      <c r="M718" s="210"/>
      <c r="N718" s="211"/>
      <c r="O718" s="211"/>
      <c r="P718" s="212">
        <f>SUM(P719:P723)</f>
        <v>0</v>
      </c>
      <c r="Q718" s="211"/>
      <c r="R718" s="212">
        <f>SUM(R719:R723)</f>
        <v>7.7999999999999998</v>
      </c>
      <c r="S718" s="211"/>
      <c r="T718" s="213">
        <f>SUM(T719:T723)</f>
        <v>0</v>
      </c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R718" s="214" t="s">
        <v>86</v>
      </c>
      <c r="AT718" s="215" t="s">
        <v>77</v>
      </c>
      <c r="AU718" s="215" t="s">
        <v>86</v>
      </c>
      <c r="AY718" s="214" t="s">
        <v>190</v>
      </c>
      <c r="BK718" s="216">
        <f>SUM(BK719:BK723)</f>
        <v>0</v>
      </c>
    </row>
    <row r="719" s="2" customFormat="1" ht="16.5" customHeight="1">
      <c r="A719" s="39"/>
      <c r="B719" s="40"/>
      <c r="C719" s="219" t="s">
        <v>1190</v>
      </c>
      <c r="D719" s="219" t="s">
        <v>193</v>
      </c>
      <c r="E719" s="220" t="s">
        <v>409</v>
      </c>
      <c r="F719" s="221" t="s">
        <v>410</v>
      </c>
      <c r="G719" s="222" t="s">
        <v>224</v>
      </c>
      <c r="H719" s="223">
        <v>26.370000000000001</v>
      </c>
      <c r="I719" s="224"/>
      <c r="J719" s="225">
        <f>ROUND(I719*H719,2)</f>
        <v>0</v>
      </c>
      <c r="K719" s="221" t="s">
        <v>197</v>
      </c>
      <c r="L719" s="45"/>
      <c r="M719" s="226" t="s">
        <v>1</v>
      </c>
      <c r="N719" s="227" t="s">
        <v>43</v>
      </c>
      <c r="O719" s="92"/>
      <c r="P719" s="228">
        <f>O719*H719</f>
        <v>0</v>
      </c>
      <c r="Q719" s="228">
        <v>0</v>
      </c>
      <c r="R719" s="228">
        <f>Q719*H719</f>
        <v>0</v>
      </c>
      <c r="S719" s="228">
        <v>0</v>
      </c>
      <c r="T719" s="229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0" t="s">
        <v>210</v>
      </c>
      <c r="AT719" s="230" t="s">
        <v>193</v>
      </c>
      <c r="AU719" s="230" t="s">
        <v>88</v>
      </c>
      <c r="AY719" s="18" t="s">
        <v>190</v>
      </c>
      <c r="BE719" s="231">
        <f>IF(N719="základní",J719,0)</f>
        <v>0</v>
      </c>
      <c r="BF719" s="231">
        <f>IF(N719="snížená",J719,0)</f>
        <v>0</v>
      </c>
      <c r="BG719" s="231">
        <f>IF(N719="zákl. přenesená",J719,0)</f>
        <v>0</v>
      </c>
      <c r="BH719" s="231">
        <f>IF(N719="sníž. přenesená",J719,0)</f>
        <v>0</v>
      </c>
      <c r="BI719" s="231">
        <f>IF(N719="nulová",J719,0)</f>
        <v>0</v>
      </c>
      <c r="BJ719" s="18" t="s">
        <v>86</v>
      </c>
      <c r="BK719" s="231">
        <f>ROUND(I719*H719,2)</f>
        <v>0</v>
      </c>
      <c r="BL719" s="18" t="s">
        <v>210</v>
      </c>
      <c r="BM719" s="230" t="s">
        <v>1191</v>
      </c>
    </row>
    <row r="720" s="2" customFormat="1" ht="24.15" customHeight="1">
      <c r="A720" s="39"/>
      <c r="B720" s="40"/>
      <c r="C720" s="219" t="s">
        <v>1192</v>
      </c>
      <c r="D720" s="219" t="s">
        <v>193</v>
      </c>
      <c r="E720" s="220" t="s">
        <v>1193</v>
      </c>
      <c r="F720" s="221" t="s">
        <v>1194</v>
      </c>
      <c r="G720" s="222" t="s">
        <v>224</v>
      </c>
      <c r="H720" s="223">
        <v>3.8999999999999999</v>
      </c>
      <c r="I720" s="224"/>
      <c r="J720" s="225">
        <f>ROUND(I720*H720,2)</f>
        <v>0</v>
      </c>
      <c r="K720" s="221" t="s">
        <v>197</v>
      </c>
      <c r="L720" s="45"/>
      <c r="M720" s="226" t="s">
        <v>1</v>
      </c>
      <c r="N720" s="227" t="s">
        <v>43</v>
      </c>
      <c r="O720" s="92"/>
      <c r="P720" s="228">
        <f>O720*H720</f>
        <v>0</v>
      </c>
      <c r="Q720" s="228">
        <v>0</v>
      </c>
      <c r="R720" s="228">
        <f>Q720*H720</f>
        <v>0</v>
      </c>
      <c r="S720" s="228">
        <v>0</v>
      </c>
      <c r="T720" s="229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30" t="s">
        <v>210</v>
      </c>
      <c r="AT720" s="230" t="s">
        <v>193</v>
      </c>
      <c r="AU720" s="230" t="s">
        <v>88</v>
      </c>
      <c r="AY720" s="18" t="s">
        <v>190</v>
      </c>
      <c r="BE720" s="231">
        <f>IF(N720="základní",J720,0)</f>
        <v>0</v>
      </c>
      <c r="BF720" s="231">
        <f>IF(N720="snížená",J720,0)</f>
        <v>0</v>
      </c>
      <c r="BG720" s="231">
        <f>IF(N720="zákl. přenesená",J720,0)</f>
        <v>0</v>
      </c>
      <c r="BH720" s="231">
        <f>IF(N720="sníž. přenesená",J720,0)</f>
        <v>0</v>
      </c>
      <c r="BI720" s="231">
        <f>IF(N720="nulová",J720,0)</f>
        <v>0</v>
      </c>
      <c r="BJ720" s="18" t="s">
        <v>86</v>
      </c>
      <c r="BK720" s="231">
        <f>ROUND(I720*H720,2)</f>
        <v>0</v>
      </c>
      <c r="BL720" s="18" t="s">
        <v>210</v>
      </c>
      <c r="BM720" s="230" t="s">
        <v>1195</v>
      </c>
    </row>
    <row r="721" s="2" customFormat="1" ht="16.5" customHeight="1">
      <c r="A721" s="39"/>
      <c r="B721" s="40"/>
      <c r="C721" s="255" t="s">
        <v>1196</v>
      </c>
      <c r="D721" s="255" t="s">
        <v>299</v>
      </c>
      <c r="E721" s="256" t="s">
        <v>1197</v>
      </c>
      <c r="F721" s="257" t="s">
        <v>1198</v>
      </c>
      <c r="G721" s="258" t="s">
        <v>244</v>
      </c>
      <c r="H721" s="259">
        <v>7.7999999999999998</v>
      </c>
      <c r="I721" s="260"/>
      <c r="J721" s="261">
        <f>ROUND(I721*H721,2)</f>
        <v>0</v>
      </c>
      <c r="K721" s="257" t="s">
        <v>197</v>
      </c>
      <c r="L721" s="262"/>
      <c r="M721" s="263" t="s">
        <v>1</v>
      </c>
      <c r="N721" s="264" t="s">
        <v>43</v>
      </c>
      <c r="O721" s="92"/>
      <c r="P721" s="228">
        <f>O721*H721</f>
        <v>0</v>
      </c>
      <c r="Q721" s="228">
        <v>1</v>
      </c>
      <c r="R721" s="228">
        <f>Q721*H721</f>
        <v>7.7999999999999998</v>
      </c>
      <c r="S721" s="228">
        <v>0</v>
      </c>
      <c r="T721" s="229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0" t="s">
        <v>202</v>
      </c>
      <c r="AT721" s="230" t="s">
        <v>299</v>
      </c>
      <c r="AU721" s="230" t="s">
        <v>88</v>
      </c>
      <c r="AY721" s="18" t="s">
        <v>190</v>
      </c>
      <c r="BE721" s="231">
        <f>IF(N721="základní",J721,0)</f>
        <v>0</v>
      </c>
      <c r="BF721" s="231">
        <f>IF(N721="snížená",J721,0)</f>
        <v>0</v>
      </c>
      <c r="BG721" s="231">
        <f>IF(N721="zákl. přenesená",J721,0)</f>
        <v>0</v>
      </c>
      <c r="BH721" s="231">
        <f>IF(N721="sníž. přenesená",J721,0)</f>
        <v>0</v>
      </c>
      <c r="BI721" s="231">
        <f>IF(N721="nulová",J721,0)</f>
        <v>0</v>
      </c>
      <c r="BJ721" s="18" t="s">
        <v>86</v>
      </c>
      <c r="BK721" s="231">
        <f>ROUND(I721*H721,2)</f>
        <v>0</v>
      </c>
      <c r="BL721" s="18" t="s">
        <v>210</v>
      </c>
      <c r="BM721" s="230" t="s">
        <v>1199</v>
      </c>
    </row>
    <row r="722" s="13" customFormat="1">
      <c r="A722" s="13"/>
      <c r="B722" s="232"/>
      <c r="C722" s="233"/>
      <c r="D722" s="234" t="s">
        <v>218</v>
      </c>
      <c r="E722" s="235" t="s">
        <v>1</v>
      </c>
      <c r="F722" s="236" t="s">
        <v>1200</v>
      </c>
      <c r="G722" s="233"/>
      <c r="H722" s="237">
        <v>3.8999999999999999</v>
      </c>
      <c r="I722" s="238"/>
      <c r="J722" s="233"/>
      <c r="K722" s="233"/>
      <c r="L722" s="239"/>
      <c r="M722" s="240"/>
      <c r="N722" s="241"/>
      <c r="O722" s="241"/>
      <c r="P722" s="241"/>
      <c r="Q722" s="241"/>
      <c r="R722" s="241"/>
      <c r="S722" s="241"/>
      <c r="T722" s="242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3" t="s">
        <v>218</v>
      </c>
      <c r="AU722" s="243" t="s">
        <v>88</v>
      </c>
      <c r="AV722" s="13" t="s">
        <v>88</v>
      </c>
      <c r="AW722" s="13" t="s">
        <v>32</v>
      </c>
      <c r="AX722" s="13" t="s">
        <v>86</v>
      </c>
      <c r="AY722" s="243" t="s">
        <v>190</v>
      </c>
    </row>
    <row r="723" s="13" customFormat="1">
      <c r="A723" s="13"/>
      <c r="B723" s="232"/>
      <c r="C723" s="233"/>
      <c r="D723" s="234" t="s">
        <v>218</v>
      </c>
      <c r="E723" s="233"/>
      <c r="F723" s="236" t="s">
        <v>1201</v>
      </c>
      <c r="G723" s="233"/>
      <c r="H723" s="237">
        <v>7.7999999999999998</v>
      </c>
      <c r="I723" s="238"/>
      <c r="J723" s="233"/>
      <c r="K723" s="233"/>
      <c r="L723" s="239"/>
      <c r="M723" s="240"/>
      <c r="N723" s="241"/>
      <c r="O723" s="241"/>
      <c r="P723" s="241"/>
      <c r="Q723" s="241"/>
      <c r="R723" s="241"/>
      <c r="S723" s="241"/>
      <c r="T723" s="242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3" t="s">
        <v>218</v>
      </c>
      <c r="AU723" s="243" t="s">
        <v>88</v>
      </c>
      <c r="AV723" s="13" t="s">
        <v>88</v>
      </c>
      <c r="AW723" s="13" t="s">
        <v>4</v>
      </c>
      <c r="AX723" s="13" t="s">
        <v>86</v>
      </c>
      <c r="AY723" s="243" t="s">
        <v>190</v>
      </c>
    </row>
    <row r="724" s="12" customFormat="1" ht="22.8" customHeight="1">
      <c r="A724" s="12"/>
      <c r="B724" s="203"/>
      <c r="C724" s="204"/>
      <c r="D724" s="205" t="s">
        <v>77</v>
      </c>
      <c r="E724" s="217" t="s">
        <v>231</v>
      </c>
      <c r="F724" s="217" t="s">
        <v>289</v>
      </c>
      <c r="G724" s="204"/>
      <c r="H724" s="204"/>
      <c r="I724" s="207"/>
      <c r="J724" s="218">
        <f>BK724</f>
        <v>0</v>
      </c>
      <c r="K724" s="204"/>
      <c r="L724" s="209"/>
      <c r="M724" s="210"/>
      <c r="N724" s="211"/>
      <c r="O724" s="211"/>
      <c r="P724" s="212">
        <f>P725</f>
        <v>0</v>
      </c>
      <c r="Q724" s="211"/>
      <c r="R724" s="212">
        <f>R725</f>
        <v>0</v>
      </c>
      <c r="S724" s="211"/>
      <c r="T724" s="213">
        <f>T725</f>
        <v>0</v>
      </c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R724" s="214" t="s">
        <v>86</v>
      </c>
      <c r="AT724" s="215" t="s">
        <v>77</v>
      </c>
      <c r="AU724" s="215" t="s">
        <v>86</v>
      </c>
      <c r="AY724" s="214" t="s">
        <v>190</v>
      </c>
      <c r="BK724" s="216">
        <f>BK725</f>
        <v>0</v>
      </c>
    </row>
    <row r="725" s="2" customFormat="1" ht="24.15" customHeight="1">
      <c r="A725" s="39"/>
      <c r="B725" s="40"/>
      <c r="C725" s="219" t="s">
        <v>1202</v>
      </c>
      <c r="D725" s="219" t="s">
        <v>193</v>
      </c>
      <c r="E725" s="220" t="s">
        <v>413</v>
      </c>
      <c r="F725" s="221" t="s">
        <v>414</v>
      </c>
      <c r="G725" s="222" t="s">
        <v>292</v>
      </c>
      <c r="H725" s="223">
        <v>39</v>
      </c>
      <c r="I725" s="224"/>
      <c r="J725" s="225">
        <f>ROUND(I725*H725,2)</f>
        <v>0</v>
      </c>
      <c r="K725" s="221" t="s">
        <v>197</v>
      </c>
      <c r="L725" s="45"/>
      <c r="M725" s="226" t="s">
        <v>1</v>
      </c>
      <c r="N725" s="227" t="s">
        <v>43</v>
      </c>
      <c r="O725" s="92"/>
      <c r="P725" s="228">
        <f>O725*H725</f>
        <v>0</v>
      </c>
      <c r="Q725" s="228">
        <v>0</v>
      </c>
      <c r="R725" s="228">
        <f>Q725*H725</f>
        <v>0</v>
      </c>
      <c r="S725" s="228">
        <v>0</v>
      </c>
      <c r="T725" s="229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0" t="s">
        <v>210</v>
      </c>
      <c r="AT725" s="230" t="s">
        <v>193</v>
      </c>
      <c r="AU725" s="230" t="s">
        <v>88</v>
      </c>
      <c r="AY725" s="18" t="s">
        <v>190</v>
      </c>
      <c r="BE725" s="231">
        <f>IF(N725="základní",J725,0)</f>
        <v>0</v>
      </c>
      <c r="BF725" s="231">
        <f>IF(N725="snížená",J725,0)</f>
        <v>0</v>
      </c>
      <c r="BG725" s="231">
        <f>IF(N725="zákl. přenesená",J725,0)</f>
        <v>0</v>
      </c>
      <c r="BH725" s="231">
        <f>IF(N725="sníž. přenesená",J725,0)</f>
        <v>0</v>
      </c>
      <c r="BI725" s="231">
        <f>IF(N725="nulová",J725,0)</f>
        <v>0</v>
      </c>
      <c r="BJ725" s="18" t="s">
        <v>86</v>
      </c>
      <c r="BK725" s="231">
        <f>ROUND(I725*H725,2)</f>
        <v>0</v>
      </c>
      <c r="BL725" s="18" t="s">
        <v>210</v>
      </c>
      <c r="BM725" s="230" t="s">
        <v>1203</v>
      </c>
    </row>
    <row r="726" s="12" customFormat="1" ht="22.8" customHeight="1">
      <c r="A726" s="12"/>
      <c r="B726" s="203"/>
      <c r="C726" s="204"/>
      <c r="D726" s="205" t="s">
        <v>77</v>
      </c>
      <c r="E726" s="217" t="s">
        <v>318</v>
      </c>
      <c r="F726" s="217" t="s">
        <v>416</v>
      </c>
      <c r="G726" s="204"/>
      <c r="H726" s="204"/>
      <c r="I726" s="207"/>
      <c r="J726" s="218">
        <f>BK726</f>
        <v>0</v>
      </c>
      <c r="K726" s="204"/>
      <c r="L726" s="209"/>
      <c r="M726" s="210"/>
      <c r="N726" s="211"/>
      <c r="O726" s="211"/>
      <c r="P726" s="212">
        <f>SUM(P727:P735)</f>
        <v>0</v>
      </c>
      <c r="Q726" s="211"/>
      <c r="R726" s="212">
        <f>SUM(R727:R735)</f>
        <v>25.173771799999997</v>
      </c>
      <c r="S726" s="211"/>
      <c r="T726" s="213">
        <f>SUM(T727:T735)</f>
        <v>0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14" t="s">
        <v>86</v>
      </c>
      <c r="AT726" s="215" t="s">
        <v>77</v>
      </c>
      <c r="AU726" s="215" t="s">
        <v>86</v>
      </c>
      <c r="AY726" s="214" t="s">
        <v>190</v>
      </c>
      <c r="BK726" s="216">
        <f>SUM(BK727:BK735)</f>
        <v>0</v>
      </c>
    </row>
    <row r="727" s="2" customFormat="1" ht="16.5" customHeight="1">
      <c r="A727" s="39"/>
      <c r="B727" s="40"/>
      <c r="C727" s="219" t="s">
        <v>1204</v>
      </c>
      <c r="D727" s="219" t="s">
        <v>193</v>
      </c>
      <c r="E727" s="220" t="s">
        <v>765</v>
      </c>
      <c r="F727" s="221" t="s">
        <v>766</v>
      </c>
      <c r="G727" s="222" t="s">
        <v>224</v>
      </c>
      <c r="H727" s="223">
        <v>5</v>
      </c>
      <c r="I727" s="224"/>
      <c r="J727" s="225">
        <f>ROUND(I727*H727,2)</f>
        <v>0</v>
      </c>
      <c r="K727" s="221" t="s">
        <v>197</v>
      </c>
      <c r="L727" s="45"/>
      <c r="M727" s="226" t="s">
        <v>1</v>
      </c>
      <c r="N727" s="227" t="s">
        <v>43</v>
      </c>
      <c r="O727" s="92"/>
      <c r="P727" s="228">
        <f>O727*H727</f>
        <v>0</v>
      </c>
      <c r="Q727" s="228">
        <v>2.5018699999999998</v>
      </c>
      <c r="R727" s="228">
        <f>Q727*H727</f>
        <v>12.50935</v>
      </c>
      <c r="S727" s="228">
        <v>0</v>
      </c>
      <c r="T727" s="229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30" t="s">
        <v>210</v>
      </c>
      <c r="AT727" s="230" t="s">
        <v>193</v>
      </c>
      <c r="AU727" s="230" t="s">
        <v>88</v>
      </c>
      <c r="AY727" s="18" t="s">
        <v>190</v>
      </c>
      <c r="BE727" s="231">
        <f>IF(N727="základní",J727,0)</f>
        <v>0</v>
      </c>
      <c r="BF727" s="231">
        <f>IF(N727="snížená",J727,0)</f>
        <v>0</v>
      </c>
      <c r="BG727" s="231">
        <f>IF(N727="zákl. přenesená",J727,0)</f>
        <v>0</v>
      </c>
      <c r="BH727" s="231">
        <f>IF(N727="sníž. přenesená",J727,0)</f>
        <v>0</v>
      </c>
      <c r="BI727" s="231">
        <f>IF(N727="nulová",J727,0)</f>
        <v>0</v>
      </c>
      <c r="BJ727" s="18" t="s">
        <v>86</v>
      </c>
      <c r="BK727" s="231">
        <f>ROUND(I727*H727,2)</f>
        <v>0</v>
      </c>
      <c r="BL727" s="18" t="s">
        <v>210</v>
      </c>
      <c r="BM727" s="230" t="s">
        <v>1205</v>
      </c>
    </row>
    <row r="728" s="2" customFormat="1" ht="16.5" customHeight="1">
      <c r="A728" s="39"/>
      <c r="B728" s="40"/>
      <c r="C728" s="219" t="s">
        <v>1206</v>
      </c>
      <c r="D728" s="219" t="s">
        <v>193</v>
      </c>
      <c r="E728" s="220" t="s">
        <v>454</v>
      </c>
      <c r="F728" s="221" t="s">
        <v>455</v>
      </c>
      <c r="G728" s="222" t="s">
        <v>292</v>
      </c>
      <c r="H728" s="223">
        <v>1.8999999999999999</v>
      </c>
      <c r="I728" s="224"/>
      <c r="J728" s="225">
        <f>ROUND(I728*H728,2)</f>
        <v>0</v>
      </c>
      <c r="K728" s="221" t="s">
        <v>197</v>
      </c>
      <c r="L728" s="45"/>
      <c r="M728" s="226" t="s">
        <v>1</v>
      </c>
      <c r="N728" s="227" t="s">
        <v>43</v>
      </c>
      <c r="O728" s="92"/>
      <c r="P728" s="228">
        <f>O728*H728</f>
        <v>0</v>
      </c>
      <c r="Q728" s="228">
        <v>0.0026900000000000001</v>
      </c>
      <c r="R728" s="228">
        <f>Q728*H728</f>
        <v>0.0051110000000000001</v>
      </c>
      <c r="S728" s="228">
        <v>0</v>
      </c>
      <c r="T728" s="229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30" t="s">
        <v>210</v>
      </c>
      <c r="AT728" s="230" t="s">
        <v>193</v>
      </c>
      <c r="AU728" s="230" t="s">
        <v>88</v>
      </c>
      <c r="AY728" s="18" t="s">
        <v>190</v>
      </c>
      <c r="BE728" s="231">
        <f>IF(N728="základní",J728,0)</f>
        <v>0</v>
      </c>
      <c r="BF728" s="231">
        <f>IF(N728="snížená",J728,0)</f>
        <v>0</v>
      </c>
      <c r="BG728" s="231">
        <f>IF(N728="zákl. přenesená",J728,0)</f>
        <v>0</v>
      </c>
      <c r="BH728" s="231">
        <f>IF(N728="sníž. přenesená",J728,0)</f>
        <v>0</v>
      </c>
      <c r="BI728" s="231">
        <f>IF(N728="nulová",J728,0)</f>
        <v>0</v>
      </c>
      <c r="BJ728" s="18" t="s">
        <v>86</v>
      </c>
      <c r="BK728" s="231">
        <f>ROUND(I728*H728,2)</f>
        <v>0</v>
      </c>
      <c r="BL728" s="18" t="s">
        <v>210</v>
      </c>
      <c r="BM728" s="230" t="s">
        <v>1207</v>
      </c>
    </row>
    <row r="729" s="2" customFormat="1" ht="16.5" customHeight="1">
      <c r="A729" s="39"/>
      <c r="B729" s="40"/>
      <c r="C729" s="219" t="s">
        <v>1208</v>
      </c>
      <c r="D729" s="219" t="s">
        <v>193</v>
      </c>
      <c r="E729" s="220" t="s">
        <v>457</v>
      </c>
      <c r="F729" s="221" t="s">
        <v>458</v>
      </c>
      <c r="G729" s="222" t="s">
        <v>292</v>
      </c>
      <c r="H729" s="223">
        <v>1.8999999999999999</v>
      </c>
      <c r="I729" s="224"/>
      <c r="J729" s="225">
        <f>ROUND(I729*H729,2)</f>
        <v>0</v>
      </c>
      <c r="K729" s="221" t="s">
        <v>197</v>
      </c>
      <c r="L729" s="45"/>
      <c r="M729" s="226" t="s">
        <v>1</v>
      </c>
      <c r="N729" s="227" t="s">
        <v>43</v>
      </c>
      <c r="O729" s="92"/>
      <c r="P729" s="228">
        <f>O729*H729</f>
        <v>0</v>
      </c>
      <c r="Q729" s="228">
        <v>0</v>
      </c>
      <c r="R729" s="228">
        <f>Q729*H729</f>
        <v>0</v>
      </c>
      <c r="S729" s="228">
        <v>0</v>
      </c>
      <c r="T729" s="229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0" t="s">
        <v>210</v>
      </c>
      <c r="AT729" s="230" t="s">
        <v>193</v>
      </c>
      <c r="AU729" s="230" t="s">
        <v>88</v>
      </c>
      <c r="AY729" s="18" t="s">
        <v>190</v>
      </c>
      <c r="BE729" s="231">
        <f>IF(N729="základní",J729,0)</f>
        <v>0</v>
      </c>
      <c r="BF729" s="231">
        <f>IF(N729="snížená",J729,0)</f>
        <v>0</v>
      </c>
      <c r="BG729" s="231">
        <f>IF(N729="zákl. přenesená",J729,0)</f>
        <v>0</v>
      </c>
      <c r="BH729" s="231">
        <f>IF(N729="sníž. přenesená",J729,0)</f>
        <v>0</v>
      </c>
      <c r="BI729" s="231">
        <f>IF(N729="nulová",J729,0)</f>
        <v>0</v>
      </c>
      <c r="BJ729" s="18" t="s">
        <v>86</v>
      </c>
      <c r="BK729" s="231">
        <f>ROUND(I729*H729,2)</f>
        <v>0</v>
      </c>
      <c r="BL729" s="18" t="s">
        <v>210</v>
      </c>
      <c r="BM729" s="230" t="s">
        <v>1209</v>
      </c>
    </row>
    <row r="730" s="2" customFormat="1" ht="24.15" customHeight="1">
      <c r="A730" s="39"/>
      <c r="B730" s="40"/>
      <c r="C730" s="219" t="s">
        <v>1210</v>
      </c>
      <c r="D730" s="219" t="s">
        <v>193</v>
      </c>
      <c r="E730" s="220" t="s">
        <v>556</v>
      </c>
      <c r="F730" s="221" t="s">
        <v>557</v>
      </c>
      <c r="G730" s="222" t="s">
        <v>224</v>
      </c>
      <c r="H730" s="223">
        <v>2.8700000000000001</v>
      </c>
      <c r="I730" s="224"/>
      <c r="J730" s="225">
        <f>ROUND(I730*H730,2)</f>
        <v>0</v>
      </c>
      <c r="K730" s="221" t="s">
        <v>197</v>
      </c>
      <c r="L730" s="45"/>
      <c r="M730" s="226" t="s">
        <v>1</v>
      </c>
      <c r="N730" s="227" t="s">
        <v>43</v>
      </c>
      <c r="O730" s="92"/>
      <c r="P730" s="228">
        <f>O730*H730</f>
        <v>0</v>
      </c>
      <c r="Q730" s="228">
        <v>0</v>
      </c>
      <c r="R730" s="228">
        <f>Q730*H730</f>
        <v>0</v>
      </c>
      <c r="S730" s="228">
        <v>0</v>
      </c>
      <c r="T730" s="229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0" t="s">
        <v>210</v>
      </c>
      <c r="AT730" s="230" t="s">
        <v>193</v>
      </c>
      <c r="AU730" s="230" t="s">
        <v>88</v>
      </c>
      <c r="AY730" s="18" t="s">
        <v>190</v>
      </c>
      <c r="BE730" s="231">
        <f>IF(N730="základní",J730,0)</f>
        <v>0</v>
      </c>
      <c r="BF730" s="231">
        <f>IF(N730="snížená",J730,0)</f>
        <v>0</v>
      </c>
      <c r="BG730" s="231">
        <f>IF(N730="zákl. přenesená",J730,0)</f>
        <v>0</v>
      </c>
      <c r="BH730" s="231">
        <f>IF(N730="sníž. přenesená",J730,0)</f>
        <v>0</v>
      </c>
      <c r="BI730" s="231">
        <f>IF(N730="nulová",J730,0)</f>
        <v>0</v>
      </c>
      <c r="BJ730" s="18" t="s">
        <v>86</v>
      </c>
      <c r="BK730" s="231">
        <f>ROUND(I730*H730,2)</f>
        <v>0</v>
      </c>
      <c r="BL730" s="18" t="s">
        <v>210</v>
      </c>
      <c r="BM730" s="230" t="s">
        <v>1211</v>
      </c>
    </row>
    <row r="731" s="2" customFormat="1" ht="16.5" customHeight="1">
      <c r="A731" s="39"/>
      <c r="B731" s="40"/>
      <c r="C731" s="219" t="s">
        <v>1212</v>
      </c>
      <c r="D731" s="219" t="s">
        <v>193</v>
      </c>
      <c r="E731" s="220" t="s">
        <v>435</v>
      </c>
      <c r="F731" s="221" t="s">
        <v>436</v>
      </c>
      <c r="G731" s="222" t="s">
        <v>224</v>
      </c>
      <c r="H731" s="223">
        <v>2.8700000000000001</v>
      </c>
      <c r="I731" s="224"/>
      <c r="J731" s="225">
        <f>ROUND(I731*H731,2)</f>
        <v>0</v>
      </c>
      <c r="K731" s="221" t="s">
        <v>197</v>
      </c>
      <c r="L731" s="45"/>
      <c r="M731" s="226" t="s">
        <v>1</v>
      </c>
      <c r="N731" s="227" t="s">
        <v>43</v>
      </c>
      <c r="O731" s="92"/>
      <c r="P731" s="228">
        <f>O731*H731</f>
        <v>0</v>
      </c>
      <c r="Q731" s="228">
        <v>2.5018699999999998</v>
      </c>
      <c r="R731" s="228">
        <f>Q731*H731</f>
        <v>7.1803669000000001</v>
      </c>
      <c r="S731" s="228">
        <v>0</v>
      </c>
      <c r="T731" s="22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0" t="s">
        <v>210</v>
      </c>
      <c r="AT731" s="230" t="s">
        <v>193</v>
      </c>
      <c r="AU731" s="230" t="s">
        <v>88</v>
      </c>
      <c r="AY731" s="18" t="s">
        <v>190</v>
      </c>
      <c r="BE731" s="231">
        <f>IF(N731="základní",J731,0)</f>
        <v>0</v>
      </c>
      <c r="BF731" s="231">
        <f>IF(N731="snížená",J731,0)</f>
        <v>0</v>
      </c>
      <c r="BG731" s="231">
        <f>IF(N731="zákl. přenesená",J731,0)</f>
        <v>0</v>
      </c>
      <c r="BH731" s="231">
        <f>IF(N731="sníž. přenesená",J731,0)</f>
        <v>0</v>
      </c>
      <c r="BI731" s="231">
        <f>IF(N731="nulová",J731,0)</f>
        <v>0</v>
      </c>
      <c r="BJ731" s="18" t="s">
        <v>86</v>
      </c>
      <c r="BK731" s="231">
        <f>ROUND(I731*H731,2)</f>
        <v>0</v>
      </c>
      <c r="BL731" s="18" t="s">
        <v>210</v>
      </c>
      <c r="BM731" s="230" t="s">
        <v>1213</v>
      </c>
    </row>
    <row r="732" s="2" customFormat="1" ht="16.5" customHeight="1">
      <c r="A732" s="39"/>
      <c r="B732" s="40"/>
      <c r="C732" s="219" t="s">
        <v>397</v>
      </c>
      <c r="D732" s="219" t="s">
        <v>193</v>
      </c>
      <c r="E732" s="220" t="s">
        <v>1214</v>
      </c>
      <c r="F732" s="221" t="s">
        <v>1215</v>
      </c>
      <c r="G732" s="222" t="s">
        <v>244</v>
      </c>
      <c r="H732" s="223">
        <v>0.070000000000000007</v>
      </c>
      <c r="I732" s="224"/>
      <c r="J732" s="225">
        <f>ROUND(I732*H732,2)</f>
        <v>0</v>
      </c>
      <c r="K732" s="221" t="s">
        <v>197</v>
      </c>
      <c r="L732" s="45"/>
      <c r="M732" s="226" t="s">
        <v>1</v>
      </c>
      <c r="N732" s="227" t="s">
        <v>43</v>
      </c>
      <c r="O732" s="92"/>
      <c r="P732" s="228">
        <f>O732*H732</f>
        <v>0</v>
      </c>
      <c r="Q732" s="228">
        <v>1.06277</v>
      </c>
      <c r="R732" s="228">
        <f>Q732*H732</f>
        <v>0.074393900000000013</v>
      </c>
      <c r="S732" s="228">
        <v>0</v>
      </c>
      <c r="T732" s="229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0" t="s">
        <v>210</v>
      </c>
      <c r="AT732" s="230" t="s">
        <v>193</v>
      </c>
      <c r="AU732" s="230" t="s">
        <v>88</v>
      </c>
      <c r="AY732" s="18" t="s">
        <v>190</v>
      </c>
      <c r="BE732" s="231">
        <f>IF(N732="základní",J732,0)</f>
        <v>0</v>
      </c>
      <c r="BF732" s="231">
        <f>IF(N732="snížená",J732,0)</f>
        <v>0</v>
      </c>
      <c r="BG732" s="231">
        <f>IF(N732="zákl. přenesená",J732,0)</f>
        <v>0</v>
      </c>
      <c r="BH732" s="231">
        <f>IF(N732="sníž. přenesená",J732,0)</f>
        <v>0</v>
      </c>
      <c r="BI732" s="231">
        <f>IF(N732="nulová",J732,0)</f>
        <v>0</v>
      </c>
      <c r="BJ732" s="18" t="s">
        <v>86</v>
      </c>
      <c r="BK732" s="231">
        <f>ROUND(I732*H732,2)</f>
        <v>0</v>
      </c>
      <c r="BL732" s="18" t="s">
        <v>210</v>
      </c>
      <c r="BM732" s="230" t="s">
        <v>1216</v>
      </c>
    </row>
    <row r="733" s="2" customFormat="1" ht="16.5" customHeight="1">
      <c r="A733" s="39"/>
      <c r="B733" s="40"/>
      <c r="C733" s="219" t="s">
        <v>1217</v>
      </c>
      <c r="D733" s="219" t="s">
        <v>193</v>
      </c>
      <c r="E733" s="220" t="s">
        <v>753</v>
      </c>
      <c r="F733" s="221" t="s">
        <v>754</v>
      </c>
      <c r="G733" s="222" t="s">
        <v>292</v>
      </c>
      <c r="H733" s="223">
        <v>3.5</v>
      </c>
      <c r="I733" s="224"/>
      <c r="J733" s="225">
        <f>ROUND(I733*H733,2)</f>
        <v>0</v>
      </c>
      <c r="K733" s="221" t="s">
        <v>197</v>
      </c>
      <c r="L733" s="45"/>
      <c r="M733" s="226" t="s">
        <v>1</v>
      </c>
      <c r="N733" s="227" t="s">
        <v>43</v>
      </c>
      <c r="O733" s="92"/>
      <c r="P733" s="228">
        <f>O733*H733</f>
        <v>0</v>
      </c>
      <c r="Q733" s="228">
        <v>0.0012999999999999999</v>
      </c>
      <c r="R733" s="228">
        <f>Q733*H733</f>
        <v>0.0045500000000000002</v>
      </c>
      <c r="S733" s="228">
        <v>0</v>
      </c>
      <c r="T733" s="229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30" t="s">
        <v>210</v>
      </c>
      <c r="AT733" s="230" t="s">
        <v>193</v>
      </c>
      <c r="AU733" s="230" t="s">
        <v>88</v>
      </c>
      <c r="AY733" s="18" t="s">
        <v>190</v>
      </c>
      <c r="BE733" s="231">
        <f>IF(N733="základní",J733,0)</f>
        <v>0</v>
      </c>
      <c r="BF733" s="231">
        <f>IF(N733="snížená",J733,0)</f>
        <v>0</v>
      </c>
      <c r="BG733" s="231">
        <f>IF(N733="zákl. přenesená",J733,0)</f>
        <v>0</v>
      </c>
      <c r="BH733" s="231">
        <f>IF(N733="sníž. přenesená",J733,0)</f>
        <v>0</v>
      </c>
      <c r="BI733" s="231">
        <f>IF(N733="nulová",J733,0)</f>
        <v>0</v>
      </c>
      <c r="BJ733" s="18" t="s">
        <v>86</v>
      </c>
      <c r="BK733" s="231">
        <f>ROUND(I733*H733,2)</f>
        <v>0</v>
      </c>
      <c r="BL733" s="18" t="s">
        <v>210</v>
      </c>
      <c r="BM733" s="230" t="s">
        <v>1218</v>
      </c>
    </row>
    <row r="734" s="2" customFormat="1" ht="33" customHeight="1">
      <c r="A734" s="39"/>
      <c r="B734" s="40"/>
      <c r="C734" s="219" t="s">
        <v>1219</v>
      </c>
      <c r="D734" s="219" t="s">
        <v>193</v>
      </c>
      <c r="E734" s="220" t="s">
        <v>749</v>
      </c>
      <c r="F734" s="221" t="s">
        <v>750</v>
      </c>
      <c r="G734" s="222" t="s">
        <v>224</v>
      </c>
      <c r="H734" s="223">
        <v>2.8700000000000001</v>
      </c>
      <c r="I734" s="224"/>
      <c r="J734" s="225">
        <f>ROUND(I734*H734,2)</f>
        <v>0</v>
      </c>
      <c r="K734" s="221" t="s">
        <v>197</v>
      </c>
      <c r="L734" s="45"/>
      <c r="M734" s="226" t="s">
        <v>1</v>
      </c>
      <c r="N734" s="227" t="s">
        <v>43</v>
      </c>
      <c r="O734" s="92"/>
      <c r="P734" s="228">
        <f>O734*H734</f>
        <v>0</v>
      </c>
      <c r="Q734" s="228">
        <v>0</v>
      </c>
      <c r="R734" s="228">
        <f>Q734*H734</f>
        <v>0</v>
      </c>
      <c r="S734" s="228">
        <v>0</v>
      </c>
      <c r="T734" s="229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0" t="s">
        <v>210</v>
      </c>
      <c r="AT734" s="230" t="s">
        <v>193</v>
      </c>
      <c r="AU734" s="230" t="s">
        <v>88</v>
      </c>
      <c r="AY734" s="18" t="s">
        <v>190</v>
      </c>
      <c r="BE734" s="231">
        <f>IF(N734="základní",J734,0)</f>
        <v>0</v>
      </c>
      <c r="BF734" s="231">
        <f>IF(N734="snížená",J734,0)</f>
        <v>0</v>
      </c>
      <c r="BG734" s="231">
        <f>IF(N734="zákl. přenesená",J734,0)</f>
        <v>0</v>
      </c>
      <c r="BH734" s="231">
        <f>IF(N734="sníž. přenesená",J734,0)</f>
        <v>0</v>
      </c>
      <c r="BI734" s="231">
        <f>IF(N734="nulová",J734,0)</f>
        <v>0</v>
      </c>
      <c r="BJ734" s="18" t="s">
        <v>86</v>
      </c>
      <c r="BK734" s="231">
        <f>ROUND(I734*H734,2)</f>
        <v>0</v>
      </c>
      <c r="BL734" s="18" t="s">
        <v>210</v>
      </c>
      <c r="BM734" s="230" t="s">
        <v>1220</v>
      </c>
    </row>
    <row r="735" s="2" customFormat="1" ht="24.15" customHeight="1">
      <c r="A735" s="39"/>
      <c r="B735" s="40"/>
      <c r="C735" s="219" t="s">
        <v>1221</v>
      </c>
      <c r="D735" s="219" t="s">
        <v>193</v>
      </c>
      <c r="E735" s="220" t="s">
        <v>461</v>
      </c>
      <c r="F735" s="221" t="s">
        <v>462</v>
      </c>
      <c r="G735" s="222" t="s">
        <v>224</v>
      </c>
      <c r="H735" s="223">
        <v>2.5</v>
      </c>
      <c r="I735" s="224"/>
      <c r="J735" s="225">
        <f>ROUND(I735*H735,2)</f>
        <v>0</v>
      </c>
      <c r="K735" s="221" t="s">
        <v>197</v>
      </c>
      <c r="L735" s="45"/>
      <c r="M735" s="226" t="s">
        <v>1</v>
      </c>
      <c r="N735" s="227" t="s">
        <v>43</v>
      </c>
      <c r="O735" s="92"/>
      <c r="P735" s="228">
        <f>O735*H735</f>
        <v>0</v>
      </c>
      <c r="Q735" s="228">
        <v>2.1600000000000001</v>
      </c>
      <c r="R735" s="228">
        <f>Q735*H735</f>
        <v>5.4000000000000004</v>
      </c>
      <c r="S735" s="228">
        <v>0</v>
      </c>
      <c r="T735" s="229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30" t="s">
        <v>210</v>
      </c>
      <c r="AT735" s="230" t="s">
        <v>193</v>
      </c>
      <c r="AU735" s="230" t="s">
        <v>88</v>
      </c>
      <c r="AY735" s="18" t="s">
        <v>190</v>
      </c>
      <c r="BE735" s="231">
        <f>IF(N735="základní",J735,0)</f>
        <v>0</v>
      </c>
      <c r="BF735" s="231">
        <f>IF(N735="snížená",J735,0)</f>
        <v>0</v>
      </c>
      <c r="BG735" s="231">
        <f>IF(N735="zákl. přenesená",J735,0)</f>
        <v>0</v>
      </c>
      <c r="BH735" s="231">
        <f>IF(N735="sníž. přenesená",J735,0)</f>
        <v>0</v>
      </c>
      <c r="BI735" s="231">
        <f>IF(N735="nulová",J735,0)</f>
        <v>0</v>
      </c>
      <c r="BJ735" s="18" t="s">
        <v>86</v>
      </c>
      <c r="BK735" s="231">
        <f>ROUND(I735*H735,2)</f>
        <v>0</v>
      </c>
      <c r="BL735" s="18" t="s">
        <v>210</v>
      </c>
      <c r="BM735" s="230" t="s">
        <v>1222</v>
      </c>
    </row>
    <row r="736" s="12" customFormat="1" ht="22.8" customHeight="1">
      <c r="A736" s="12"/>
      <c r="B736" s="203"/>
      <c r="C736" s="204"/>
      <c r="D736" s="205" t="s">
        <v>77</v>
      </c>
      <c r="E736" s="217" t="s">
        <v>335</v>
      </c>
      <c r="F736" s="217" t="s">
        <v>464</v>
      </c>
      <c r="G736" s="204"/>
      <c r="H736" s="204"/>
      <c r="I736" s="207"/>
      <c r="J736" s="218">
        <f>BK736</f>
        <v>0</v>
      </c>
      <c r="K736" s="204"/>
      <c r="L736" s="209"/>
      <c r="M736" s="210"/>
      <c r="N736" s="211"/>
      <c r="O736" s="211"/>
      <c r="P736" s="212">
        <f>SUM(P737:P740)</f>
        <v>0</v>
      </c>
      <c r="Q736" s="211"/>
      <c r="R736" s="212">
        <f>SUM(R737:R740)</f>
        <v>0.84781969999999995</v>
      </c>
      <c r="S736" s="211"/>
      <c r="T736" s="213">
        <f>SUM(T737:T740)</f>
        <v>0</v>
      </c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R736" s="214" t="s">
        <v>86</v>
      </c>
      <c r="AT736" s="215" t="s">
        <v>77</v>
      </c>
      <c r="AU736" s="215" t="s">
        <v>86</v>
      </c>
      <c r="AY736" s="214" t="s">
        <v>190</v>
      </c>
      <c r="BK736" s="216">
        <f>SUM(BK737:BK740)</f>
        <v>0</v>
      </c>
    </row>
    <row r="737" s="2" customFormat="1" ht="21.75" customHeight="1">
      <c r="A737" s="39"/>
      <c r="B737" s="40"/>
      <c r="C737" s="219" t="s">
        <v>407</v>
      </c>
      <c r="D737" s="219" t="s">
        <v>193</v>
      </c>
      <c r="E737" s="220" t="s">
        <v>1223</v>
      </c>
      <c r="F737" s="221" t="s">
        <v>1224</v>
      </c>
      <c r="G737" s="222" t="s">
        <v>224</v>
      </c>
      <c r="H737" s="223">
        <v>0.32000000000000001</v>
      </c>
      <c r="I737" s="224"/>
      <c r="J737" s="225">
        <f>ROUND(I737*H737,2)</f>
        <v>0</v>
      </c>
      <c r="K737" s="221" t="s">
        <v>197</v>
      </c>
      <c r="L737" s="45"/>
      <c r="M737" s="226" t="s">
        <v>1</v>
      </c>
      <c r="N737" s="227" t="s">
        <v>43</v>
      </c>
      <c r="O737" s="92"/>
      <c r="P737" s="228">
        <f>O737*H737</f>
        <v>0</v>
      </c>
      <c r="Q737" s="228">
        <v>2.5018699999999998</v>
      </c>
      <c r="R737" s="228">
        <f>Q737*H737</f>
        <v>0.80059839999999993</v>
      </c>
      <c r="S737" s="228">
        <v>0</v>
      </c>
      <c r="T737" s="229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0" t="s">
        <v>210</v>
      </c>
      <c r="AT737" s="230" t="s">
        <v>193</v>
      </c>
      <c r="AU737" s="230" t="s">
        <v>88</v>
      </c>
      <c r="AY737" s="18" t="s">
        <v>190</v>
      </c>
      <c r="BE737" s="231">
        <f>IF(N737="základní",J737,0)</f>
        <v>0</v>
      </c>
      <c r="BF737" s="231">
        <f>IF(N737="snížená",J737,0)</f>
        <v>0</v>
      </c>
      <c r="BG737" s="231">
        <f>IF(N737="zákl. přenesená",J737,0)</f>
        <v>0</v>
      </c>
      <c r="BH737" s="231">
        <f>IF(N737="sníž. přenesená",J737,0)</f>
        <v>0</v>
      </c>
      <c r="BI737" s="231">
        <f>IF(N737="nulová",J737,0)</f>
        <v>0</v>
      </c>
      <c r="BJ737" s="18" t="s">
        <v>86</v>
      </c>
      <c r="BK737" s="231">
        <f>ROUND(I737*H737,2)</f>
        <v>0</v>
      </c>
      <c r="BL737" s="18" t="s">
        <v>210</v>
      </c>
      <c r="BM737" s="230" t="s">
        <v>1225</v>
      </c>
    </row>
    <row r="738" s="2" customFormat="1" ht="24.15" customHeight="1">
      <c r="A738" s="39"/>
      <c r="B738" s="40"/>
      <c r="C738" s="219" t="s">
        <v>1226</v>
      </c>
      <c r="D738" s="219" t="s">
        <v>193</v>
      </c>
      <c r="E738" s="220" t="s">
        <v>783</v>
      </c>
      <c r="F738" s="221" t="s">
        <v>784</v>
      </c>
      <c r="G738" s="222" t="s">
        <v>292</v>
      </c>
      <c r="H738" s="223">
        <v>1.9099999999999999</v>
      </c>
      <c r="I738" s="224"/>
      <c r="J738" s="225">
        <f>ROUND(I738*H738,2)</f>
        <v>0</v>
      </c>
      <c r="K738" s="221" t="s">
        <v>197</v>
      </c>
      <c r="L738" s="45"/>
      <c r="M738" s="226" t="s">
        <v>1</v>
      </c>
      <c r="N738" s="227" t="s">
        <v>43</v>
      </c>
      <c r="O738" s="92"/>
      <c r="P738" s="228">
        <f>O738*H738</f>
        <v>0</v>
      </c>
      <c r="Q738" s="228">
        <v>0.0027499999999999998</v>
      </c>
      <c r="R738" s="228">
        <f>Q738*H738</f>
        <v>0.0052524999999999994</v>
      </c>
      <c r="S738" s="228">
        <v>0</v>
      </c>
      <c r="T738" s="229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0" t="s">
        <v>210</v>
      </c>
      <c r="AT738" s="230" t="s">
        <v>193</v>
      </c>
      <c r="AU738" s="230" t="s">
        <v>88</v>
      </c>
      <c r="AY738" s="18" t="s">
        <v>190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8" t="s">
        <v>86</v>
      </c>
      <c r="BK738" s="231">
        <f>ROUND(I738*H738,2)</f>
        <v>0</v>
      </c>
      <c r="BL738" s="18" t="s">
        <v>210</v>
      </c>
      <c r="BM738" s="230" t="s">
        <v>1227</v>
      </c>
    </row>
    <row r="739" s="2" customFormat="1" ht="24.15" customHeight="1">
      <c r="A739" s="39"/>
      <c r="B739" s="40"/>
      <c r="C739" s="219" t="s">
        <v>411</v>
      </c>
      <c r="D739" s="219" t="s">
        <v>193</v>
      </c>
      <c r="E739" s="220" t="s">
        <v>787</v>
      </c>
      <c r="F739" s="221" t="s">
        <v>788</v>
      </c>
      <c r="G739" s="222" t="s">
        <v>292</v>
      </c>
      <c r="H739" s="223">
        <v>1.9099999999999999</v>
      </c>
      <c r="I739" s="224"/>
      <c r="J739" s="225">
        <f>ROUND(I739*H739,2)</f>
        <v>0</v>
      </c>
      <c r="K739" s="221" t="s">
        <v>197</v>
      </c>
      <c r="L739" s="45"/>
      <c r="M739" s="226" t="s">
        <v>1</v>
      </c>
      <c r="N739" s="227" t="s">
        <v>43</v>
      </c>
      <c r="O739" s="92"/>
      <c r="P739" s="228">
        <f>O739*H739</f>
        <v>0</v>
      </c>
      <c r="Q739" s="228">
        <v>0</v>
      </c>
      <c r="R739" s="228">
        <f>Q739*H739</f>
        <v>0</v>
      </c>
      <c r="S739" s="228">
        <v>0</v>
      </c>
      <c r="T739" s="229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0" t="s">
        <v>210</v>
      </c>
      <c r="AT739" s="230" t="s">
        <v>193</v>
      </c>
      <c r="AU739" s="230" t="s">
        <v>88</v>
      </c>
      <c r="AY739" s="18" t="s">
        <v>190</v>
      </c>
      <c r="BE739" s="231">
        <f>IF(N739="základní",J739,0)</f>
        <v>0</v>
      </c>
      <c r="BF739" s="231">
        <f>IF(N739="snížená",J739,0)</f>
        <v>0</v>
      </c>
      <c r="BG739" s="231">
        <f>IF(N739="zákl. přenesená",J739,0)</f>
        <v>0</v>
      </c>
      <c r="BH739" s="231">
        <f>IF(N739="sníž. přenesená",J739,0)</f>
        <v>0</v>
      </c>
      <c r="BI739" s="231">
        <f>IF(N739="nulová",J739,0)</f>
        <v>0</v>
      </c>
      <c r="BJ739" s="18" t="s">
        <v>86</v>
      </c>
      <c r="BK739" s="231">
        <f>ROUND(I739*H739,2)</f>
        <v>0</v>
      </c>
      <c r="BL739" s="18" t="s">
        <v>210</v>
      </c>
      <c r="BM739" s="230" t="s">
        <v>1228</v>
      </c>
    </row>
    <row r="740" s="2" customFormat="1" ht="16.5" customHeight="1">
      <c r="A740" s="39"/>
      <c r="B740" s="40"/>
      <c r="C740" s="219" t="s">
        <v>1229</v>
      </c>
      <c r="D740" s="219" t="s">
        <v>193</v>
      </c>
      <c r="E740" s="220" t="s">
        <v>474</v>
      </c>
      <c r="F740" s="221" t="s">
        <v>475</v>
      </c>
      <c r="G740" s="222" t="s">
        <v>244</v>
      </c>
      <c r="H740" s="223">
        <v>0.040000000000000001</v>
      </c>
      <c r="I740" s="224"/>
      <c r="J740" s="225">
        <f>ROUND(I740*H740,2)</f>
        <v>0</v>
      </c>
      <c r="K740" s="221" t="s">
        <v>197</v>
      </c>
      <c r="L740" s="45"/>
      <c r="M740" s="226" t="s">
        <v>1</v>
      </c>
      <c r="N740" s="227" t="s">
        <v>43</v>
      </c>
      <c r="O740" s="92"/>
      <c r="P740" s="228">
        <f>O740*H740</f>
        <v>0</v>
      </c>
      <c r="Q740" s="228">
        <v>1.04922</v>
      </c>
      <c r="R740" s="228">
        <f>Q740*H740</f>
        <v>0.041968800000000001</v>
      </c>
      <c r="S740" s="228">
        <v>0</v>
      </c>
      <c r="T740" s="229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0" t="s">
        <v>210</v>
      </c>
      <c r="AT740" s="230" t="s">
        <v>193</v>
      </c>
      <c r="AU740" s="230" t="s">
        <v>88</v>
      </c>
      <c r="AY740" s="18" t="s">
        <v>190</v>
      </c>
      <c r="BE740" s="231">
        <f>IF(N740="základní",J740,0)</f>
        <v>0</v>
      </c>
      <c r="BF740" s="231">
        <f>IF(N740="snížená",J740,0)</f>
        <v>0</v>
      </c>
      <c r="BG740" s="231">
        <f>IF(N740="zákl. přenesená",J740,0)</f>
        <v>0</v>
      </c>
      <c r="BH740" s="231">
        <f>IF(N740="sníž. přenesená",J740,0)</f>
        <v>0</v>
      </c>
      <c r="BI740" s="231">
        <f>IF(N740="nulová",J740,0)</f>
        <v>0</v>
      </c>
      <c r="BJ740" s="18" t="s">
        <v>86</v>
      </c>
      <c r="BK740" s="231">
        <f>ROUND(I740*H740,2)</f>
        <v>0</v>
      </c>
      <c r="BL740" s="18" t="s">
        <v>210</v>
      </c>
      <c r="BM740" s="230" t="s">
        <v>1230</v>
      </c>
    </row>
    <row r="741" s="12" customFormat="1" ht="22.8" customHeight="1">
      <c r="A741" s="12"/>
      <c r="B741" s="203"/>
      <c r="C741" s="204"/>
      <c r="D741" s="205" t="s">
        <v>77</v>
      </c>
      <c r="E741" s="217" t="s">
        <v>392</v>
      </c>
      <c r="F741" s="217" t="s">
        <v>491</v>
      </c>
      <c r="G741" s="204"/>
      <c r="H741" s="204"/>
      <c r="I741" s="207"/>
      <c r="J741" s="218">
        <f>BK741</f>
        <v>0</v>
      </c>
      <c r="K741" s="204"/>
      <c r="L741" s="209"/>
      <c r="M741" s="210"/>
      <c r="N741" s="211"/>
      <c r="O741" s="211"/>
      <c r="P741" s="212">
        <f>SUM(P742:P744)</f>
        <v>0</v>
      </c>
      <c r="Q741" s="211"/>
      <c r="R741" s="212">
        <f>SUM(R742:R744)</f>
        <v>3.8518320000000004</v>
      </c>
      <c r="S741" s="211"/>
      <c r="T741" s="213">
        <f>SUM(T742:T744)</f>
        <v>0</v>
      </c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R741" s="214" t="s">
        <v>86</v>
      </c>
      <c r="AT741" s="215" t="s">
        <v>77</v>
      </c>
      <c r="AU741" s="215" t="s">
        <v>86</v>
      </c>
      <c r="AY741" s="214" t="s">
        <v>190</v>
      </c>
      <c r="BK741" s="216">
        <f>SUM(BK742:BK744)</f>
        <v>0</v>
      </c>
    </row>
    <row r="742" s="2" customFormat="1" ht="21.75" customHeight="1">
      <c r="A742" s="39"/>
      <c r="B742" s="40"/>
      <c r="C742" s="219" t="s">
        <v>415</v>
      </c>
      <c r="D742" s="219" t="s">
        <v>193</v>
      </c>
      <c r="E742" s="220" t="s">
        <v>1231</v>
      </c>
      <c r="F742" s="221" t="s">
        <v>1232</v>
      </c>
      <c r="G742" s="222" t="s">
        <v>213</v>
      </c>
      <c r="H742" s="223">
        <v>33.600000000000001</v>
      </c>
      <c r="I742" s="224"/>
      <c r="J742" s="225">
        <f>ROUND(I742*H742,2)</f>
        <v>0</v>
      </c>
      <c r="K742" s="221" t="s">
        <v>197</v>
      </c>
      <c r="L742" s="45"/>
      <c r="M742" s="226" t="s">
        <v>1</v>
      </c>
      <c r="N742" s="227" t="s">
        <v>43</v>
      </c>
      <c r="O742" s="92"/>
      <c r="P742" s="228">
        <f>O742*H742</f>
        <v>0</v>
      </c>
      <c r="Q742" s="228">
        <v>0.11353000000000001</v>
      </c>
      <c r="R742" s="228">
        <f>Q742*H742</f>
        <v>3.8146080000000002</v>
      </c>
      <c r="S742" s="228">
        <v>0</v>
      </c>
      <c r="T742" s="229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0" t="s">
        <v>210</v>
      </c>
      <c r="AT742" s="230" t="s">
        <v>193</v>
      </c>
      <c r="AU742" s="230" t="s">
        <v>88</v>
      </c>
      <c r="AY742" s="18" t="s">
        <v>190</v>
      </c>
      <c r="BE742" s="231">
        <f>IF(N742="základní",J742,0)</f>
        <v>0</v>
      </c>
      <c r="BF742" s="231">
        <f>IF(N742="snížená",J742,0)</f>
        <v>0</v>
      </c>
      <c r="BG742" s="231">
        <f>IF(N742="zákl. přenesená",J742,0)</f>
        <v>0</v>
      </c>
      <c r="BH742" s="231">
        <f>IF(N742="sníž. přenesená",J742,0)</f>
        <v>0</v>
      </c>
      <c r="BI742" s="231">
        <f>IF(N742="nulová",J742,0)</f>
        <v>0</v>
      </c>
      <c r="BJ742" s="18" t="s">
        <v>86</v>
      </c>
      <c r="BK742" s="231">
        <f>ROUND(I742*H742,2)</f>
        <v>0</v>
      </c>
      <c r="BL742" s="18" t="s">
        <v>210</v>
      </c>
      <c r="BM742" s="230" t="s">
        <v>1233</v>
      </c>
    </row>
    <row r="743" s="2" customFormat="1" ht="16.5" customHeight="1">
      <c r="A743" s="39"/>
      <c r="B743" s="40"/>
      <c r="C743" s="219" t="s">
        <v>1234</v>
      </c>
      <c r="D743" s="219" t="s">
        <v>193</v>
      </c>
      <c r="E743" s="220" t="s">
        <v>497</v>
      </c>
      <c r="F743" s="221" t="s">
        <v>498</v>
      </c>
      <c r="G743" s="222" t="s">
        <v>292</v>
      </c>
      <c r="H743" s="223">
        <v>4.7000000000000002</v>
      </c>
      <c r="I743" s="224"/>
      <c r="J743" s="225">
        <f>ROUND(I743*H743,2)</f>
        <v>0</v>
      </c>
      <c r="K743" s="221" t="s">
        <v>197</v>
      </c>
      <c r="L743" s="45"/>
      <c r="M743" s="226" t="s">
        <v>1</v>
      </c>
      <c r="N743" s="227" t="s">
        <v>43</v>
      </c>
      <c r="O743" s="92"/>
      <c r="P743" s="228">
        <f>O743*H743</f>
        <v>0</v>
      </c>
      <c r="Q743" s="228">
        <v>0.00792</v>
      </c>
      <c r="R743" s="228">
        <f>Q743*H743</f>
        <v>0.037224</v>
      </c>
      <c r="S743" s="228">
        <v>0</v>
      </c>
      <c r="T743" s="229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0" t="s">
        <v>210</v>
      </c>
      <c r="AT743" s="230" t="s">
        <v>193</v>
      </c>
      <c r="AU743" s="230" t="s">
        <v>88</v>
      </c>
      <c r="AY743" s="18" t="s">
        <v>190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8" t="s">
        <v>86</v>
      </c>
      <c r="BK743" s="231">
        <f>ROUND(I743*H743,2)</f>
        <v>0</v>
      </c>
      <c r="BL743" s="18" t="s">
        <v>210</v>
      </c>
      <c r="BM743" s="230" t="s">
        <v>1235</v>
      </c>
    </row>
    <row r="744" s="2" customFormat="1" ht="16.5" customHeight="1">
      <c r="A744" s="39"/>
      <c r="B744" s="40"/>
      <c r="C744" s="219" t="s">
        <v>420</v>
      </c>
      <c r="D744" s="219" t="s">
        <v>193</v>
      </c>
      <c r="E744" s="220" t="s">
        <v>501</v>
      </c>
      <c r="F744" s="221" t="s">
        <v>502</v>
      </c>
      <c r="G744" s="222" t="s">
        <v>292</v>
      </c>
      <c r="H744" s="223">
        <v>4.7000000000000002</v>
      </c>
      <c r="I744" s="224"/>
      <c r="J744" s="225">
        <f>ROUND(I744*H744,2)</f>
        <v>0</v>
      </c>
      <c r="K744" s="221" t="s">
        <v>197</v>
      </c>
      <c r="L744" s="45"/>
      <c r="M744" s="226" t="s">
        <v>1</v>
      </c>
      <c r="N744" s="227" t="s">
        <v>43</v>
      </c>
      <c r="O744" s="92"/>
      <c r="P744" s="228">
        <f>O744*H744</f>
        <v>0</v>
      </c>
      <c r="Q744" s="228">
        <v>0</v>
      </c>
      <c r="R744" s="228">
        <f>Q744*H744</f>
        <v>0</v>
      </c>
      <c r="S744" s="228">
        <v>0</v>
      </c>
      <c r="T744" s="229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30" t="s">
        <v>210</v>
      </c>
      <c r="AT744" s="230" t="s">
        <v>193</v>
      </c>
      <c r="AU744" s="230" t="s">
        <v>88</v>
      </c>
      <c r="AY744" s="18" t="s">
        <v>190</v>
      </c>
      <c r="BE744" s="231">
        <f>IF(N744="základní",J744,0)</f>
        <v>0</v>
      </c>
      <c r="BF744" s="231">
        <f>IF(N744="snížená",J744,0)</f>
        <v>0</v>
      </c>
      <c r="BG744" s="231">
        <f>IF(N744="zákl. přenesená",J744,0)</f>
        <v>0</v>
      </c>
      <c r="BH744" s="231">
        <f>IF(N744="sníž. přenesená",J744,0)</f>
        <v>0</v>
      </c>
      <c r="BI744" s="231">
        <f>IF(N744="nulová",J744,0)</f>
        <v>0</v>
      </c>
      <c r="BJ744" s="18" t="s">
        <v>86</v>
      </c>
      <c r="BK744" s="231">
        <f>ROUND(I744*H744,2)</f>
        <v>0</v>
      </c>
      <c r="BL744" s="18" t="s">
        <v>210</v>
      </c>
      <c r="BM744" s="230" t="s">
        <v>1236</v>
      </c>
    </row>
    <row r="745" s="12" customFormat="1" ht="22.8" customHeight="1">
      <c r="A745" s="12"/>
      <c r="B745" s="203"/>
      <c r="C745" s="204"/>
      <c r="D745" s="205" t="s">
        <v>77</v>
      </c>
      <c r="E745" s="217" t="s">
        <v>473</v>
      </c>
      <c r="F745" s="217" t="s">
        <v>534</v>
      </c>
      <c r="G745" s="204"/>
      <c r="H745" s="204"/>
      <c r="I745" s="207"/>
      <c r="J745" s="218">
        <f>BK745</f>
        <v>0</v>
      </c>
      <c r="K745" s="204"/>
      <c r="L745" s="209"/>
      <c r="M745" s="210"/>
      <c r="N745" s="211"/>
      <c r="O745" s="211"/>
      <c r="P745" s="212">
        <f>SUM(P746:P747)</f>
        <v>0</v>
      </c>
      <c r="Q745" s="211"/>
      <c r="R745" s="212">
        <f>SUM(R746:R747)</f>
        <v>6.1437233999999998</v>
      </c>
      <c r="S745" s="211"/>
      <c r="T745" s="213">
        <f>SUM(T746:T747)</f>
        <v>0</v>
      </c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R745" s="214" t="s">
        <v>86</v>
      </c>
      <c r="AT745" s="215" t="s">
        <v>77</v>
      </c>
      <c r="AU745" s="215" t="s">
        <v>86</v>
      </c>
      <c r="AY745" s="214" t="s">
        <v>190</v>
      </c>
      <c r="BK745" s="216">
        <f>SUM(BK746:BK747)</f>
        <v>0</v>
      </c>
    </row>
    <row r="746" s="2" customFormat="1" ht="33" customHeight="1">
      <c r="A746" s="39"/>
      <c r="B746" s="40"/>
      <c r="C746" s="219" t="s">
        <v>1237</v>
      </c>
      <c r="D746" s="219" t="s">
        <v>193</v>
      </c>
      <c r="E746" s="220" t="s">
        <v>548</v>
      </c>
      <c r="F746" s="221" t="s">
        <v>549</v>
      </c>
      <c r="G746" s="222" t="s">
        <v>224</v>
      </c>
      <c r="H746" s="223">
        <v>2.6699999999999999</v>
      </c>
      <c r="I746" s="224"/>
      <c r="J746" s="225">
        <f>ROUND(I746*H746,2)</f>
        <v>0</v>
      </c>
      <c r="K746" s="221" t="s">
        <v>197</v>
      </c>
      <c r="L746" s="45"/>
      <c r="M746" s="226" t="s">
        <v>1</v>
      </c>
      <c r="N746" s="227" t="s">
        <v>43</v>
      </c>
      <c r="O746" s="92"/>
      <c r="P746" s="228">
        <f>O746*H746</f>
        <v>0</v>
      </c>
      <c r="Q746" s="228">
        <v>2.3010199999999998</v>
      </c>
      <c r="R746" s="228">
        <f>Q746*H746</f>
        <v>6.1437233999999998</v>
      </c>
      <c r="S746" s="228">
        <v>0</v>
      </c>
      <c r="T746" s="229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0" t="s">
        <v>210</v>
      </c>
      <c r="AT746" s="230" t="s">
        <v>193</v>
      </c>
      <c r="AU746" s="230" t="s">
        <v>88</v>
      </c>
      <c r="AY746" s="18" t="s">
        <v>190</v>
      </c>
      <c r="BE746" s="231">
        <f>IF(N746="základní",J746,0)</f>
        <v>0</v>
      </c>
      <c r="BF746" s="231">
        <f>IF(N746="snížená",J746,0)</f>
        <v>0</v>
      </c>
      <c r="BG746" s="231">
        <f>IF(N746="zákl. přenesená",J746,0)</f>
        <v>0</v>
      </c>
      <c r="BH746" s="231">
        <f>IF(N746="sníž. přenesená",J746,0)</f>
        <v>0</v>
      </c>
      <c r="BI746" s="231">
        <f>IF(N746="nulová",J746,0)</f>
        <v>0</v>
      </c>
      <c r="BJ746" s="18" t="s">
        <v>86</v>
      </c>
      <c r="BK746" s="231">
        <f>ROUND(I746*H746,2)</f>
        <v>0</v>
      </c>
      <c r="BL746" s="18" t="s">
        <v>210</v>
      </c>
      <c r="BM746" s="230" t="s">
        <v>1238</v>
      </c>
    </row>
    <row r="747" s="2" customFormat="1" ht="24.15" customHeight="1">
      <c r="A747" s="39"/>
      <c r="B747" s="40"/>
      <c r="C747" s="219" t="s">
        <v>424</v>
      </c>
      <c r="D747" s="219" t="s">
        <v>193</v>
      </c>
      <c r="E747" s="220" t="s">
        <v>552</v>
      </c>
      <c r="F747" s="221" t="s">
        <v>553</v>
      </c>
      <c r="G747" s="222" t="s">
        <v>224</v>
      </c>
      <c r="H747" s="223">
        <v>0.93000000000000005</v>
      </c>
      <c r="I747" s="224"/>
      <c r="J747" s="225">
        <f>ROUND(I747*H747,2)</f>
        <v>0</v>
      </c>
      <c r="K747" s="221" t="s">
        <v>197</v>
      </c>
      <c r="L747" s="45"/>
      <c r="M747" s="226" t="s">
        <v>1</v>
      </c>
      <c r="N747" s="227" t="s">
        <v>43</v>
      </c>
      <c r="O747" s="92"/>
      <c r="P747" s="228">
        <f>O747*H747</f>
        <v>0</v>
      </c>
      <c r="Q747" s="228">
        <v>0</v>
      </c>
      <c r="R747" s="228">
        <f>Q747*H747</f>
        <v>0</v>
      </c>
      <c r="S747" s="228">
        <v>0</v>
      </c>
      <c r="T747" s="229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0" t="s">
        <v>210</v>
      </c>
      <c r="AT747" s="230" t="s">
        <v>193</v>
      </c>
      <c r="AU747" s="230" t="s">
        <v>88</v>
      </c>
      <c r="AY747" s="18" t="s">
        <v>190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18" t="s">
        <v>86</v>
      </c>
      <c r="BK747" s="231">
        <f>ROUND(I747*H747,2)</f>
        <v>0</v>
      </c>
      <c r="BL747" s="18" t="s">
        <v>210</v>
      </c>
      <c r="BM747" s="230" t="s">
        <v>1239</v>
      </c>
    </row>
    <row r="748" s="12" customFormat="1" ht="22.8" customHeight="1">
      <c r="A748" s="12"/>
      <c r="B748" s="203"/>
      <c r="C748" s="204"/>
      <c r="D748" s="205" t="s">
        <v>77</v>
      </c>
      <c r="E748" s="217" t="s">
        <v>343</v>
      </c>
      <c r="F748" s="217" t="s">
        <v>344</v>
      </c>
      <c r="G748" s="204"/>
      <c r="H748" s="204"/>
      <c r="I748" s="207"/>
      <c r="J748" s="218">
        <f>BK748</f>
        <v>0</v>
      </c>
      <c r="K748" s="204"/>
      <c r="L748" s="209"/>
      <c r="M748" s="210"/>
      <c r="N748" s="211"/>
      <c r="O748" s="211"/>
      <c r="P748" s="212">
        <f>SUM(P749:P751)</f>
        <v>0</v>
      </c>
      <c r="Q748" s="211"/>
      <c r="R748" s="212">
        <f>SUM(R749:R751)</f>
        <v>0.00992</v>
      </c>
      <c r="S748" s="211"/>
      <c r="T748" s="213">
        <f>SUM(T749:T751)</f>
        <v>0</v>
      </c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R748" s="214" t="s">
        <v>88</v>
      </c>
      <c r="AT748" s="215" t="s">
        <v>77</v>
      </c>
      <c r="AU748" s="215" t="s">
        <v>86</v>
      </c>
      <c r="AY748" s="214" t="s">
        <v>190</v>
      </c>
      <c r="BK748" s="216">
        <f>SUM(BK749:BK751)</f>
        <v>0</v>
      </c>
    </row>
    <row r="749" s="2" customFormat="1" ht="24.15" customHeight="1">
      <c r="A749" s="39"/>
      <c r="B749" s="40"/>
      <c r="C749" s="219" t="s">
        <v>1240</v>
      </c>
      <c r="D749" s="219" t="s">
        <v>193</v>
      </c>
      <c r="E749" s="220" t="s">
        <v>346</v>
      </c>
      <c r="F749" s="221" t="s">
        <v>347</v>
      </c>
      <c r="G749" s="222" t="s">
        <v>292</v>
      </c>
      <c r="H749" s="223">
        <v>24.800000000000001</v>
      </c>
      <c r="I749" s="224"/>
      <c r="J749" s="225">
        <f>ROUND(I749*H749,2)</f>
        <v>0</v>
      </c>
      <c r="K749" s="221" t="s">
        <v>197</v>
      </c>
      <c r="L749" s="45"/>
      <c r="M749" s="226" t="s">
        <v>1</v>
      </c>
      <c r="N749" s="227" t="s">
        <v>43</v>
      </c>
      <c r="O749" s="92"/>
      <c r="P749" s="228">
        <f>O749*H749</f>
        <v>0</v>
      </c>
      <c r="Q749" s="228">
        <v>0</v>
      </c>
      <c r="R749" s="228">
        <f>Q749*H749</f>
        <v>0</v>
      </c>
      <c r="S749" s="228">
        <v>0</v>
      </c>
      <c r="T749" s="229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0" t="s">
        <v>198</v>
      </c>
      <c r="AT749" s="230" t="s">
        <v>193</v>
      </c>
      <c r="AU749" s="230" t="s">
        <v>88</v>
      </c>
      <c r="AY749" s="18" t="s">
        <v>190</v>
      </c>
      <c r="BE749" s="231">
        <f>IF(N749="základní",J749,0)</f>
        <v>0</v>
      </c>
      <c r="BF749" s="231">
        <f>IF(N749="snížená",J749,0)</f>
        <v>0</v>
      </c>
      <c r="BG749" s="231">
        <f>IF(N749="zákl. přenesená",J749,0)</f>
        <v>0</v>
      </c>
      <c r="BH749" s="231">
        <f>IF(N749="sníž. přenesená",J749,0)</f>
        <v>0</v>
      </c>
      <c r="BI749" s="231">
        <f>IF(N749="nulová",J749,0)</f>
        <v>0</v>
      </c>
      <c r="BJ749" s="18" t="s">
        <v>86</v>
      </c>
      <c r="BK749" s="231">
        <f>ROUND(I749*H749,2)</f>
        <v>0</v>
      </c>
      <c r="BL749" s="18" t="s">
        <v>198</v>
      </c>
      <c r="BM749" s="230" t="s">
        <v>1241</v>
      </c>
    </row>
    <row r="750" s="2" customFormat="1" ht="24.15" customHeight="1">
      <c r="A750" s="39"/>
      <c r="B750" s="40"/>
      <c r="C750" s="219" t="s">
        <v>433</v>
      </c>
      <c r="D750" s="219" t="s">
        <v>193</v>
      </c>
      <c r="E750" s="220" t="s">
        <v>349</v>
      </c>
      <c r="F750" s="221" t="s">
        <v>350</v>
      </c>
      <c r="G750" s="222" t="s">
        <v>292</v>
      </c>
      <c r="H750" s="223">
        <v>24.800000000000001</v>
      </c>
      <c r="I750" s="224"/>
      <c r="J750" s="225">
        <f>ROUND(I750*H750,2)</f>
        <v>0</v>
      </c>
      <c r="K750" s="221" t="s">
        <v>197</v>
      </c>
      <c r="L750" s="45"/>
      <c r="M750" s="226" t="s">
        <v>1</v>
      </c>
      <c r="N750" s="227" t="s">
        <v>43</v>
      </c>
      <c r="O750" s="92"/>
      <c r="P750" s="228">
        <f>O750*H750</f>
        <v>0</v>
      </c>
      <c r="Q750" s="228">
        <v>0.00040000000000000002</v>
      </c>
      <c r="R750" s="228">
        <f>Q750*H750</f>
        <v>0.00992</v>
      </c>
      <c r="S750" s="228">
        <v>0</v>
      </c>
      <c r="T750" s="229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198</v>
      </c>
      <c r="AT750" s="230" t="s">
        <v>193</v>
      </c>
      <c r="AU750" s="230" t="s">
        <v>88</v>
      </c>
      <c r="AY750" s="18" t="s">
        <v>190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86</v>
      </c>
      <c r="BK750" s="231">
        <f>ROUND(I750*H750,2)</f>
        <v>0</v>
      </c>
      <c r="BL750" s="18" t="s">
        <v>198</v>
      </c>
      <c r="BM750" s="230" t="s">
        <v>1242</v>
      </c>
    </row>
    <row r="751" s="2" customFormat="1" ht="24.15" customHeight="1">
      <c r="A751" s="39"/>
      <c r="B751" s="40"/>
      <c r="C751" s="219" t="s">
        <v>1243</v>
      </c>
      <c r="D751" s="219" t="s">
        <v>193</v>
      </c>
      <c r="E751" s="220" t="s">
        <v>353</v>
      </c>
      <c r="F751" s="221" t="s">
        <v>354</v>
      </c>
      <c r="G751" s="222" t="s">
        <v>244</v>
      </c>
      <c r="H751" s="223">
        <v>0.13</v>
      </c>
      <c r="I751" s="224"/>
      <c r="J751" s="225">
        <f>ROUND(I751*H751,2)</f>
        <v>0</v>
      </c>
      <c r="K751" s="221" t="s">
        <v>197</v>
      </c>
      <c r="L751" s="45"/>
      <c r="M751" s="226" t="s">
        <v>1</v>
      </c>
      <c r="N751" s="227" t="s">
        <v>43</v>
      </c>
      <c r="O751" s="92"/>
      <c r="P751" s="228">
        <f>O751*H751</f>
        <v>0</v>
      </c>
      <c r="Q751" s="228">
        <v>0</v>
      </c>
      <c r="R751" s="228">
        <f>Q751*H751</f>
        <v>0</v>
      </c>
      <c r="S751" s="228">
        <v>0</v>
      </c>
      <c r="T751" s="229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30" t="s">
        <v>198</v>
      </c>
      <c r="AT751" s="230" t="s">
        <v>193</v>
      </c>
      <c r="AU751" s="230" t="s">
        <v>88</v>
      </c>
      <c r="AY751" s="18" t="s">
        <v>190</v>
      </c>
      <c r="BE751" s="231">
        <f>IF(N751="základní",J751,0)</f>
        <v>0</v>
      </c>
      <c r="BF751" s="231">
        <f>IF(N751="snížená",J751,0)</f>
        <v>0</v>
      </c>
      <c r="BG751" s="231">
        <f>IF(N751="zákl. přenesená",J751,0)</f>
        <v>0</v>
      </c>
      <c r="BH751" s="231">
        <f>IF(N751="sníž. přenesená",J751,0)</f>
        <v>0</v>
      </c>
      <c r="BI751" s="231">
        <f>IF(N751="nulová",J751,0)</f>
        <v>0</v>
      </c>
      <c r="BJ751" s="18" t="s">
        <v>86</v>
      </c>
      <c r="BK751" s="231">
        <f>ROUND(I751*H751,2)</f>
        <v>0</v>
      </c>
      <c r="BL751" s="18" t="s">
        <v>198</v>
      </c>
      <c r="BM751" s="230" t="s">
        <v>1244</v>
      </c>
    </row>
    <row r="752" s="12" customFormat="1" ht="22.8" customHeight="1">
      <c r="A752" s="12"/>
      <c r="B752" s="203"/>
      <c r="C752" s="204"/>
      <c r="D752" s="205" t="s">
        <v>77</v>
      </c>
      <c r="E752" s="217" t="s">
        <v>1091</v>
      </c>
      <c r="F752" s="217" t="s">
        <v>1245</v>
      </c>
      <c r="G752" s="204"/>
      <c r="H752" s="204"/>
      <c r="I752" s="207"/>
      <c r="J752" s="218">
        <f>BK752</f>
        <v>0</v>
      </c>
      <c r="K752" s="204"/>
      <c r="L752" s="209"/>
      <c r="M752" s="210"/>
      <c r="N752" s="211"/>
      <c r="O752" s="211"/>
      <c r="P752" s="212">
        <f>SUM(P753:P761)</f>
        <v>0</v>
      </c>
      <c r="Q752" s="211"/>
      <c r="R752" s="212">
        <f>SUM(R753:R761)</f>
        <v>0.39126280000000008</v>
      </c>
      <c r="S752" s="211"/>
      <c r="T752" s="213">
        <f>SUM(T753:T761)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14" t="s">
        <v>88</v>
      </c>
      <c r="AT752" s="215" t="s">
        <v>77</v>
      </c>
      <c r="AU752" s="215" t="s">
        <v>86</v>
      </c>
      <c r="AY752" s="214" t="s">
        <v>190</v>
      </c>
      <c r="BK752" s="216">
        <f>SUM(BK753:BK761)</f>
        <v>0</v>
      </c>
    </row>
    <row r="753" s="2" customFormat="1" ht="16.5" customHeight="1">
      <c r="A753" s="39"/>
      <c r="B753" s="40"/>
      <c r="C753" s="219" t="s">
        <v>437</v>
      </c>
      <c r="D753" s="219" t="s">
        <v>193</v>
      </c>
      <c r="E753" s="220" t="s">
        <v>1246</v>
      </c>
      <c r="F753" s="221" t="s">
        <v>1247</v>
      </c>
      <c r="G753" s="222" t="s">
        <v>224</v>
      </c>
      <c r="H753" s="223">
        <v>1.78</v>
      </c>
      <c r="I753" s="224"/>
      <c r="J753" s="225">
        <f>ROUND(I753*H753,2)</f>
        <v>0</v>
      </c>
      <c r="K753" s="221" t="s">
        <v>197</v>
      </c>
      <c r="L753" s="45"/>
      <c r="M753" s="226" t="s">
        <v>1</v>
      </c>
      <c r="N753" s="227" t="s">
        <v>43</v>
      </c>
      <c r="O753" s="92"/>
      <c r="P753" s="228">
        <f>O753*H753</f>
        <v>0</v>
      </c>
      <c r="Q753" s="228">
        <v>0</v>
      </c>
      <c r="R753" s="228">
        <f>Q753*H753</f>
        <v>0</v>
      </c>
      <c r="S753" s="228">
        <v>0</v>
      </c>
      <c r="T753" s="229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0" t="s">
        <v>210</v>
      </c>
      <c r="AT753" s="230" t="s">
        <v>193</v>
      </c>
      <c r="AU753" s="230" t="s">
        <v>88</v>
      </c>
      <c r="AY753" s="18" t="s">
        <v>190</v>
      </c>
      <c r="BE753" s="231">
        <f>IF(N753="základní",J753,0)</f>
        <v>0</v>
      </c>
      <c r="BF753" s="231">
        <f>IF(N753="snížená",J753,0)</f>
        <v>0</v>
      </c>
      <c r="BG753" s="231">
        <f>IF(N753="zákl. přenesená",J753,0)</f>
        <v>0</v>
      </c>
      <c r="BH753" s="231">
        <f>IF(N753="sníž. přenesená",J753,0)</f>
        <v>0</v>
      </c>
      <c r="BI753" s="231">
        <f>IF(N753="nulová",J753,0)</f>
        <v>0</v>
      </c>
      <c r="BJ753" s="18" t="s">
        <v>86</v>
      </c>
      <c r="BK753" s="231">
        <f>ROUND(I753*H753,2)</f>
        <v>0</v>
      </c>
      <c r="BL753" s="18" t="s">
        <v>210</v>
      </c>
      <c r="BM753" s="230" t="s">
        <v>1248</v>
      </c>
    </row>
    <row r="754" s="2" customFormat="1" ht="24.15" customHeight="1">
      <c r="A754" s="39"/>
      <c r="B754" s="40"/>
      <c r="C754" s="219" t="s">
        <v>1249</v>
      </c>
      <c r="D754" s="219" t="s">
        <v>193</v>
      </c>
      <c r="E754" s="220" t="s">
        <v>1250</v>
      </c>
      <c r="F754" s="221" t="s">
        <v>1251</v>
      </c>
      <c r="G754" s="222" t="s">
        <v>224</v>
      </c>
      <c r="H754" s="223">
        <v>0.87</v>
      </c>
      <c r="I754" s="224"/>
      <c r="J754" s="225">
        <f>ROUND(I754*H754,2)</f>
        <v>0</v>
      </c>
      <c r="K754" s="221" t="s">
        <v>197</v>
      </c>
      <c r="L754" s="45"/>
      <c r="M754" s="226" t="s">
        <v>1</v>
      </c>
      <c r="N754" s="227" t="s">
        <v>43</v>
      </c>
      <c r="O754" s="92"/>
      <c r="P754" s="228">
        <f>O754*H754</f>
        <v>0</v>
      </c>
      <c r="Q754" s="228">
        <v>0.012540000000000001</v>
      </c>
      <c r="R754" s="228">
        <f>Q754*H754</f>
        <v>0.010909800000000001</v>
      </c>
      <c r="S754" s="228">
        <v>0</v>
      </c>
      <c r="T754" s="229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30" t="s">
        <v>198</v>
      </c>
      <c r="AT754" s="230" t="s">
        <v>193</v>
      </c>
      <c r="AU754" s="230" t="s">
        <v>88</v>
      </c>
      <c r="AY754" s="18" t="s">
        <v>190</v>
      </c>
      <c r="BE754" s="231">
        <f>IF(N754="základní",J754,0)</f>
        <v>0</v>
      </c>
      <c r="BF754" s="231">
        <f>IF(N754="snížená",J754,0)</f>
        <v>0</v>
      </c>
      <c r="BG754" s="231">
        <f>IF(N754="zákl. přenesená",J754,0)</f>
        <v>0</v>
      </c>
      <c r="BH754" s="231">
        <f>IF(N754="sníž. přenesená",J754,0)</f>
        <v>0</v>
      </c>
      <c r="BI754" s="231">
        <f>IF(N754="nulová",J754,0)</f>
        <v>0</v>
      </c>
      <c r="BJ754" s="18" t="s">
        <v>86</v>
      </c>
      <c r="BK754" s="231">
        <f>ROUND(I754*H754,2)</f>
        <v>0</v>
      </c>
      <c r="BL754" s="18" t="s">
        <v>198</v>
      </c>
      <c r="BM754" s="230" t="s">
        <v>1252</v>
      </c>
    </row>
    <row r="755" s="2" customFormat="1" ht="24.15" customHeight="1">
      <c r="A755" s="39"/>
      <c r="B755" s="40"/>
      <c r="C755" s="219" t="s">
        <v>441</v>
      </c>
      <c r="D755" s="219" t="s">
        <v>193</v>
      </c>
      <c r="E755" s="220" t="s">
        <v>1253</v>
      </c>
      <c r="F755" s="221" t="s">
        <v>1254</v>
      </c>
      <c r="G755" s="222" t="s">
        <v>213</v>
      </c>
      <c r="H755" s="223">
        <v>77.400000000000006</v>
      </c>
      <c r="I755" s="224"/>
      <c r="J755" s="225">
        <f>ROUND(I755*H755,2)</f>
        <v>0</v>
      </c>
      <c r="K755" s="221" t="s">
        <v>197</v>
      </c>
      <c r="L755" s="45"/>
      <c r="M755" s="226" t="s">
        <v>1</v>
      </c>
      <c r="N755" s="227" t="s">
        <v>43</v>
      </c>
      <c r="O755" s="92"/>
      <c r="P755" s="228">
        <f>O755*H755</f>
        <v>0</v>
      </c>
      <c r="Q755" s="228">
        <v>0</v>
      </c>
      <c r="R755" s="228">
        <f>Q755*H755</f>
        <v>0</v>
      </c>
      <c r="S755" s="228">
        <v>0</v>
      </c>
      <c r="T755" s="229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0" t="s">
        <v>198</v>
      </c>
      <c r="AT755" s="230" t="s">
        <v>193</v>
      </c>
      <c r="AU755" s="230" t="s">
        <v>88</v>
      </c>
      <c r="AY755" s="18" t="s">
        <v>190</v>
      </c>
      <c r="BE755" s="231">
        <f>IF(N755="základní",J755,0)</f>
        <v>0</v>
      </c>
      <c r="BF755" s="231">
        <f>IF(N755="snížená",J755,0)</f>
        <v>0</v>
      </c>
      <c r="BG755" s="231">
        <f>IF(N755="zákl. přenesená",J755,0)</f>
        <v>0</v>
      </c>
      <c r="BH755" s="231">
        <f>IF(N755="sníž. přenesená",J755,0)</f>
        <v>0</v>
      </c>
      <c r="BI755" s="231">
        <f>IF(N755="nulová",J755,0)</f>
        <v>0</v>
      </c>
      <c r="BJ755" s="18" t="s">
        <v>86</v>
      </c>
      <c r="BK755" s="231">
        <f>ROUND(I755*H755,2)</f>
        <v>0</v>
      </c>
      <c r="BL755" s="18" t="s">
        <v>198</v>
      </c>
      <c r="BM755" s="230" t="s">
        <v>1255</v>
      </c>
    </row>
    <row r="756" s="2" customFormat="1" ht="33" customHeight="1">
      <c r="A756" s="39"/>
      <c r="B756" s="40"/>
      <c r="C756" s="219" t="s">
        <v>1256</v>
      </c>
      <c r="D756" s="219" t="s">
        <v>193</v>
      </c>
      <c r="E756" s="220" t="s">
        <v>1257</v>
      </c>
      <c r="F756" s="221" t="s">
        <v>1258</v>
      </c>
      <c r="G756" s="222" t="s">
        <v>213</v>
      </c>
      <c r="H756" s="223">
        <v>81.599999999999994</v>
      </c>
      <c r="I756" s="224"/>
      <c r="J756" s="225">
        <f>ROUND(I756*H756,2)</f>
        <v>0</v>
      </c>
      <c r="K756" s="221" t="s">
        <v>197</v>
      </c>
      <c r="L756" s="45"/>
      <c r="M756" s="226" t="s">
        <v>1</v>
      </c>
      <c r="N756" s="227" t="s">
        <v>43</v>
      </c>
      <c r="O756" s="92"/>
      <c r="P756" s="228">
        <f>O756*H756</f>
        <v>0</v>
      </c>
      <c r="Q756" s="228">
        <v>0</v>
      </c>
      <c r="R756" s="228">
        <f>Q756*H756</f>
        <v>0</v>
      </c>
      <c r="S756" s="228">
        <v>0</v>
      </c>
      <c r="T756" s="229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0" t="s">
        <v>210</v>
      </c>
      <c r="AT756" s="230" t="s">
        <v>193</v>
      </c>
      <c r="AU756" s="230" t="s">
        <v>88</v>
      </c>
      <c r="AY756" s="18" t="s">
        <v>190</v>
      </c>
      <c r="BE756" s="231">
        <f>IF(N756="základní",J756,0)</f>
        <v>0</v>
      </c>
      <c r="BF756" s="231">
        <f>IF(N756="snížená",J756,0)</f>
        <v>0</v>
      </c>
      <c r="BG756" s="231">
        <f>IF(N756="zákl. přenesená",J756,0)</f>
        <v>0</v>
      </c>
      <c r="BH756" s="231">
        <f>IF(N756="sníž. přenesená",J756,0)</f>
        <v>0</v>
      </c>
      <c r="BI756" s="231">
        <f>IF(N756="nulová",J756,0)</f>
        <v>0</v>
      </c>
      <c r="BJ756" s="18" t="s">
        <v>86</v>
      </c>
      <c r="BK756" s="231">
        <f>ROUND(I756*H756,2)</f>
        <v>0</v>
      </c>
      <c r="BL756" s="18" t="s">
        <v>210</v>
      </c>
      <c r="BM756" s="230" t="s">
        <v>1259</v>
      </c>
    </row>
    <row r="757" s="2" customFormat="1" ht="21.75" customHeight="1">
      <c r="A757" s="39"/>
      <c r="B757" s="40"/>
      <c r="C757" s="255" t="s">
        <v>445</v>
      </c>
      <c r="D757" s="255" t="s">
        <v>299</v>
      </c>
      <c r="E757" s="256" t="s">
        <v>1260</v>
      </c>
      <c r="F757" s="257" t="s">
        <v>1261</v>
      </c>
      <c r="G757" s="258" t="s">
        <v>224</v>
      </c>
      <c r="H757" s="259">
        <v>0.65300000000000002</v>
      </c>
      <c r="I757" s="260"/>
      <c r="J757" s="261">
        <f>ROUND(I757*H757,2)</f>
        <v>0</v>
      </c>
      <c r="K757" s="257" t="s">
        <v>197</v>
      </c>
      <c r="L757" s="262"/>
      <c r="M757" s="263" t="s">
        <v>1</v>
      </c>
      <c r="N757" s="264" t="s">
        <v>43</v>
      </c>
      <c r="O757" s="92"/>
      <c r="P757" s="228">
        <f>O757*H757</f>
        <v>0</v>
      </c>
      <c r="Q757" s="228">
        <v>0.55000000000000004</v>
      </c>
      <c r="R757" s="228">
        <f>Q757*H757</f>
        <v>0.35915000000000002</v>
      </c>
      <c r="S757" s="228">
        <v>0</v>
      </c>
      <c r="T757" s="229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0" t="s">
        <v>202</v>
      </c>
      <c r="AT757" s="230" t="s">
        <v>299</v>
      </c>
      <c r="AU757" s="230" t="s">
        <v>88</v>
      </c>
      <c r="AY757" s="18" t="s">
        <v>190</v>
      </c>
      <c r="BE757" s="231">
        <f>IF(N757="základní",J757,0)</f>
        <v>0</v>
      </c>
      <c r="BF757" s="231">
        <f>IF(N757="snížená",J757,0)</f>
        <v>0</v>
      </c>
      <c r="BG757" s="231">
        <f>IF(N757="zákl. přenesená",J757,0)</f>
        <v>0</v>
      </c>
      <c r="BH757" s="231">
        <f>IF(N757="sníž. přenesená",J757,0)</f>
        <v>0</v>
      </c>
      <c r="BI757" s="231">
        <f>IF(N757="nulová",J757,0)</f>
        <v>0</v>
      </c>
      <c r="BJ757" s="18" t="s">
        <v>86</v>
      </c>
      <c r="BK757" s="231">
        <f>ROUND(I757*H757,2)</f>
        <v>0</v>
      </c>
      <c r="BL757" s="18" t="s">
        <v>210</v>
      </c>
      <c r="BM757" s="230" t="s">
        <v>1262</v>
      </c>
    </row>
    <row r="758" s="13" customFormat="1">
      <c r="A758" s="13"/>
      <c r="B758" s="232"/>
      <c r="C758" s="233"/>
      <c r="D758" s="234" t="s">
        <v>218</v>
      </c>
      <c r="E758" s="235" t="s">
        <v>1</v>
      </c>
      <c r="F758" s="236" t="s">
        <v>1263</v>
      </c>
      <c r="G758" s="233"/>
      <c r="H758" s="237">
        <v>0.65300000000000002</v>
      </c>
      <c r="I758" s="238"/>
      <c r="J758" s="233"/>
      <c r="K758" s="233"/>
      <c r="L758" s="239"/>
      <c r="M758" s="240"/>
      <c r="N758" s="241"/>
      <c r="O758" s="241"/>
      <c r="P758" s="241"/>
      <c r="Q758" s="241"/>
      <c r="R758" s="241"/>
      <c r="S758" s="241"/>
      <c r="T758" s="24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3" t="s">
        <v>218</v>
      </c>
      <c r="AU758" s="243" t="s">
        <v>88</v>
      </c>
      <c r="AV758" s="13" t="s">
        <v>88</v>
      </c>
      <c r="AW758" s="13" t="s">
        <v>32</v>
      </c>
      <c r="AX758" s="13" t="s">
        <v>78</v>
      </c>
      <c r="AY758" s="243" t="s">
        <v>190</v>
      </c>
    </row>
    <row r="759" s="14" customFormat="1">
      <c r="A759" s="14"/>
      <c r="B759" s="244"/>
      <c r="C759" s="245"/>
      <c r="D759" s="234" t="s">
        <v>218</v>
      </c>
      <c r="E759" s="246" t="s">
        <v>1</v>
      </c>
      <c r="F759" s="247" t="s">
        <v>221</v>
      </c>
      <c r="G759" s="245"/>
      <c r="H759" s="248">
        <v>0.65300000000000002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4" t="s">
        <v>218</v>
      </c>
      <c r="AU759" s="254" t="s">
        <v>88</v>
      </c>
      <c r="AV759" s="14" t="s">
        <v>210</v>
      </c>
      <c r="AW759" s="14" t="s">
        <v>32</v>
      </c>
      <c r="AX759" s="14" t="s">
        <v>86</v>
      </c>
      <c r="AY759" s="254" t="s">
        <v>190</v>
      </c>
    </row>
    <row r="760" s="2" customFormat="1" ht="24.15" customHeight="1">
      <c r="A760" s="39"/>
      <c r="B760" s="40"/>
      <c r="C760" s="219" t="s">
        <v>1264</v>
      </c>
      <c r="D760" s="219" t="s">
        <v>193</v>
      </c>
      <c r="E760" s="220" t="s">
        <v>1265</v>
      </c>
      <c r="F760" s="221" t="s">
        <v>1266</v>
      </c>
      <c r="G760" s="222" t="s">
        <v>224</v>
      </c>
      <c r="H760" s="223">
        <v>0.91000000000000003</v>
      </c>
      <c r="I760" s="224"/>
      <c r="J760" s="225">
        <f>ROUND(I760*H760,2)</f>
        <v>0</v>
      </c>
      <c r="K760" s="221" t="s">
        <v>197</v>
      </c>
      <c r="L760" s="45"/>
      <c r="M760" s="226" t="s">
        <v>1</v>
      </c>
      <c r="N760" s="227" t="s">
        <v>43</v>
      </c>
      <c r="O760" s="92"/>
      <c r="P760" s="228">
        <f>O760*H760</f>
        <v>0</v>
      </c>
      <c r="Q760" s="228">
        <v>0.023300000000000001</v>
      </c>
      <c r="R760" s="228">
        <f>Q760*H760</f>
        <v>0.021203000000000003</v>
      </c>
      <c r="S760" s="228">
        <v>0</v>
      </c>
      <c r="T760" s="229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30" t="s">
        <v>198</v>
      </c>
      <c r="AT760" s="230" t="s">
        <v>193</v>
      </c>
      <c r="AU760" s="230" t="s">
        <v>88</v>
      </c>
      <c r="AY760" s="18" t="s">
        <v>190</v>
      </c>
      <c r="BE760" s="231">
        <f>IF(N760="základní",J760,0)</f>
        <v>0</v>
      </c>
      <c r="BF760" s="231">
        <f>IF(N760="snížená",J760,0)</f>
        <v>0</v>
      </c>
      <c r="BG760" s="231">
        <f>IF(N760="zákl. přenesená",J760,0)</f>
        <v>0</v>
      </c>
      <c r="BH760" s="231">
        <f>IF(N760="sníž. přenesená",J760,0)</f>
        <v>0</v>
      </c>
      <c r="BI760" s="231">
        <f>IF(N760="nulová",J760,0)</f>
        <v>0</v>
      </c>
      <c r="BJ760" s="18" t="s">
        <v>86</v>
      </c>
      <c r="BK760" s="231">
        <f>ROUND(I760*H760,2)</f>
        <v>0</v>
      </c>
      <c r="BL760" s="18" t="s">
        <v>198</v>
      </c>
      <c r="BM760" s="230" t="s">
        <v>1267</v>
      </c>
    </row>
    <row r="761" s="2" customFormat="1" ht="24.15" customHeight="1">
      <c r="A761" s="39"/>
      <c r="B761" s="40"/>
      <c r="C761" s="219" t="s">
        <v>448</v>
      </c>
      <c r="D761" s="219" t="s">
        <v>193</v>
      </c>
      <c r="E761" s="220" t="s">
        <v>1268</v>
      </c>
      <c r="F761" s="221" t="s">
        <v>1269</v>
      </c>
      <c r="G761" s="222" t="s">
        <v>244</v>
      </c>
      <c r="H761" s="223">
        <v>1.0900000000000001</v>
      </c>
      <c r="I761" s="224"/>
      <c r="J761" s="225">
        <f>ROUND(I761*H761,2)</f>
        <v>0</v>
      </c>
      <c r="K761" s="221" t="s">
        <v>197</v>
      </c>
      <c r="L761" s="45"/>
      <c r="M761" s="226" t="s">
        <v>1</v>
      </c>
      <c r="N761" s="227" t="s">
        <v>43</v>
      </c>
      <c r="O761" s="92"/>
      <c r="P761" s="228">
        <f>O761*H761</f>
        <v>0</v>
      </c>
      <c r="Q761" s="228">
        <v>0</v>
      </c>
      <c r="R761" s="228">
        <f>Q761*H761</f>
        <v>0</v>
      </c>
      <c r="S761" s="228">
        <v>0</v>
      </c>
      <c r="T761" s="229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30" t="s">
        <v>198</v>
      </c>
      <c r="AT761" s="230" t="s">
        <v>193</v>
      </c>
      <c r="AU761" s="230" t="s">
        <v>88</v>
      </c>
      <c r="AY761" s="18" t="s">
        <v>190</v>
      </c>
      <c r="BE761" s="231">
        <f>IF(N761="základní",J761,0)</f>
        <v>0</v>
      </c>
      <c r="BF761" s="231">
        <f>IF(N761="snížená",J761,0)</f>
        <v>0</v>
      </c>
      <c r="BG761" s="231">
        <f>IF(N761="zákl. přenesená",J761,0)</f>
        <v>0</v>
      </c>
      <c r="BH761" s="231">
        <f>IF(N761="sníž. přenesená",J761,0)</f>
        <v>0</v>
      </c>
      <c r="BI761" s="231">
        <f>IF(N761="nulová",J761,0)</f>
        <v>0</v>
      </c>
      <c r="BJ761" s="18" t="s">
        <v>86</v>
      </c>
      <c r="BK761" s="231">
        <f>ROUND(I761*H761,2)</f>
        <v>0</v>
      </c>
      <c r="BL761" s="18" t="s">
        <v>198</v>
      </c>
      <c r="BM761" s="230" t="s">
        <v>1270</v>
      </c>
    </row>
    <row r="762" s="12" customFormat="1" ht="22.8" customHeight="1">
      <c r="A762" s="12"/>
      <c r="B762" s="203"/>
      <c r="C762" s="204"/>
      <c r="D762" s="205" t="s">
        <v>77</v>
      </c>
      <c r="E762" s="217" t="s">
        <v>1093</v>
      </c>
      <c r="F762" s="217" t="s">
        <v>1271</v>
      </c>
      <c r="G762" s="204"/>
      <c r="H762" s="204"/>
      <c r="I762" s="207"/>
      <c r="J762" s="218">
        <f>BK762</f>
        <v>0</v>
      </c>
      <c r="K762" s="204"/>
      <c r="L762" s="209"/>
      <c r="M762" s="210"/>
      <c r="N762" s="211"/>
      <c r="O762" s="211"/>
      <c r="P762" s="212">
        <f>SUM(P763:P765)</f>
        <v>0</v>
      </c>
      <c r="Q762" s="211"/>
      <c r="R762" s="212">
        <f>SUM(R763:R765)</f>
        <v>0.0076819999999999996</v>
      </c>
      <c r="S762" s="211"/>
      <c r="T762" s="213">
        <f>SUM(T763:T765)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214" t="s">
        <v>88</v>
      </c>
      <c r="AT762" s="215" t="s">
        <v>77</v>
      </c>
      <c r="AU762" s="215" t="s">
        <v>86</v>
      </c>
      <c r="AY762" s="214" t="s">
        <v>190</v>
      </c>
      <c r="BK762" s="216">
        <f>SUM(BK763:BK765)</f>
        <v>0</v>
      </c>
    </row>
    <row r="763" s="2" customFormat="1" ht="16.5" customHeight="1">
      <c r="A763" s="39"/>
      <c r="B763" s="40"/>
      <c r="C763" s="219" t="s">
        <v>1272</v>
      </c>
      <c r="D763" s="219" t="s">
        <v>193</v>
      </c>
      <c r="E763" s="220" t="s">
        <v>1273</v>
      </c>
      <c r="F763" s="221" t="s">
        <v>1274</v>
      </c>
      <c r="G763" s="222" t="s">
        <v>213</v>
      </c>
      <c r="H763" s="223">
        <v>24.280000000000001</v>
      </c>
      <c r="I763" s="224"/>
      <c r="J763" s="225">
        <f>ROUND(I763*H763,2)</f>
        <v>0</v>
      </c>
      <c r="K763" s="221" t="s">
        <v>1</v>
      </c>
      <c r="L763" s="45"/>
      <c r="M763" s="226" t="s">
        <v>1</v>
      </c>
      <c r="N763" s="227" t="s">
        <v>43</v>
      </c>
      <c r="O763" s="92"/>
      <c r="P763" s="228">
        <f>O763*H763</f>
        <v>0</v>
      </c>
      <c r="Q763" s="228">
        <v>0</v>
      </c>
      <c r="R763" s="228">
        <f>Q763*H763</f>
        <v>0</v>
      </c>
      <c r="S763" s="228">
        <v>0</v>
      </c>
      <c r="T763" s="229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30" t="s">
        <v>210</v>
      </c>
      <c r="AT763" s="230" t="s">
        <v>193</v>
      </c>
      <c r="AU763" s="230" t="s">
        <v>88</v>
      </c>
      <c r="AY763" s="18" t="s">
        <v>190</v>
      </c>
      <c r="BE763" s="231">
        <f>IF(N763="základní",J763,0)</f>
        <v>0</v>
      </c>
      <c r="BF763" s="231">
        <f>IF(N763="snížená",J763,0)</f>
        <v>0</v>
      </c>
      <c r="BG763" s="231">
        <f>IF(N763="zákl. přenesená",J763,0)</f>
        <v>0</v>
      </c>
      <c r="BH763" s="231">
        <f>IF(N763="sníž. přenesená",J763,0)</f>
        <v>0</v>
      </c>
      <c r="BI763" s="231">
        <f>IF(N763="nulová",J763,0)</f>
        <v>0</v>
      </c>
      <c r="BJ763" s="18" t="s">
        <v>86</v>
      </c>
      <c r="BK763" s="231">
        <f>ROUND(I763*H763,2)</f>
        <v>0</v>
      </c>
      <c r="BL763" s="18" t="s">
        <v>210</v>
      </c>
      <c r="BM763" s="230" t="s">
        <v>1275</v>
      </c>
    </row>
    <row r="764" s="2" customFormat="1" ht="24.15" customHeight="1">
      <c r="A764" s="39"/>
      <c r="B764" s="40"/>
      <c r="C764" s="219" t="s">
        <v>452</v>
      </c>
      <c r="D764" s="219" t="s">
        <v>193</v>
      </c>
      <c r="E764" s="220" t="s">
        <v>1276</v>
      </c>
      <c r="F764" s="221" t="s">
        <v>1277</v>
      </c>
      <c r="G764" s="222" t="s">
        <v>213</v>
      </c>
      <c r="H764" s="223">
        <v>6.6799999999999997</v>
      </c>
      <c r="I764" s="224"/>
      <c r="J764" s="225">
        <f>ROUND(I764*H764,2)</f>
        <v>0</v>
      </c>
      <c r="K764" s="221" t="s">
        <v>197</v>
      </c>
      <c r="L764" s="45"/>
      <c r="M764" s="226" t="s">
        <v>1</v>
      </c>
      <c r="N764" s="227" t="s">
        <v>43</v>
      </c>
      <c r="O764" s="92"/>
      <c r="P764" s="228">
        <f>O764*H764</f>
        <v>0</v>
      </c>
      <c r="Q764" s="228">
        <v>0.00115</v>
      </c>
      <c r="R764" s="228">
        <f>Q764*H764</f>
        <v>0.0076819999999999996</v>
      </c>
      <c r="S764" s="228">
        <v>0</v>
      </c>
      <c r="T764" s="229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30" t="s">
        <v>210</v>
      </c>
      <c r="AT764" s="230" t="s">
        <v>193</v>
      </c>
      <c r="AU764" s="230" t="s">
        <v>88</v>
      </c>
      <c r="AY764" s="18" t="s">
        <v>190</v>
      </c>
      <c r="BE764" s="231">
        <f>IF(N764="základní",J764,0)</f>
        <v>0</v>
      </c>
      <c r="BF764" s="231">
        <f>IF(N764="snížená",J764,0)</f>
        <v>0</v>
      </c>
      <c r="BG764" s="231">
        <f>IF(N764="zákl. přenesená",J764,0)</f>
        <v>0</v>
      </c>
      <c r="BH764" s="231">
        <f>IF(N764="sníž. přenesená",J764,0)</f>
        <v>0</v>
      </c>
      <c r="BI764" s="231">
        <f>IF(N764="nulová",J764,0)</f>
        <v>0</v>
      </c>
      <c r="BJ764" s="18" t="s">
        <v>86</v>
      </c>
      <c r="BK764" s="231">
        <f>ROUND(I764*H764,2)</f>
        <v>0</v>
      </c>
      <c r="BL764" s="18" t="s">
        <v>210</v>
      </c>
      <c r="BM764" s="230" t="s">
        <v>1278</v>
      </c>
    </row>
    <row r="765" s="2" customFormat="1" ht="24.15" customHeight="1">
      <c r="A765" s="39"/>
      <c r="B765" s="40"/>
      <c r="C765" s="219" t="s">
        <v>1279</v>
      </c>
      <c r="D765" s="219" t="s">
        <v>193</v>
      </c>
      <c r="E765" s="220" t="s">
        <v>1280</v>
      </c>
      <c r="F765" s="221" t="s">
        <v>1281</v>
      </c>
      <c r="G765" s="222" t="s">
        <v>595</v>
      </c>
      <c r="H765" s="269"/>
      <c r="I765" s="224"/>
      <c r="J765" s="225">
        <f>ROUND(I765*H765,2)</f>
        <v>0</v>
      </c>
      <c r="K765" s="221" t="s">
        <v>197</v>
      </c>
      <c r="L765" s="45"/>
      <c r="M765" s="226" t="s">
        <v>1</v>
      </c>
      <c r="N765" s="227" t="s">
        <v>43</v>
      </c>
      <c r="O765" s="92"/>
      <c r="P765" s="228">
        <f>O765*H765</f>
        <v>0</v>
      </c>
      <c r="Q765" s="228">
        <v>0</v>
      </c>
      <c r="R765" s="228">
        <f>Q765*H765</f>
        <v>0</v>
      </c>
      <c r="S765" s="228">
        <v>0</v>
      </c>
      <c r="T765" s="229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30" t="s">
        <v>198</v>
      </c>
      <c r="AT765" s="230" t="s">
        <v>193</v>
      </c>
      <c r="AU765" s="230" t="s">
        <v>88</v>
      </c>
      <c r="AY765" s="18" t="s">
        <v>190</v>
      </c>
      <c r="BE765" s="231">
        <f>IF(N765="základní",J765,0)</f>
        <v>0</v>
      </c>
      <c r="BF765" s="231">
        <f>IF(N765="snížená",J765,0)</f>
        <v>0</v>
      </c>
      <c r="BG765" s="231">
        <f>IF(N765="zákl. přenesená",J765,0)</f>
        <v>0</v>
      </c>
      <c r="BH765" s="231">
        <f>IF(N765="sníž. přenesená",J765,0)</f>
        <v>0</v>
      </c>
      <c r="BI765" s="231">
        <f>IF(N765="nulová",J765,0)</f>
        <v>0</v>
      </c>
      <c r="BJ765" s="18" t="s">
        <v>86</v>
      </c>
      <c r="BK765" s="231">
        <f>ROUND(I765*H765,2)</f>
        <v>0</v>
      </c>
      <c r="BL765" s="18" t="s">
        <v>198</v>
      </c>
      <c r="BM765" s="230" t="s">
        <v>1282</v>
      </c>
    </row>
    <row r="766" s="12" customFormat="1" ht="22.8" customHeight="1">
      <c r="A766" s="12"/>
      <c r="B766" s="203"/>
      <c r="C766" s="204"/>
      <c r="D766" s="205" t="s">
        <v>77</v>
      </c>
      <c r="E766" s="217" t="s">
        <v>587</v>
      </c>
      <c r="F766" s="217" t="s">
        <v>588</v>
      </c>
      <c r="G766" s="204"/>
      <c r="H766" s="204"/>
      <c r="I766" s="207"/>
      <c r="J766" s="218">
        <f>BK766</f>
        <v>0</v>
      </c>
      <c r="K766" s="204"/>
      <c r="L766" s="209"/>
      <c r="M766" s="210"/>
      <c r="N766" s="211"/>
      <c r="O766" s="211"/>
      <c r="P766" s="212">
        <f>SUM(P767:P768)</f>
        <v>0</v>
      </c>
      <c r="Q766" s="211"/>
      <c r="R766" s="212">
        <f>SUM(R767:R768)</f>
        <v>0</v>
      </c>
      <c r="S766" s="211"/>
      <c r="T766" s="213">
        <f>SUM(T767:T768)</f>
        <v>0</v>
      </c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R766" s="214" t="s">
        <v>88</v>
      </c>
      <c r="AT766" s="215" t="s">
        <v>77</v>
      </c>
      <c r="AU766" s="215" t="s">
        <v>86</v>
      </c>
      <c r="AY766" s="214" t="s">
        <v>190</v>
      </c>
      <c r="BK766" s="216">
        <f>SUM(BK767:BK768)</f>
        <v>0</v>
      </c>
    </row>
    <row r="767" s="2" customFormat="1" ht="21.75" customHeight="1">
      <c r="A767" s="39"/>
      <c r="B767" s="40"/>
      <c r="C767" s="219" t="s">
        <v>456</v>
      </c>
      <c r="D767" s="219" t="s">
        <v>193</v>
      </c>
      <c r="E767" s="220" t="s">
        <v>1283</v>
      </c>
      <c r="F767" s="221" t="s">
        <v>1284</v>
      </c>
      <c r="G767" s="222" t="s">
        <v>213</v>
      </c>
      <c r="H767" s="223">
        <v>11</v>
      </c>
      <c r="I767" s="224"/>
      <c r="J767" s="225">
        <f>ROUND(I767*H767,2)</f>
        <v>0</v>
      </c>
      <c r="K767" s="221" t="s">
        <v>1</v>
      </c>
      <c r="L767" s="45"/>
      <c r="M767" s="226" t="s">
        <v>1</v>
      </c>
      <c r="N767" s="227" t="s">
        <v>43</v>
      </c>
      <c r="O767" s="92"/>
      <c r="P767" s="228">
        <f>O767*H767</f>
        <v>0</v>
      </c>
      <c r="Q767" s="228">
        <v>0</v>
      </c>
      <c r="R767" s="228">
        <f>Q767*H767</f>
        <v>0</v>
      </c>
      <c r="S767" s="228">
        <v>0</v>
      </c>
      <c r="T767" s="229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30" t="s">
        <v>210</v>
      </c>
      <c r="AT767" s="230" t="s">
        <v>193</v>
      </c>
      <c r="AU767" s="230" t="s">
        <v>88</v>
      </c>
      <c r="AY767" s="18" t="s">
        <v>190</v>
      </c>
      <c r="BE767" s="231">
        <f>IF(N767="základní",J767,0)</f>
        <v>0</v>
      </c>
      <c r="BF767" s="231">
        <f>IF(N767="snížená",J767,0)</f>
        <v>0</v>
      </c>
      <c r="BG767" s="231">
        <f>IF(N767="zákl. přenesená",J767,0)</f>
        <v>0</v>
      </c>
      <c r="BH767" s="231">
        <f>IF(N767="sníž. přenesená",J767,0)</f>
        <v>0</v>
      </c>
      <c r="BI767" s="231">
        <f>IF(N767="nulová",J767,0)</f>
        <v>0</v>
      </c>
      <c r="BJ767" s="18" t="s">
        <v>86</v>
      </c>
      <c r="BK767" s="231">
        <f>ROUND(I767*H767,2)</f>
        <v>0</v>
      </c>
      <c r="BL767" s="18" t="s">
        <v>210</v>
      </c>
      <c r="BM767" s="230" t="s">
        <v>1285</v>
      </c>
    </row>
    <row r="768" s="2" customFormat="1" ht="24.15" customHeight="1">
      <c r="A768" s="39"/>
      <c r="B768" s="40"/>
      <c r="C768" s="219" t="s">
        <v>1286</v>
      </c>
      <c r="D768" s="219" t="s">
        <v>193</v>
      </c>
      <c r="E768" s="220" t="s">
        <v>593</v>
      </c>
      <c r="F768" s="221" t="s">
        <v>594</v>
      </c>
      <c r="G768" s="222" t="s">
        <v>595</v>
      </c>
      <c r="H768" s="269"/>
      <c r="I768" s="224"/>
      <c r="J768" s="225">
        <f>ROUND(I768*H768,2)</f>
        <v>0</v>
      </c>
      <c r="K768" s="221" t="s">
        <v>197</v>
      </c>
      <c r="L768" s="45"/>
      <c r="M768" s="226" t="s">
        <v>1</v>
      </c>
      <c r="N768" s="227" t="s">
        <v>43</v>
      </c>
      <c r="O768" s="92"/>
      <c r="P768" s="228">
        <f>O768*H768</f>
        <v>0</v>
      </c>
      <c r="Q768" s="228">
        <v>0</v>
      </c>
      <c r="R768" s="228">
        <f>Q768*H768</f>
        <v>0</v>
      </c>
      <c r="S768" s="228">
        <v>0</v>
      </c>
      <c r="T768" s="229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30" t="s">
        <v>198</v>
      </c>
      <c r="AT768" s="230" t="s">
        <v>193</v>
      </c>
      <c r="AU768" s="230" t="s">
        <v>88</v>
      </c>
      <c r="AY768" s="18" t="s">
        <v>190</v>
      </c>
      <c r="BE768" s="231">
        <f>IF(N768="základní",J768,0)</f>
        <v>0</v>
      </c>
      <c r="BF768" s="231">
        <f>IF(N768="snížená",J768,0)</f>
        <v>0</v>
      </c>
      <c r="BG768" s="231">
        <f>IF(N768="zákl. přenesená",J768,0)</f>
        <v>0</v>
      </c>
      <c r="BH768" s="231">
        <f>IF(N768="sníž. přenesená",J768,0)</f>
        <v>0</v>
      </c>
      <c r="BI768" s="231">
        <f>IF(N768="nulová",J768,0)</f>
        <v>0</v>
      </c>
      <c r="BJ768" s="18" t="s">
        <v>86</v>
      </c>
      <c r="BK768" s="231">
        <f>ROUND(I768*H768,2)</f>
        <v>0</v>
      </c>
      <c r="BL768" s="18" t="s">
        <v>198</v>
      </c>
      <c r="BM768" s="230" t="s">
        <v>1287</v>
      </c>
    </row>
    <row r="769" s="12" customFormat="1" ht="22.8" customHeight="1">
      <c r="A769" s="12"/>
      <c r="B769" s="203"/>
      <c r="C769" s="204"/>
      <c r="D769" s="205" t="s">
        <v>77</v>
      </c>
      <c r="E769" s="217" t="s">
        <v>191</v>
      </c>
      <c r="F769" s="217" t="s">
        <v>192</v>
      </c>
      <c r="G769" s="204"/>
      <c r="H769" s="204"/>
      <c r="I769" s="207"/>
      <c r="J769" s="218">
        <f>BK769</f>
        <v>0</v>
      </c>
      <c r="K769" s="204"/>
      <c r="L769" s="209"/>
      <c r="M769" s="210"/>
      <c r="N769" s="211"/>
      <c r="O769" s="211"/>
      <c r="P769" s="212">
        <f>SUM(P770:P775)</f>
        <v>0</v>
      </c>
      <c r="Q769" s="211"/>
      <c r="R769" s="212">
        <f>SUM(R770:R775)</f>
        <v>0</v>
      </c>
      <c r="S769" s="211"/>
      <c r="T769" s="213">
        <f>SUM(T770:T775)</f>
        <v>0</v>
      </c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R769" s="214" t="s">
        <v>88</v>
      </c>
      <c r="AT769" s="215" t="s">
        <v>77</v>
      </c>
      <c r="AU769" s="215" t="s">
        <v>86</v>
      </c>
      <c r="AY769" s="214" t="s">
        <v>190</v>
      </c>
      <c r="BK769" s="216">
        <f>SUM(BK770:BK775)</f>
        <v>0</v>
      </c>
    </row>
    <row r="770" s="2" customFormat="1" ht="16.5" customHeight="1">
      <c r="A770" s="39"/>
      <c r="B770" s="40"/>
      <c r="C770" s="219" t="s">
        <v>459</v>
      </c>
      <c r="D770" s="219" t="s">
        <v>193</v>
      </c>
      <c r="E770" s="220" t="s">
        <v>1288</v>
      </c>
      <c r="F770" s="221" t="s">
        <v>1289</v>
      </c>
      <c r="G770" s="222" t="s">
        <v>244</v>
      </c>
      <c r="H770" s="223">
        <v>0.72999999999999998</v>
      </c>
      <c r="I770" s="224"/>
      <c r="J770" s="225">
        <f>ROUND(I770*H770,2)</f>
        <v>0</v>
      </c>
      <c r="K770" s="221" t="s">
        <v>1</v>
      </c>
      <c r="L770" s="45"/>
      <c r="M770" s="226" t="s">
        <v>1</v>
      </c>
      <c r="N770" s="227" t="s">
        <v>43</v>
      </c>
      <c r="O770" s="92"/>
      <c r="P770" s="228">
        <f>O770*H770</f>
        <v>0</v>
      </c>
      <c r="Q770" s="228">
        <v>0</v>
      </c>
      <c r="R770" s="228">
        <f>Q770*H770</f>
        <v>0</v>
      </c>
      <c r="S770" s="228">
        <v>0</v>
      </c>
      <c r="T770" s="229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30" t="s">
        <v>210</v>
      </c>
      <c r="AT770" s="230" t="s">
        <v>193</v>
      </c>
      <c r="AU770" s="230" t="s">
        <v>88</v>
      </c>
      <c r="AY770" s="18" t="s">
        <v>190</v>
      </c>
      <c r="BE770" s="231">
        <f>IF(N770="základní",J770,0)</f>
        <v>0</v>
      </c>
      <c r="BF770" s="231">
        <f>IF(N770="snížená",J770,0)</f>
        <v>0</v>
      </c>
      <c r="BG770" s="231">
        <f>IF(N770="zákl. přenesená",J770,0)</f>
        <v>0</v>
      </c>
      <c r="BH770" s="231">
        <f>IF(N770="sníž. přenesená",J770,0)</f>
        <v>0</v>
      </c>
      <c r="BI770" s="231">
        <f>IF(N770="nulová",J770,0)</f>
        <v>0</v>
      </c>
      <c r="BJ770" s="18" t="s">
        <v>86</v>
      </c>
      <c r="BK770" s="231">
        <f>ROUND(I770*H770,2)</f>
        <v>0</v>
      </c>
      <c r="BL770" s="18" t="s">
        <v>210</v>
      </c>
      <c r="BM770" s="230" t="s">
        <v>1290</v>
      </c>
    </row>
    <row r="771" s="2" customFormat="1" ht="21.75" customHeight="1">
      <c r="A771" s="39"/>
      <c r="B771" s="40"/>
      <c r="C771" s="255" t="s">
        <v>1291</v>
      </c>
      <c r="D771" s="255" t="s">
        <v>299</v>
      </c>
      <c r="E771" s="256" t="s">
        <v>1292</v>
      </c>
      <c r="F771" s="257" t="s">
        <v>1293</v>
      </c>
      <c r="G771" s="258" t="s">
        <v>292</v>
      </c>
      <c r="H771" s="259">
        <v>86.75</v>
      </c>
      <c r="I771" s="260"/>
      <c r="J771" s="261">
        <f>ROUND(I771*H771,2)</f>
        <v>0</v>
      </c>
      <c r="K771" s="257" t="s">
        <v>1</v>
      </c>
      <c r="L771" s="262"/>
      <c r="M771" s="263" t="s">
        <v>1</v>
      </c>
      <c r="N771" s="264" t="s">
        <v>43</v>
      </c>
      <c r="O771" s="92"/>
      <c r="P771" s="228">
        <f>O771*H771</f>
        <v>0</v>
      </c>
      <c r="Q771" s="228">
        <v>0</v>
      </c>
      <c r="R771" s="228">
        <f>Q771*H771</f>
        <v>0</v>
      </c>
      <c r="S771" s="228">
        <v>0</v>
      </c>
      <c r="T771" s="229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0" t="s">
        <v>202</v>
      </c>
      <c r="AT771" s="230" t="s">
        <v>299</v>
      </c>
      <c r="AU771" s="230" t="s">
        <v>88</v>
      </c>
      <c r="AY771" s="18" t="s">
        <v>190</v>
      </c>
      <c r="BE771" s="231">
        <f>IF(N771="základní",J771,0)</f>
        <v>0</v>
      </c>
      <c r="BF771" s="231">
        <f>IF(N771="snížená",J771,0)</f>
        <v>0</v>
      </c>
      <c r="BG771" s="231">
        <f>IF(N771="zákl. přenesená",J771,0)</f>
        <v>0</v>
      </c>
      <c r="BH771" s="231">
        <f>IF(N771="sníž. přenesená",J771,0)</f>
        <v>0</v>
      </c>
      <c r="BI771" s="231">
        <f>IF(N771="nulová",J771,0)</f>
        <v>0</v>
      </c>
      <c r="BJ771" s="18" t="s">
        <v>86</v>
      </c>
      <c r="BK771" s="231">
        <f>ROUND(I771*H771,2)</f>
        <v>0</v>
      </c>
      <c r="BL771" s="18" t="s">
        <v>210</v>
      </c>
      <c r="BM771" s="230" t="s">
        <v>1294</v>
      </c>
    </row>
    <row r="772" s="2" customFormat="1">
      <c r="A772" s="39"/>
      <c r="B772" s="40"/>
      <c r="C772" s="41"/>
      <c r="D772" s="234" t="s">
        <v>508</v>
      </c>
      <c r="E772" s="41"/>
      <c r="F772" s="265" t="s">
        <v>1150</v>
      </c>
      <c r="G772" s="41"/>
      <c r="H772" s="41"/>
      <c r="I772" s="266"/>
      <c r="J772" s="41"/>
      <c r="K772" s="41"/>
      <c r="L772" s="45"/>
      <c r="M772" s="267"/>
      <c r="N772" s="268"/>
      <c r="O772" s="92"/>
      <c r="P772" s="92"/>
      <c r="Q772" s="92"/>
      <c r="R772" s="92"/>
      <c r="S772" s="92"/>
      <c r="T772" s="93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508</v>
      </c>
      <c r="AU772" s="18" t="s">
        <v>88</v>
      </c>
    </row>
    <row r="773" s="2" customFormat="1" ht="33" customHeight="1">
      <c r="A773" s="39"/>
      <c r="B773" s="40"/>
      <c r="C773" s="219" t="s">
        <v>463</v>
      </c>
      <c r="D773" s="219" t="s">
        <v>193</v>
      </c>
      <c r="E773" s="220" t="s">
        <v>1143</v>
      </c>
      <c r="F773" s="221" t="s">
        <v>1144</v>
      </c>
      <c r="G773" s="222" t="s">
        <v>292</v>
      </c>
      <c r="H773" s="223">
        <v>82.620000000000005</v>
      </c>
      <c r="I773" s="224"/>
      <c r="J773" s="225">
        <f>ROUND(I773*H773,2)</f>
        <v>0</v>
      </c>
      <c r="K773" s="221" t="s">
        <v>197</v>
      </c>
      <c r="L773" s="45"/>
      <c r="M773" s="226" t="s">
        <v>1</v>
      </c>
      <c r="N773" s="227" t="s">
        <v>43</v>
      </c>
      <c r="O773" s="92"/>
      <c r="P773" s="228">
        <f>O773*H773</f>
        <v>0</v>
      </c>
      <c r="Q773" s="228">
        <v>0</v>
      </c>
      <c r="R773" s="228">
        <f>Q773*H773</f>
        <v>0</v>
      </c>
      <c r="S773" s="228">
        <v>0</v>
      </c>
      <c r="T773" s="229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30" t="s">
        <v>210</v>
      </c>
      <c r="AT773" s="230" t="s">
        <v>193</v>
      </c>
      <c r="AU773" s="230" t="s">
        <v>88</v>
      </c>
      <c r="AY773" s="18" t="s">
        <v>190</v>
      </c>
      <c r="BE773" s="231">
        <f>IF(N773="základní",J773,0)</f>
        <v>0</v>
      </c>
      <c r="BF773" s="231">
        <f>IF(N773="snížená",J773,0)</f>
        <v>0</v>
      </c>
      <c r="BG773" s="231">
        <f>IF(N773="zákl. přenesená",J773,0)</f>
        <v>0</v>
      </c>
      <c r="BH773" s="231">
        <f>IF(N773="sníž. přenesená",J773,0)</f>
        <v>0</v>
      </c>
      <c r="BI773" s="231">
        <f>IF(N773="nulová",J773,0)</f>
        <v>0</v>
      </c>
      <c r="BJ773" s="18" t="s">
        <v>86</v>
      </c>
      <c r="BK773" s="231">
        <f>ROUND(I773*H773,2)</f>
        <v>0</v>
      </c>
      <c r="BL773" s="18" t="s">
        <v>210</v>
      </c>
      <c r="BM773" s="230" t="s">
        <v>1295</v>
      </c>
    </row>
    <row r="774" s="2" customFormat="1" ht="33" customHeight="1">
      <c r="A774" s="39"/>
      <c r="B774" s="40"/>
      <c r="C774" s="219" t="s">
        <v>1296</v>
      </c>
      <c r="D774" s="219" t="s">
        <v>193</v>
      </c>
      <c r="E774" s="220" t="s">
        <v>1143</v>
      </c>
      <c r="F774" s="221" t="s">
        <v>1144</v>
      </c>
      <c r="G774" s="222" t="s">
        <v>292</v>
      </c>
      <c r="H774" s="223">
        <v>0</v>
      </c>
      <c r="I774" s="224"/>
      <c r="J774" s="225">
        <f>ROUND(I774*H774,2)</f>
        <v>0</v>
      </c>
      <c r="K774" s="221" t="s">
        <v>197</v>
      </c>
      <c r="L774" s="45"/>
      <c r="M774" s="226" t="s">
        <v>1</v>
      </c>
      <c r="N774" s="227" t="s">
        <v>43</v>
      </c>
      <c r="O774" s="92"/>
      <c r="P774" s="228">
        <f>O774*H774</f>
        <v>0</v>
      </c>
      <c r="Q774" s="228">
        <v>0</v>
      </c>
      <c r="R774" s="228">
        <f>Q774*H774</f>
        <v>0</v>
      </c>
      <c r="S774" s="228">
        <v>0</v>
      </c>
      <c r="T774" s="229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30" t="s">
        <v>210</v>
      </c>
      <c r="AT774" s="230" t="s">
        <v>193</v>
      </c>
      <c r="AU774" s="230" t="s">
        <v>88</v>
      </c>
      <c r="AY774" s="18" t="s">
        <v>190</v>
      </c>
      <c r="BE774" s="231">
        <f>IF(N774="základní",J774,0)</f>
        <v>0</v>
      </c>
      <c r="BF774" s="231">
        <f>IF(N774="snížená",J774,0)</f>
        <v>0</v>
      </c>
      <c r="BG774" s="231">
        <f>IF(N774="zákl. přenesená",J774,0)</f>
        <v>0</v>
      </c>
      <c r="BH774" s="231">
        <f>IF(N774="sníž. přenesená",J774,0)</f>
        <v>0</v>
      </c>
      <c r="BI774" s="231">
        <f>IF(N774="nulová",J774,0)</f>
        <v>0</v>
      </c>
      <c r="BJ774" s="18" t="s">
        <v>86</v>
      </c>
      <c r="BK774" s="231">
        <f>ROUND(I774*H774,2)</f>
        <v>0</v>
      </c>
      <c r="BL774" s="18" t="s">
        <v>210</v>
      </c>
      <c r="BM774" s="230" t="s">
        <v>1297</v>
      </c>
    </row>
    <row r="775" s="2" customFormat="1" ht="24.15" customHeight="1">
      <c r="A775" s="39"/>
      <c r="B775" s="40"/>
      <c r="C775" s="219" t="s">
        <v>468</v>
      </c>
      <c r="D775" s="219" t="s">
        <v>193</v>
      </c>
      <c r="E775" s="220" t="s">
        <v>617</v>
      </c>
      <c r="F775" s="221" t="s">
        <v>618</v>
      </c>
      <c r="G775" s="222" t="s">
        <v>595</v>
      </c>
      <c r="H775" s="269"/>
      <c r="I775" s="224"/>
      <c r="J775" s="225">
        <f>ROUND(I775*H775,2)</f>
        <v>0</v>
      </c>
      <c r="K775" s="221" t="s">
        <v>197</v>
      </c>
      <c r="L775" s="45"/>
      <c r="M775" s="226" t="s">
        <v>1</v>
      </c>
      <c r="N775" s="227" t="s">
        <v>43</v>
      </c>
      <c r="O775" s="92"/>
      <c r="P775" s="228">
        <f>O775*H775</f>
        <v>0</v>
      </c>
      <c r="Q775" s="228">
        <v>0</v>
      </c>
      <c r="R775" s="228">
        <f>Q775*H775</f>
        <v>0</v>
      </c>
      <c r="S775" s="228">
        <v>0</v>
      </c>
      <c r="T775" s="229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0" t="s">
        <v>198</v>
      </c>
      <c r="AT775" s="230" t="s">
        <v>193</v>
      </c>
      <c r="AU775" s="230" t="s">
        <v>88</v>
      </c>
      <c r="AY775" s="18" t="s">
        <v>190</v>
      </c>
      <c r="BE775" s="231">
        <f>IF(N775="základní",J775,0)</f>
        <v>0</v>
      </c>
      <c r="BF775" s="231">
        <f>IF(N775="snížená",J775,0)</f>
        <v>0</v>
      </c>
      <c r="BG775" s="231">
        <f>IF(N775="zákl. přenesená",J775,0)</f>
        <v>0</v>
      </c>
      <c r="BH775" s="231">
        <f>IF(N775="sníž. přenesená",J775,0)</f>
        <v>0</v>
      </c>
      <c r="BI775" s="231">
        <f>IF(N775="nulová",J775,0)</f>
        <v>0</v>
      </c>
      <c r="BJ775" s="18" t="s">
        <v>86</v>
      </c>
      <c r="BK775" s="231">
        <f>ROUND(I775*H775,2)</f>
        <v>0</v>
      </c>
      <c r="BL775" s="18" t="s">
        <v>198</v>
      </c>
      <c r="BM775" s="230" t="s">
        <v>1298</v>
      </c>
    </row>
    <row r="776" s="12" customFormat="1" ht="22.8" customHeight="1">
      <c r="A776" s="12"/>
      <c r="B776" s="203"/>
      <c r="C776" s="204"/>
      <c r="D776" s="205" t="s">
        <v>77</v>
      </c>
      <c r="E776" s="217" t="s">
        <v>620</v>
      </c>
      <c r="F776" s="217" t="s">
        <v>621</v>
      </c>
      <c r="G776" s="204"/>
      <c r="H776" s="204"/>
      <c r="I776" s="207"/>
      <c r="J776" s="218">
        <f>BK776</f>
        <v>0</v>
      </c>
      <c r="K776" s="204"/>
      <c r="L776" s="209"/>
      <c r="M776" s="210"/>
      <c r="N776" s="211"/>
      <c r="O776" s="211"/>
      <c r="P776" s="212">
        <f>SUM(P777:P778)</f>
        <v>0</v>
      </c>
      <c r="Q776" s="211"/>
      <c r="R776" s="212">
        <f>SUM(R777:R778)</f>
        <v>0.0174875</v>
      </c>
      <c r="S776" s="211"/>
      <c r="T776" s="213">
        <f>SUM(T777:T778)</f>
        <v>0</v>
      </c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R776" s="214" t="s">
        <v>88</v>
      </c>
      <c r="AT776" s="215" t="s">
        <v>77</v>
      </c>
      <c r="AU776" s="215" t="s">
        <v>86</v>
      </c>
      <c r="AY776" s="214" t="s">
        <v>190</v>
      </c>
      <c r="BK776" s="216">
        <f>SUM(BK777:BK778)</f>
        <v>0</v>
      </c>
    </row>
    <row r="777" s="2" customFormat="1" ht="24.15" customHeight="1">
      <c r="A777" s="39"/>
      <c r="B777" s="40"/>
      <c r="C777" s="219" t="s">
        <v>1299</v>
      </c>
      <c r="D777" s="219" t="s">
        <v>193</v>
      </c>
      <c r="E777" s="220" t="s">
        <v>1300</v>
      </c>
      <c r="F777" s="221" t="s">
        <v>1301</v>
      </c>
      <c r="G777" s="222" t="s">
        <v>292</v>
      </c>
      <c r="H777" s="223">
        <v>69.950000000000003</v>
      </c>
      <c r="I777" s="224"/>
      <c r="J777" s="225">
        <f>ROUND(I777*H777,2)</f>
        <v>0</v>
      </c>
      <c r="K777" s="221" t="s">
        <v>197</v>
      </c>
      <c r="L777" s="45"/>
      <c r="M777" s="226" t="s">
        <v>1</v>
      </c>
      <c r="N777" s="227" t="s">
        <v>43</v>
      </c>
      <c r="O777" s="92"/>
      <c r="P777" s="228">
        <f>O777*H777</f>
        <v>0</v>
      </c>
      <c r="Q777" s="228">
        <v>0.00012</v>
      </c>
      <c r="R777" s="228">
        <f>Q777*H777</f>
        <v>0.0083940000000000004</v>
      </c>
      <c r="S777" s="228">
        <v>0</v>
      </c>
      <c r="T777" s="229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30" t="s">
        <v>210</v>
      </c>
      <c r="AT777" s="230" t="s">
        <v>193</v>
      </c>
      <c r="AU777" s="230" t="s">
        <v>88</v>
      </c>
      <c r="AY777" s="18" t="s">
        <v>190</v>
      </c>
      <c r="BE777" s="231">
        <f>IF(N777="základní",J777,0)</f>
        <v>0</v>
      </c>
      <c r="BF777" s="231">
        <f>IF(N777="snížená",J777,0)</f>
        <v>0</v>
      </c>
      <c r="BG777" s="231">
        <f>IF(N777="zákl. přenesená",J777,0)</f>
        <v>0</v>
      </c>
      <c r="BH777" s="231">
        <f>IF(N777="sníž. přenesená",J777,0)</f>
        <v>0</v>
      </c>
      <c r="BI777" s="231">
        <f>IF(N777="nulová",J777,0)</f>
        <v>0</v>
      </c>
      <c r="BJ777" s="18" t="s">
        <v>86</v>
      </c>
      <c r="BK777" s="231">
        <f>ROUND(I777*H777,2)</f>
        <v>0</v>
      </c>
      <c r="BL777" s="18" t="s">
        <v>210</v>
      </c>
      <c r="BM777" s="230" t="s">
        <v>1302</v>
      </c>
    </row>
    <row r="778" s="2" customFormat="1" ht="24.15" customHeight="1">
      <c r="A778" s="39"/>
      <c r="B778" s="40"/>
      <c r="C778" s="219" t="s">
        <v>472</v>
      </c>
      <c r="D778" s="219" t="s">
        <v>193</v>
      </c>
      <c r="E778" s="220" t="s">
        <v>1303</v>
      </c>
      <c r="F778" s="221" t="s">
        <v>1304</v>
      </c>
      <c r="G778" s="222" t="s">
        <v>292</v>
      </c>
      <c r="H778" s="223">
        <v>69.950000000000003</v>
      </c>
      <c r="I778" s="224"/>
      <c r="J778" s="225">
        <f>ROUND(I778*H778,2)</f>
        <v>0</v>
      </c>
      <c r="K778" s="221" t="s">
        <v>197</v>
      </c>
      <c r="L778" s="45"/>
      <c r="M778" s="226" t="s">
        <v>1</v>
      </c>
      <c r="N778" s="227" t="s">
        <v>43</v>
      </c>
      <c r="O778" s="92"/>
      <c r="P778" s="228">
        <f>O778*H778</f>
        <v>0</v>
      </c>
      <c r="Q778" s="228">
        <v>0.00012999999999999999</v>
      </c>
      <c r="R778" s="228">
        <f>Q778*H778</f>
        <v>0.0090934999999999992</v>
      </c>
      <c r="S778" s="228">
        <v>0</v>
      </c>
      <c r="T778" s="229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30" t="s">
        <v>210</v>
      </c>
      <c r="AT778" s="230" t="s">
        <v>193</v>
      </c>
      <c r="AU778" s="230" t="s">
        <v>88</v>
      </c>
      <c r="AY778" s="18" t="s">
        <v>190</v>
      </c>
      <c r="BE778" s="231">
        <f>IF(N778="základní",J778,0)</f>
        <v>0</v>
      </c>
      <c r="BF778" s="231">
        <f>IF(N778="snížená",J778,0)</f>
        <v>0</v>
      </c>
      <c r="BG778" s="231">
        <f>IF(N778="zákl. přenesená",J778,0)</f>
        <v>0</v>
      </c>
      <c r="BH778" s="231">
        <f>IF(N778="sníž. přenesená",J778,0)</f>
        <v>0</v>
      </c>
      <c r="BI778" s="231">
        <f>IF(N778="nulová",J778,0)</f>
        <v>0</v>
      </c>
      <c r="BJ778" s="18" t="s">
        <v>86</v>
      </c>
      <c r="BK778" s="231">
        <f>ROUND(I778*H778,2)</f>
        <v>0</v>
      </c>
      <c r="BL778" s="18" t="s">
        <v>210</v>
      </c>
      <c r="BM778" s="230" t="s">
        <v>1305</v>
      </c>
    </row>
    <row r="779" s="12" customFormat="1" ht="22.8" customHeight="1">
      <c r="A779" s="12"/>
      <c r="B779" s="203"/>
      <c r="C779" s="204"/>
      <c r="D779" s="205" t="s">
        <v>77</v>
      </c>
      <c r="E779" s="217" t="s">
        <v>602</v>
      </c>
      <c r="F779" s="217" t="s">
        <v>1109</v>
      </c>
      <c r="G779" s="204"/>
      <c r="H779" s="204"/>
      <c r="I779" s="207"/>
      <c r="J779" s="218">
        <f>BK779</f>
        <v>0</v>
      </c>
      <c r="K779" s="204"/>
      <c r="L779" s="209"/>
      <c r="M779" s="210"/>
      <c r="N779" s="211"/>
      <c r="O779" s="211"/>
      <c r="P779" s="212">
        <f>SUM(P780:P785)</f>
        <v>0</v>
      </c>
      <c r="Q779" s="211"/>
      <c r="R779" s="212">
        <f>SUM(R780:R785)</f>
        <v>0</v>
      </c>
      <c r="S779" s="211"/>
      <c r="T779" s="213">
        <f>SUM(T780:T785)</f>
        <v>0</v>
      </c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R779" s="214" t="s">
        <v>86</v>
      </c>
      <c r="AT779" s="215" t="s">
        <v>77</v>
      </c>
      <c r="AU779" s="215" t="s">
        <v>86</v>
      </c>
      <c r="AY779" s="214" t="s">
        <v>190</v>
      </c>
      <c r="BK779" s="216">
        <f>SUM(BK780:BK785)</f>
        <v>0</v>
      </c>
    </row>
    <row r="780" s="2" customFormat="1" ht="24.15" customHeight="1">
      <c r="A780" s="39"/>
      <c r="B780" s="40"/>
      <c r="C780" s="219" t="s">
        <v>1306</v>
      </c>
      <c r="D780" s="219" t="s">
        <v>193</v>
      </c>
      <c r="E780" s="220" t="s">
        <v>1307</v>
      </c>
      <c r="F780" s="221" t="s">
        <v>1308</v>
      </c>
      <c r="G780" s="222" t="s">
        <v>224</v>
      </c>
      <c r="H780" s="223">
        <v>93.099999999999994</v>
      </c>
      <c r="I780" s="224"/>
      <c r="J780" s="225">
        <f>ROUND(I780*H780,2)</f>
        <v>0</v>
      </c>
      <c r="K780" s="221" t="s">
        <v>197</v>
      </c>
      <c r="L780" s="45"/>
      <c r="M780" s="226" t="s">
        <v>1</v>
      </c>
      <c r="N780" s="227" t="s">
        <v>43</v>
      </c>
      <c r="O780" s="92"/>
      <c r="P780" s="228">
        <f>O780*H780</f>
        <v>0</v>
      </c>
      <c r="Q780" s="228">
        <v>0</v>
      </c>
      <c r="R780" s="228">
        <f>Q780*H780</f>
        <v>0</v>
      </c>
      <c r="S780" s="228">
        <v>0</v>
      </c>
      <c r="T780" s="229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30" t="s">
        <v>210</v>
      </c>
      <c r="AT780" s="230" t="s">
        <v>193</v>
      </c>
      <c r="AU780" s="230" t="s">
        <v>88</v>
      </c>
      <c r="AY780" s="18" t="s">
        <v>190</v>
      </c>
      <c r="BE780" s="231">
        <f>IF(N780="základní",J780,0)</f>
        <v>0</v>
      </c>
      <c r="BF780" s="231">
        <f>IF(N780="snížená",J780,0)</f>
        <v>0</v>
      </c>
      <c r="BG780" s="231">
        <f>IF(N780="zákl. přenesená",J780,0)</f>
        <v>0</v>
      </c>
      <c r="BH780" s="231">
        <f>IF(N780="sníž. přenesená",J780,0)</f>
        <v>0</v>
      </c>
      <c r="BI780" s="231">
        <f>IF(N780="nulová",J780,0)</f>
        <v>0</v>
      </c>
      <c r="BJ780" s="18" t="s">
        <v>86</v>
      </c>
      <c r="BK780" s="231">
        <f>ROUND(I780*H780,2)</f>
        <v>0</v>
      </c>
      <c r="BL780" s="18" t="s">
        <v>210</v>
      </c>
      <c r="BM780" s="230" t="s">
        <v>1309</v>
      </c>
    </row>
    <row r="781" s="2" customFormat="1" ht="37.8" customHeight="1">
      <c r="A781" s="39"/>
      <c r="B781" s="40"/>
      <c r="C781" s="219" t="s">
        <v>482</v>
      </c>
      <c r="D781" s="219" t="s">
        <v>193</v>
      </c>
      <c r="E781" s="220" t="s">
        <v>1310</v>
      </c>
      <c r="F781" s="221" t="s">
        <v>1311</v>
      </c>
      <c r="G781" s="222" t="s">
        <v>224</v>
      </c>
      <c r="H781" s="223">
        <v>93.099999999999994</v>
      </c>
      <c r="I781" s="224"/>
      <c r="J781" s="225">
        <f>ROUND(I781*H781,2)</f>
        <v>0</v>
      </c>
      <c r="K781" s="221" t="s">
        <v>197</v>
      </c>
      <c r="L781" s="45"/>
      <c r="M781" s="226" t="s">
        <v>1</v>
      </c>
      <c r="N781" s="227" t="s">
        <v>43</v>
      </c>
      <c r="O781" s="92"/>
      <c r="P781" s="228">
        <f>O781*H781</f>
        <v>0</v>
      </c>
      <c r="Q781" s="228">
        <v>0</v>
      </c>
      <c r="R781" s="228">
        <f>Q781*H781</f>
        <v>0</v>
      </c>
      <c r="S781" s="228">
        <v>0</v>
      </c>
      <c r="T781" s="229">
        <f>S781*H781</f>
        <v>0</v>
      </c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R781" s="230" t="s">
        <v>210</v>
      </c>
      <c r="AT781" s="230" t="s">
        <v>193</v>
      </c>
      <c r="AU781" s="230" t="s">
        <v>88</v>
      </c>
      <c r="AY781" s="18" t="s">
        <v>190</v>
      </c>
      <c r="BE781" s="231">
        <f>IF(N781="základní",J781,0)</f>
        <v>0</v>
      </c>
      <c r="BF781" s="231">
        <f>IF(N781="snížená",J781,0)</f>
        <v>0</v>
      </c>
      <c r="BG781" s="231">
        <f>IF(N781="zákl. přenesená",J781,0)</f>
        <v>0</v>
      </c>
      <c r="BH781" s="231">
        <f>IF(N781="sníž. přenesená",J781,0)</f>
        <v>0</v>
      </c>
      <c r="BI781" s="231">
        <f>IF(N781="nulová",J781,0)</f>
        <v>0</v>
      </c>
      <c r="BJ781" s="18" t="s">
        <v>86</v>
      </c>
      <c r="BK781" s="231">
        <f>ROUND(I781*H781,2)</f>
        <v>0</v>
      </c>
      <c r="BL781" s="18" t="s">
        <v>210</v>
      </c>
      <c r="BM781" s="230" t="s">
        <v>1312</v>
      </c>
    </row>
    <row r="782" s="2" customFormat="1" ht="33" customHeight="1">
      <c r="A782" s="39"/>
      <c r="B782" s="40"/>
      <c r="C782" s="219" t="s">
        <v>1313</v>
      </c>
      <c r="D782" s="219" t="s">
        <v>193</v>
      </c>
      <c r="E782" s="220" t="s">
        <v>1314</v>
      </c>
      <c r="F782" s="221" t="s">
        <v>1315</v>
      </c>
      <c r="G782" s="222" t="s">
        <v>224</v>
      </c>
      <c r="H782" s="223">
        <v>93.099999999999994</v>
      </c>
      <c r="I782" s="224"/>
      <c r="J782" s="225">
        <f>ROUND(I782*H782,2)</f>
        <v>0</v>
      </c>
      <c r="K782" s="221" t="s">
        <v>197</v>
      </c>
      <c r="L782" s="45"/>
      <c r="M782" s="226" t="s">
        <v>1</v>
      </c>
      <c r="N782" s="227" t="s">
        <v>43</v>
      </c>
      <c r="O782" s="92"/>
      <c r="P782" s="228">
        <f>O782*H782</f>
        <v>0</v>
      </c>
      <c r="Q782" s="228">
        <v>0</v>
      </c>
      <c r="R782" s="228">
        <f>Q782*H782</f>
        <v>0</v>
      </c>
      <c r="S782" s="228">
        <v>0</v>
      </c>
      <c r="T782" s="229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0" t="s">
        <v>210</v>
      </c>
      <c r="AT782" s="230" t="s">
        <v>193</v>
      </c>
      <c r="AU782" s="230" t="s">
        <v>88</v>
      </c>
      <c r="AY782" s="18" t="s">
        <v>190</v>
      </c>
      <c r="BE782" s="231">
        <f>IF(N782="základní",J782,0)</f>
        <v>0</v>
      </c>
      <c r="BF782" s="231">
        <f>IF(N782="snížená",J782,0)</f>
        <v>0</v>
      </c>
      <c r="BG782" s="231">
        <f>IF(N782="zákl. přenesená",J782,0)</f>
        <v>0</v>
      </c>
      <c r="BH782" s="231">
        <f>IF(N782="sníž. přenesená",J782,0)</f>
        <v>0</v>
      </c>
      <c r="BI782" s="231">
        <f>IF(N782="nulová",J782,0)</f>
        <v>0</v>
      </c>
      <c r="BJ782" s="18" t="s">
        <v>86</v>
      </c>
      <c r="BK782" s="231">
        <f>ROUND(I782*H782,2)</f>
        <v>0</v>
      </c>
      <c r="BL782" s="18" t="s">
        <v>210</v>
      </c>
      <c r="BM782" s="230" t="s">
        <v>1316</v>
      </c>
    </row>
    <row r="783" s="2" customFormat="1" ht="37.8" customHeight="1">
      <c r="A783" s="39"/>
      <c r="B783" s="40"/>
      <c r="C783" s="219" t="s">
        <v>486</v>
      </c>
      <c r="D783" s="219" t="s">
        <v>193</v>
      </c>
      <c r="E783" s="220" t="s">
        <v>1317</v>
      </c>
      <c r="F783" s="221" t="s">
        <v>1318</v>
      </c>
      <c r="G783" s="222" t="s">
        <v>292</v>
      </c>
      <c r="H783" s="223">
        <v>26.600000000000001</v>
      </c>
      <c r="I783" s="224"/>
      <c r="J783" s="225">
        <f>ROUND(I783*H783,2)</f>
        <v>0</v>
      </c>
      <c r="K783" s="221" t="s">
        <v>197</v>
      </c>
      <c r="L783" s="45"/>
      <c r="M783" s="226" t="s">
        <v>1</v>
      </c>
      <c r="N783" s="227" t="s">
        <v>43</v>
      </c>
      <c r="O783" s="92"/>
      <c r="P783" s="228">
        <f>O783*H783</f>
        <v>0</v>
      </c>
      <c r="Q783" s="228">
        <v>0</v>
      </c>
      <c r="R783" s="228">
        <f>Q783*H783</f>
        <v>0</v>
      </c>
      <c r="S783" s="228">
        <v>0</v>
      </c>
      <c r="T783" s="229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30" t="s">
        <v>210</v>
      </c>
      <c r="AT783" s="230" t="s">
        <v>193</v>
      </c>
      <c r="AU783" s="230" t="s">
        <v>88</v>
      </c>
      <c r="AY783" s="18" t="s">
        <v>190</v>
      </c>
      <c r="BE783" s="231">
        <f>IF(N783="základní",J783,0)</f>
        <v>0</v>
      </c>
      <c r="BF783" s="231">
        <f>IF(N783="snížená",J783,0)</f>
        <v>0</v>
      </c>
      <c r="BG783" s="231">
        <f>IF(N783="zákl. přenesená",J783,0)</f>
        <v>0</v>
      </c>
      <c r="BH783" s="231">
        <f>IF(N783="sníž. přenesená",J783,0)</f>
        <v>0</v>
      </c>
      <c r="BI783" s="231">
        <f>IF(N783="nulová",J783,0)</f>
        <v>0</v>
      </c>
      <c r="BJ783" s="18" t="s">
        <v>86</v>
      </c>
      <c r="BK783" s="231">
        <f>ROUND(I783*H783,2)</f>
        <v>0</v>
      </c>
      <c r="BL783" s="18" t="s">
        <v>210</v>
      </c>
      <c r="BM783" s="230" t="s">
        <v>1319</v>
      </c>
    </row>
    <row r="784" s="2" customFormat="1" ht="37.8" customHeight="1">
      <c r="A784" s="39"/>
      <c r="B784" s="40"/>
      <c r="C784" s="219" t="s">
        <v>1320</v>
      </c>
      <c r="D784" s="219" t="s">
        <v>193</v>
      </c>
      <c r="E784" s="220" t="s">
        <v>1321</v>
      </c>
      <c r="F784" s="221" t="s">
        <v>1322</v>
      </c>
      <c r="G784" s="222" t="s">
        <v>292</v>
      </c>
      <c r="H784" s="223">
        <v>26.600000000000001</v>
      </c>
      <c r="I784" s="224"/>
      <c r="J784" s="225">
        <f>ROUND(I784*H784,2)</f>
        <v>0</v>
      </c>
      <c r="K784" s="221" t="s">
        <v>197</v>
      </c>
      <c r="L784" s="45"/>
      <c r="M784" s="226" t="s">
        <v>1</v>
      </c>
      <c r="N784" s="227" t="s">
        <v>43</v>
      </c>
      <c r="O784" s="92"/>
      <c r="P784" s="228">
        <f>O784*H784</f>
        <v>0</v>
      </c>
      <c r="Q784" s="228">
        <v>0</v>
      </c>
      <c r="R784" s="228">
        <f>Q784*H784</f>
        <v>0</v>
      </c>
      <c r="S784" s="228">
        <v>0</v>
      </c>
      <c r="T784" s="229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0" t="s">
        <v>210</v>
      </c>
      <c r="AT784" s="230" t="s">
        <v>193</v>
      </c>
      <c r="AU784" s="230" t="s">
        <v>88</v>
      </c>
      <c r="AY784" s="18" t="s">
        <v>190</v>
      </c>
      <c r="BE784" s="231">
        <f>IF(N784="základní",J784,0)</f>
        <v>0</v>
      </c>
      <c r="BF784" s="231">
        <f>IF(N784="snížená",J784,0)</f>
        <v>0</v>
      </c>
      <c r="BG784" s="231">
        <f>IF(N784="zákl. přenesená",J784,0)</f>
        <v>0</v>
      </c>
      <c r="BH784" s="231">
        <f>IF(N784="sníž. přenesená",J784,0)</f>
        <v>0</v>
      </c>
      <c r="BI784" s="231">
        <f>IF(N784="nulová",J784,0)</f>
        <v>0</v>
      </c>
      <c r="BJ784" s="18" t="s">
        <v>86</v>
      </c>
      <c r="BK784" s="231">
        <f>ROUND(I784*H784,2)</f>
        <v>0</v>
      </c>
      <c r="BL784" s="18" t="s">
        <v>210</v>
      </c>
      <c r="BM784" s="230" t="s">
        <v>1323</v>
      </c>
    </row>
    <row r="785" s="2" customFormat="1" ht="37.8" customHeight="1">
      <c r="A785" s="39"/>
      <c r="B785" s="40"/>
      <c r="C785" s="219" t="s">
        <v>1324</v>
      </c>
      <c r="D785" s="219" t="s">
        <v>193</v>
      </c>
      <c r="E785" s="220" t="s">
        <v>1325</v>
      </c>
      <c r="F785" s="221" t="s">
        <v>1326</v>
      </c>
      <c r="G785" s="222" t="s">
        <v>292</v>
      </c>
      <c r="H785" s="223">
        <v>26.600000000000001</v>
      </c>
      <c r="I785" s="224"/>
      <c r="J785" s="225">
        <f>ROUND(I785*H785,2)</f>
        <v>0</v>
      </c>
      <c r="K785" s="221" t="s">
        <v>197</v>
      </c>
      <c r="L785" s="45"/>
      <c r="M785" s="226" t="s">
        <v>1</v>
      </c>
      <c r="N785" s="227" t="s">
        <v>43</v>
      </c>
      <c r="O785" s="92"/>
      <c r="P785" s="228">
        <f>O785*H785</f>
        <v>0</v>
      </c>
      <c r="Q785" s="228">
        <v>0</v>
      </c>
      <c r="R785" s="228">
        <f>Q785*H785</f>
        <v>0</v>
      </c>
      <c r="S785" s="228">
        <v>0</v>
      </c>
      <c r="T785" s="229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30" t="s">
        <v>210</v>
      </c>
      <c r="AT785" s="230" t="s">
        <v>193</v>
      </c>
      <c r="AU785" s="230" t="s">
        <v>88</v>
      </c>
      <c r="AY785" s="18" t="s">
        <v>190</v>
      </c>
      <c r="BE785" s="231">
        <f>IF(N785="základní",J785,0)</f>
        <v>0</v>
      </c>
      <c r="BF785" s="231">
        <f>IF(N785="snížená",J785,0)</f>
        <v>0</v>
      </c>
      <c r="BG785" s="231">
        <f>IF(N785="zákl. přenesená",J785,0)</f>
        <v>0</v>
      </c>
      <c r="BH785" s="231">
        <f>IF(N785="sníž. přenesená",J785,0)</f>
        <v>0</v>
      </c>
      <c r="BI785" s="231">
        <f>IF(N785="nulová",J785,0)</f>
        <v>0</v>
      </c>
      <c r="BJ785" s="18" t="s">
        <v>86</v>
      </c>
      <c r="BK785" s="231">
        <f>ROUND(I785*H785,2)</f>
        <v>0</v>
      </c>
      <c r="BL785" s="18" t="s">
        <v>210</v>
      </c>
      <c r="BM785" s="230" t="s">
        <v>1327</v>
      </c>
    </row>
    <row r="786" s="12" customFormat="1" ht="22.8" customHeight="1">
      <c r="A786" s="12"/>
      <c r="B786" s="203"/>
      <c r="C786" s="204"/>
      <c r="D786" s="205" t="s">
        <v>77</v>
      </c>
      <c r="E786" s="217" t="s">
        <v>369</v>
      </c>
      <c r="F786" s="217" t="s">
        <v>370</v>
      </c>
      <c r="G786" s="204"/>
      <c r="H786" s="204"/>
      <c r="I786" s="207"/>
      <c r="J786" s="218">
        <f>BK786</f>
        <v>0</v>
      </c>
      <c r="K786" s="204"/>
      <c r="L786" s="209"/>
      <c r="M786" s="210"/>
      <c r="N786" s="211"/>
      <c r="O786" s="211"/>
      <c r="P786" s="212">
        <f>SUM(P787:P788)</f>
        <v>0</v>
      </c>
      <c r="Q786" s="211"/>
      <c r="R786" s="212">
        <f>SUM(R787:R788)</f>
        <v>0.00018000000000000001</v>
      </c>
      <c r="S786" s="211"/>
      <c r="T786" s="213">
        <f>SUM(T787:T788)</f>
        <v>0</v>
      </c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R786" s="214" t="s">
        <v>86</v>
      </c>
      <c r="AT786" s="215" t="s">
        <v>77</v>
      </c>
      <c r="AU786" s="215" t="s">
        <v>86</v>
      </c>
      <c r="AY786" s="214" t="s">
        <v>190</v>
      </c>
      <c r="BK786" s="216">
        <f>SUM(BK787:BK788)</f>
        <v>0</v>
      </c>
    </row>
    <row r="787" s="2" customFormat="1" ht="16.5" customHeight="1">
      <c r="A787" s="39"/>
      <c r="B787" s="40"/>
      <c r="C787" s="219" t="s">
        <v>1328</v>
      </c>
      <c r="D787" s="219" t="s">
        <v>193</v>
      </c>
      <c r="E787" s="220" t="s">
        <v>1329</v>
      </c>
      <c r="F787" s="221" t="s">
        <v>1330</v>
      </c>
      <c r="G787" s="222" t="s">
        <v>196</v>
      </c>
      <c r="H787" s="223">
        <v>1</v>
      </c>
      <c r="I787" s="224"/>
      <c r="J787" s="225">
        <f>ROUND(I787*H787,2)</f>
        <v>0</v>
      </c>
      <c r="K787" s="221" t="s">
        <v>197</v>
      </c>
      <c r="L787" s="45"/>
      <c r="M787" s="226" t="s">
        <v>1</v>
      </c>
      <c r="N787" s="227" t="s">
        <v>43</v>
      </c>
      <c r="O787" s="92"/>
      <c r="P787" s="228">
        <f>O787*H787</f>
        <v>0</v>
      </c>
      <c r="Q787" s="228">
        <v>0.00018000000000000001</v>
      </c>
      <c r="R787" s="228">
        <f>Q787*H787</f>
        <v>0.00018000000000000001</v>
      </c>
      <c r="S787" s="228">
        <v>0</v>
      </c>
      <c r="T787" s="229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30" t="s">
        <v>210</v>
      </c>
      <c r="AT787" s="230" t="s">
        <v>193</v>
      </c>
      <c r="AU787" s="230" t="s">
        <v>88</v>
      </c>
      <c r="AY787" s="18" t="s">
        <v>190</v>
      </c>
      <c r="BE787" s="231">
        <f>IF(N787="základní",J787,0)</f>
        <v>0</v>
      </c>
      <c r="BF787" s="231">
        <f>IF(N787="snížená",J787,0)</f>
        <v>0</v>
      </c>
      <c r="BG787" s="231">
        <f>IF(N787="zákl. přenesená",J787,0)</f>
        <v>0</v>
      </c>
      <c r="BH787" s="231">
        <f>IF(N787="sníž. přenesená",J787,0)</f>
        <v>0</v>
      </c>
      <c r="BI787" s="231">
        <f>IF(N787="nulová",J787,0)</f>
        <v>0</v>
      </c>
      <c r="BJ787" s="18" t="s">
        <v>86</v>
      </c>
      <c r="BK787" s="231">
        <f>ROUND(I787*H787,2)</f>
        <v>0</v>
      </c>
      <c r="BL787" s="18" t="s">
        <v>210</v>
      </c>
      <c r="BM787" s="230" t="s">
        <v>1331</v>
      </c>
    </row>
    <row r="788" s="2" customFormat="1" ht="16.5" customHeight="1">
      <c r="A788" s="39"/>
      <c r="B788" s="40"/>
      <c r="C788" s="255" t="s">
        <v>495</v>
      </c>
      <c r="D788" s="255" t="s">
        <v>299</v>
      </c>
      <c r="E788" s="256" t="s">
        <v>1332</v>
      </c>
      <c r="F788" s="257" t="s">
        <v>1333</v>
      </c>
      <c r="G788" s="258" t="s">
        <v>196</v>
      </c>
      <c r="H788" s="259">
        <v>1</v>
      </c>
      <c r="I788" s="260"/>
      <c r="J788" s="261">
        <f>ROUND(I788*H788,2)</f>
        <v>0</v>
      </c>
      <c r="K788" s="257" t="s">
        <v>1</v>
      </c>
      <c r="L788" s="262"/>
      <c r="M788" s="263" t="s">
        <v>1</v>
      </c>
      <c r="N788" s="264" t="s">
        <v>43</v>
      </c>
      <c r="O788" s="92"/>
      <c r="P788" s="228">
        <f>O788*H788</f>
        <v>0</v>
      </c>
      <c r="Q788" s="228">
        <v>0</v>
      </c>
      <c r="R788" s="228">
        <f>Q788*H788</f>
        <v>0</v>
      </c>
      <c r="S788" s="228">
        <v>0</v>
      </c>
      <c r="T788" s="229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30" t="s">
        <v>202</v>
      </c>
      <c r="AT788" s="230" t="s">
        <v>299</v>
      </c>
      <c r="AU788" s="230" t="s">
        <v>88</v>
      </c>
      <c r="AY788" s="18" t="s">
        <v>190</v>
      </c>
      <c r="BE788" s="231">
        <f>IF(N788="základní",J788,0)</f>
        <v>0</v>
      </c>
      <c r="BF788" s="231">
        <f>IF(N788="snížená",J788,0)</f>
        <v>0</v>
      </c>
      <c r="BG788" s="231">
        <f>IF(N788="zákl. přenesená",J788,0)</f>
        <v>0</v>
      </c>
      <c r="BH788" s="231">
        <f>IF(N788="sníž. přenesená",J788,0)</f>
        <v>0</v>
      </c>
      <c r="BI788" s="231">
        <f>IF(N788="nulová",J788,0)</f>
        <v>0</v>
      </c>
      <c r="BJ788" s="18" t="s">
        <v>86</v>
      </c>
      <c r="BK788" s="231">
        <f>ROUND(I788*H788,2)</f>
        <v>0</v>
      </c>
      <c r="BL788" s="18" t="s">
        <v>210</v>
      </c>
      <c r="BM788" s="230" t="s">
        <v>1334</v>
      </c>
    </row>
    <row r="789" s="12" customFormat="1" ht="22.8" customHeight="1">
      <c r="A789" s="12"/>
      <c r="B789" s="203"/>
      <c r="C789" s="204"/>
      <c r="D789" s="205" t="s">
        <v>77</v>
      </c>
      <c r="E789" s="217" t="s">
        <v>612</v>
      </c>
      <c r="F789" s="217" t="s">
        <v>924</v>
      </c>
      <c r="G789" s="204"/>
      <c r="H789" s="204"/>
      <c r="I789" s="207"/>
      <c r="J789" s="218">
        <f>BK789</f>
        <v>0</v>
      </c>
      <c r="K789" s="204"/>
      <c r="L789" s="209"/>
      <c r="M789" s="210"/>
      <c r="N789" s="211"/>
      <c r="O789" s="211"/>
      <c r="P789" s="212">
        <f>P790</f>
        <v>0</v>
      </c>
      <c r="Q789" s="211"/>
      <c r="R789" s="212">
        <f>R790</f>
        <v>0.0054720000000000003</v>
      </c>
      <c r="S789" s="211"/>
      <c r="T789" s="213">
        <f>T790</f>
        <v>0.01512</v>
      </c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R789" s="214" t="s">
        <v>86</v>
      </c>
      <c r="AT789" s="215" t="s">
        <v>77</v>
      </c>
      <c r="AU789" s="215" t="s">
        <v>86</v>
      </c>
      <c r="AY789" s="214" t="s">
        <v>190</v>
      </c>
      <c r="BK789" s="216">
        <f>BK790</f>
        <v>0</v>
      </c>
    </row>
    <row r="790" s="2" customFormat="1" ht="24.15" customHeight="1">
      <c r="A790" s="39"/>
      <c r="B790" s="40"/>
      <c r="C790" s="219" t="s">
        <v>1335</v>
      </c>
      <c r="D790" s="219" t="s">
        <v>193</v>
      </c>
      <c r="E790" s="220" t="s">
        <v>1336</v>
      </c>
      <c r="F790" s="221" t="s">
        <v>1337</v>
      </c>
      <c r="G790" s="222" t="s">
        <v>213</v>
      </c>
      <c r="H790" s="223">
        <v>7.2000000000000002</v>
      </c>
      <c r="I790" s="224"/>
      <c r="J790" s="225">
        <f>ROUND(I790*H790,2)</f>
        <v>0</v>
      </c>
      <c r="K790" s="221" t="s">
        <v>197</v>
      </c>
      <c r="L790" s="45"/>
      <c r="M790" s="226" t="s">
        <v>1</v>
      </c>
      <c r="N790" s="227" t="s">
        <v>43</v>
      </c>
      <c r="O790" s="92"/>
      <c r="P790" s="228">
        <f>O790*H790</f>
        <v>0</v>
      </c>
      <c r="Q790" s="228">
        <v>0.00076000000000000004</v>
      </c>
      <c r="R790" s="228">
        <f>Q790*H790</f>
        <v>0.0054720000000000003</v>
      </c>
      <c r="S790" s="228">
        <v>0.0020999999999999999</v>
      </c>
      <c r="T790" s="229">
        <f>S790*H790</f>
        <v>0.01512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30" t="s">
        <v>210</v>
      </c>
      <c r="AT790" s="230" t="s">
        <v>193</v>
      </c>
      <c r="AU790" s="230" t="s">
        <v>88</v>
      </c>
      <c r="AY790" s="18" t="s">
        <v>190</v>
      </c>
      <c r="BE790" s="231">
        <f>IF(N790="základní",J790,0)</f>
        <v>0</v>
      </c>
      <c r="BF790" s="231">
        <f>IF(N790="snížená",J790,0)</f>
        <v>0</v>
      </c>
      <c r="BG790" s="231">
        <f>IF(N790="zákl. přenesená",J790,0)</f>
        <v>0</v>
      </c>
      <c r="BH790" s="231">
        <f>IF(N790="sníž. přenesená",J790,0)</f>
        <v>0</v>
      </c>
      <c r="BI790" s="231">
        <f>IF(N790="nulová",J790,0)</f>
        <v>0</v>
      </c>
      <c r="BJ790" s="18" t="s">
        <v>86</v>
      </c>
      <c r="BK790" s="231">
        <f>ROUND(I790*H790,2)</f>
        <v>0</v>
      </c>
      <c r="BL790" s="18" t="s">
        <v>210</v>
      </c>
      <c r="BM790" s="230" t="s">
        <v>1338</v>
      </c>
    </row>
    <row r="791" s="12" customFormat="1" ht="22.8" customHeight="1">
      <c r="A791" s="12"/>
      <c r="B791" s="203"/>
      <c r="C791" s="204"/>
      <c r="D791" s="205" t="s">
        <v>77</v>
      </c>
      <c r="E791" s="217" t="s">
        <v>1339</v>
      </c>
      <c r="F791" s="217" t="s">
        <v>1340</v>
      </c>
      <c r="G791" s="204"/>
      <c r="H791" s="204"/>
      <c r="I791" s="207"/>
      <c r="J791" s="218">
        <f>BK791</f>
        <v>0</v>
      </c>
      <c r="K791" s="204"/>
      <c r="L791" s="209"/>
      <c r="M791" s="210"/>
      <c r="N791" s="211"/>
      <c r="O791" s="211"/>
      <c r="P791" s="212">
        <f>P792</f>
        <v>0</v>
      </c>
      <c r="Q791" s="211"/>
      <c r="R791" s="212">
        <f>R792</f>
        <v>0</v>
      </c>
      <c r="S791" s="211"/>
      <c r="T791" s="213">
        <f>T792</f>
        <v>0</v>
      </c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R791" s="214" t="s">
        <v>86</v>
      </c>
      <c r="AT791" s="215" t="s">
        <v>77</v>
      </c>
      <c r="AU791" s="215" t="s">
        <v>86</v>
      </c>
      <c r="AY791" s="214" t="s">
        <v>190</v>
      </c>
      <c r="BK791" s="216">
        <f>BK792</f>
        <v>0</v>
      </c>
    </row>
    <row r="792" s="2" customFormat="1" ht="16.5" customHeight="1">
      <c r="A792" s="39"/>
      <c r="B792" s="40"/>
      <c r="C792" s="219" t="s">
        <v>499</v>
      </c>
      <c r="D792" s="219" t="s">
        <v>193</v>
      </c>
      <c r="E792" s="220" t="s">
        <v>1341</v>
      </c>
      <c r="F792" s="221" t="s">
        <v>1342</v>
      </c>
      <c r="G792" s="222" t="s">
        <v>244</v>
      </c>
      <c r="H792" s="223">
        <v>44.249000000000002</v>
      </c>
      <c r="I792" s="224"/>
      <c r="J792" s="225">
        <f>ROUND(I792*H792,2)</f>
        <v>0</v>
      </c>
      <c r="K792" s="221" t="s">
        <v>197</v>
      </c>
      <c r="L792" s="45"/>
      <c r="M792" s="226" t="s">
        <v>1</v>
      </c>
      <c r="N792" s="227" t="s">
        <v>43</v>
      </c>
      <c r="O792" s="92"/>
      <c r="P792" s="228">
        <f>O792*H792</f>
        <v>0</v>
      </c>
      <c r="Q792" s="228">
        <v>0</v>
      </c>
      <c r="R792" s="228">
        <f>Q792*H792</f>
        <v>0</v>
      </c>
      <c r="S792" s="228">
        <v>0</v>
      </c>
      <c r="T792" s="229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30" t="s">
        <v>210</v>
      </c>
      <c r="AT792" s="230" t="s">
        <v>193</v>
      </c>
      <c r="AU792" s="230" t="s">
        <v>88</v>
      </c>
      <c r="AY792" s="18" t="s">
        <v>190</v>
      </c>
      <c r="BE792" s="231">
        <f>IF(N792="základní",J792,0)</f>
        <v>0</v>
      </c>
      <c r="BF792" s="231">
        <f>IF(N792="snížená",J792,0)</f>
        <v>0</v>
      </c>
      <c r="BG792" s="231">
        <f>IF(N792="zákl. přenesená",J792,0)</f>
        <v>0</v>
      </c>
      <c r="BH792" s="231">
        <f>IF(N792="sníž. přenesená",J792,0)</f>
        <v>0</v>
      </c>
      <c r="BI792" s="231">
        <f>IF(N792="nulová",J792,0)</f>
        <v>0</v>
      </c>
      <c r="BJ792" s="18" t="s">
        <v>86</v>
      </c>
      <c r="BK792" s="231">
        <f>ROUND(I792*H792,2)</f>
        <v>0</v>
      </c>
      <c r="BL792" s="18" t="s">
        <v>210</v>
      </c>
      <c r="BM792" s="230" t="s">
        <v>1343</v>
      </c>
    </row>
    <row r="793" s="12" customFormat="1" ht="25.92" customHeight="1">
      <c r="A793" s="12"/>
      <c r="B793" s="203"/>
      <c r="C793" s="204"/>
      <c r="D793" s="205" t="s">
        <v>77</v>
      </c>
      <c r="E793" s="206" t="s">
        <v>1344</v>
      </c>
      <c r="F793" s="206" t="s">
        <v>1345</v>
      </c>
      <c r="G793" s="204"/>
      <c r="H793" s="204"/>
      <c r="I793" s="207"/>
      <c r="J793" s="208">
        <f>BK793</f>
        <v>0</v>
      </c>
      <c r="K793" s="204"/>
      <c r="L793" s="209"/>
      <c r="M793" s="210"/>
      <c r="N793" s="211"/>
      <c r="O793" s="211"/>
      <c r="P793" s="212">
        <f>P794+P797+P799+P803+P807+P812+P815+P819+P822+P829+P835+P839+P845+P858+P860+P863+P868+P871</f>
        <v>0</v>
      </c>
      <c r="Q793" s="211"/>
      <c r="R793" s="212">
        <f>R794+R797+R799+R803+R807+R812+R815+R819+R822+R829+R835+R839+R845+R858+R860+R863+R868+R871</f>
        <v>66.212408799999992</v>
      </c>
      <c r="S793" s="211"/>
      <c r="T793" s="213">
        <f>T794+T797+T799+T803+T807+T812+T815+T819+T822+T829+T835+T839+T845+T858+T860+T863+T868+T871</f>
        <v>0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214" t="s">
        <v>86</v>
      </c>
      <c r="AT793" s="215" t="s">
        <v>77</v>
      </c>
      <c r="AU793" s="215" t="s">
        <v>78</v>
      </c>
      <c r="AY793" s="214" t="s">
        <v>190</v>
      </c>
      <c r="BK793" s="216">
        <f>BK794+BK797+BK799+BK803+BK807+BK812+BK815+BK819+BK822+BK829+BK835+BK839+BK845+BK858+BK860+BK863+BK868+BK871</f>
        <v>0</v>
      </c>
    </row>
    <row r="794" s="12" customFormat="1" ht="22.8" customHeight="1">
      <c r="A794" s="12"/>
      <c r="B794" s="203"/>
      <c r="C794" s="204"/>
      <c r="D794" s="205" t="s">
        <v>77</v>
      </c>
      <c r="E794" s="217" t="s">
        <v>265</v>
      </c>
      <c r="F794" s="217" t="s">
        <v>285</v>
      </c>
      <c r="G794" s="204"/>
      <c r="H794" s="204"/>
      <c r="I794" s="207"/>
      <c r="J794" s="218">
        <f>BK794</f>
        <v>0</v>
      </c>
      <c r="K794" s="204"/>
      <c r="L794" s="209"/>
      <c r="M794" s="210"/>
      <c r="N794" s="211"/>
      <c r="O794" s="211"/>
      <c r="P794" s="212">
        <f>SUM(P795:P796)</f>
        <v>0</v>
      </c>
      <c r="Q794" s="211"/>
      <c r="R794" s="212">
        <f>SUM(R795:R796)</f>
        <v>8.0800000000000001</v>
      </c>
      <c r="S794" s="211"/>
      <c r="T794" s="213">
        <f>SUM(T795:T796)</f>
        <v>0</v>
      </c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R794" s="214" t="s">
        <v>86</v>
      </c>
      <c r="AT794" s="215" t="s">
        <v>77</v>
      </c>
      <c r="AU794" s="215" t="s">
        <v>86</v>
      </c>
      <c r="AY794" s="214" t="s">
        <v>190</v>
      </c>
      <c r="BK794" s="216">
        <f>SUM(BK795:BK796)</f>
        <v>0</v>
      </c>
    </row>
    <row r="795" s="2" customFormat="1" ht="24.15" customHeight="1">
      <c r="A795" s="39"/>
      <c r="B795" s="40"/>
      <c r="C795" s="219" t="s">
        <v>1346</v>
      </c>
      <c r="D795" s="219" t="s">
        <v>193</v>
      </c>
      <c r="E795" s="220" t="s">
        <v>286</v>
      </c>
      <c r="F795" s="221" t="s">
        <v>287</v>
      </c>
      <c r="G795" s="222" t="s">
        <v>224</v>
      </c>
      <c r="H795" s="223">
        <v>4.3700000000000001</v>
      </c>
      <c r="I795" s="224"/>
      <c r="J795" s="225">
        <f>ROUND(I795*H795,2)</f>
        <v>0</v>
      </c>
      <c r="K795" s="221" t="s">
        <v>197</v>
      </c>
      <c r="L795" s="45"/>
      <c r="M795" s="226" t="s">
        <v>1</v>
      </c>
      <c r="N795" s="227" t="s">
        <v>43</v>
      </c>
      <c r="O795" s="92"/>
      <c r="P795" s="228">
        <f>O795*H795</f>
        <v>0</v>
      </c>
      <c r="Q795" s="228">
        <v>0</v>
      </c>
      <c r="R795" s="228">
        <f>Q795*H795</f>
        <v>0</v>
      </c>
      <c r="S795" s="228">
        <v>0</v>
      </c>
      <c r="T795" s="229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30" t="s">
        <v>210</v>
      </c>
      <c r="AT795" s="230" t="s">
        <v>193</v>
      </c>
      <c r="AU795" s="230" t="s">
        <v>88</v>
      </c>
      <c r="AY795" s="18" t="s">
        <v>190</v>
      </c>
      <c r="BE795" s="231">
        <f>IF(N795="základní",J795,0)</f>
        <v>0</v>
      </c>
      <c r="BF795" s="231">
        <f>IF(N795="snížená",J795,0)</f>
        <v>0</v>
      </c>
      <c r="BG795" s="231">
        <f>IF(N795="zákl. přenesená",J795,0)</f>
        <v>0</v>
      </c>
      <c r="BH795" s="231">
        <f>IF(N795="sníž. přenesená",J795,0)</f>
        <v>0</v>
      </c>
      <c r="BI795" s="231">
        <f>IF(N795="nulová",J795,0)</f>
        <v>0</v>
      </c>
      <c r="BJ795" s="18" t="s">
        <v>86</v>
      </c>
      <c r="BK795" s="231">
        <f>ROUND(I795*H795,2)</f>
        <v>0</v>
      </c>
      <c r="BL795" s="18" t="s">
        <v>210</v>
      </c>
      <c r="BM795" s="230" t="s">
        <v>1347</v>
      </c>
    </row>
    <row r="796" s="2" customFormat="1" ht="16.5" customHeight="1">
      <c r="A796" s="39"/>
      <c r="B796" s="40"/>
      <c r="C796" s="255" t="s">
        <v>503</v>
      </c>
      <c r="D796" s="255" t="s">
        <v>299</v>
      </c>
      <c r="E796" s="256" t="s">
        <v>1348</v>
      </c>
      <c r="F796" s="257" t="s">
        <v>1349</v>
      </c>
      <c r="G796" s="258" t="s">
        <v>244</v>
      </c>
      <c r="H796" s="259">
        <v>8.0800000000000001</v>
      </c>
      <c r="I796" s="260"/>
      <c r="J796" s="261">
        <f>ROUND(I796*H796,2)</f>
        <v>0</v>
      </c>
      <c r="K796" s="257" t="s">
        <v>197</v>
      </c>
      <c r="L796" s="262"/>
      <c r="M796" s="263" t="s">
        <v>1</v>
      </c>
      <c r="N796" s="264" t="s">
        <v>43</v>
      </c>
      <c r="O796" s="92"/>
      <c r="P796" s="228">
        <f>O796*H796</f>
        <v>0</v>
      </c>
      <c r="Q796" s="228">
        <v>1</v>
      </c>
      <c r="R796" s="228">
        <f>Q796*H796</f>
        <v>8.0800000000000001</v>
      </c>
      <c r="S796" s="228">
        <v>0</v>
      </c>
      <c r="T796" s="229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30" t="s">
        <v>202</v>
      </c>
      <c r="AT796" s="230" t="s">
        <v>299</v>
      </c>
      <c r="AU796" s="230" t="s">
        <v>88</v>
      </c>
      <c r="AY796" s="18" t="s">
        <v>190</v>
      </c>
      <c r="BE796" s="231">
        <f>IF(N796="základní",J796,0)</f>
        <v>0</v>
      </c>
      <c r="BF796" s="231">
        <f>IF(N796="snížená",J796,0)</f>
        <v>0</v>
      </c>
      <c r="BG796" s="231">
        <f>IF(N796="zákl. přenesená",J796,0)</f>
        <v>0</v>
      </c>
      <c r="BH796" s="231">
        <f>IF(N796="sníž. přenesená",J796,0)</f>
        <v>0</v>
      </c>
      <c r="BI796" s="231">
        <f>IF(N796="nulová",J796,0)</f>
        <v>0</v>
      </c>
      <c r="BJ796" s="18" t="s">
        <v>86</v>
      </c>
      <c r="BK796" s="231">
        <f>ROUND(I796*H796,2)</f>
        <v>0</v>
      </c>
      <c r="BL796" s="18" t="s">
        <v>210</v>
      </c>
      <c r="BM796" s="230" t="s">
        <v>1350</v>
      </c>
    </row>
    <row r="797" s="12" customFormat="1" ht="22.8" customHeight="1">
      <c r="A797" s="12"/>
      <c r="B797" s="203"/>
      <c r="C797" s="204"/>
      <c r="D797" s="205" t="s">
        <v>77</v>
      </c>
      <c r="E797" s="217" t="s">
        <v>7</v>
      </c>
      <c r="F797" s="217" t="s">
        <v>727</v>
      </c>
      <c r="G797" s="204"/>
      <c r="H797" s="204"/>
      <c r="I797" s="207"/>
      <c r="J797" s="218">
        <f>BK797</f>
        <v>0</v>
      </c>
      <c r="K797" s="204"/>
      <c r="L797" s="209"/>
      <c r="M797" s="210"/>
      <c r="N797" s="211"/>
      <c r="O797" s="211"/>
      <c r="P797" s="212">
        <f>P798</f>
        <v>0</v>
      </c>
      <c r="Q797" s="211"/>
      <c r="R797" s="212">
        <f>R798</f>
        <v>0</v>
      </c>
      <c r="S797" s="211"/>
      <c r="T797" s="213">
        <f>T798</f>
        <v>0</v>
      </c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R797" s="214" t="s">
        <v>86</v>
      </c>
      <c r="AT797" s="215" t="s">
        <v>77</v>
      </c>
      <c r="AU797" s="215" t="s">
        <v>86</v>
      </c>
      <c r="AY797" s="214" t="s">
        <v>190</v>
      </c>
      <c r="BK797" s="216">
        <f>BK798</f>
        <v>0</v>
      </c>
    </row>
    <row r="798" s="2" customFormat="1" ht="24.15" customHeight="1">
      <c r="A798" s="39"/>
      <c r="B798" s="40"/>
      <c r="C798" s="219" t="s">
        <v>1351</v>
      </c>
      <c r="D798" s="219" t="s">
        <v>193</v>
      </c>
      <c r="E798" s="220" t="s">
        <v>1352</v>
      </c>
      <c r="F798" s="221" t="s">
        <v>1353</v>
      </c>
      <c r="G798" s="222" t="s">
        <v>292</v>
      </c>
      <c r="H798" s="223">
        <v>8.8399999999999999</v>
      </c>
      <c r="I798" s="224"/>
      <c r="J798" s="225">
        <f>ROUND(I798*H798,2)</f>
        <v>0</v>
      </c>
      <c r="K798" s="221" t="s">
        <v>197</v>
      </c>
      <c r="L798" s="45"/>
      <c r="M798" s="226" t="s">
        <v>1</v>
      </c>
      <c r="N798" s="227" t="s">
        <v>43</v>
      </c>
      <c r="O798" s="92"/>
      <c r="P798" s="228">
        <f>O798*H798</f>
        <v>0</v>
      </c>
      <c r="Q798" s="228">
        <v>0</v>
      </c>
      <c r="R798" s="228">
        <f>Q798*H798</f>
        <v>0</v>
      </c>
      <c r="S798" s="228">
        <v>0</v>
      </c>
      <c r="T798" s="229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30" t="s">
        <v>210</v>
      </c>
      <c r="AT798" s="230" t="s">
        <v>193</v>
      </c>
      <c r="AU798" s="230" t="s">
        <v>88</v>
      </c>
      <c r="AY798" s="18" t="s">
        <v>190</v>
      </c>
      <c r="BE798" s="231">
        <f>IF(N798="základní",J798,0)</f>
        <v>0</v>
      </c>
      <c r="BF798" s="231">
        <f>IF(N798="snížená",J798,0)</f>
        <v>0</v>
      </c>
      <c r="BG798" s="231">
        <f>IF(N798="zákl. přenesená",J798,0)</f>
        <v>0</v>
      </c>
      <c r="BH798" s="231">
        <f>IF(N798="sníž. přenesená",J798,0)</f>
        <v>0</v>
      </c>
      <c r="BI798" s="231">
        <f>IF(N798="nulová",J798,0)</f>
        <v>0</v>
      </c>
      <c r="BJ798" s="18" t="s">
        <v>86</v>
      </c>
      <c r="BK798" s="231">
        <f>ROUND(I798*H798,2)</f>
        <v>0</v>
      </c>
      <c r="BL798" s="18" t="s">
        <v>210</v>
      </c>
      <c r="BM798" s="230" t="s">
        <v>1354</v>
      </c>
    </row>
    <row r="799" s="12" customFormat="1" ht="22.8" customHeight="1">
      <c r="A799" s="12"/>
      <c r="B799" s="203"/>
      <c r="C799" s="204"/>
      <c r="D799" s="205" t="s">
        <v>77</v>
      </c>
      <c r="E799" s="217" t="s">
        <v>318</v>
      </c>
      <c r="F799" s="217" t="s">
        <v>416</v>
      </c>
      <c r="G799" s="204"/>
      <c r="H799" s="204"/>
      <c r="I799" s="207"/>
      <c r="J799" s="218">
        <f>BK799</f>
        <v>0</v>
      </c>
      <c r="K799" s="204"/>
      <c r="L799" s="209"/>
      <c r="M799" s="210"/>
      <c r="N799" s="211"/>
      <c r="O799" s="211"/>
      <c r="P799" s="212">
        <f>SUM(P800:P802)</f>
        <v>0</v>
      </c>
      <c r="Q799" s="211"/>
      <c r="R799" s="212">
        <f>SUM(R800:R802)</f>
        <v>17.909189399999995</v>
      </c>
      <c r="S799" s="211"/>
      <c r="T799" s="213">
        <f>SUM(T800:T802)</f>
        <v>0</v>
      </c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R799" s="214" t="s">
        <v>86</v>
      </c>
      <c r="AT799" s="215" t="s">
        <v>77</v>
      </c>
      <c r="AU799" s="215" t="s">
        <v>86</v>
      </c>
      <c r="AY799" s="214" t="s">
        <v>190</v>
      </c>
      <c r="BK799" s="216">
        <f>SUM(BK800:BK802)</f>
        <v>0</v>
      </c>
    </row>
    <row r="800" s="2" customFormat="1" ht="16.5" customHeight="1">
      <c r="A800" s="39"/>
      <c r="B800" s="40"/>
      <c r="C800" s="219" t="s">
        <v>507</v>
      </c>
      <c r="D800" s="219" t="s">
        <v>193</v>
      </c>
      <c r="E800" s="220" t="s">
        <v>765</v>
      </c>
      <c r="F800" s="221" t="s">
        <v>766</v>
      </c>
      <c r="G800" s="222" t="s">
        <v>224</v>
      </c>
      <c r="H800" s="223">
        <v>7.1399999999999997</v>
      </c>
      <c r="I800" s="224"/>
      <c r="J800" s="225">
        <f>ROUND(I800*H800,2)</f>
        <v>0</v>
      </c>
      <c r="K800" s="221" t="s">
        <v>197</v>
      </c>
      <c r="L800" s="45"/>
      <c r="M800" s="226" t="s">
        <v>1</v>
      </c>
      <c r="N800" s="227" t="s">
        <v>43</v>
      </c>
      <c r="O800" s="92"/>
      <c r="P800" s="228">
        <f>O800*H800</f>
        <v>0</v>
      </c>
      <c r="Q800" s="228">
        <v>2.5018699999999998</v>
      </c>
      <c r="R800" s="228">
        <f>Q800*H800</f>
        <v>17.863351799999997</v>
      </c>
      <c r="S800" s="228">
        <v>0</v>
      </c>
      <c r="T800" s="229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30" t="s">
        <v>210</v>
      </c>
      <c r="AT800" s="230" t="s">
        <v>193</v>
      </c>
      <c r="AU800" s="230" t="s">
        <v>88</v>
      </c>
      <c r="AY800" s="18" t="s">
        <v>190</v>
      </c>
      <c r="BE800" s="231">
        <f>IF(N800="základní",J800,0)</f>
        <v>0</v>
      </c>
      <c r="BF800" s="231">
        <f>IF(N800="snížená",J800,0)</f>
        <v>0</v>
      </c>
      <c r="BG800" s="231">
        <f>IF(N800="zákl. přenesená",J800,0)</f>
        <v>0</v>
      </c>
      <c r="BH800" s="231">
        <f>IF(N800="sníž. přenesená",J800,0)</f>
        <v>0</v>
      </c>
      <c r="BI800" s="231">
        <f>IF(N800="nulová",J800,0)</f>
        <v>0</v>
      </c>
      <c r="BJ800" s="18" t="s">
        <v>86</v>
      </c>
      <c r="BK800" s="231">
        <f>ROUND(I800*H800,2)</f>
        <v>0</v>
      </c>
      <c r="BL800" s="18" t="s">
        <v>210</v>
      </c>
      <c r="BM800" s="230" t="s">
        <v>1355</v>
      </c>
    </row>
    <row r="801" s="2" customFormat="1" ht="16.5" customHeight="1">
      <c r="A801" s="39"/>
      <c r="B801" s="40"/>
      <c r="C801" s="219" t="s">
        <v>1356</v>
      </c>
      <c r="D801" s="219" t="s">
        <v>193</v>
      </c>
      <c r="E801" s="220" t="s">
        <v>454</v>
      </c>
      <c r="F801" s="221" t="s">
        <v>455</v>
      </c>
      <c r="G801" s="222" t="s">
        <v>292</v>
      </c>
      <c r="H801" s="223">
        <v>17.039999999999999</v>
      </c>
      <c r="I801" s="224"/>
      <c r="J801" s="225">
        <f>ROUND(I801*H801,2)</f>
        <v>0</v>
      </c>
      <c r="K801" s="221" t="s">
        <v>197</v>
      </c>
      <c r="L801" s="45"/>
      <c r="M801" s="226" t="s">
        <v>1</v>
      </c>
      <c r="N801" s="227" t="s">
        <v>43</v>
      </c>
      <c r="O801" s="92"/>
      <c r="P801" s="228">
        <f>O801*H801</f>
        <v>0</v>
      </c>
      <c r="Q801" s="228">
        <v>0.0026900000000000001</v>
      </c>
      <c r="R801" s="228">
        <f>Q801*H801</f>
        <v>0.045837599999999999</v>
      </c>
      <c r="S801" s="228">
        <v>0</v>
      </c>
      <c r="T801" s="229">
        <f>S801*H801</f>
        <v>0</v>
      </c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R801" s="230" t="s">
        <v>210</v>
      </c>
      <c r="AT801" s="230" t="s">
        <v>193</v>
      </c>
      <c r="AU801" s="230" t="s">
        <v>88</v>
      </c>
      <c r="AY801" s="18" t="s">
        <v>190</v>
      </c>
      <c r="BE801" s="231">
        <f>IF(N801="základní",J801,0)</f>
        <v>0</v>
      </c>
      <c r="BF801" s="231">
        <f>IF(N801="snížená",J801,0)</f>
        <v>0</v>
      </c>
      <c r="BG801" s="231">
        <f>IF(N801="zákl. přenesená",J801,0)</f>
        <v>0</v>
      </c>
      <c r="BH801" s="231">
        <f>IF(N801="sníž. přenesená",J801,0)</f>
        <v>0</v>
      </c>
      <c r="BI801" s="231">
        <f>IF(N801="nulová",J801,0)</f>
        <v>0</v>
      </c>
      <c r="BJ801" s="18" t="s">
        <v>86</v>
      </c>
      <c r="BK801" s="231">
        <f>ROUND(I801*H801,2)</f>
        <v>0</v>
      </c>
      <c r="BL801" s="18" t="s">
        <v>210</v>
      </c>
      <c r="BM801" s="230" t="s">
        <v>1357</v>
      </c>
    </row>
    <row r="802" s="2" customFormat="1" ht="16.5" customHeight="1">
      <c r="A802" s="39"/>
      <c r="B802" s="40"/>
      <c r="C802" s="219" t="s">
        <v>513</v>
      </c>
      <c r="D802" s="219" t="s">
        <v>193</v>
      </c>
      <c r="E802" s="220" t="s">
        <v>457</v>
      </c>
      <c r="F802" s="221" t="s">
        <v>458</v>
      </c>
      <c r="G802" s="222" t="s">
        <v>292</v>
      </c>
      <c r="H802" s="223">
        <v>17.039999999999999</v>
      </c>
      <c r="I802" s="224"/>
      <c r="J802" s="225">
        <f>ROUND(I802*H802,2)</f>
        <v>0</v>
      </c>
      <c r="K802" s="221" t="s">
        <v>197</v>
      </c>
      <c r="L802" s="45"/>
      <c r="M802" s="226" t="s">
        <v>1</v>
      </c>
      <c r="N802" s="227" t="s">
        <v>43</v>
      </c>
      <c r="O802" s="92"/>
      <c r="P802" s="228">
        <f>O802*H802</f>
        <v>0</v>
      </c>
      <c r="Q802" s="228">
        <v>0</v>
      </c>
      <c r="R802" s="228">
        <f>Q802*H802</f>
        <v>0</v>
      </c>
      <c r="S802" s="228">
        <v>0</v>
      </c>
      <c r="T802" s="229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30" t="s">
        <v>210</v>
      </c>
      <c r="AT802" s="230" t="s">
        <v>193</v>
      </c>
      <c r="AU802" s="230" t="s">
        <v>88</v>
      </c>
      <c r="AY802" s="18" t="s">
        <v>190</v>
      </c>
      <c r="BE802" s="231">
        <f>IF(N802="základní",J802,0)</f>
        <v>0</v>
      </c>
      <c r="BF802" s="231">
        <f>IF(N802="snížená",J802,0)</f>
        <v>0</v>
      </c>
      <c r="BG802" s="231">
        <f>IF(N802="zákl. přenesená",J802,0)</f>
        <v>0</v>
      </c>
      <c r="BH802" s="231">
        <f>IF(N802="sníž. přenesená",J802,0)</f>
        <v>0</v>
      </c>
      <c r="BI802" s="231">
        <f>IF(N802="nulová",J802,0)</f>
        <v>0</v>
      </c>
      <c r="BJ802" s="18" t="s">
        <v>86</v>
      </c>
      <c r="BK802" s="231">
        <f>ROUND(I802*H802,2)</f>
        <v>0</v>
      </c>
      <c r="BL802" s="18" t="s">
        <v>210</v>
      </c>
      <c r="BM802" s="230" t="s">
        <v>1358</v>
      </c>
    </row>
    <row r="803" s="12" customFormat="1" ht="22.8" customHeight="1">
      <c r="A803" s="12"/>
      <c r="B803" s="203"/>
      <c r="C803" s="204"/>
      <c r="D803" s="205" t="s">
        <v>77</v>
      </c>
      <c r="E803" s="217" t="s">
        <v>335</v>
      </c>
      <c r="F803" s="217" t="s">
        <v>464</v>
      </c>
      <c r="G803" s="204"/>
      <c r="H803" s="204"/>
      <c r="I803" s="207"/>
      <c r="J803" s="218">
        <f>BK803</f>
        <v>0</v>
      </c>
      <c r="K803" s="204"/>
      <c r="L803" s="209"/>
      <c r="M803" s="210"/>
      <c r="N803" s="211"/>
      <c r="O803" s="211"/>
      <c r="P803" s="212">
        <f>SUM(P804:P806)</f>
        <v>0</v>
      </c>
      <c r="Q803" s="211"/>
      <c r="R803" s="212">
        <f>SUM(R804:R806)</f>
        <v>22.707360000000001</v>
      </c>
      <c r="S803" s="211"/>
      <c r="T803" s="213">
        <f>SUM(T804:T806)</f>
        <v>0</v>
      </c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R803" s="214" t="s">
        <v>86</v>
      </c>
      <c r="AT803" s="215" t="s">
        <v>77</v>
      </c>
      <c r="AU803" s="215" t="s">
        <v>86</v>
      </c>
      <c r="AY803" s="214" t="s">
        <v>190</v>
      </c>
      <c r="BK803" s="216">
        <f>SUM(BK804:BK806)</f>
        <v>0</v>
      </c>
    </row>
    <row r="804" s="2" customFormat="1" ht="37.8" customHeight="1">
      <c r="A804" s="39"/>
      <c r="B804" s="40"/>
      <c r="C804" s="219" t="s">
        <v>1359</v>
      </c>
      <c r="D804" s="219" t="s">
        <v>193</v>
      </c>
      <c r="E804" s="220" t="s">
        <v>1360</v>
      </c>
      <c r="F804" s="221" t="s">
        <v>1361</v>
      </c>
      <c r="G804" s="222" t="s">
        <v>292</v>
      </c>
      <c r="H804" s="223">
        <v>45.340000000000003</v>
      </c>
      <c r="I804" s="224"/>
      <c r="J804" s="225">
        <f>ROUND(I804*H804,2)</f>
        <v>0</v>
      </c>
      <c r="K804" s="221" t="s">
        <v>197</v>
      </c>
      <c r="L804" s="45"/>
      <c r="M804" s="226" t="s">
        <v>1</v>
      </c>
      <c r="N804" s="227" t="s">
        <v>43</v>
      </c>
      <c r="O804" s="92"/>
      <c r="P804" s="228">
        <f>O804*H804</f>
        <v>0</v>
      </c>
      <c r="Q804" s="228">
        <v>0.49689</v>
      </c>
      <c r="R804" s="228">
        <f>Q804*H804</f>
        <v>22.528992600000002</v>
      </c>
      <c r="S804" s="228">
        <v>0</v>
      </c>
      <c r="T804" s="229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30" t="s">
        <v>210</v>
      </c>
      <c r="AT804" s="230" t="s">
        <v>193</v>
      </c>
      <c r="AU804" s="230" t="s">
        <v>88</v>
      </c>
      <c r="AY804" s="18" t="s">
        <v>190</v>
      </c>
      <c r="BE804" s="231">
        <f>IF(N804="základní",J804,0)</f>
        <v>0</v>
      </c>
      <c r="BF804" s="231">
        <f>IF(N804="snížená",J804,0)</f>
        <v>0</v>
      </c>
      <c r="BG804" s="231">
        <f>IF(N804="zákl. přenesená",J804,0)</f>
        <v>0</v>
      </c>
      <c r="BH804" s="231">
        <f>IF(N804="sníž. přenesená",J804,0)</f>
        <v>0</v>
      </c>
      <c r="BI804" s="231">
        <f>IF(N804="nulová",J804,0)</f>
        <v>0</v>
      </c>
      <c r="BJ804" s="18" t="s">
        <v>86</v>
      </c>
      <c r="BK804" s="231">
        <f>ROUND(I804*H804,2)</f>
        <v>0</v>
      </c>
      <c r="BL804" s="18" t="s">
        <v>210</v>
      </c>
      <c r="BM804" s="230" t="s">
        <v>1362</v>
      </c>
    </row>
    <row r="805" s="2" customFormat="1" ht="16.5" customHeight="1">
      <c r="A805" s="39"/>
      <c r="B805" s="40"/>
      <c r="C805" s="219" t="s">
        <v>1363</v>
      </c>
      <c r="D805" s="219" t="s">
        <v>193</v>
      </c>
      <c r="E805" s="220" t="s">
        <v>474</v>
      </c>
      <c r="F805" s="221" t="s">
        <v>475</v>
      </c>
      <c r="G805" s="222" t="s">
        <v>244</v>
      </c>
      <c r="H805" s="223">
        <v>0.17000000000000001</v>
      </c>
      <c r="I805" s="224"/>
      <c r="J805" s="225">
        <f>ROUND(I805*H805,2)</f>
        <v>0</v>
      </c>
      <c r="K805" s="221" t="s">
        <v>197</v>
      </c>
      <c r="L805" s="45"/>
      <c r="M805" s="226" t="s">
        <v>1</v>
      </c>
      <c r="N805" s="227" t="s">
        <v>43</v>
      </c>
      <c r="O805" s="92"/>
      <c r="P805" s="228">
        <f>O805*H805</f>
        <v>0</v>
      </c>
      <c r="Q805" s="228">
        <v>1.04922</v>
      </c>
      <c r="R805" s="228">
        <f>Q805*H805</f>
        <v>0.17836740000000001</v>
      </c>
      <c r="S805" s="228">
        <v>0</v>
      </c>
      <c r="T805" s="229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0" t="s">
        <v>210</v>
      </c>
      <c r="AT805" s="230" t="s">
        <v>193</v>
      </c>
      <c r="AU805" s="230" t="s">
        <v>88</v>
      </c>
      <c r="AY805" s="18" t="s">
        <v>190</v>
      </c>
      <c r="BE805" s="231">
        <f>IF(N805="základní",J805,0)</f>
        <v>0</v>
      </c>
      <c r="BF805" s="231">
        <f>IF(N805="snížená",J805,0)</f>
        <v>0</v>
      </c>
      <c r="BG805" s="231">
        <f>IF(N805="zákl. přenesená",J805,0)</f>
        <v>0</v>
      </c>
      <c r="BH805" s="231">
        <f>IF(N805="sníž. přenesená",J805,0)</f>
        <v>0</v>
      </c>
      <c r="BI805" s="231">
        <f>IF(N805="nulová",J805,0)</f>
        <v>0</v>
      </c>
      <c r="BJ805" s="18" t="s">
        <v>86</v>
      </c>
      <c r="BK805" s="231">
        <f>ROUND(I805*H805,2)</f>
        <v>0</v>
      </c>
      <c r="BL805" s="18" t="s">
        <v>210</v>
      </c>
      <c r="BM805" s="230" t="s">
        <v>1364</v>
      </c>
    </row>
    <row r="806" s="2" customFormat="1" ht="21.75" customHeight="1">
      <c r="A806" s="39"/>
      <c r="B806" s="40"/>
      <c r="C806" s="219" t="s">
        <v>1365</v>
      </c>
      <c r="D806" s="219" t="s">
        <v>193</v>
      </c>
      <c r="E806" s="220" t="s">
        <v>1366</v>
      </c>
      <c r="F806" s="221" t="s">
        <v>1367</v>
      </c>
      <c r="G806" s="222" t="s">
        <v>196</v>
      </c>
      <c r="H806" s="223">
        <v>7</v>
      </c>
      <c r="I806" s="224"/>
      <c r="J806" s="225">
        <f>ROUND(I806*H806,2)</f>
        <v>0</v>
      </c>
      <c r="K806" s="221" t="s">
        <v>1</v>
      </c>
      <c r="L806" s="45"/>
      <c r="M806" s="226" t="s">
        <v>1</v>
      </c>
      <c r="N806" s="227" t="s">
        <v>43</v>
      </c>
      <c r="O806" s="92"/>
      <c r="P806" s="228">
        <f>O806*H806</f>
        <v>0</v>
      </c>
      <c r="Q806" s="228">
        <v>0</v>
      </c>
      <c r="R806" s="228">
        <f>Q806*H806</f>
        <v>0</v>
      </c>
      <c r="S806" s="228">
        <v>0</v>
      </c>
      <c r="T806" s="229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30" t="s">
        <v>210</v>
      </c>
      <c r="AT806" s="230" t="s">
        <v>193</v>
      </c>
      <c r="AU806" s="230" t="s">
        <v>88</v>
      </c>
      <c r="AY806" s="18" t="s">
        <v>190</v>
      </c>
      <c r="BE806" s="231">
        <f>IF(N806="základní",J806,0)</f>
        <v>0</v>
      </c>
      <c r="BF806" s="231">
        <f>IF(N806="snížená",J806,0)</f>
        <v>0</v>
      </c>
      <c r="BG806" s="231">
        <f>IF(N806="zákl. přenesená",J806,0)</f>
        <v>0</v>
      </c>
      <c r="BH806" s="231">
        <f>IF(N806="sníž. přenesená",J806,0)</f>
        <v>0</v>
      </c>
      <c r="BI806" s="231">
        <f>IF(N806="nulová",J806,0)</f>
        <v>0</v>
      </c>
      <c r="BJ806" s="18" t="s">
        <v>86</v>
      </c>
      <c r="BK806" s="231">
        <f>ROUND(I806*H806,2)</f>
        <v>0</v>
      </c>
      <c r="BL806" s="18" t="s">
        <v>210</v>
      </c>
      <c r="BM806" s="230" t="s">
        <v>1368</v>
      </c>
    </row>
    <row r="807" s="12" customFormat="1" ht="22.8" customHeight="1">
      <c r="A807" s="12"/>
      <c r="B807" s="203"/>
      <c r="C807" s="204"/>
      <c r="D807" s="205" t="s">
        <v>77</v>
      </c>
      <c r="E807" s="217" t="s">
        <v>379</v>
      </c>
      <c r="F807" s="217" t="s">
        <v>478</v>
      </c>
      <c r="G807" s="204"/>
      <c r="H807" s="204"/>
      <c r="I807" s="207"/>
      <c r="J807" s="218">
        <f>BK807</f>
        <v>0</v>
      </c>
      <c r="K807" s="204"/>
      <c r="L807" s="209"/>
      <c r="M807" s="210"/>
      <c r="N807" s="211"/>
      <c r="O807" s="211"/>
      <c r="P807" s="212">
        <f>SUM(P808:P811)</f>
        <v>0</v>
      </c>
      <c r="Q807" s="211"/>
      <c r="R807" s="212">
        <f>SUM(R808:R811)</f>
        <v>0.0039052999999999996</v>
      </c>
      <c r="S807" s="211"/>
      <c r="T807" s="213">
        <f>SUM(T808:T811)</f>
        <v>0</v>
      </c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R807" s="214" t="s">
        <v>86</v>
      </c>
      <c r="AT807" s="215" t="s">
        <v>77</v>
      </c>
      <c r="AU807" s="215" t="s">
        <v>86</v>
      </c>
      <c r="AY807" s="214" t="s">
        <v>190</v>
      </c>
      <c r="BK807" s="216">
        <f>SUM(BK808:BK811)</f>
        <v>0</v>
      </c>
    </row>
    <row r="808" s="2" customFormat="1" ht="24.15" customHeight="1">
      <c r="A808" s="39"/>
      <c r="B808" s="40"/>
      <c r="C808" s="219" t="s">
        <v>518</v>
      </c>
      <c r="D808" s="219" t="s">
        <v>193</v>
      </c>
      <c r="E808" s="220" t="s">
        <v>1369</v>
      </c>
      <c r="F808" s="221" t="s">
        <v>1370</v>
      </c>
      <c r="G808" s="222" t="s">
        <v>292</v>
      </c>
      <c r="H808" s="223">
        <v>0.48999999999999999</v>
      </c>
      <c r="I808" s="224"/>
      <c r="J808" s="225">
        <f>ROUND(I808*H808,2)</f>
        <v>0</v>
      </c>
      <c r="K808" s="221" t="s">
        <v>197</v>
      </c>
      <c r="L808" s="45"/>
      <c r="M808" s="226" t="s">
        <v>1</v>
      </c>
      <c r="N808" s="227" t="s">
        <v>43</v>
      </c>
      <c r="O808" s="92"/>
      <c r="P808" s="228">
        <f>O808*H808</f>
        <v>0</v>
      </c>
      <c r="Q808" s="228">
        <v>0.0066299999999999996</v>
      </c>
      <c r="R808" s="228">
        <f>Q808*H808</f>
        <v>0.0032486999999999998</v>
      </c>
      <c r="S808" s="228">
        <v>0</v>
      </c>
      <c r="T808" s="229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30" t="s">
        <v>210</v>
      </c>
      <c r="AT808" s="230" t="s">
        <v>193</v>
      </c>
      <c r="AU808" s="230" t="s">
        <v>88</v>
      </c>
      <c r="AY808" s="18" t="s">
        <v>190</v>
      </c>
      <c r="BE808" s="231">
        <f>IF(N808="základní",J808,0)</f>
        <v>0</v>
      </c>
      <c r="BF808" s="231">
        <f>IF(N808="snížená",J808,0)</f>
        <v>0</v>
      </c>
      <c r="BG808" s="231">
        <f>IF(N808="zákl. přenesená",J808,0)</f>
        <v>0</v>
      </c>
      <c r="BH808" s="231">
        <f>IF(N808="sníž. přenesená",J808,0)</f>
        <v>0</v>
      </c>
      <c r="BI808" s="231">
        <f>IF(N808="nulová",J808,0)</f>
        <v>0</v>
      </c>
      <c r="BJ808" s="18" t="s">
        <v>86</v>
      </c>
      <c r="BK808" s="231">
        <f>ROUND(I808*H808,2)</f>
        <v>0</v>
      </c>
      <c r="BL808" s="18" t="s">
        <v>210</v>
      </c>
      <c r="BM808" s="230" t="s">
        <v>1371</v>
      </c>
    </row>
    <row r="809" s="2" customFormat="1" ht="24.15" customHeight="1">
      <c r="A809" s="39"/>
      <c r="B809" s="40"/>
      <c r="C809" s="219" t="s">
        <v>1372</v>
      </c>
      <c r="D809" s="219" t="s">
        <v>193</v>
      </c>
      <c r="E809" s="220" t="s">
        <v>1373</v>
      </c>
      <c r="F809" s="221" t="s">
        <v>1374</v>
      </c>
      <c r="G809" s="222" t="s">
        <v>292</v>
      </c>
      <c r="H809" s="223">
        <v>0.48999999999999999</v>
      </c>
      <c r="I809" s="224"/>
      <c r="J809" s="225">
        <f>ROUND(I809*H809,2)</f>
        <v>0</v>
      </c>
      <c r="K809" s="221" t="s">
        <v>197</v>
      </c>
      <c r="L809" s="45"/>
      <c r="M809" s="226" t="s">
        <v>1</v>
      </c>
      <c r="N809" s="227" t="s">
        <v>43</v>
      </c>
      <c r="O809" s="92"/>
      <c r="P809" s="228">
        <f>O809*H809</f>
        <v>0</v>
      </c>
      <c r="Q809" s="228">
        <v>0</v>
      </c>
      <c r="R809" s="228">
        <f>Q809*H809</f>
        <v>0</v>
      </c>
      <c r="S809" s="228">
        <v>0</v>
      </c>
      <c r="T809" s="229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30" t="s">
        <v>210</v>
      </c>
      <c r="AT809" s="230" t="s">
        <v>193</v>
      </c>
      <c r="AU809" s="230" t="s">
        <v>88</v>
      </c>
      <c r="AY809" s="18" t="s">
        <v>190</v>
      </c>
      <c r="BE809" s="231">
        <f>IF(N809="základní",J809,0)</f>
        <v>0</v>
      </c>
      <c r="BF809" s="231">
        <f>IF(N809="snížená",J809,0)</f>
        <v>0</v>
      </c>
      <c r="BG809" s="231">
        <f>IF(N809="zákl. přenesená",J809,0)</f>
        <v>0</v>
      </c>
      <c r="BH809" s="231">
        <f>IF(N809="sníž. přenesená",J809,0)</f>
        <v>0</v>
      </c>
      <c r="BI809" s="231">
        <f>IF(N809="nulová",J809,0)</f>
        <v>0</v>
      </c>
      <c r="BJ809" s="18" t="s">
        <v>86</v>
      </c>
      <c r="BK809" s="231">
        <f>ROUND(I809*H809,2)</f>
        <v>0</v>
      </c>
      <c r="BL809" s="18" t="s">
        <v>210</v>
      </c>
      <c r="BM809" s="230" t="s">
        <v>1375</v>
      </c>
    </row>
    <row r="810" s="2" customFormat="1" ht="33" customHeight="1">
      <c r="A810" s="39"/>
      <c r="B810" s="40"/>
      <c r="C810" s="219" t="s">
        <v>1376</v>
      </c>
      <c r="D810" s="219" t="s">
        <v>193</v>
      </c>
      <c r="E810" s="220" t="s">
        <v>1377</v>
      </c>
      <c r="F810" s="221" t="s">
        <v>1378</v>
      </c>
      <c r="G810" s="222" t="s">
        <v>292</v>
      </c>
      <c r="H810" s="223">
        <v>0.48999999999999999</v>
      </c>
      <c r="I810" s="224"/>
      <c r="J810" s="225">
        <f>ROUND(I810*H810,2)</f>
        <v>0</v>
      </c>
      <c r="K810" s="221" t="s">
        <v>197</v>
      </c>
      <c r="L810" s="45"/>
      <c r="M810" s="226" t="s">
        <v>1</v>
      </c>
      <c r="N810" s="227" t="s">
        <v>43</v>
      </c>
      <c r="O810" s="92"/>
      <c r="P810" s="228">
        <f>O810*H810</f>
        <v>0</v>
      </c>
      <c r="Q810" s="228">
        <v>0.0013400000000000001</v>
      </c>
      <c r="R810" s="228">
        <f>Q810*H810</f>
        <v>0.00065660000000000002</v>
      </c>
      <c r="S810" s="228">
        <v>0</v>
      </c>
      <c r="T810" s="229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30" t="s">
        <v>210</v>
      </c>
      <c r="AT810" s="230" t="s">
        <v>193</v>
      </c>
      <c r="AU810" s="230" t="s">
        <v>88</v>
      </c>
      <c r="AY810" s="18" t="s">
        <v>190</v>
      </c>
      <c r="BE810" s="231">
        <f>IF(N810="základní",J810,0)</f>
        <v>0</v>
      </c>
      <c r="BF810" s="231">
        <f>IF(N810="snížená",J810,0)</f>
        <v>0</v>
      </c>
      <c r="BG810" s="231">
        <f>IF(N810="zákl. přenesená",J810,0)</f>
        <v>0</v>
      </c>
      <c r="BH810" s="231">
        <f>IF(N810="sníž. přenesená",J810,0)</f>
        <v>0</v>
      </c>
      <c r="BI810" s="231">
        <f>IF(N810="nulová",J810,0)</f>
        <v>0</v>
      </c>
      <c r="BJ810" s="18" t="s">
        <v>86</v>
      </c>
      <c r="BK810" s="231">
        <f>ROUND(I810*H810,2)</f>
        <v>0</v>
      </c>
      <c r="BL810" s="18" t="s">
        <v>210</v>
      </c>
      <c r="BM810" s="230" t="s">
        <v>1379</v>
      </c>
    </row>
    <row r="811" s="2" customFormat="1" ht="33" customHeight="1">
      <c r="A811" s="39"/>
      <c r="B811" s="40"/>
      <c r="C811" s="219" t="s">
        <v>1380</v>
      </c>
      <c r="D811" s="219" t="s">
        <v>193</v>
      </c>
      <c r="E811" s="220" t="s">
        <v>1381</v>
      </c>
      <c r="F811" s="221" t="s">
        <v>1382</v>
      </c>
      <c r="G811" s="222" t="s">
        <v>292</v>
      </c>
      <c r="H811" s="223">
        <v>0.48999999999999999</v>
      </c>
      <c r="I811" s="224"/>
      <c r="J811" s="225">
        <f>ROUND(I811*H811,2)</f>
        <v>0</v>
      </c>
      <c r="K811" s="221" t="s">
        <v>197</v>
      </c>
      <c r="L811" s="45"/>
      <c r="M811" s="226" t="s">
        <v>1</v>
      </c>
      <c r="N811" s="227" t="s">
        <v>43</v>
      </c>
      <c r="O811" s="92"/>
      <c r="P811" s="228">
        <f>O811*H811</f>
        <v>0</v>
      </c>
      <c r="Q811" s="228">
        <v>0</v>
      </c>
      <c r="R811" s="228">
        <f>Q811*H811</f>
        <v>0</v>
      </c>
      <c r="S811" s="228">
        <v>0</v>
      </c>
      <c r="T811" s="229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30" t="s">
        <v>210</v>
      </c>
      <c r="AT811" s="230" t="s">
        <v>193</v>
      </c>
      <c r="AU811" s="230" t="s">
        <v>88</v>
      </c>
      <c r="AY811" s="18" t="s">
        <v>190</v>
      </c>
      <c r="BE811" s="231">
        <f>IF(N811="základní",J811,0)</f>
        <v>0</v>
      </c>
      <c r="BF811" s="231">
        <f>IF(N811="snížená",J811,0)</f>
        <v>0</v>
      </c>
      <c r="BG811" s="231">
        <f>IF(N811="zákl. přenesená",J811,0)</f>
        <v>0</v>
      </c>
      <c r="BH811" s="231">
        <f>IF(N811="sníž. přenesená",J811,0)</f>
        <v>0</v>
      </c>
      <c r="BI811" s="231">
        <f>IF(N811="nulová",J811,0)</f>
        <v>0</v>
      </c>
      <c r="BJ811" s="18" t="s">
        <v>86</v>
      </c>
      <c r="BK811" s="231">
        <f>ROUND(I811*H811,2)</f>
        <v>0</v>
      </c>
      <c r="BL811" s="18" t="s">
        <v>210</v>
      </c>
      <c r="BM811" s="230" t="s">
        <v>1383</v>
      </c>
    </row>
    <row r="812" s="12" customFormat="1" ht="22.8" customHeight="1">
      <c r="A812" s="12"/>
      <c r="B812" s="203"/>
      <c r="C812" s="204"/>
      <c r="D812" s="205" t="s">
        <v>77</v>
      </c>
      <c r="E812" s="217" t="s">
        <v>304</v>
      </c>
      <c r="F812" s="217" t="s">
        <v>305</v>
      </c>
      <c r="G812" s="204"/>
      <c r="H812" s="204"/>
      <c r="I812" s="207"/>
      <c r="J812" s="218">
        <f>BK812</f>
        <v>0</v>
      </c>
      <c r="K812" s="204"/>
      <c r="L812" s="209"/>
      <c r="M812" s="210"/>
      <c r="N812" s="211"/>
      <c r="O812" s="211"/>
      <c r="P812" s="212">
        <f>SUM(P813:P814)</f>
        <v>0</v>
      </c>
      <c r="Q812" s="211"/>
      <c r="R812" s="212">
        <f>SUM(R813:R814)</f>
        <v>0</v>
      </c>
      <c r="S812" s="211"/>
      <c r="T812" s="213">
        <f>SUM(T813:T814)</f>
        <v>0</v>
      </c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R812" s="214" t="s">
        <v>86</v>
      </c>
      <c r="AT812" s="215" t="s">
        <v>77</v>
      </c>
      <c r="AU812" s="215" t="s">
        <v>86</v>
      </c>
      <c r="AY812" s="214" t="s">
        <v>190</v>
      </c>
      <c r="BK812" s="216">
        <f>SUM(BK813:BK814)</f>
        <v>0</v>
      </c>
    </row>
    <row r="813" s="2" customFormat="1" ht="24.15" customHeight="1">
      <c r="A813" s="39"/>
      <c r="B813" s="40"/>
      <c r="C813" s="219" t="s">
        <v>529</v>
      </c>
      <c r="D813" s="219" t="s">
        <v>193</v>
      </c>
      <c r="E813" s="220" t="s">
        <v>307</v>
      </c>
      <c r="F813" s="221" t="s">
        <v>308</v>
      </c>
      <c r="G813" s="222" t="s">
        <v>292</v>
      </c>
      <c r="H813" s="223">
        <v>8.8399999999999999</v>
      </c>
      <c r="I813" s="224"/>
      <c r="J813" s="225">
        <f>ROUND(I813*H813,2)</f>
        <v>0</v>
      </c>
      <c r="K813" s="221" t="s">
        <v>197</v>
      </c>
      <c r="L813" s="45"/>
      <c r="M813" s="226" t="s">
        <v>1</v>
      </c>
      <c r="N813" s="227" t="s">
        <v>43</v>
      </c>
      <c r="O813" s="92"/>
      <c r="P813" s="228">
        <f>O813*H813</f>
        <v>0</v>
      </c>
      <c r="Q813" s="228">
        <v>0</v>
      </c>
      <c r="R813" s="228">
        <f>Q813*H813</f>
        <v>0</v>
      </c>
      <c r="S813" s="228">
        <v>0</v>
      </c>
      <c r="T813" s="229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30" t="s">
        <v>210</v>
      </c>
      <c r="AT813" s="230" t="s">
        <v>193</v>
      </c>
      <c r="AU813" s="230" t="s">
        <v>88</v>
      </c>
      <c r="AY813" s="18" t="s">
        <v>190</v>
      </c>
      <c r="BE813" s="231">
        <f>IF(N813="základní",J813,0)</f>
        <v>0</v>
      </c>
      <c r="BF813" s="231">
        <f>IF(N813="snížená",J813,0)</f>
        <v>0</v>
      </c>
      <c r="BG813" s="231">
        <f>IF(N813="zákl. přenesená",J813,0)</f>
        <v>0</v>
      </c>
      <c r="BH813" s="231">
        <f>IF(N813="sníž. přenesená",J813,0)</f>
        <v>0</v>
      </c>
      <c r="BI813" s="231">
        <f>IF(N813="nulová",J813,0)</f>
        <v>0</v>
      </c>
      <c r="BJ813" s="18" t="s">
        <v>86</v>
      </c>
      <c r="BK813" s="231">
        <f>ROUND(I813*H813,2)</f>
        <v>0</v>
      </c>
      <c r="BL813" s="18" t="s">
        <v>210</v>
      </c>
      <c r="BM813" s="230" t="s">
        <v>1384</v>
      </c>
    </row>
    <row r="814" s="2" customFormat="1">
      <c r="A814" s="39"/>
      <c r="B814" s="40"/>
      <c r="C814" s="41"/>
      <c r="D814" s="234" t="s">
        <v>508</v>
      </c>
      <c r="E814" s="41"/>
      <c r="F814" s="265" t="s">
        <v>509</v>
      </c>
      <c r="G814" s="41"/>
      <c r="H814" s="41"/>
      <c r="I814" s="266"/>
      <c r="J814" s="41"/>
      <c r="K814" s="41"/>
      <c r="L814" s="45"/>
      <c r="M814" s="267"/>
      <c r="N814" s="268"/>
      <c r="O814" s="92"/>
      <c r="P814" s="92"/>
      <c r="Q814" s="92"/>
      <c r="R814" s="92"/>
      <c r="S814" s="92"/>
      <c r="T814" s="93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T814" s="18" t="s">
        <v>508</v>
      </c>
      <c r="AU814" s="18" t="s">
        <v>88</v>
      </c>
    </row>
    <row r="815" s="12" customFormat="1" ht="22.8" customHeight="1">
      <c r="A815" s="12"/>
      <c r="B815" s="203"/>
      <c r="C815" s="204"/>
      <c r="D815" s="205" t="s">
        <v>77</v>
      </c>
      <c r="E815" s="217" t="s">
        <v>311</v>
      </c>
      <c r="F815" s="217" t="s">
        <v>312</v>
      </c>
      <c r="G815" s="204"/>
      <c r="H815" s="204"/>
      <c r="I815" s="207"/>
      <c r="J815" s="218">
        <f>BK815</f>
        <v>0</v>
      </c>
      <c r="K815" s="204"/>
      <c r="L815" s="209"/>
      <c r="M815" s="210"/>
      <c r="N815" s="211"/>
      <c r="O815" s="211"/>
      <c r="P815" s="212">
        <f>SUM(P816:P818)</f>
        <v>0</v>
      </c>
      <c r="Q815" s="211"/>
      <c r="R815" s="212">
        <f>SUM(R816:R818)</f>
        <v>2.4973000000000001</v>
      </c>
      <c r="S815" s="211"/>
      <c r="T815" s="213">
        <f>SUM(T816:T818)</f>
        <v>0</v>
      </c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R815" s="214" t="s">
        <v>86</v>
      </c>
      <c r="AT815" s="215" t="s">
        <v>77</v>
      </c>
      <c r="AU815" s="215" t="s">
        <v>86</v>
      </c>
      <c r="AY815" s="214" t="s">
        <v>190</v>
      </c>
      <c r="BK815" s="216">
        <f>SUM(BK816:BK818)</f>
        <v>0</v>
      </c>
    </row>
    <row r="816" s="2" customFormat="1" ht="24.15" customHeight="1">
      <c r="A816" s="39"/>
      <c r="B816" s="40"/>
      <c r="C816" s="219" t="s">
        <v>1385</v>
      </c>
      <c r="D816" s="219" t="s">
        <v>193</v>
      </c>
      <c r="E816" s="220" t="s">
        <v>313</v>
      </c>
      <c r="F816" s="221" t="s">
        <v>314</v>
      </c>
      <c r="G816" s="222" t="s">
        <v>292</v>
      </c>
      <c r="H816" s="223">
        <v>8.8399999999999999</v>
      </c>
      <c r="I816" s="224"/>
      <c r="J816" s="225">
        <f>ROUND(I816*H816,2)</f>
        <v>0</v>
      </c>
      <c r="K816" s="221" t="s">
        <v>197</v>
      </c>
      <c r="L816" s="45"/>
      <c r="M816" s="226" t="s">
        <v>1</v>
      </c>
      <c r="N816" s="227" t="s">
        <v>43</v>
      </c>
      <c r="O816" s="92"/>
      <c r="P816" s="228">
        <f>O816*H816</f>
        <v>0</v>
      </c>
      <c r="Q816" s="228">
        <v>0.16700000000000001</v>
      </c>
      <c r="R816" s="228">
        <f>Q816*H816</f>
        <v>1.47628</v>
      </c>
      <c r="S816" s="228">
        <v>0</v>
      </c>
      <c r="T816" s="229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30" t="s">
        <v>210</v>
      </c>
      <c r="AT816" s="230" t="s">
        <v>193</v>
      </c>
      <c r="AU816" s="230" t="s">
        <v>88</v>
      </c>
      <c r="AY816" s="18" t="s">
        <v>190</v>
      </c>
      <c r="BE816" s="231">
        <f>IF(N816="základní",J816,0)</f>
        <v>0</v>
      </c>
      <c r="BF816" s="231">
        <f>IF(N816="snížená",J816,0)</f>
        <v>0</v>
      </c>
      <c r="BG816" s="231">
        <f>IF(N816="zákl. přenesená",J816,0)</f>
        <v>0</v>
      </c>
      <c r="BH816" s="231">
        <f>IF(N816="sníž. přenesená",J816,0)</f>
        <v>0</v>
      </c>
      <c r="BI816" s="231">
        <f>IF(N816="nulová",J816,0)</f>
        <v>0</v>
      </c>
      <c r="BJ816" s="18" t="s">
        <v>86</v>
      </c>
      <c r="BK816" s="231">
        <f>ROUND(I816*H816,2)</f>
        <v>0</v>
      </c>
      <c r="BL816" s="18" t="s">
        <v>210</v>
      </c>
      <c r="BM816" s="230" t="s">
        <v>1386</v>
      </c>
    </row>
    <row r="817" s="2" customFormat="1" ht="24.15" customHeight="1">
      <c r="A817" s="39"/>
      <c r="B817" s="40"/>
      <c r="C817" s="255" t="s">
        <v>533</v>
      </c>
      <c r="D817" s="255" t="s">
        <v>299</v>
      </c>
      <c r="E817" s="256" t="s">
        <v>330</v>
      </c>
      <c r="F817" s="257" t="s">
        <v>331</v>
      </c>
      <c r="G817" s="258" t="s">
        <v>292</v>
      </c>
      <c r="H817" s="259">
        <v>9.282</v>
      </c>
      <c r="I817" s="260"/>
      <c r="J817" s="261">
        <f>ROUND(I817*H817,2)</f>
        <v>0</v>
      </c>
      <c r="K817" s="257" t="s">
        <v>1</v>
      </c>
      <c r="L817" s="262"/>
      <c r="M817" s="263" t="s">
        <v>1</v>
      </c>
      <c r="N817" s="264" t="s">
        <v>43</v>
      </c>
      <c r="O817" s="92"/>
      <c r="P817" s="228">
        <f>O817*H817</f>
        <v>0</v>
      </c>
      <c r="Q817" s="228">
        <v>0.11</v>
      </c>
      <c r="R817" s="228">
        <f>Q817*H817</f>
        <v>1.02102</v>
      </c>
      <c r="S817" s="228">
        <v>0</v>
      </c>
      <c r="T817" s="229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30" t="s">
        <v>202</v>
      </c>
      <c r="AT817" s="230" t="s">
        <v>299</v>
      </c>
      <c r="AU817" s="230" t="s">
        <v>88</v>
      </c>
      <c r="AY817" s="18" t="s">
        <v>190</v>
      </c>
      <c r="BE817" s="231">
        <f>IF(N817="základní",J817,0)</f>
        <v>0</v>
      </c>
      <c r="BF817" s="231">
        <f>IF(N817="snížená",J817,0)</f>
        <v>0</v>
      </c>
      <c r="BG817" s="231">
        <f>IF(N817="zákl. přenesená",J817,0)</f>
        <v>0</v>
      </c>
      <c r="BH817" s="231">
        <f>IF(N817="sníž. přenesená",J817,0)</f>
        <v>0</v>
      </c>
      <c r="BI817" s="231">
        <f>IF(N817="nulová",J817,0)</f>
        <v>0</v>
      </c>
      <c r="BJ817" s="18" t="s">
        <v>86</v>
      </c>
      <c r="BK817" s="231">
        <f>ROUND(I817*H817,2)</f>
        <v>0</v>
      </c>
      <c r="BL817" s="18" t="s">
        <v>210</v>
      </c>
      <c r="BM817" s="230" t="s">
        <v>1387</v>
      </c>
    </row>
    <row r="818" s="13" customFormat="1">
      <c r="A818" s="13"/>
      <c r="B818" s="232"/>
      <c r="C818" s="233"/>
      <c r="D818" s="234" t="s">
        <v>218</v>
      </c>
      <c r="E818" s="233"/>
      <c r="F818" s="236" t="s">
        <v>1388</v>
      </c>
      <c r="G818" s="233"/>
      <c r="H818" s="237">
        <v>9.282</v>
      </c>
      <c r="I818" s="238"/>
      <c r="J818" s="233"/>
      <c r="K818" s="233"/>
      <c r="L818" s="239"/>
      <c r="M818" s="240"/>
      <c r="N818" s="241"/>
      <c r="O818" s="241"/>
      <c r="P818" s="241"/>
      <c r="Q818" s="241"/>
      <c r="R818" s="241"/>
      <c r="S818" s="241"/>
      <c r="T818" s="242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3" t="s">
        <v>218</v>
      </c>
      <c r="AU818" s="243" t="s">
        <v>88</v>
      </c>
      <c r="AV818" s="13" t="s">
        <v>88</v>
      </c>
      <c r="AW818" s="13" t="s">
        <v>4</v>
      </c>
      <c r="AX818" s="13" t="s">
        <v>86</v>
      </c>
      <c r="AY818" s="243" t="s">
        <v>190</v>
      </c>
    </row>
    <row r="819" s="12" customFormat="1" ht="22.8" customHeight="1">
      <c r="A819" s="12"/>
      <c r="B819" s="203"/>
      <c r="C819" s="204"/>
      <c r="D819" s="205" t="s">
        <v>77</v>
      </c>
      <c r="E819" s="217" t="s">
        <v>469</v>
      </c>
      <c r="F819" s="217" t="s">
        <v>525</v>
      </c>
      <c r="G819" s="204"/>
      <c r="H819" s="204"/>
      <c r="I819" s="207"/>
      <c r="J819" s="218">
        <f>BK819</f>
        <v>0</v>
      </c>
      <c r="K819" s="204"/>
      <c r="L819" s="209"/>
      <c r="M819" s="210"/>
      <c r="N819" s="211"/>
      <c r="O819" s="211"/>
      <c r="P819" s="212">
        <f>SUM(P820:P821)</f>
        <v>0</v>
      </c>
      <c r="Q819" s="211"/>
      <c r="R819" s="212">
        <f>SUM(R820:R821)</f>
        <v>1.8225680000000002</v>
      </c>
      <c r="S819" s="211"/>
      <c r="T819" s="213">
        <f>SUM(T820:T821)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14" t="s">
        <v>86</v>
      </c>
      <c r="AT819" s="215" t="s">
        <v>77</v>
      </c>
      <c r="AU819" s="215" t="s">
        <v>86</v>
      </c>
      <c r="AY819" s="214" t="s">
        <v>190</v>
      </c>
      <c r="BK819" s="216">
        <f>SUM(BK820:BK821)</f>
        <v>0</v>
      </c>
    </row>
    <row r="820" s="2" customFormat="1" ht="24.15" customHeight="1">
      <c r="A820" s="39"/>
      <c r="B820" s="40"/>
      <c r="C820" s="219" t="s">
        <v>1389</v>
      </c>
      <c r="D820" s="219" t="s">
        <v>193</v>
      </c>
      <c r="E820" s="220" t="s">
        <v>531</v>
      </c>
      <c r="F820" s="221" t="s">
        <v>532</v>
      </c>
      <c r="G820" s="222" t="s">
        <v>292</v>
      </c>
      <c r="H820" s="223">
        <v>76.450000000000003</v>
      </c>
      <c r="I820" s="224"/>
      <c r="J820" s="225">
        <f>ROUND(I820*H820,2)</f>
        <v>0</v>
      </c>
      <c r="K820" s="221" t="s">
        <v>197</v>
      </c>
      <c r="L820" s="45"/>
      <c r="M820" s="226" t="s">
        <v>1</v>
      </c>
      <c r="N820" s="227" t="s">
        <v>43</v>
      </c>
      <c r="O820" s="92"/>
      <c r="P820" s="228">
        <f>O820*H820</f>
        <v>0</v>
      </c>
      <c r="Q820" s="228">
        <v>0.023630000000000002</v>
      </c>
      <c r="R820" s="228">
        <f>Q820*H820</f>
        <v>1.8065135000000001</v>
      </c>
      <c r="S820" s="228">
        <v>0</v>
      </c>
      <c r="T820" s="229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30" t="s">
        <v>210</v>
      </c>
      <c r="AT820" s="230" t="s">
        <v>193</v>
      </c>
      <c r="AU820" s="230" t="s">
        <v>88</v>
      </c>
      <c r="AY820" s="18" t="s">
        <v>190</v>
      </c>
      <c r="BE820" s="231">
        <f>IF(N820="základní",J820,0)</f>
        <v>0</v>
      </c>
      <c r="BF820" s="231">
        <f>IF(N820="snížená",J820,0)</f>
        <v>0</v>
      </c>
      <c r="BG820" s="231">
        <f>IF(N820="zákl. přenesená",J820,0)</f>
        <v>0</v>
      </c>
      <c r="BH820" s="231">
        <f>IF(N820="sníž. přenesená",J820,0)</f>
        <v>0</v>
      </c>
      <c r="BI820" s="231">
        <f>IF(N820="nulová",J820,0)</f>
        <v>0</v>
      </c>
      <c r="BJ820" s="18" t="s">
        <v>86</v>
      </c>
      <c r="BK820" s="231">
        <f>ROUND(I820*H820,2)</f>
        <v>0</v>
      </c>
      <c r="BL820" s="18" t="s">
        <v>210</v>
      </c>
      <c r="BM820" s="230" t="s">
        <v>1390</v>
      </c>
    </row>
    <row r="821" s="2" customFormat="1" ht="24.15" customHeight="1">
      <c r="A821" s="39"/>
      <c r="B821" s="40"/>
      <c r="C821" s="219" t="s">
        <v>538</v>
      </c>
      <c r="D821" s="219" t="s">
        <v>193</v>
      </c>
      <c r="E821" s="220" t="s">
        <v>527</v>
      </c>
      <c r="F821" s="221" t="s">
        <v>528</v>
      </c>
      <c r="G821" s="222" t="s">
        <v>292</v>
      </c>
      <c r="H821" s="223">
        <v>76.450000000000003</v>
      </c>
      <c r="I821" s="224"/>
      <c r="J821" s="225">
        <f>ROUND(I821*H821,2)</f>
        <v>0</v>
      </c>
      <c r="K821" s="221" t="s">
        <v>197</v>
      </c>
      <c r="L821" s="45"/>
      <c r="M821" s="226" t="s">
        <v>1</v>
      </c>
      <c r="N821" s="227" t="s">
        <v>43</v>
      </c>
      <c r="O821" s="92"/>
      <c r="P821" s="228">
        <f>O821*H821</f>
        <v>0</v>
      </c>
      <c r="Q821" s="228">
        <v>0.00021000000000000001</v>
      </c>
      <c r="R821" s="228">
        <f>Q821*H821</f>
        <v>0.016054500000000003</v>
      </c>
      <c r="S821" s="228">
        <v>0</v>
      </c>
      <c r="T821" s="229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30" t="s">
        <v>210</v>
      </c>
      <c r="AT821" s="230" t="s">
        <v>193</v>
      </c>
      <c r="AU821" s="230" t="s">
        <v>88</v>
      </c>
      <c r="AY821" s="18" t="s">
        <v>190</v>
      </c>
      <c r="BE821" s="231">
        <f>IF(N821="základní",J821,0)</f>
        <v>0</v>
      </c>
      <c r="BF821" s="231">
        <f>IF(N821="snížená",J821,0)</f>
        <v>0</v>
      </c>
      <c r="BG821" s="231">
        <f>IF(N821="zákl. přenesená",J821,0)</f>
        <v>0</v>
      </c>
      <c r="BH821" s="231">
        <f>IF(N821="sníž. přenesená",J821,0)</f>
        <v>0</v>
      </c>
      <c r="BI821" s="231">
        <f>IF(N821="nulová",J821,0)</f>
        <v>0</v>
      </c>
      <c r="BJ821" s="18" t="s">
        <v>86</v>
      </c>
      <c r="BK821" s="231">
        <f>ROUND(I821*H821,2)</f>
        <v>0</v>
      </c>
      <c r="BL821" s="18" t="s">
        <v>210</v>
      </c>
      <c r="BM821" s="230" t="s">
        <v>1391</v>
      </c>
    </row>
    <row r="822" s="12" customFormat="1" ht="22.8" customHeight="1">
      <c r="A822" s="12"/>
      <c r="B822" s="203"/>
      <c r="C822" s="204"/>
      <c r="D822" s="205" t="s">
        <v>77</v>
      </c>
      <c r="E822" s="217" t="s">
        <v>473</v>
      </c>
      <c r="F822" s="217" t="s">
        <v>534</v>
      </c>
      <c r="G822" s="204"/>
      <c r="H822" s="204"/>
      <c r="I822" s="207"/>
      <c r="J822" s="218">
        <f>BK822</f>
        <v>0</v>
      </c>
      <c r="K822" s="204"/>
      <c r="L822" s="209"/>
      <c r="M822" s="210"/>
      <c r="N822" s="211"/>
      <c r="O822" s="211"/>
      <c r="P822" s="212">
        <f>SUM(P823:P828)</f>
        <v>0</v>
      </c>
      <c r="Q822" s="211"/>
      <c r="R822" s="212">
        <f>SUM(R823:R828)</f>
        <v>13.136547700000001</v>
      </c>
      <c r="S822" s="211"/>
      <c r="T822" s="213">
        <f>SUM(T823:T828)</f>
        <v>0</v>
      </c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R822" s="214" t="s">
        <v>86</v>
      </c>
      <c r="AT822" s="215" t="s">
        <v>77</v>
      </c>
      <c r="AU822" s="215" t="s">
        <v>86</v>
      </c>
      <c r="AY822" s="214" t="s">
        <v>190</v>
      </c>
      <c r="BK822" s="216">
        <f>SUM(BK823:BK828)</f>
        <v>0</v>
      </c>
    </row>
    <row r="823" s="2" customFormat="1" ht="16.5" customHeight="1">
      <c r="A823" s="39"/>
      <c r="B823" s="40"/>
      <c r="C823" s="219" t="s">
        <v>1392</v>
      </c>
      <c r="D823" s="219" t="s">
        <v>193</v>
      </c>
      <c r="E823" s="220" t="s">
        <v>851</v>
      </c>
      <c r="F823" s="221" t="s">
        <v>852</v>
      </c>
      <c r="G823" s="222" t="s">
        <v>224</v>
      </c>
      <c r="H823" s="223">
        <v>1.5</v>
      </c>
      <c r="I823" s="224"/>
      <c r="J823" s="225">
        <f>ROUND(I823*H823,2)</f>
        <v>0</v>
      </c>
      <c r="K823" s="221" t="s">
        <v>197</v>
      </c>
      <c r="L823" s="45"/>
      <c r="M823" s="226" t="s">
        <v>1</v>
      </c>
      <c r="N823" s="227" t="s">
        <v>43</v>
      </c>
      <c r="O823" s="92"/>
      <c r="P823" s="228">
        <f>O823*H823</f>
        <v>0</v>
      </c>
      <c r="Q823" s="228">
        <v>1.837</v>
      </c>
      <c r="R823" s="228">
        <f>Q823*H823</f>
        <v>2.7555000000000001</v>
      </c>
      <c r="S823" s="228">
        <v>0</v>
      </c>
      <c r="T823" s="229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30" t="s">
        <v>210</v>
      </c>
      <c r="AT823" s="230" t="s">
        <v>193</v>
      </c>
      <c r="AU823" s="230" t="s">
        <v>88</v>
      </c>
      <c r="AY823" s="18" t="s">
        <v>190</v>
      </c>
      <c r="BE823" s="231">
        <f>IF(N823="základní",J823,0)</f>
        <v>0</v>
      </c>
      <c r="BF823" s="231">
        <f>IF(N823="snížená",J823,0)</f>
        <v>0</v>
      </c>
      <c r="BG823" s="231">
        <f>IF(N823="zákl. přenesená",J823,0)</f>
        <v>0</v>
      </c>
      <c r="BH823" s="231">
        <f>IF(N823="sníž. přenesená",J823,0)</f>
        <v>0</v>
      </c>
      <c r="BI823" s="231">
        <f>IF(N823="nulová",J823,0)</f>
        <v>0</v>
      </c>
      <c r="BJ823" s="18" t="s">
        <v>86</v>
      </c>
      <c r="BK823" s="231">
        <f>ROUND(I823*H823,2)</f>
        <v>0</v>
      </c>
      <c r="BL823" s="18" t="s">
        <v>210</v>
      </c>
      <c r="BM823" s="230" t="s">
        <v>1393</v>
      </c>
    </row>
    <row r="824" s="2" customFormat="1" ht="33" customHeight="1">
      <c r="A824" s="39"/>
      <c r="B824" s="40"/>
      <c r="C824" s="219" t="s">
        <v>542</v>
      </c>
      <c r="D824" s="219" t="s">
        <v>193</v>
      </c>
      <c r="E824" s="220" t="s">
        <v>1057</v>
      </c>
      <c r="F824" s="221" t="s">
        <v>1058</v>
      </c>
      <c r="G824" s="222" t="s">
        <v>224</v>
      </c>
      <c r="H824" s="223">
        <v>1.5</v>
      </c>
      <c r="I824" s="224"/>
      <c r="J824" s="225">
        <f>ROUND(I824*H824,2)</f>
        <v>0</v>
      </c>
      <c r="K824" s="221" t="s">
        <v>197</v>
      </c>
      <c r="L824" s="45"/>
      <c r="M824" s="226" t="s">
        <v>1</v>
      </c>
      <c r="N824" s="227" t="s">
        <v>43</v>
      </c>
      <c r="O824" s="92"/>
      <c r="P824" s="228">
        <f>O824*H824</f>
        <v>0</v>
      </c>
      <c r="Q824" s="228">
        <v>2.3010199999999998</v>
      </c>
      <c r="R824" s="228">
        <f>Q824*H824</f>
        <v>3.45153</v>
      </c>
      <c r="S824" s="228">
        <v>0</v>
      </c>
      <c r="T824" s="229">
        <f>S824*H824</f>
        <v>0</v>
      </c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R824" s="230" t="s">
        <v>210</v>
      </c>
      <c r="AT824" s="230" t="s">
        <v>193</v>
      </c>
      <c r="AU824" s="230" t="s">
        <v>88</v>
      </c>
      <c r="AY824" s="18" t="s">
        <v>190</v>
      </c>
      <c r="BE824" s="231">
        <f>IF(N824="základní",J824,0)</f>
        <v>0</v>
      </c>
      <c r="BF824" s="231">
        <f>IF(N824="snížená",J824,0)</f>
        <v>0</v>
      </c>
      <c r="BG824" s="231">
        <f>IF(N824="zákl. přenesená",J824,0)</f>
        <v>0</v>
      </c>
      <c r="BH824" s="231">
        <f>IF(N824="sníž. přenesená",J824,0)</f>
        <v>0</v>
      </c>
      <c r="BI824" s="231">
        <f>IF(N824="nulová",J824,0)</f>
        <v>0</v>
      </c>
      <c r="BJ824" s="18" t="s">
        <v>86</v>
      </c>
      <c r="BK824" s="231">
        <f>ROUND(I824*H824,2)</f>
        <v>0</v>
      </c>
      <c r="BL824" s="18" t="s">
        <v>210</v>
      </c>
      <c r="BM824" s="230" t="s">
        <v>1394</v>
      </c>
    </row>
    <row r="825" s="2" customFormat="1" ht="33" customHeight="1">
      <c r="A825" s="39"/>
      <c r="B825" s="40"/>
      <c r="C825" s="219" t="s">
        <v>1395</v>
      </c>
      <c r="D825" s="219" t="s">
        <v>193</v>
      </c>
      <c r="E825" s="220" t="s">
        <v>1396</v>
      </c>
      <c r="F825" s="221" t="s">
        <v>1397</v>
      </c>
      <c r="G825" s="222" t="s">
        <v>224</v>
      </c>
      <c r="H825" s="223">
        <v>2.7400000000000002</v>
      </c>
      <c r="I825" s="224"/>
      <c r="J825" s="225">
        <f>ROUND(I825*H825,2)</f>
        <v>0</v>
      </c>
      <c r="K825" s="221" t="s">
        <v>197</v>
      </c>
      <c r="L825" s="45"/>
      <c r="M825" s="226" t="s">
        <v>1</v>
      </c>
      <c r="N825" s="227" t="s">
        <v>43</v>
      </c>
      <c r="O825" s="92"/>
      <c r="P825" s="228">
        <f>O825*H825</f>
        <v>0</v>
      </c>
      <c r="Q825" s="228">
        <v>2.5018699999999998</v>
      </c>
      <c r="R825" s="228">
        <f>Q825*H825</f>
        <v>6.8551238000000003</v>
      </c>
      <c r="S825" s="228">
        <v>0</v>
      </c>
      <c r="T825" s="229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0" t="s">
        <v>210</v>
      </c>
      <c r="AT825" s="230" t="s">
        <v>193</v>
      </c>
      <c r="AU825" s="230" t="s">
        <v>88</v>
      </c>
      <c r="AY825" s="18" t="s">
        <v>190</v>
      </c>
      <c r="BE825" s="231">
        <f>IF(N825="základní",J825,0)</f>
        <v>0</v>
      </c>
      <c r="BF825" s="231">
        <f>IF(N825="snížená",J825,0)</f>
        <v>0</v>
      </c>
      <c r="BG825" s="231">
        <f>IF(N825="zákl. přenesená",J825,0)</f>
        <v>0</v>
      </c>
      <c r="BH825" s="231">
        <f>IF(N825="sníž. přenesená",J825,0)</f>
        <v>0</v>
      </c>
      <c r="BI825" s="231">
        <f>IF(N825="nulová",J825,0)</f>
        <v>0</v>
      </c>
      <c r="BJ825" s="18" t="s">
        <v>86</v>
      </c>
      <c r="BK825" s="231">
        <f>ROUND(I825*H825,2)</f>
        <v>0</v>
      </c>
      <c r="BL825" s="18" t="s">
        <v>210</v>
      </c>
      <c r="BM825" s="230" t="s">
        <v>1398</v>
      </c>
    </row>
    <row r="826" s="2" customFormat="1" ht="24.15" customHeight="1">
      <c r="A826" s="39"/>
      <c r="B826" s="40"/>
      <c r="C826" s="219" t="s">
        <v>546</v>
      </c>
      <c r="D826" s="219" t="s">
        <v>193</v>
      </c>
      <c r="E826" s="220" t="s">
        <v>556</v>
      </c>
      <c r="F826" s="221" t="s">
        <v>557</v>
      </c>
      <c r="G826" s="222" t="s">
        <v>224</v>
      </c>
      <c r="H826" s="223">
        <v>18.239999999999998</v>
      </c>
      <c r="I826" s="224"/>
      <c r="J826" s="225">
        <f>ROUND(I826*H826,2)</f>
        <v>0</v>
      </c>
      <c r="K826" s="221" t="s">
        <v>197</v>
      </c>
      <c r="L826" s="45"/>
      <c r="M826" s="226" t="s">
        <v>1</v>
      </c>
      <c r="N826" s="227" t="s">
        <v>43</v>
      </c>
      <c r="O826" s="92"/>
      <c r="P826" s="228">
        <f>O826*H826</f>
        <v>0</v>
      </c>
      <c r="Q826" s="228">
        <v>0</v>
      </c>
      <c r="R826" s="228">
        <f>Q826*H826</f>
        <v>0</v>
      </c>
      <c r="S826" s="228">
        <v>0</v>
      </c>
      <c r="T826" s="229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30" t="s">
        <v>210</v>
      </c>
      <c r="AT826" s="230" t="s">
        <v>193</v>
      </c>
      <c r="AU826" s="230" t="s">
        <v>88</v>
      </c>
      <c r="AY826" s="18" t="s">
        <v>190</v>
      </c>
      <c r="BE826" s="231">
        <f>IF(N826="základní",J826,0)</f>
        <v>0</v>
      </c>
      <c r="BF826" s="231">
        <f>IF(N826="snížená",J826,0)</f>
        <v>0</v>
      </c>
      <c r="BG826" s="231">
        <f>IF(N826="zákl. přenesená",J826,0)</f>
        <v>0</v>
      </c>
      <c r="BH826" s="231">
        <f>IF(N826="sníž. přenesená",J826,0)</f>
        <v>0</v>
      </c>
      <c r="BI826" s="231">
        <f>IF(N826="nulová",J826,0)</f>
        <v>0</v>
      </c>
      <c r="BJ826" s="18" t="s">
        <v>86</v>
      </c>
      <c r="BK826" s="231">
        <f>ROUND(I826*H826,2)</f>
        <v>0</v>
      </c>
      <c r="BL826" s="18" t="s">
        <v>210</v>
      </c>
      <c r="BM826" s="230" t="s">
        <v>1399</v>
      </c>
    </row>
    <row r="827" s="2" customFormat="1" ht="33" customHeight="1">
      <c r="A827" s="39"/>
      <c r="B827" s="40"/>
      <c r="C827" s="219" t="s">
        <v>1400</v>
      </c>
      <c r="D827" s="219" t="s">
        <v>193</v>
      </c>
      <c r="E827" s="220" t="s">
        <v>749</v>
      </c>
      <c r="F827" s="221" t="s">
        <v>750</v>
      </c>
      <c r="G827" s="222" t="s">
        <v>224</v>
      </c>
      <c r="H827" s="223">
        <v>2.7400000000000002</v>
      </c>
      <c r="I827" s="224"/>
      <c r="J827" s="225">
        <f>ROUND(I827*H827,2)</f>
        <v>0</v>
      </c>
      <c r="K827" s="221" t="s">
        <v>197</v>
      </c>
      <c r="L827" s="45"/>
      <c r="M827" s="226" t="s">
        <v>1</v>
      </c>
      <c r="N827" s="227" t="s">
        <v>43</v>
      </c>
      <c r="O827" s="92"/>
      <c r="P827" s="228">
        <f>O827*H827</f>
        <v>0</v>
      </c>
      <c r="Q827" s="228">
        <v>0</v>
      </c>
      <c r="R827" s="228">
        <f>Q827*H827</f>
        <v>0</v>
      </c>
      <c r="S827" s="228">
        <v>0</v>
      </c>
      <c r="T827" s="229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30" t="s">
        <v>210</v>
      </c>
      <c r="AT827" s="230" t="s">
        <v>193</v>
      </c>
      <c r="AU827" s="230" t="s">
        <v>88</v>
      </c>
      <c r="AY827" s="18" t="s">
        <v>190</v>
      </c>
      <c r="BE827" s="231">
        <f>IF(N827="základní",J827,0)</f>
        <v>0</v>
      </c>
      <c r="BF827" s="231">
        <f>IF(N827="snížená",J827,0)</f>
        <v>0</v>
      </c>
      <c r="BG827" s="231">
        <f>IF(N827="zákl. přenesená",J827,0)</f>
        <v>0</v>
      </c>
      <c r="BH827" s="231">
        <f>IF(N827="sníž. přenesená",J827,0)</f>
        <v>0</v>
      </c>
      <c r="BI827" s="231">
        <f>IF(N827="nulová",J827,0)</f>
        <v>0</v>
      </c>
      <c r="BJ827" s="18" t="s">
        <v>86</v>
      </c>
      <c r="BK827" s="231">
        <f>ROUND(I827*H827,2)</f>
        <v>0</v>
      </c>
      <c r="BL827" s="18" t="s">
        <v>210</v>
      </c>
      <c r="BM827" s="230" t="s">
        <v>1401</v>
      </c>
    </row>
    <row r="828" s="2" customFormat="1" ht="16.5" customHeight="1">
      <c r="A828" s="39"/>
      <c r="B828" s="40"/>
      <c r="C828" s="219" t="s">
        <v>550</v>
      </c>
      <c r="D828" s="219" t="s">
        <v>193</v>
      </c>
      <c r="E828" s="220" t="s">
        <v>540</v>
      </c>
      <c r="F828" s="221" t="s">
        <v>541</v>
      </c>
      <c r="G828" s="222" t="s">
        <v>244</v>
      </c>
      <c r="H828" s="223">
        <v>0.070000000000000007</v>
      </c>
      <c r="I828" s="224"/>
      <c r="J828" s="225">
        <f>ROUND(I828*H828,2)</f>
        <v>0</v>
      </c>
      <c r="K828" s="221" t="s">
        <v>197</v>
      </c>
      <c r="L828" s="45"/>
      <c r="M828" s="226" t="s">
        <v>1</v>
      </c>
      <c r="N828" s="227" t="s">
        <v>43</v>
      </c>
      <c r="O828" s="92"/>
      <c r="P828" s="228">
        <f>O828*H828</f>
        <v>0</v>
      </c>
      <c r="Q828" s="228">
        <v>1.06277</v>
      </c>
      <c r="R828" s="228">
        <f>Q828*H828</f>
        <v>0.074393900000000013</v>
      </c>
      <c r="S828" s="228">
        <v>0</v>
      </c>
      <c r="T828" s="229">
        <f>S828*H828</f>
        <v>0</v>
      </c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R828" s="230" t="s">
        <v>210</v>
      </c>
      <c r="AT828" s="230" t="s">
        <v>193</v>
      </c>
      <c r="AU828" s="230" t="s">
        <v>88</v>
      </c>
      <c r="AY828" s="18" t="s">
        <v>190</v>
      </c>
      <c r="BE828" s="231">
        <f>IF(N828="základní",J828,0)</f>
        <v>0</v>
      </c>
      <c r="BF828" s="231">
        <f>IF(N828="snížená",J828,0)</f>
        <v>0</v>
      </c>
      <c r="BG828" s="231">
        <f>IF(N828="zákl. přenesená",J828,0)</f>
        <v>0</v>
      </c>
      <c r="BH828" s="231">
        <f>IF(N828="sníž. přenesená",J828,0)</f>
        <v>0</v>
      </c>
      <c r="BI828" s="231">
        <f>IF(N828="nulová",J828,0)</f>
        <v>0</v>
      </c>
      <c r="BJ828" s="18" t="s">
        <v>86</v>
      </c>
      <c r="BK828" s="231">
        <f>ROUND(I828*H828,2)</f>
        <v>0</v>
      </c>
      <c r="BL828" s="18" t="s">
        <v>210</v>
      </c>
      <c r="BM828" s="230" t="s">
        <v>1402</v>
      </c>
    </row>
    <row r="829" s="12" customFormat="1" ht="22.8" customHeight="1">
      <c r="A829" s="12"/>
      <c r="B829" s="203"/>
      <c r="C829" s="204"/>
      <c r="D829" s="205" t="s">
        <v>77</v>
      </c>
      <c r="E829" s="217" t="s">
        <v>343</v>
      </c>
      <c r="F829" s="217" t="s">
        <v>344</v>
      </c>
      <c r="G829" s="204"/>
      <c r="H829" s="204"/>
      <c r="I829" s="207"/>
      <c r="J829" s="218">
        <f>BK829</f>
        <v>0</v>
      </c>
      <c r="K829" s="204"/>
      <c r="L829" s="209"/>
      <c r="M829" s="210"/>
      <c r="N829" s="211"/>
      <c r="O829" s="211"/>
      <c r="P829" s="212">
        <f>SUM(P830:P834)</f>
        <v>0</v>
      </c>
      <c r="Q829" s="211"/>
      <c r="R829" s="212">
        <f>SUM(R830:R834)</f>
        <v>0.010488000000000001</v>
      </c>
      <c r="S829" s="211"/>
      <c r="T829" s="213">
        <f>SUM(T830:T834)</f>
        <v>0</v>
      </c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R829" s="214" t="s">
        <v>88</v>
      </c>
      <c r="AT829" s="215" t="s">
        <v>77</v>
      </c>
      <c r="AU829" s="215" t="s">
        <v>86</v>
      </c>
      <c r="AY829" s="214" t="s">
        <v>190</v>
      </c>
      <c r="BK829" s="216">
        <f>SUM(BK830:BK834)</f>
        <v>0</v>
      </c>
    </row>
    <row r="830" s="2" customFormat="1" ht="24.15" customHeight="1">
      <c r="A830" s="39"/>
      <c r="B830" s="40"/>
      <c r="C830" s="219" t="s">
        <v>1403</v>
      </c>
      <c r="D830" s="219" t="s">
        <v>193</v>
      </c>
      <c r="E830" s="220" t="s">
        <v>346</v>
      </c>
      <c r="F830" s="221" t="s">
        <v>347</v>
      </c>
      <c r="G830" s="222" t="s">
        <v>292</v>
      </c>
      <c r="H830" s="223">
        <v>21.84</v>
      </c>
      <c r="I830" s="224"/>
      <c r="J830" s="225">
        <f>ROUND(I830*H830,2)</f>
        <v>0</v>
      </c>
      <c r="K830" s="221" t="s">
        <v>197</v>
      </c>
      <c r="L830" s="45"/>
      <c r="M830" s="226" t="s">
        <v>1</v>
      </c>
      <c r="N830" s="227" t="s">
        <v>43</v>
      </c>
      <c r="O830" s="92"/>
      <c r="P830" s="228">
        <f>O830*H830</f>
        <v>0</v>
      </c>
      <c r="Q830" s="228">
        <v>0</v>
      </c>
      <c r="R830" s="228">
        <f>Q830*H830</f>
        <v>0</v>
      </c>
      <c r="S830" s="228">
        <v>0</v>
      </c>
      <c r="T830" s="229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30" t="s">
        <v>198</v>
      </c>
      <c r="AT830" s="230" t="s">
        <v>193</v>
      </c>
      <c r="AU830" s="230" t="s">
        <v>88</v>
      </c>
      <c r="AY830" s="18" t="s">
        <v>190</v>
      </c>
      <c r="BE830" s="231">
        <f>IF(N830="základní",J830,0)</f>
        <v>0</v>
      </c>
      <c r="BF830" s="231">
        <f>IF(N830="snížená",J830,0)</f>
        <v>0</v>
      </c>
      <c r="BG830" s="231">
        <f>IF(N830="zákl. přenesená",J830,0)</f>
        <v>0</v>
      </c>
      <c r="BH830" s="231">
        <f>IF(N830="sníž. přenesená",J830,0)</f>
        <v>0</v>
      </c>
      <c r="BI830" s="231">
        <f>IF(N830="nulová",J830,0)</f>
        <v>0</v>
      </c>
      <c r="BJ830" s="18" t="s">
        <v>86</v>
      </c>
      <c r="BK830" s="231">
        <f>ROUND(I830*H830,2)</f>
        <v>0</v>
      </c>
      <c r="BL830" s="18" t="s">
        <v>198</v>
      </c>
      <c r="BM830" s="230" t="s">
        <v>1404</v>
      </c>
    </row>
    <row r="831" s="2" customFormat="1" ht="24.15" customHeight="1">
      <c r="A831" s="39"/>
      <c r="B831" s="40"/>
      <c r="C831" s="219" t="s">
        <v>554</v>
      </c>
      <c r="D831" s="219" t="s">
        <v>193</v>
      </c>
      <c r="E831" s="220" t="s">
        <v>561</v>
      </c>
      <c r="F831" s="221" t="s">
        <v>562</v>
      </c>
      <c r="G831" s="222" t="s">
        <v>292</v>
      </c>
      <c r="H831" s="223">
        <v>4.3799999999999999</v>
      </c>
      <c r="I831" s="224"/>
      <c r="J831" s="225">
        <f>ROUND(I831*H831,2)</f>
        <v>0</v>
      </c>
      <c r="K831" s="221" t="s">
        <v>197</v>
      </c>
      <c r="L831" s="45"/>
      <c r="M831" s="226" t="s">
        <v>1</v>
      </c>
      <c r="N831" s="227" t="s">
        <v>43</v>
      </c>
      <c r="O831" s="92"/>
      <c r="P831" s="228">
        <f>O831*H831</f>
        <v>0</v>
      </c>
      <c r="Q831" s="228">
        <v>0</v>
      </c>
      <c r="R831" s="228">
        <f>Q831*H831</f>
        <v>0</v>
      </c>
      <c r="S831" s="228">
        <v>0</v>
      </c>
      <c r="T831" s="229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30" t="s">
        <v>198</v>
      </c>
      <c r="AT831" s="230" t="s">
        <v>193</v>
      </c>
      <c r="AU831" s="230" t="s">
        <v>88</v>
      </c>
      <c r="AY831" s="18" t="s">
        <v>190</v>
      </c>
      <c r="BE831" s="231">
        <f>IF(N831="základní",J831,0)</f>
        <v>0</v>
      </c>
      <c r="BF831" s="231">
        <f>IF(N831="snížená",J831,0)</f>
        <v>0</v>
      </c>
      <c r="BG831" s="231">
        <f>IF(N831="zákl. přenesená",J831,0)</f>
        <v>0</v>
      </c>
      <c r="BH831" s="231">
        <f>IF(N831="sníž. přenesená",J831,0)</f>
        <v>0</v>
      </c>
      <c r="BI831" s="231">
        <f>IF(N831="nulová",J831,0)</f>
        <v>0</v>
      </c>
      <c r="BJ831" s="18" t="s">
        <v>86</v>
      </c>
      <c r="BK831" s="231">
        <f>ROUND(I831*H831,2)</f>
        <v>0</v>
      </c>
      <c r="BL831" s="18" t="s">
        <v>198</v>
      </c>
      <c r="BM831" s="230" t="s">
        <v>1405</v>
      </c>
    </row>
    <row r="832" s="2" customFormat="1" ht="24.15" customHeight="1">
      <c r="A832" s="39"/>
      <c r="B832" s="40"/>
      <c r="C832" s="219" t="s">
        <v>1406</v>
      </c>
      <c r="D832" s="219" t="s">
        <v>193</v>
      </c>
      <c r="E832" s="220" t="s">
        <v>863</v>
      </c>
      <c r="F832" s="221" t="s">
        <v>864</v>
      </c>
      <c r="G832" s="222" t="s">
        <v>292</v>
      </c>
      <c r="H832" s="223">
        <v>4.3799999999999999</v>
      </c>
      <c r="I832" s="224"/>
      <c r="J832" s="225">
        <f>ROUND(I832*H832,2)</f>
        <v>0</v>
      </c>
      <c r="K832" s="221" t="s">
        <v>197</v>
      </c>
      <c r="L832" s="45"/>
      <c r="M832" s="226" t="s">
        <v>1</v>
      </c>
      <c r="N832" s="227" t="s">
        <v>43</v>
      </c>
      <c r="O832" s="92"/>
      <c r="P832" s="228">
        <f>O832*H832</f>
        <v>0</v>
      </c>
      <c r="Q832" s="228">
        <v>0.00040000000000000002</v>
      </c>
      <c r="R832" s="228">
        <f>Q832*H832</f>
        <v>0.0017520000000000001</v>
      </c>
      <c r="S832" s="228">
        <v>0</v>
      </c>
      <c r="T832" s="229">
        <f>S832*H832</f>
        <v>0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30" t="s">
        <v>198</v>
      </c>
      <c r="AT832" s="230" t="s">
        <v>193</v>
      </c>
      <c r="AU832" s="230" t="s">
        <v>88</v>
      </c>
      <c r="AY832" s="18" t="s">
        <v>190</v>
      </c>
      <c r="BE832" s="231">
        <f>IF(N832="základní",J832,0)</f>
        <v>0</v>
      </c>
      <c r="BF832" s="231">
        <f>IF(N832="snížená",J832,0)</f>
        <v>0</v>
      </c>
      <c r="BG832" s="231">
        <f>IF(N832="zákl. přenesená",J832,0)</f>
        <v>0</v>
      </c>
      <c r="BH832" s="231">
        <f>IF(N832="sníž. přenesená",J832,0)</f>
        <v>0</v>
      </c>
      <c r="BI832" s="231">
        <f>IF(N832="nulová",J832,0)</f>
        <v>0</v>
      </c>
      <c r="BJ832" s="18" t="s">
        <v>86</v>
      </c>
      <c r="BK832" s="231">
        <f>ROUND(I832*H832,2)</f>
        <v>0</v>
      </c>
      <c r="BL832" s="18" t="s">
        <v>198</v>
      </c>
      <c r="BM832" s="230" t="s">
        <v>1407</v>
      </c>
    </row>
    <row r="833" s="2" customFormat="1" ht="24.15" customHeight="1">
      <c r="A833" s="39"/>
      <c r="B833" s="40"/>
      <c r="C833" s="219" t="s">
        <v>558</v>
      </c>
      <c r="D833" s="219" t="s">
        <v>193</v>
      </c>
      <c r="E833" s="220" t="s">
        <v>349</v>
      </c>
      <c r="F833" s="221" t="s">
        <v>350</v>
      </c>
      <c r="G833" s="222" t="s">
        <v>292</v>
      </c>
      <c r="H833" s="223">
        <v>21.84</v>
      </c>
      <c r="I833" s="224"/>
      <c r="J833" s="225">
        <f>ROUND(I833*H833,2)</f>
        <v>0</v>
      </c>
      <c r="K833" s="221" t="s">
        <v>197</v>
      </c>
      <c r="L833" s="45"/>
      <c r="M833" s="226" t="s">
        <v>1</v>
      </c>
      <c r="N833" s="227" t="s">
        <v>43</v>
      </c>
      <c r="O833" s="92"/>
      <c r="P833" s="228">
        <f>O833*H833</f>
        <v>0</v>
      </c>
      <c r="Q833" s="228">
        <v>0.00040000000000000002</v>
      </c>
      <c r="R833" s="228">
        <f>Q833*H833</f>
        <v>0.0087360000000000007</v>
      </c>
      <c r="S833" s="228">
        <v>0</v>
      </c>
      <c r="T833" s="229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30" t="s">
        <v>198</v>
      </c>
      <c r="AT833" s="230" t="s">
        <v>193</v>
      </c>
      <c r="AU833" s="230" t="s">
        <v>88</v>
      </c>
      <c r="AY833" s="18" t="s">
        <v>190</v>
      </c>
      <c r="BE833" s="231">
        <f>IF(N833="základní",J833,0)</f>
        <v>0</v>
      </c>
      <c r="BF833" s="231">
        <f>IF(N833="snížená",J833,0)</f>
        <v>0</v>
      </c>
      <c r="BG833" s="231">
        <f>IF(N833="zákl. přenesená",J833,0)</f>
        <v>0</v>
      </c>
      <c r="BH833" s="231">
        <f>IF(N833="sníž. přenesená",J833,0)</f>
        <v>0</v>
      </c>
      <c r="BI833" s="231">
        <f>IF(N833="nulová",J833,0)</f>
        <v>0</v>
      </c>
      <c r="BJ833" s="18" t="s">
        <v>86</v>
      </c>
      <c r="BK833" s="231">
        <f>ROUND(I833*H833,2)</f>
        <v>0</v>
      </c>
      <c r="BL833" s="18" t="s">
        <v>198</v>
      </c>
      <c r="BM833" s="230" t="s">
        <v>1408</v>
      </c>
    </row>
    <row r="834" s="2" customFormat="1" ht="24.15" customHeight="1">
      <c r="A834" s="39"/>
      <c r="B834" s="40"/>
      <c r="C834" s="219" t="s">
        <v>1409</v>
      </c>
      <c r="D834" s="219" t="s">
        <v>193</v>
      </c>
      <c r="E834" s="220" t="s">
        <v>1094</v>
      </c>
      <c r="F834" s="221" t="s">
        <v>1095</v>
      </c>
      <c r="G834" s="222" t="s">
        <v>595</v>
      </c>
      <c r="H834" s="269"/>
      <c r="I834" s="224"/>
      <c r="J834" s="225">
        <f>ROUND(I834*H834,2)</f>
        <v>0</v>
      </c>
      <c r="K834" s="221" t="s">
        <v>197</v>
      </c>
      <c r="L834" s="45"/>
      <c r="M834" s="226" t="s">
        <v>1</v>
      </c>
      <c r="N834" s="227" t="s">
        <v>43</v>
      </c>
      <c r="O834" s="92"/>
      <c r="P834" s="228">
        <f>O834*H834</f>
        <v>0</v>
      </c>
      <c r="Q834" s="228">
        <v>0</v>
      </c>
      <c r="R834" s="228">
        <f>Q834*H834</f>
        <v>0</v>
      </c>
      <c r="S834" s="228">
        <v>0</v>
      </c>
      <c r="T834" s="229">
        <f>S834*H834</f>
        <v>0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30" t="s">
        <v>198</v>
      </c>
      <c r="AT834" s="230" t="s">
        <v>193</v>
      </c>
      <c r="AU834" s="230" t="s">
        <v>88</v>
      </c>
      <c r="AY834" s="18" t="s">
        <v>190</v>
      </c>
      <c r="BE834" s="231">
        <f>IF(N834="základní",J834,0)</f>
        <v>0</v>
      </c>
      <c r="BF834" s="231">
        <f>IF(N834="snížená",J834,0)</f>
        <v>0</v>
      </c>
      <c r="BG834" s="231">
        <f>IF(N834="zákl. přenesená",J834,0)</f>
        <v>0</v>
      </c>
      <c r="BH834" s="231">
        <f>IF(N834="sníž. přenesená",J834,0)</f>
        <v>0</v>
      </c>
      <c r="BI834" s="231">
        <f>IF(N834="nulová",J834,0)</f>
        <v>0</v>
      </c>
      <c r="BJ834" s="18" t="s">
        <v>86</v>
      </c>
      <c r="BK834" s="231">
        <f>ROUND(I834*H834,2)</f>
        <v>0</v>
      </c>
      <c r="BL834" s="18" t="s">
        <v>198</v>
      </c>
      <c r="BM834" s="230" t="s">
        <v>1410</v>
      </c>
    </row>
    <row r="835" s="12" customFormat="1" ht="22.8" customHeight="1">
      <c r="A835" s="12"/>
      <c r="B835" s="203"/>
      <c r="C835" s="204"/>
      <c r="D835" s="205" t="s">
        <v>77</v>
      </c>
      <c r="E835" s="217" t="s">
        <v>1411</v>
      </c>
      <c r="F835" s="217" t="s">
        <v>1412</v>
      </c>
      <c r="G835" s="204"/>
      <c r="H835" s="204"/>
      <c r="I835" s="207"/>
      <c r="J835" s="218">
        <f>BK835</f>
        <v>0</v>
      </c>
      <c r="K835" s="204"/>
      <c r="L835" s="209"/>
      <c r="M835" s="210"/>
      <c r="N835" s="211"/>
      <c r="O835" s="211"/>
      <c r="P835" s="212">
        <f>SUM(P836:P838)</f>
        <v>0</v>
      </c>
      <c r="Q835" s="211"/>
      <c r="R835" s="212">
        <f>SUM(R836:R838)</f>
        <v>0.019300000000000001</v>
      </c>
      <c r="S835" s="211"/>
      <c r="T835" s="213">
        <f>SUM(T836:T838)</f>
        <v>0</v>
      </c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R835" s="214" t="s">
        <v>88</v>
      </c>
      <c r="AT835" s="215" t="s">
        <v>77</v>
      </c>
      <c r="AU835" s="215" t="s">
        <v>86</v>
      </c>
      <c r="AY835" s="214" t="s">
        <v>190</v>
      </c>
      <c r="BK835" s="216">
        <f>SUM(BK836:BK838)</f>
        <v>0</v>
      </c>
    </row>
    <row r="836" s="2" customFormat="1" ht="24.15" customHeight="1">
      <c r="A836" s="39"/>
      <c r="B836" s="40"/>
      <c r="C836" s="219" t="s">
        <v>563</v>
      </c>
      <c r="D836" s="219" t="s">
        <v>193</v>
      </c>
      <c r="E836" s="220" t="s">
        <v>1413</v>
      </c>
      <c r="F836" s="221" t="s">
        <v>1414</v>
      </c>
      <c r="G836" s="222" t="s">
        <v>292</v>
      </c>
      <c r="H836" s="223">
        <v>18.379999999999999</v>
      </c>
      <c r="I836" s="224"/>
      <c r="J836" s="225">
        <f>ROUND(I836*H836,2)</f>
        <v>0</v>
      </c>
      <c r="K836" s="221" t="s">
        <v>197</v>
      </c>
      <c r="L836" s="45"/>
      <c r="M836" s="226" t="s">
        <v>1</v>
      </c>
      <c r="N836" s="227" t="s">
        <v>43</v>
      </c>
      <c r="O836" s="92"/>
      <c r="P836" s="228">
        <f>O836*H836</f>
        <v>0</v>
      </c>
      <c r="Q836" s="228">
        <v>0</v>
      </c>
      <c r="R836" s="228">
        <f>Q836*H836</f>
        <v>0</v>
      </c>
      <c r="S836" s="228">
        <v>0</v>
      </c>
      <c r="T836" s="229">
        <f>S836*H836</f>
        <v>0</v>
      </c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R836" s="230" t="s">
        <v>210</v>
      </c>
      <c r="AT836" s="230" t="s">
        <v>193</v>
      </c>
      <c r="AU836" s="230" t="s">
        <v>88</v>
      </c>
      <c r="AY836" s="18" t="s">
        <v>190</v>
      </c>
      <c r="BE836" s="231">
        <f>IF(N836="základní",J836,0)</f>
        <v>0</v>
      </c>
      <c r="BF836" s="231">
        <f>IF(N836="snížená",J836,0)</f>
        <v>0</v>
      </c>
      <c r="BG836" s="231">
        <f>IF(N836="zákl. přenesená",J836,0)</f>
        <v>0</v>
      </c>
      <c r="BH836" s="231">
        <f>IF(N836="sníž. přenesená",J836,0)</f>
        <v>0</v>
      </c>
      <c r="BI836" s="231">
        <f>IF(N836="nulová",J836,0)</f>
        <v>0</v>
      </c>
      <c r="BJ836" s="18" t="s">
        <v>86</v>
      </c>
      <c r="BK836" s="231">
        <f>ROUND(I836*H836,2)</f>
        <v>0</v>
      </c>
      <c r="BL836" s="18" t="s">
        <v>210</v>
      </c>
      <c r="BM836" s="230" t="s">
        <v>1415</v>
      </c>
    </row>
    <row r="837" s="2" customFormat="1" ht="24.15" customHeight="1">
      <c r="A837" s="39"/>
      <c r="B837" s="40"/>
      <c r="C837" s="255" t="s">
        <v>1416</v>
      </c>
      <c r="D837" s="255" t="s">
        <v>299</v>
      </c>
      <c r="E837" s="256" t="s">
        <v>1417</v>
      </c>
      <c r="F837" s="257" t="s">
        <v>1418</v>
      </c>
      <c r="G837" s="258" t="s">
        <v>292</v>
      </c>
      <c r="H837" s="259">
        <v>19.300000000000001</v>
      </c>
      <c r="I837" s="260"/>
      <c r="J837" s="261">
        <f>ROUND(I837*H837,2)</f>
        <v>0</v>
      </c>
      <c r="K837" s="257" t="s">
        <v>197</v>
      </c>
      <c r="L837" s="262"/>
      <c r="M837" s="263" t="s">
        <v>1</v>
      </c>
      <c r="N837" s="264" t="s">
        <v>43</v>
      </c>
      <c r="O837" s="92"/>
      <c r="P837" s="228">
        <f>O837*H837</f>
        <v>0</v>
      </c>
      <c r="Q837" s="228">
        <v>0.001</v>
      </c>
      <c r="R837" s="228">
        <f>Q837*H837</f>
        <v>0.019300000000000001</v>
      </c>
      <c r="S837" s="228">
        <v>0</v>
      </c>
      <c r="T837" s="229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0" t="s">
        <v>202</v>
      </c>
      <c r="AT837" s="230" t="s">
        <v>299</v>
      </c>
      <c r="AU837" s="230" t="s">
        <v>88</v>
      </c>
      <c r="AY837" s="18" t="s">
        <v>190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18" t="s">
        <v>86</v>
      </c>
      <c r="BK837" s="231">
        <f>ROUND(I837*H837,2)</f>
        <v>0</v>
      </c>
      <c r="BL837" s="18" t="s">
        <v>210</v>
      </c>
      <c r="BM837" s="230" t="s">
        <v>1419</v>
      </c>
    </row>
    <row r="838" s="2" customFormat="1" ht="24.15" customHeight="1">
      <c r="A838" s="39"/>
      <c r="B838" s="40"/>
      <c r="C838" s="219" t="s">
        <v>565</v>
      </c>
      <c r="D838" s="219" t="s">
        <v>193</v>
      </c>
      <c r="E838" s="220" t="s">
        <v>1420</v>
      </c>
      <c r="F838" s="221" t="s">
        <v>1421</v>
      </c>
      <c r="G838" s="222" t="s">
        <v>595</v>
      </c>
      <c r="H838" s="269"/>
      <c r="I838" s="224"/>
      <c r="J838" s="225">
        <f>ROUND(I838*H838,2)</f>
        <v>0</v>
      </c>
      <c r="K838" s="221" t="s">
        <v>197</v>
      </c>
      <c r="L838" s="45"/>
      <c r="M838" s="226" t="s">
        <v>1</v>
      </c>
      <c r="N838" s="227" t="s">
        <v>43</v>
      </c>
      <c r="O838" s="92"/>
      <c r="P838" s="228">
        <f>O838*H838</f>
        <v>0</v>
      </c>
      <c r="Q838" s="228">
        <v>0</v>
      </c>
      <c r="R838" s="228">
        <f>Q838*H838</f>
        <v>0</v>
      </c>
      <c r="S838" s="228">
        <v>0</v>
      </c>
      <c r="T838" s="229">
        <f>S838*H838</f>
        <v>0</v>
      </c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R838" s="230" t="s">
        <v>198</v>
      </c>
      <c r="AT838" s="230" t="s">
        <v>193</v>
      </c>
      <c r="AU838" s="230" t="s">
        <v>88</v>
      </c>
      <c r="AY838" s="18" t="s">
        <v>190</v>
      </c>
      <c r="BE838" s="231">
        <f>IF(N838="základní",J838,0)</f>
        <v>0</v>
      </c>
      <c r="BF838" s="231">
        <f>IF(N838="snížená",J838,0)</f>
        <v>0</v>
      </c>
      <c r="BG838" s="231">
        <f>IF(N838="zákl. přenesená",J838,0)</f>
        <v>0</v>
      </c>
      <c r="BH838" s="231">
        <f>IF(N838="sníž. přenesená",J838,0)</f>
        <v>0</v>
      </c>
      <c r="BI838" s="231">
        <f>IF(N838="nulová",J838,0)</f>
        <v>0</v>
      </c>
      <c r="BJ838" s="18" t="s">
        <v>86</v>
      </c>
      <c r="BK838" s="231">
        <f>ROUND(I838*H838,2)</f>
        <v>0</v>
      </c>
      <c r="BL838" s="18" t="s">
        <v>198</v>
      </c>
      <c r="BM838" s="230" t="s">
        <v>1422</v>
      </c>
    </row>
    <row r="839" s="12" customFormat="1" ht="22.8" customHeight="1">
      <c r="A839" s="12"/>
      <c r="B839" s="203"/>
      <c r="C839" s="204"/>
      <c r="D839" s="205" t="s">
        <v>77</v>
      </c>
      <c r="E839" s="217" t="s">
        <v>1093</v>
      </c>
      <c r="F839" s="217" t="s">
        <v>1271</v>
      </c>
      <c r="G839" s="204"/>
      <c r="H839" s="204"/>
      <c r="I839" s="207"/>
      <c r="J839" s="218">
        <f>BK839</f>
        <v>0</v>
      </c>
      <c r="K839" s="204"/>
      <c r="L839" s="209"/>
      <c r="M839" s="210"/>
      <c r="N839" s="211"/>
      <c r="O839" s="211"/>
      <c r="P839" s="212">
        <f>SUM(P840:P844)</f>
        <v>0</v>
      </c>
      <c r="Q839" s="211"/>
      <c r="R839" s="212">
        <f>SUM(R840:R844)</f>
        <v>0</v>
      </c>
      <c r="S839" s="211"/>
      <c r="T839" s="213">
        <f>SUM(T840:T844)</f>
        <v>0</v>
      </c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R839" s="214" t="s">
        <v>88</v>
      </c>
      <c r="AT839" s="215" t="s">
        <v>77</v>
      </c>
      <c r="AU839" s="215" t="s">
        <v>86</v>
      </c>
      <c r="AY839" s="214" t="s">
        <v>190</v>
      </c>
      <c r="BK839" s="216">
        <f>SUM(BK840:BK844)</f>
        <v>0</v>
      </c>
    </row>
    <row r="840" s="2" customFormat="1" ht="21.75" customHeight="1">
      <c r="A840" s="39"/>
      <c r="B840" s="40"/>
      <c r="C840" s="219" t="s">
        <v>1423</v>
      </c>
      <c r="D840" s="219" t="s">
        <v>193</v>
      </c>
      <c r="E840" s="220" t="s">
        <v>1424</v>
      </c>
      <c r="F840" s="221" t="s">
        <v>1425</v>
      </c>
      <c r="G840" s="222" t="s">
        <v>213</v>
      </c>
      <c r="H840" s="223">
        <v>5.25</v>
      </c>
      <c r="I840" s="224"/>
      <c r="J840" s="225">
        <f>ROUND(I840*H840,2)</f>
        <v>0</v>
      </c>
      <c r="K840" s="221" t="s">
        <v>1</v>
      </c>
      <c r="L840" s="45"/>
      <c r="M840" s="226" t="s">
        <v>1</v>
      </c>
      <c r="N840" s="227" t="s">
        <v>43</v>
      </c>
      <c r="O840" s="92"/>
      <c r="P840" s="228">
        <f>O840*H840</f>
        <v>0</v>
      </c>
      <c r="Q840" s="228">
        <v>0</v>
      </c>
      <c r="R840" s="228">
        <f>Q840*H840</f>
        <v>0</v>
      </c>
      <c r="S840" s="228">
        <v>0</v>
      </c>
      <c r="T840" s="229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30" t="s">
        <v>210</v>
      </c>
      <c r="AT840" s="230" t="s">
        <v>193</v>
      </c>
      <c r="AU840" s="230" t="s">
        <v>88</v>
      </c>
      <c r="AY840" s="18" t="s">
        <v>190</v>
      </c>
      <c r="BE840" s="231">
        <f>IF(N840="základní",J840,0)</f>
        <v>0</v>
      </c>
      <c r="BF840" s="231">
        <f>IF(N840="snížená",J840,0)</f>
        <v>0</v>
      </c>
      <c r="BG840" s="231">
        <f>IF(N840="zákl. přenesená",J840,0)</f>
        <v>0</v>
      </c>
      <c r="BH840" s="231">
        <f>IF(N840="sníž. přenesená",J840,0)</f>
        <v>0</v>
      </c>
      <c r="BI840" s="231">
        <f>IF(N840="nulová",J840,0)</f>
        <v>0</v>
      </c>
      <c r="BJ840" s="18" t="s">
        <v>86</v>
      </c>
      <c r="BK840" s="231">
        <f>ROUND(I840*H840,2)</f>
        <v>0</v>
      </c>
      <c r="BL840" s="18" t="s">
        <v>210</v>
      </c>
      <c r="BM840" s="230" t="s">
        <v>1426</v>
      </c>
    </row>
    <row r="841" s="2" customFormat="1" ht="21.75" customHeight="1">
      <c r="A841" s="39"/>
      <c r="B841" s="40"/>
      <c r="C841" s="219" t="s">
        <v>569</v>
      </c>
      <c r="D841" s="219" t="s">
        <v>193</v>
      </c>
      <c r="E841" s="220" t="s">
        <v>1427</v>
      </c>
      <c r="F841" s="221" t="s">
        <v>1428</v>
      </c>
      <c r="G841" s="222" t="s">
        <v>196</v>
      </c>
      <c r="H841" s="223">
        <v>1</v>
      </c>
      <c r="I841" s="224"/>
      <c r="J841" s="225">
        <f>ROUND(I841*H841,2)</f>
        <v>0</v>
      </c>
      <c r="K841" s="221" t="s">
        <v>1</v>
      </c>
      <c r="L841" s="45"/>
      <c r="M841" s="226" t="s">
        <v>1</v>
      </c>
      <c r="N841" s="227" t="s">
        <v>43</v>
      </c>
      <c r="O841" s="92"/>
      <c r="P841" s="228">
        <f>O841*H841</f>
        <v>0</v>
      </c>
      <c r="Q841" s="228">
        <v>0</v>
      </c>
      <c r="R841" s="228">
        <f>Q841*H841</f>
        <v>0</v>
      </c>
      <c r="S841" s="228">
        <v>0</v>
      </c>
      <c r="T841" s="229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0" t="s">
        <v>210</v>
      </c>
      <c r="AT841" s="230" t="s">
        <v>193</v>
      </c>
      <c r="AU841" s="230" t="s">
        <v>88</v>
      </c>
      <c r="AY841" s="18" t="s">
        <v>190</v>
      </c>
      <c r="BE841" s="231">
        <f>IF(N841="základní",J841,0)</f>
        <v>0</v>
      </c>
      <c r="BF841" s="231">
        <f>IF(N841="snížená",J841,0)</f>
        <v>0</v>
      </c>
      <c r="BG841" s="231">
        <f>IF(N841="zákl. přenesená",J841,0)</f>
        <v>0</v>
      </c>
      <c r="BH841" s="231">
        <f>IF(N841="sníž. přenesená",J841,0)</f>
        <v>0</v>
      </c>
      <c r="BI841" s="231">
        <f>IF(N841="nulová",J841,0)</f>
        <v>0</v>
      </c>
      <c r="BJ841" s="18" t="s">
        <v>86</v>
      </c>
      <c r="BK841" s="231">
        <f>ROUND(I841*H841,2)</f>
        <v>0</v>
      </c>
      <c r="BL841" s="18" t="s">
        <v>210</v>
      </c>
      <c r="BM841" s="230" t="s">
        <v>1429</v>
      </c>
    </row>
    <row r="842" s="2" customFormat="1" ht="21.75" customHeight="1">
      <c r="A842" s="39"/>
      <c r="B842" s="40"/>
      <c r="C842" s="219" t="s">
        <v>1430</v>
      </c>
      <c r="D842" s="219" t="s">
        <v>193</v>
      </c>
      <c r="E842" s="220" t="s">
        <v>1431</v>
      </c>
      <c r="F842" s="221" t="s">
        <v>1432</v>
      </c>
      <c r="G842" s="222" t="s">
        <v>213</v>
      </c>
      <c r="H842" s="223">
        <v>2.8999999999999999</v>
      </c>
      <c r="I842" s="224"/>
      <c r="J842" s="225">
        <f>ROUND(I842*H842,2)</f>
        <v>0</v>
      </c>
      <c r="K842" s="221" t="s">
        <v>1</v>
      </c>
      <c r="L842" s="45"/>
      <c r="M842" s="226" t="s">
        <v>1</v>
      </c>
      <c r="N842" s="227" t="s">
        <v>43</v>
      </c>
      <c r="O842" s="92"/>
      <c r="P842" s="228">
        <f>O842*H842</f>
        <v>0</v>
      </c>
      <c r="Q842" s="228">
        <v>0</v>
      </c>
      <c r="R842" s="228">
        <f>Q842*H842</f>
        <v>0</v>
      </c>
      <c r="S842" s="228">
        <v>0</v>
      </c>
      <c r="T842" s="229">
        <f>S842*H842</f>
        <v>0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30" t="s">
        <v>210</v>
      </c>
      <c r="AT842" s="230" t="s">
        <v>193</v>
      </c>
      <c r="AU842" s="230" t="s">
        <v>88</v>
      </c>
      <c r="AY842" s="18" t="s">
        <v>190</v>
      </c>
      <c r="BE842" s="231">
        <f>IF(N842="základní",J842,0)</f>
        <v>0</v>
      </c>
      <c r="BF842" s="231">
        <f>IF(N842="snížená",J842,0)</f>
        <v>0</v>
      </c>
      <c r="BG842" s="231">
        <f>IF(N842="zákl. přenesená",J842,0)</f>
        <v>0</v>
      </c>
      <c r="BH842" s="231">
        <f>IF(N842="sníž. přenesená",J842,0)</f>
        <v>0</v>
      </c>
      <c r="BI842" s="231">
        <f>IF(N842="nulová",J842,0)</f>
        <v>0</v>
      </c>
      <c r="BJ842" s="18" t="s">
        <v>86</v>
      </c>
      <c r="BK842" s="231">
        <f>ROUND(I842*H842,2)</f>
        <v>0</v>
      </c>
      <c r="BL842" s="18" t="s">
        <v>210</v>
      </c>
      <c r="BM842" s="230" t="s">
        <v>1433</v>
      </c>
    </row>
    <row r="843" s="2" customFormat="1" ht="16.5" customHeight="1">
      <c r="A843" s="39"/>
      <c r="B843" s="40"/>
      <c r="C843" s="219" t="s">
        <v>1434</v>
      </c>
      <c r="D843" s="219" t="s">
        <v>193</v>
      </c>
      <c r="E843" s="220" t="s">
        <v>1435</v>
      </c>
      <c r="F843" s="221" t="s">
        <v>1436</v>
      </c>
      <c r="G843" s="222" t="s">
        <v>213</v>
      </c>
      <c r="H843" s="223">
        <v>4.25</v>
      </c>
      <c r="I843" s="224"/>
      <c r="J843" s="225">
        <f>ROUND(I843*H843,2)</f>
        <v>0</v>
      </c>
      <c r="K843" s="221" t="s">
        <v>1</v>
      </c>
      <c r="L843" s="45"/>
      <c r="M843" s="226" t="s">
        <v>1</v>
      </c>
      <c r="N843" s="227" t="s">
        <v>43</v>
      </c>
      <c r="O843" s="92"/>
      <c r="P843" s="228">
        <f>O843*H843</f>
        <v>0</v>
      </c>
      <c r="Q843" s="228">
        <v>0</v>
      </c>
      <c r="R843" s="228">
        <f>Q843*H843</f>
        <v>0</v>
      </c>
      <c r="S843" s="228">
        <v>0</v>
      </c>
      <c r="T843" s="229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30" t="s">
        <v>210</v>
      </c>
      <c r="AT843" s="230" t="s">
        <v>193</v>
      </c>
      <c r="AU843" s="230" t="s">
        <v>88</v>
      </c>
      <c r="AY843" s="18" t="s">
        <v>190</v>
      </c>
      <c r="BE843" s="231">
        <f>IF(N843="základní",J843,0)</f>
        <v>0</v>
      </c>
      <c r="BF843" s="231">
        <f>IF(N843="snížená",J843,0)</f>
        <v>0</v>
      </c>
      <c r="BG843" s="231">
        <f>IF(N843="zákl. přenesená",J843,0)</f>
        <v>0</v>
      </c>
      <c r="BH843" s="231">
        <f>IF(N843="sníž. přenesená",J843,0)</f>
        <v>0</v>
      </c>
      <c r="BI843" s="231">
        <f>IF(N843="nulová",J843,0)</f>
        <v>0</v>
      </c>
      <c r="BJ843" s="18" t="s">
        <v>86</v>
      </c>
      <c r="BK843" s="231">
        <f>ROUND(I843*H843,2)</f>
        <v>0</v>
      </c>
      <c r="BL843" s="18" t="s">
        <v>210</v>
      </c>
      <c r="BM843" s="230" t="s">
        <v>1437</v>
      </c>
    </row>
    <row r="844" s="2" customFormat="1" ht="24.15" customHeight="1">
      <c r="A844" s="39"/>
      <c r="B844" s="40"/>
      <c r="C844" s="219" t="s">
        <v>1438</v>
      </c>
      <c r="D844" s="219" t="s">
        <v>193</v>
      </c>
      <c r="E844" s="220" t="s">
        <v>1280</v>
      </c>
      <c r="F844" s="221" t="s">
        <v>1281</v>
      </c>
      <c r="G844" s="222" t="s">
        <v>595</v>
      </c>
      <c r="H844" s="269"/>
      <c r="I844" s="224"/>
      <c r="J844" s="225">
        <f>ROUND(I844*H844,2)</f>
        <v>0</v>
      </c>
      <c r="K844" s="221" t="s">
        <v>197</v>
      </c>
      <c r="L844" s="45"/>
      <c r="M844" s="226" t="s">
        <v>1</v>
      </c>
      <c r="N844" s="227" t="s">
        <v>43</v>
      </c>
      <c r="O844" s="92"/>
      <c r="P844" s="228">
        <f>O844*H844</f>
        <v>0</v>
      </c>
      <c r="Q844" s="228">
        <v>0</v>
      </c>
      <c r="R844" s="228">
        <f>Q844*H844</f>
        <v>0</v>
      </c>
      <c r="S844" s="228">
        <v>0</v>
      </c>
      <c r="T844" s="229">
        <f>S844*H844</f>
        <v>0</v>
      </c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R844" s="230" t="s">
        <v>198</v>
      </c>
      <c r="AT844" s="230" t="s">
        <v>193</v>
      </c>
      <c r="AU844" s="230" t="s">
        <v>88</v>
      </c>
      <c r="AY844" s="18" t="s">
        <v>190</v>
      </c>
      <c r="BE844" s="231">
        <f>IF(N844="základní",J844,0)</f>
        <v>0</v>
      </c>
      <c r="BF844" s="231">
        <f>IF(N844="snížená",J844,0)</f>
        <v>0</v>
      </c>
      <c r="BG844" s="231">
        <f>IF(N844="zákl. přenesená",J844,0)</f>
        <v>0</v>
      </c>
      <c r="BH844" s="231">
        <f>IF(N844="sníž. přenesená",J844,0)</f>
        <v>0</v>
      </c>
      <c r="BI844" s="231">
        <f>IF(N844="nulová",J844,0)</f>
        <v>0</v>
      </c>
      <c r="BJ844" s="18" t="s">
        <v>86</v>
      </c>
      <c r="BK844" s="231">
        <f>ROUND(I844*H844,2)</f>
        <v>0</v>
      </c>
      <c r="BL844" s="18" t="s">
        <v>198</v>
      </c>
      <c r="BM844" s="230" t="s">
        <v>1439</v>
      </c>
    </row>
    <row r="845" s="12" customFormat="1" ht="22.8" customHeight="1">
      <c r="A845" s="12"/>
      <c r="B845" s="203"/>
      <c r="C845" s="204"/>
      <c r="D845" s="205" t="s">
        <v>77</v>
      </c>
      <c r="E845" s="217" t="s">
        <v>191</v>
      </c>
      <c r="F845" s="217" t="s">
        <v>192</v>
      </c>
      <c r="G845" s="204"/>
      <c r="H845" s="204"/>
      <c r="I845" s="207"/>
      <c r="J845" s="218">
        <f>BK845</f>
        <v>0</v>
      </c>
      <c r="K845" s="204"/>
      <c r="L845" s="209"/>
      <c r="M845" s="210"/>
      <c r="N845" s="211"/>
      <c r="O845" s="211"/>
      <c r="P845" s="212">
        <f>SUM(P846:P857)</f>
        <v>0</v>
      </c>
      <c r="Q845" s="211"/>
      <c r="R845" s="212">
        <f>SUM(R846:R857)</f>
        <v>0.021280400000000001</v>
      </c>
      <c r="S845" s="211"/>
      <c r="T845" s="213">
        <f>SUM(T846:T857)</f>
        <v>0</v>
      </c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R845" s="214" t="s">
        <v>88</v>
      </c>
      <c r="AT845" s="215" t="s">
        <v>77</v>
      </c>
      <c r="AU845" s="215" t="s">
        <v>86</v>
      </c>
      <c r="AY845" s="214" t="s">
        <v>190</v>
      </c>
      <c r="BK845" s="216">
        <f>SUM(BK846:BK857)</f>
        <v>0</v>
      </c>
    </row>
    <row r="846" s="2" customFormat="1" ht="24.15" customHeight="1">
      <c r="A846" s="39"/>
      <c r="B846" s="40"/>
      <c r="C846" s="255" t="s">
        <v>578</v>
      </c>
      <c r="D846" s="255" t="s">
        <v>299</v>
      </c>
      <c r="E846" s="256" t="s">
        <v>1440</v>
      </c>
      <c r="F846" s="257" t="s">
        <v>1441</v>
      </c>
      <c r="G846" s="258" t="s">
        <v>377</v>
      </c>
      <c r="H846" s="259">
        <v>1</v>
      </c>
      <c r="I846" s="260"/>
      <c r="J846" s="261">
        <f>ROUND(I846*H846,2)</f>
        <v>0</v>
      </c>
      <c r="K846" s="257" t="s">
        <v>1</v>
      </c>
      <c r="L846" s="262"/>
      <c r="M846" s="263" t="s">
        <v>1</v>
      </c>
      <c r="N846" s="264" t="s">
        <v>43</v>
      </c>
      <c r="O846" s="92"/>
      <c r="P846" s="228">
        <f>O846*H846</f>
        <v>0</v>
      </c>
      <c r="Q846" s="228">
        <v>0</v>
      </c>
      <c r="R846" s="228">
        <f>Q846*H846</f>
        <v>0</v>
      </c>
      <c r="S846" s="228">
        <v>0</v>
      </c>
      <c r="T846" s="229">
        <f>S846*H846</f>
        <v>0</v>
      </c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R846" s="230" t="s">
        <v>202</v>
      </c>
      <c r="AT846" s="230" t="s">
        <v>299</v>
      </c>
      <c r="AU846" s="230" t="s">
        <v>88</v>
      </c>
      <c r="AY846" s="18" t="s">
        <v>190</v>
      </c>
      <c r="BE846" s="231">
        <f>IF(N846="základní",J846,0)</f>
        <v>0</v>
      </c>
      <c r="BF846" s="231">
        <f>IF(N846="snížená",J846,0)</f>
        <v>0</v>
      </c>
      <c r="BG846" s="231">
        <f>IF(N846="zákl. přenesená",J846,0)</f>
        <v>0</v>
      </c>
      <c r="BH846" s="231">
        <f>IF(N846="sníž. přenesená",J846,0)</f>
        <v>0</v>
      </c>
      <c r="BI846" s="231">
        <f>IF(N846="nulová",J846,0)</f>
        <v>0</v>
      </c>
      <c r="BJ846" s="18" t="s">
        <v>86</v>
      </c>
      <c r="BK846" s="231">
        <f>ROUND(I846*H846,2)</f>
        <v>0</v>
      </c>
      <c r="BL846" s="18" t="s">
        <v>210</v>
      </c>
      <c r="BM846" s="230" t="s">
        <v>1442</v>
      </c>
    </row>
    <row r="847" s="2" customFormat="1" ht="24.15" customHeight="1">
      <c r="A847" s="39"/>
      <c r="B847" s="40"/>
      <c r="C847" s="255" t="s">
        <v>1443</v>
      </c>
      <c r="D847" s="255" t="s">
        <v>299</v>
      </c>
      <c r="E847" s="256" t="s">
        <v>1444</v>
      </c>
      <c r="F847" s="257" t="s">
        <v>1445</v>
      </c>
      <c r="G847" s="258" t="s">
        <v>377</v>
      </c>
      <c r="H847" s="259">
        <v>1</v>
      </c>
      <c r="I847" s="260"/>
      <c r="J847" s="261">
        <f>ROUND(I847*H847,2)</f>
        <v>0</v>
      </c>
      <c r="K847" s="257" t="s">
        <v>1</v>
      </c>
      <c r="L847" s="262"/>
      <c r="M847" s="263" t="s">
        <v>1</v>
      </c>
      <c r="N847" s="264" t="s">
        <v>43</v>
      </c>
      <c r="O847" s="92"/>
      <c r="P847" s="228">
        <f>O847*H847</f>
        <v>0</v>
      </c>
      <c r="Q847" s="228">
        <v>0</v>
      </c>
      <c r="R847" s="228">
        <f>Q847*H847</f>
        <v>0</v>
      </c>
      <c r="S847" s="228">
        <v>0</v>
      </c>
      <c r="T847" s="229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0" t="s">
        <v>202</v>
      </c>
      <c r="AT847" s="230" t="s">
        <v>299</v>
      </c>
      <c r="AU847" s="230" t="s">
        <v>88</v>
      </c>
      <c r="AY847" s="18" t="s">
        <v>190</v>
      </c>
      <c r="BE847" s="231">
        <f>IF(N847="základní",J847,0)</f>
        <v>0</v>
      </c>
      <c r="BF847" s="231">
        <f>IF(N847="snížená",J847,0)</f>
        <v>0</v>
      </c>
      <c r="BG847" s="231">
        <f>IF(N847="zákl. přenesená",J847,0)</f>
        <v>0</v>
      </c>
      <c r="BH847" s="231">
        <f>IF(N847="sníž. přenesená",J847,0)</f>
        <v>0</v>
      </c>
      <c r="BI847" s="231">
        <f>IF(N847="nulová",J847,0)</f>
        <v>0</v>
      </c>
      <c r="BJ847" s="18" t="s">
        <v>86</v>
      </c>
      <c r="BK847" s="231">
        <f>ROUND(I847*H847,2)</f>
        <v>0</v>
      </c>
      <c r="BL847" s="18" t="s">
        <v>210</v>
      </c>
      <c r="BM847" s="230" t="s">
        <v>1446</v>
      </c>
    </row>
    <row r="848" s="2" customFormat="1" ht="21.75" customHeight="1">
      <c r="A848" s="39"/>
      <c r="B848" s="40"/>
      <c r="C848" s="219" t="s">
        <v>580</v>
      </c>
      <c r="D848" s="219" t="s">
        <v>193</v>
      </c>
      <c r="E848" s="220" t="s">
        <v>1447</v>
      </c>
      <c r="F848" s="221" t="s">
        <v>1448</v>
      </c>
      <c r="G848" s="222" t="s">
        <v>196</v>
      </c>
      <c r="H848" s="223">
        <v>1</v>
      </c>
      <c r="I848" s="224"/>
      <c r="J848" s="225">
        <f>ROUND(I848*H848,2)</f>
        <v>0</v>
      </c>
      <c r="K848" s="221" t="s">
        <v>197</v>
      </c>
      <c r="L848" s="45"/>
      <c r="M848" s="226" t="s">
        <v>1</v>
      </c>
      <c r="N848" s="227" t="s">
        <v>43</v>
      </c>
      <c r="O848" s="92"/>
      <c r="P848" s="228">
        <f>O848*H848</f>
        <v>0</v>
      </c>
      <c r="Q848" s="228">
        <v>0.00033</v>
      </c>
      <c r="R848" s="228">
        <f>Q848*H848</f>
        <v>0.00033</v>
      </c>
      <c r="S848" s="228">
        <v>0</v>
      </c>
      <c r="T848" s="229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30" t="s">
        <v>198</v>
      </c>
      <c r="AT848" s="230" t="s">
        <v>193</v>
      </c>
      <c r="AU848" s="230" t="s">
        <v>88</v>
      </c>
      <c r="AY848" s="18" t="s">
        <v>190</v>
      </c>
      <c r="BE848" s="231">
        <f>IF(N848="základní",J848,0)</f>
        <v>0</v>
      </c>
      <c r="BF848" s="231">
        <f>IF(N848="snížená",J848,0)</f>
        <v>0</v>
      </c>
      <c r="BG848" s="231">
        <f>IF(N848="zákl. přenesená",J848,0)</f>
        <v>0</v>
      </c>
      <c r="BH848" s="231">
        <f>IF(N848="sníž. přenesená",J848,0)</f>
        <v>0</v>
      </c>
      <c r="BI848" s="231">
        <f>IF(N848="nulová",J848,0)</f>
        <v>0</v>
      </c>
      <c r="BJ848" s="18" t="s">
        <v>86</v>
      </c>
      <c r="BK848" s="231">
        <f>ROUND(I848*H848,2)</f>
        <v>0</v>
      </c>
      <c r="BL848" s="18" t="s">
        <v>198</v>
      </c>
      <c r="BM848" s="230" t="s">
        <v>1449</v>
      </c>
    </row>
    <row r="849" s="2" customFormat="1" ht="16.5" customHeight="1">
      <c r="A849" s="39"/>
      <c r="B849" s="40"/>
      <c r="C849" s="219" t="s">
        <v>1450</v>
      </c>
      <c r="D849" s="219" t="s">
        <v>193</v>
      </c>
      <c r="E849" s="220" t="s">
        <v>1451</v>
      </c>
      <c r="F849" s="221" t="s">
        <v>1452</v>
      </c>
      <c r="G849" s="222" t="s">
        <v>196</v>
      </c>
      <c r="H849" s="223">
        <v>1</v>
      </c>
      <c r="I849" s="224"/>
      <c r="J849" s="225">
        <f>ROUND(I849*H849,2)</f>
        <v>0</v>
      </c>
      <c r="K849" s="221" t="s">
        <v>197</v>
      </c>
      <c r="L849" s="45"/>
      <c r="M849" s="226" t="s">
        <v>1</v>
      </c>
      <c r="N849" s="227" t="s">
        <v>43</v>
      </c>
      <c r="O849" s="92"/>
      <c r="P849" s="228">
        <f>O849*H849</f>
        <v>0</v>
      </c>
      <c r="Q849" s="228">
        <v>0</v>
      </c>
      <c r="R849" s="228">
        <f>Q849*H849</f>
        <v>0</v>
      </c>
      <c r="S849" s="228">
        <v>0</v>
      </c>
      <c r="T849" s="229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30" t="s">
        <v>198</v>
      </c>
      <c r="AT849" s="230" t="s">
        <v>193</v>
      </c>
      <c r="AU849" s="230" t="s">
        <v>88</v>
      </c>
      <c r="AY849" s="18" t="s">
        <v>190</v>
      </c>
      <c r="BE849" s="231">
        <f>IF(N849="základní",J849,0)</f>
        <v>0</v>
      </c>
      <c r="BF849" s="231">
        <f>IF(N849="snížená",J849,0)</f>
        <v>0</v>
      </c>
      <c r="BG849" s="231">
        <f>IF(N849="zákl. přenesená",J849,0)</f>
        <v>0</v>
      </c>
      <c r="BH849" s="231">
        <f>IF(N849="sníž. přenesená",J849,0)</f>
        <v>0</v>
      </c>
      <c r="BI849" s="231">
        <f>IF(N849="nulová",J849,0)</f>
        <v>0</v>
      </c>
      <c r="BJ849" s="18" t="s">
        <v>86</v>
      </c>
      <c r="BK849" s="231">
        <f>ROUND(I849*H849,2)</f>
        <v>0</v>
      </c>
      <c r="BL849" s="18" t="s">
        <v>198</v>
      </c>
      <c r="BM849" s="230" t="s">
        <v>1453</v>
      </c>
    </row>
    <row r="850" s="2" customFormat="1" ht="24.15" customHeight="1">
      <c r="A850" s="39"/>
      <c r="B850" s="40"/>
      <c r="C850" s="219" t="s">
        <v>586</v>
      </c>
      <c r="D850" s="219" t="s">
        <v>193</v>
      </c>
      <c r="E850" s="220" t="s">
        <v>1454</v>
      </c>
      <c r="F850" s="221" t="s">
        <v>1455</v>
      </c>
      <c r="G850" s="222" t="s">
        <v>196</v>
      </c>
      <c r="H850" s="223">
        <v>1</v>
      </c>
      <c r="I850" s="224"/>
      <c r="J850" s="225">
        <f>ROUND(I850*H850,2)</f>
        <v>0</v>
      </c>
      <c r="K850" s="221" t="s">
        <v>197</v>
      </c>
      <c r="L850" s="45"/>
      <c r="M850" s="226" t="s">
        <v>1</v>
      </c>
      <c r="N850" s="227" t="s">
        <v>43</v>
      </c>
      <c r="O850" s="92"/>
      <c r="P850" s="228">
        <f>O850*H850</f>
        <v>0</v>
      </c>
      <c r="Q850" s="228">
        <v>0.00042000000000000002</v>
      </c>
      <c r="R850" s="228">
        <f>Q850*H850</f>
        <v>0.00042000000000000002</v>
      </c>
      <c r="S850" s="228">
        <v>0</v>
      </c>
      <c r="T850" s="229">
        <f>S850*H850</f>
        <v>0</v>
      </c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R850" s="230" t="s">
        <v>198</v>
      </c>
      <c r="AT850" s="230" t="s">
        <v>193</v>
      </c>
      <c r="AU850" s="230" t="s">
        <v>88</v>
      </c>
      <c r="AY850" s="18" t="s">
        <v>190</v>
      </c>
      <c r="BE850" s="231">
        <f>IF(N850="základní",J850,0)</f>
        <v>0</v>
      </c>
      <c r="BF850" s="231">
        <f>IF(N850="snížená",J850,0)</f>
        <v>0</v>
      </c>
      <c r="BG850" s="231">
        <f>IF(N850="zákl. přenesená",J850,0)</f>
        <v>0</v>
      </c>
      <c r="BH850" s="231">
        <f>IF(N850="sníž. přenesená",J850,0)</f>
        <v>0</v>
      </c>
      <c r="BI850" s="231">
        <f>IF(N850="nulová",J850,0)</f>
        <v>0</v>
      </c>
      <c r="BJ850" s="18" t="s">
        <v>86</v>
      </c>
      <c r="BK850" s="231">
        <f>ROUND(I850*H850,2)</f>
        <v>0</v>
      </c>
      <c r="BL850" s="18" t="s">
        <v>198</v>
      </c>
      <c r="BM850" s="230" t="s">
        <v>1456</v>
      </c>
    </row>
    <row r="851" s="2" customFormat="1" ht="16.5" customHeight="1">
      <c r="A851" s="39"/>
      <c r="B851" s="40"/>
      <c r="C851" s="219" t="s">
        <v>1457</v>
      </c>
      <c r="D851" s="219" t="s">
        <v>193</v>
      </c>
      <c r="E851" s="220" t="s">
        <v>1458</v>
      </c>
      <c r="F851" s="221" t="s">
        <v>1459</v>
      </c>
      <c r="G851" s="222" t="s">
        <v>292</v>
      </c>
      <c r="H851" s="223">
        <v>22.23</v>
      </c>
      <c r="I851" s="224"/>
      <c r="J851" s="225">
        <f>ROUND(I851*H851,2)</f>
        <v>0</v>
      </c>
      <c r="K851" s="221" t="s">
        <v>197</v>
      </c>
      <c r="L851" s="45"/>
      <c r="M851" s="226" t="s">
        <v>1</v>
      </c>
      <c r="N851" s="227" t="s">
        <v>43</v>
      </c>
      <c r="O851" s="92"/>
      <c r="P851" s="228">
        <f>O851*H851</f>
        <v>0</v>
      </c>
      <c r="Q851" s="228">
        <v>0.00027999999999999998</v>
      </c>
      <c r="R851" s="228">
        <f>Q851*H851</f>
        <v>0.0062243999999999997</v>
      </c>
      <c r="S851" s="228">
        <v>0</v>
      </c>
      <c r="T851" s="229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0" t="s">
        <v>210</v>
      </c>
      <c r="AT851" s="230" t="s">
        <v>193</v>
      </c>
      <c r="AU851" s="230" t="s">
        <v>88</v>
      </c>
      <c r="AY851" s="18" t="s">
        <v>190</v>
      </c>
      <c r="BE851" s="231">
        <f>IF(N851="základní",J851,0)</f>
        <v>0</v>
      </c>
      <c r="BF851" s="231">
        <f>IF(N851="snížená",J851,0)</f>
        <v>0</v>
      </c>
      <c r="BG851" s="231">
        <f>IF(N851="zákl. přenesená",J851,0)</f>
        <v>0</v>
      </c>
      <c r="BH851" s="231">
        <f>IF(N851="sníž. přenesená",J851,0)</f>
        <v>0</v>
      </c>
      <c r="BI851" s="231">
        <f>IF(N851="nulová",J851,0)</f>
        <v>0</v>
      </c>
      <c r="BJ851" s="18" t="s">
        <v>86</v>
      </c>
      <c r="BK851" s="231">
        <f>ROUND(I851*H851,2)</f>
        <v>0</v>
      </c>
      <c r="BL851" s="18" t="s">
        <v>210</v>
      </c>
      <c r="BM851" s="230" t="s">
        <v>1460</v>
      </c>
    </row>
    <row r="852" s="2" customFormat="1" ht="24.15" customHeight="1">
      <c r="A852" s="39"/>
      <c r="B852" s="40"/>
      <c r="C852" s="219" t="s">
        <v>591</v>
      </c>
      <c r="D852" s="219" t="s">
        <v>193</v>
      </c>
      <c r="E852" s="220" t="s">
        <v>1461</v>
      </c>
      <c r="F852" s="221" t="s">
        <v>1462</v>
      </c>
      <c r="G852" s="222" t="s">
        <v>600</v>
      </c>
      <c r="H852" s="223">
        <v>286.12</v>
      </c>
      <c r="I852" s="224"/>
      <c r="J852" s="225">
        <f>ROUND(I852*H852,2)</f>
        <v>0</v>
      </c>
      <c r="K852" s="221" t="s">
        <v>197</v>
      </c>
      <c r="L852" s="45"/>
      <c r="M852" s="226" t="s">
        <v>1</v>
      </c>
      <c r="N852" s="227" t="s">
        <v>43</v>
      </c>
      <c r="O852" s="92"/>
      <c r="P852" s="228">
        <f>O852*H852</f>
        <v>0</v>
      </c>
      <c r="Q852" s="228">
        <v>5.0000000000000002E-05</v>
      </c>
      <c r="R852" s="228">
        <f>Q852*H852</f>
        <v>0.014306000000000001</v>
      </c>
      <c r="S852" s="228">
        <v>0</v>
      </c>
      <c r="T852" s="229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30" t="s">
        <v>210</v>
      </c>
      <c r="AT852" s="230" t="s">
        <v>193</v>
      </c>
      <c r="AU852" s="230" t="s">
        <v>88</v>
      </c>
      <c r="AY852" s="18" t="s">
        <v>190</v>
      </c>
      <c r="BE852" s="231">
        <f>IF(N852="základní",J852,0)</f>
        <v>0</v>
      </c>
      <c r="BF852" s="231">
        <f>IF(N852="snížená",J852,0)</f>
        <v>0</v>
      </c>
      <c r="BG852" s="231">
        <f>IF(N852="zákl. přenesená",J852,0)</f>
        <v>0</v>
      </c>
      <c r="BH852" s="231">
        <f>IF(N852="sníž. přenesená",J852,0)</f>
        <v>0</v>
      </c>
      <c r="BI852" s="231">
        <f>IF(N852="nulová",J852,0)</f>
        <v>0</v>
      </c>
      <c r="BJ852" s="18" t="s">
        <v>86</v>
      </c>
      <c r="BK852" s="231">
        <f>ROUND(I852*H852,2)</f>
        <v>0</v>
      </c>
      <c r="BL852" s="18" t="s">
        <v>210</v>
      </c>
      <c r="BM852" s="230" t="s">
        <v>1463</v>
      </c>
    </row>
    <row r="853" s="2" customFormat="1" ht="16.5" customHeight="1">
      <c r="A853" s="39"/>
      <c r="B853" s="40"/>
      <c r="C853" s="255" t="s">
        <v>1464</v>
      </c>
      <c r="D853" s="255" t="s">
        <v>299</v>
      </c>
      <c r="E853" s="256" t="s">
        <v>1465</v>
      </c>
      <c r="F853" s="257" t="s">
        <v>1466</v>
      </c>
      <c r="G853" s="258" t="s">
        <v>244</v>
      </c>
      <c r="H853" s="259">
        <v>0.19</v>
      </c>
      <c r="I853" s="260"/>
      <c r="J853" s="261">
        <f>ROUND(I853*H853,2)</f>
        <v>0</v>
      </c>
      <c r="K853" s="257" t="s">
        <v>1</v>
      </c>
      <c r="L853" s="262"/>
      <c r="M853" s="263" t="s">
        <v>1</v>
      </c>
      <c r="N853" s="264" t="s">
        <v>43</v>
      </c>
      <c r="O853" s="92"/>
      <c r="P853" s="228">
        <f>O853*H853</f>
        <v>0</v>
      </c>
      <c r="Q853" s="228">
        <v>0</v>
      </c>
      <c r="R853" s="228">
        <f>Q853*H853</f>
        <v>0</v>
      </c>
      <c r="S853" s="228">
        <v>0</v>
      </c>
      <c r="T853" s="229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30" t="s">
        <v>202</v>
      </c>
      <c r="AT853" s="230" t="s">
        <v>299</v>
      </c>
      <c r="AU853" s="230" t="s">
        <v>88</v>
      </c>
      <c r="AY853" s="18" t="s">
        <v>190</v>
      </c>
      <c r="BE853" s="231">
        <f>IF(N853="základní",J853,0)</f>
        <v>0</v>
      </c>
      <c r="BF853" s="231">
        <f>IF(N853="snížená",J853,0)</f>
        <v>0</v>
      </c>
      <c r="BG853" s="231">
        <f>IF(N853="zákl. přenesená",J853,0)</f>
        <v>0</v>
      </c>
      <c r="BH853" s="231">
        <f>IF(N853="sníž. přenesená",J853,0)</f>
        <v>0</v>
      </c>
      <c r="BI853" s="231">
        <f>IF(N853="nulová",J853,0)</f>
        <v>0</v>
      </c>
      <c r="BJ853" s="18" t="s">
        <v>86</v>
      </c>
      <c r="BK853" s="231">
        <f>ROUND(I853*H853,2)</f>
        <v>0</v>
      </c>
      <c r="BL853" s="18" t="s">
        <v>210</v>
      </c>
      <c r="BM853" s="230" t="s">
        <v>1467</v>
      </c>
    </row>
    <row r="854" s="2" customFormat="1" ht="21.75" customHeight="1">
      <c r="A854" s="39"/>
      <c r="B854" s="40"/>
      <c r="C854" s="255" t="s">
        <v>596</v>
      </c>
      <c r="D854" s="255" t="s">
        <v>299</v>
      </c>
      <c r="E854" s="256" t="s">
        <v>1468</v>
      </c>
      <c r="F854" s="257" t="s">
        <v>1469</v>
      </c>
      <c r="G854" s="258" t="s">
        <v>244</v>
      </c>
      <c r="H854" s="259">
        <v>0.12</v>
      </c>
      <c r="I854" s="260"/>
      <c r="J854" s="261">
        <f>ROUND(I854*H854,2)</f>
        <v>0</v>
      </c>
      <c r="K854" s="257" t="s">
        <v>1</v>
      </c>
      <c r="L854" s="262"/>
      <c r="M854" s="263" t="s">
        <v>1</v>
      </c>
      <c r="N854" s="264" t="s">
        <v>43</v>
      </c>
      <c r="O854" s="92"/>
      <c r="P854" s="228">
        <f>O854*H854</f>
        <v>0</v>
      </c>
      <c r="Q854" s="228">
        <v>0</v>
      </c>
      <c r="R854" s="228">
        <f>Q854*H854</f>
        <v>0</v>
      </c>
      <c r="S854" s="228">
        <v>0</v>
      </c>
      <c r="T854" s="229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30" t="s">
        <v>202</v>
      </c>
      <c r="AT854" s="230" t="s">
        <v>299</v>
      </c>
      <c r="AU854" s="230" t="s">
        <v>88</v>
      </c>
      <c r="AY854" s="18" t="s">
        <v>190</v>
      </c>
      <c r="BE854" s="231">
        <f>IF(N854="základní",J854,0)</f>
        <v>0</v>
      </c>
      <c r="BF854" s="231">
        <f>IF(N854="snížená",J854,0)</f>
        <v>0</v>
      </c>
      <c r="BG854" s="231">
        <f>IF(N854="zákl. přenesená",J854,0)</f>
        <v>0</v>
      </c>
      <c r="BH854" s="231">
        <f>IF(N854="sníž. přenesená",J854,0)</f>
        <v>0</v>
      </c>
      <c r="BI854" s="231">
        <f>IF(N854="nulová",J854,0)</f>
        <v>0</v>
      </c>
      <c r="BJ854" s="18" t="s">
        <v>86</v>
      </c>
      <c r="BK854" s="231">
        <f>ROUND(I854*H854,2)</f>
        <v>0</v>
      </c>
      <c r="BL854" s="18" t="s">
        <v>210</v>
      </c>
      <c r="BM854" s="230" t="s">
        <v>1470</v>
      </c>
    </row>
    <row r="855" s="2" customFormat="1" ht="16.5" customHeight="1">
      <c r="A855" s="39"/>
      <c r="B855" s="40"/>
      <c r="C855" s="255" t="s">
        <v>1471</v>
      </c>
      <c r="D855" s="255" t="s">
        <v>299</v>
      </c>
      <c r="E855" s="256" t="s">
        <v>1472</v>
      </c>
      <c r="F855" s="257" t="s">
        <v>1473</v>
      </c>
      <c r="G855" s="258" t="s">
        <v>600</v>
      </c>
      <c r="H855" s="259">
        <v>7.7999999999999998</v>
      </c>
      <c r="I855" s="260"/>
      <c r="J855" s="261">
        <f>ROUND(I855*H855,2)</f>
        <v>0</v>
      </c>
      <c r="K855" s="257" t="s">
        <v>1</v>
      </c>
      <c r="L855" s="262"/>
      <c r="M855" s="263" t="s">
        <v>1</v>
      </c>
      <c r="N855" s="264" t="s">
        <v>43</v>
      </c>
      <c r="O855" s="92"/>
      <c r="P855" s="228">
        <f>O855*H855</f>
        <v>0</v>
      </c>
      <c r="Q855" s="228">
        <v>0</v>
      </c>
      <c r="R855" s="228">
        <f>Q855*H855</f>
        <v>0</v>
      </c>
      <c r="S855" s="228">
        <v>0</v>
      </c>
      <c r="T855" s="229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30" t="s">
        <v>202</v>
      </c>
      <c r="AT855" s="230" t="s">
        <v>299</v>
      </c>
      <c r="AU855" s="230" t="s">
        <v>88</v>
      </c>
      <c r="AY855" s="18" t="s">
        <v>190</v>
      </c>
      <c r="BE855" s="231">
        <f>IF(N855="základní",J855,0)</f>
        <v>0</v>
      </c>
      <c r="BF855" s="231">
        <f>IF(N855="snížená",J855,0)</f>
        <v>0</v>
      </c>
      <c r="BG855" s="231">
        <f>IF(N855="zákl. přenesená",J855,0)</f>
        <v>0</v>
      </c>
      <c r="BH855" s="231">
        <f>IF(N855="sníž. přenesená",J855,0)</f>
        <v>0</v>
      </c>
      <c r="BI855" s="231">
        <f>IF(N855="nulová",J855,0)</f>
        <v>0</v>
      </c>
      <c r="BJ855" s="18" t="s">
        <v>86</v>
      </c>
      <c r="BK855" s="231">
        <f>ROUND(I855*H855,2)</f>
        <v>0</v>
      </c>
      <c r="BL855" s="18" t="s">
        <v>210</v>
      </c>
      <c r="BM855" s="230" t="s">
        <v>1474</v>
      </c>
    </row>
    <row r="856" s="2" customFormat="1" ht="16.5" customHeight="1">
      <c r="A856" s="39"/>
      <c r="B856" s="40"/>
      <c r="C856" s="219" t="s">
        <v>601</v>
      </c>
      <c r="D856" s="219" t="s">
        <v>193</v>
      </c>
      <c r="E856" s="220" t="s">
        <v>606</v>
      </c>
      <c r="F856" s="221" t="s">
        <v>607</v>
      </c>
      <c r="G856" s="222" t="s">
        <v>600</v>
      </c>
      <c r="H856" s="223">
        <v>286.12</v>
      </c>
      <c r="I856" s="224"/>
      <c r="J856" s="225">
        <f>ROUND(I856*H856,2)</f>
        <v>0</v>
      </c>
      <c r="K856" s="221" t="s">
        <v>1</v>
      </c>
      <c r="L856" s="45"/>
      <c r="M856" s="226" t="s">
        <v>1</v>
      </c>
      <c r="N856" s="227" t="s">
        <v>43</v>
      </c>
      <c r="O856" s="92"/>
      <c r="P856" s="228">
        <f>O856*H856</f>
        <v>0</v>
      </c>
      <c r="Q856" s="228">
        <v>0</v>
      </c>
      <c r="R856" s="228">
        <f>Q856*H856</f>
        <v>0</v>
      </c>
      <c r="S856" s="228">
        <v>0</v>
      </c>
      <c r="T856" s="229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30" t="s">
        <v>210</v>
      </c>
      <c r="AT856" s="230" t="s">
        <v>193</v>
      </c>
      <c r="AU856" s="230" t="s">
        <v>88</v>
      </c>
      <c r="AY856" s="18" t="s">
        <v>190</v>
      </c>
      <c r="BE856" s="231">
        <f>IF(N856="základní",J856,0)</f>
        <v>0</v>
      </c>
      <c r="BF856" s="231">
        <f>IF(N856="snížená",J856,0)</f>
        <v>0</v>
      </c>
      <c r="BG856" s="231">
        <f>IF(N856="zákl. přenesená",J856,0)</f>
        <v>0</v>
      </c>
      <c r="BH856" s="231">
        <f>IF(N856="sníž. přenesená",J856,0)</f>
        <v>0</v>
      </c>
      <c r="BI856" s="231">
        <f>IF(N856="nulová",J856,0)</f>
        <v>0</v>
      </c>
      <c r="BJ856" s="18" t="s">
        <v>86</v>
      </c>
      <c r="BK856" s="231">
        <f>ROUND(I856*H856,2)</f>
        <v>0</v>
      </c>
      <c r="BL856" s="18" t="s">
        <v>210</v>
      </c>
      <c r="BM856" s="230" t="s">
        <v>1475</v>
      </c>
    </row>
    <row r="857" s="2" customFormat="1" ht="24.15" customHeight="1">
      <c r="A857" s="39"/>
      <c r="B857" s="40"/>
      <c r="C857" s="219" t="s">
        <v>1476</v>
      </c>
      <c r="D857" s="219" t="s">
        <v>193</v>
      </c>
      <c r="E857" s="220" t="s">
        <v>617</v>
      </c>
      <c r="F857" s="221" t="s">
        <v>618</v>
      </c>
      <c r="G857" s="222" t="s">
        <v>595</v>
      </c>
      <c r="H857" s="269"/>
      <c r="I857" s="224"/>
      <c r="J857" s="225">
        <f>ROUND(I857*H857,2)</f>
        <v>0</v>
      </c>
      <c r="K857" s="221" t="s">
        <v>197</v>
      </c>
      <c r="L857" s="45"/>
      <c r="M857" s="226" t="s">
        <v>1</v>
      </c>
      <c r="N857" s="227" t="s">
        <v>43</v>
      </c>
      <c r="O857" s="92"/>
      <c r="P857" s="228">
        <f>O857*H857</f>
        <v>0</v>
      </c>
      <c r="Q857" s="228">
        <v>0</v>
      </c>
      <c r="R857" s="228">
        <f>Q857*H857</f>
        <v>0</v>
      </c>
      <c r="S857" s="228">
        <v>0</v>
      </c>
      <c r="T857" s="229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0" t="s">
        <v>198</v>
      </c>
      <c r="AT857" s="230" t="s">
        <v>193</v>
      </c>
      <c r="AU857" s="230" t="s">
        <v>88</v>
      </c>
      <c r="AY857" s="18" t="s">
        <v>190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8" t="s">
        <v>86</v>
      </c>
      <c r="BK857" s="231">
        <f>ROUND(I857*H857,2)</f>
        <v>0</v>
      </c>
      <c r="BL857" s="18" t="s">
        <v>198</v>
      </c>
      <c r="BM857" s="230" t="s">
        <v>1477</v>
      </c>
    </row>
    <row r="858" s="12" customFormat="1" ht="22.8" customHeight="1">
      <c r="A858" s="12"/>
      <c r="B858" s="203"/>
      <c r="C858" s="204"/>
      <c r="D858" s="205" t="s">
        <v>77</v>
      </c>
      <c r="E858" s="217" t="s">
        <v>602</v>
      </c>
      <c r="F858" s="217" t="s">
        <v>1109</v>
      </c>
      <c r="G858" s="204"/>
      <c r="H858" s="204"/>
      <c r="I858" s="207"/>
      <c r="J858" s="218">
        <f>BK858</f>
        <v>0</v>
      </c>
      <c r="K858" s="204"/>
      <c r="L858" s="209"/>
      <c r="M858" s="210"/>
      <c r="N858" s="211"/>
      <c r="O858" s="211"/>
      <c r="P858" s="212">
        <f>P859</f>
        <v>0</v>
      </c>
      <c r="Q858" s="211"/>
      <c r="R858" s="212">
        <f>R859</f>
        <v>0.0042899999999999995</v>
      </c>
      <c r="S858" s="211"/>
      <c r="T858" s="213">
        <f>T859</f>
        <v>0</v>
      </c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R858" s="214" t="s">
        <v>86</v>
      </c>
      <c r="AT858" s="215" t="s">
        <v>77</v>
      </c>
      <c r="AU858" s="215" t="s">
        <v>86</v>
      </c>
      <c r="AY858" s="214" t="s">
        <v>190</v>
      </c>
      <c r="BK858" s="216">
        <f>BK859</f>
        <v>0</v>
      </c>
    </row>
    <row r="859" s="2" customFormat="1" ht="33" customHeight="1">
      <c r="A859" s="39"/>
      <c r="B859" s="40"/>
      <c r="C859" s="219" t="s">
        <v>1478</v>
      </c>
      <c r="D859" s="219" t="s">
        <v>193</v>
      </c>
      <c r="E859" s="220" t="s">
        <v>1111</v>
      </c>
      <c r="F859" s="221" t="s">
        <v>1112</v>
      </c>
      <c r="G859" s="222" t="s">
        <v>292</v>
      </c>
      <c r="H859" s="223">
        <v>33</v>
      </c>
      <c r="I859" s="224"/>
      <c r="J859" s="225">
        <f>ROUND(I859*H859,2)</f>
        <v>0</v>
      </c>
      <c r="K859" s="221" t="s">
        <v>197</v>
      </c>
      <c r="L859" s="45"/>
      <c r="M859" s="226" t="s">
        <v>1</v>
      </c>
      <c r="N859" s="227" t="s">
        <v>43</v>
      </c>
      <c r="O859" s="92"/>
      <c r="P859" s="228">
        <f>O859*H859</f>
        <v>0</v>
      </c>
      <c r="Q859" s="228">
        <v>0.00012999999999999999</v>
      </c>
      <c r="R859" s="228">
        <f>Q859*H859</f>
        <v>0.0042899999999999995</v>
      </c>
      <c r="S859" s="228">
        <v>0</v>
      </c>
      <c r="T859" s="229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30" t="s">
        <v>210</v>
      </c>
      <c r="AT859" s="230" t="s">
        <v>193</v>
      </c>
      <c r="AU859" s="230" t="s">
        <v>88</v>
      </c>
      <c r="AY859" s="18" t="s">
        <v>190</v>
      </c>
      <c r="BE859" s="231">
        <f>IF(N859="základní",J859,0)</f>
        <v>0</v>
      </c>
      <c r="BF859" s="231">
        <f>IF(N859="snížená",J859,0)</f>
        <v>0</v>
      </c>
      <c r="BG859" s="231">
        <f>IF(N859="zákl. přenesená",J859,0)</f>
        <v>0</v>
      </c>
      <c r="BH859" s="231">
        <f>IF(N859="sníž. přenesená",J859,0)</f>
        <v>0</v>
      </c>
      <c r="BI859" s="231">
        <f>IF(N859="nulová",J859,0)</f>
        <v>0</v>
      </c>
      <c r="BJ859" s="18" t="s">
        <v>86</v>
      </c>
      <c r="BK859" s="231">
        <f>ROUND(I859*H859,2)</f>
        <v>0</v>
      </c>
      <c r="BL859" s="18" t="s">
        <v>210</v>
      </c>
      <c r="BM859" s="230" t="s">
        <v>1479</v>
      </c>
    </row>
    <row r="860" s="12" customFormat="1" ht="22.8" customHeight="1">
      <c r="A860" s="12"/>
      <c r="B860" s="203"/>
      <c r="C860" s="204"/>
      <c r="D860" s="205" t="s">
        <v>77</v>
      </c>
      <c r="E860" s="217" t="s">
        <v>369</v>
      </c>
      <c r="F860" s="217" t="s">
        <v>370</v>
      </c>
      <c r="G860" s="204"/>
      <c r="H860" s="204"/>
      <c r="I860" s="207"/>
      <c r="J860" s="218">
        <f>BK860</f>
        <v>0</v>
      </c>
      <c r="K860" s="204"/>
      <c r="L860" s="209"/>
      <c r="M860" s="210"/>
      <c r="N860" s="211"/>
      <c r="O860" s="211"/>
      <c r="P860" s="212">
        <f>SUM(P861:P862)</f>
        <v>0</v>
      </c>
      <c r="Q860" s="211"/>
      <c r="R860" s="212">
        <f>SUM(R861:R862)</f>
        <v>0.00018000000000000001</v>
      </c>
      <c r="S860" s="211"/>
      <c r="T860" s="213">
        <f>SUM(T861:T862)</f>
        <v>0</v>
      </c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R860" s="214" t="s">
        <v>86</v>
      </c>
      <c r="AT860" s="215" t="s">
        <v>77</v>
      </c>
      <c r="AU860" s="215" t="s">
        <v>86</v>
      </c>
      <c r="AY860" s="214" t="s">
        <v>190</v>
      </c>
      <c r="BK860" s="216">
        <f>SUM(BK861:BK862)</f>
        <v>0</v>
      </c>
    </row>
    <row r="861" s="2" customFormat="1" ht="16.5" customHeight="1">
      <c r="A861" s="39"/>
      <c r="B861" s="40"/>
      <c r="C861" s="219" t="s">
        <v>1480</v>
      </c>
      <c r="D861" s="219" t="s">
        <v>193</v>
      </c>
      <c r="E861" s="220" t="s">
        <v>1329</v>
      </c>
      <c r="F861" s="221" t="s">
        <v>1330</v>
      </c>
      <c r="G861" s="222" t="s">
        <v>196</v>
      </c>
      <c r="H861" s="223">
        <v>1</v>
      </c>
      <c r="I861" s="224"/>
      <c r="J861" s="225">
        <f>ROUND(I861*H861,2)</f>
        <v>0</v>
      </c>
      <c r="K861" s="221" t="s">
        <v>197</v>
      </c>
      <c r="L861" s="45"/>
      <c r="M861" s="226" t="s">
        <v>1</v>
      </c>
      <c r="N861" s="227" t="s">
        <v>43</v>
      </c>
      <c r="O861" s="92"/>
      <c r="P861" s="228">
        <f>O861*H861</f>
        <v>0</v>
      </c>
      <c r="Q861" s="228">
        <v>0.00018000000000000001</v>
      </c>
      <c r="R861" s="228">
        <f>Q861*H861</f>
        <v>0.00018000000000000001</v>
      </c>
      <c r="S861" s="228">
        <v>0</v>
      </c>
      <c r="T861" s="229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30" t="s">
        <v>210</v>
      </c>
      <c r="AT861" s="230" t="s">
        <v>193</v>
      </c>
      <c r="AU861" s="230" t="s">
        <v>88</v>
      </c>
      <c r="AY861" s="18" t="s">
        <v>190</v>
      </c>
      <c r="BE861" s="231">
        <f>IF(N861="základní",J861,0)</f>
        <v>0</v>
      </c>
      <c r="BF861" s="231">
        <f>IF(N861="snížená",J861,0)</f>
        <v>0</v>
      </c>
      <c r="BG861" s="231">
        <f>IF(N861="zákl. přenesená",J861,0)</f>
        <v>0</v>
      </c>
      <c r="BH861" s="231">
        <f>IF(N861="sníž. přenesená",J861,0)</f>
        <v>0</v>
      </c>
      <c r="BI861" s="231">
        <f>IF(N861="nulová",J861,0)</f>
        <v>0</v>
      </c>
      <c r="BJ861" s="18" t="s">
        <v>86</v>
      </c>
      <c r="BK861" s="231">
        <f>ROUND(I861*H861,2)</f>
        <v>0</v>
      </c>
      <c r="BL861" s="18" t="s">
        <v>210</v>
      </c>
      <c r="BM861" s="230" t="s">
        <v>1481</v>
      </c>
    </row>
    <row r="862" s="2" customFormat="1" ht="16.5" customHeight="1">
      <c r="A862" s="39"/>
      <c r="B862" s="40"/>
      <c r="C862" s="255" t="s">
        <v>608</v>
      </c>
      <c r="D862" s="255" t="s">
        <v>299</v>
      </c>
      <c r="E862" s="256" t="s">
        <v>1332</v>
      </c>
      <c r="F862" s="257" t="s">
        <v>1333</v>
      </c>
      <c r="G862" s="258" t="s">
        <v>196</v>
      </c>
      <c r="H862" s="259">
        <v>1</v>
      </c>
      <c r="I862" s="260"/>
      <c r="J862" s="261">
        <f>ROUND(I862*H862,2)</f>
        <v>0</v>
      </c>
      <c r="K862" s="257" t="s">
        <v>1</v>
      </c>
      <c r="L862" s="262"/>
      <c r="M862" s="263" t="s">
        <v>1</v>
      </c>
      <c r="N862" s="264" t="s">
        <v>43</v>
      </c>
      <c r="O862" s="92"/>
      <c r="P862" s="228">
        <f>O862*H862</f>
        <v>0</v>
      </c>
      <c r="Q862" s="228">
        <v>0</v>
      </c>
      <c r="R862" s="228">
        <f>Q862*H862</f>
        <v>0</v>
      </c>
      <c r="S862" s="228">
        <v>0</v>
      </c>
      <c r="T862" s="229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0" t="s">
        <v>202</v>
      </c>
      <c r="AT862" s="230" t="s">
        <v>299</v>
      </c>
      <c r="AU862" s="230" t="s">
        <v>88</v>
      </c>
      <c r="AY862" s="18" t="s">
        <v>190</v>
      </c>
      <c r="BE862" s="231">
        <f>IF(N862="základní",J862,0)</f>
        <v>0</v>
      </c>
      <c r="BF862" s="231">
        <f>IF(N862="snížená",J862,0)</f>
        <v>0</v>
      </c>
      <c r="BG862" s="231">
        <f>IF(N862="zákl. přenesená",J862,0)</f>
        <v>0</v>
      </c>
      <c r="BH862" s="231">
        <f>IF(N862="sníž. přenesená",J862,0)</f>
        <v>0</v>
      </c>
      <c r="BI862" s="231">
        <f>IF(N862="nulová",J862,0)</f>
        <v>0</v>
      </c>
      <c r="BJ862" s="18" t="s">
        <v>86</v>
      </c>
      <c r="BK862" s="231">
        <f>ROUND(I862*H862,2)</f>
        <v>0</v>
      </c>
      <c r="BL862" s="18" t="s">
        <v>210</v>
      </c>
      <c r="BM862" s="230" t="s">
        <v>1482</v>
      </c>
    </row>
    <row r="863" s="12" customFormat="1" ht="22.8" customHeight="1">
      <c r="A863" s="12"/>
      <c r="B863" s="203"/>
      <c r="C863" s="204"/>
      <c r="D863" s="205" t="s">
        <v>77</v>
      </c>
      <c r="E863" s="217" t="s">
        <v>239</v>
      </c>
      <c r="F863" s="217" t="s">
        <v>240</v>
      </c>
      <c r="G863" s="204"/>
      <c r="H863" s="204"/>
      <c r="I863" s="207"/>
      <c r="J863" s="218">
        <f>BK863</f>
        <v>0</v>
      </c>
      <c r="K863" s="204"/>
      <c r="L863" s="209"/>
      <c r="M863" s="210"/>
      <c r="N863" s="211"/>
      <c r="O863" s="211"/>
      <c r="P863" s="212">
        <f>SUM(P864:P867)</f>
        <v>0</v>
      </c>
      <c r="Q863" s="211"/>
      <c r="R863" s="212">
        <f>SUM(R864:R867)</f>
        <v>0</v>
      </c>
      <c r="S863" s="211"/>
      <c r="T863" s="213">
        <f>SUM(T864:T867)</f>
        <v>0</v>
      </c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R863" s="214" t="s">
        <v>86</v>
      </c>
      <c r="AT863" s="215" t="s">
        <v>77</v>
      </c>
      <c r="AU863" s="215" t="s">
        <v>86</v>
      </c>
      <c r="AY863" s="214" t="s">
        <v>190</v>
      </c>
      <c r="BK863" s="216">
        <f>SUM(BK864:BK867)</f>
        <v>0</v>
      </c>
    </row>
    <row r="864" s="2" customFormat="1" ht="33" customHeight="1">
      <c r="A864" s="39"/>
      <c r="B864" s="40"/>
      <c r="C864" s="219" t="s">
        <v>1483</v>
      </c>
      <c r="D864" s="219" t="s">
        <v>193</v>
      </c>
      <c r="E864" s="220" t="s">
        <v>250</v>
      </c>
      <c r="F864" s="221" t="s">
        <v>251</v>
      </c>
      <c r="G864" s="222" t="s">
        <v>244</v>
      </c>
      <c r="H864" s="223">
        <v>12.58</v>
      </c>
      <c r="I864" s="224"/>
      <c r="J864" s="225">
        <f>ROUND(I864*H864,2)</f>
        <v>0</v>
      </c>
      <c r="K864" s="221" t="s">
        <v>197</v>
      </c>
      <c r="L864" s="45"/>
      <c r="M864" s="226" t="s">
        <v>1</v>
      </c>
      <c r="N864" s="227" t="s">
        <v>43</v>
      </c>
      <c r="O864" s="92"/>
      <c r="P864" s="228">
        <f>O864*H864</f>
        <v>0</v>
      </c>
      <c r="Q864" s="228">
        <v>0</v>
      </c>
      <c r="R864" s="228">
        <f>Q864*H864</f>
        <v>0</v>
      </c>
      <c r="S864" s="228">
        <v>0</v>
      </c>
      <c r="T864" s="229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30" t="s">
        <v>210</v>
      </c>
      <c r="AT864" s="230" t="s">
        <v>193</v>
      </c>
      <c r="AU864" s="230" t="s">
        <v>88</v>
      </c>
      <c r="AY864" s="18" t="s">
        <v>190</v>
      </c>
      <c r="BE864" s="231">
        <f>IF(N864="základní",J864,0)</f>
        <v>0</v>
      </c>
      <c r="BF864" s="231">
        <f>IF(N864="snížená",J864,0)</f>
        <v>0</v>
      </c>
      <c r="BG864" s="231">
        <f>IF(N864="zákl. přenesená",J864,0)</f>
        <v>0</v>
      </c>
      <c r="BH864" s="231">
        <f>IF(N864="sníž. přenesená",J864,0)</f>
        <v>0</v>
      </c>
      <c r="BI864" s="231">
        <f>IF(N864="nulová",J864,0)</f>
        <v>0</v>
      </c>
      <c r="BJ864" s="18" t="s">
        <v>86</v>
      </c>
      <c r="BK864" s="231">
        <f>ROUND(I864*H864,2)</f>
        <v>0</v>
      </c>
      <c r="BL864" s="18" t="s">
        <v>210</v>
      </c>
      <c r="BM864" s="230" t="s">
        <v>1484</v>
      </c>
    </row>
    <row r="865" s="2" customFormat="1" ht="24.15" customHeight="1">
      <c r="A865" s="39"/>
      <c r="B865" s="40"/>
      <c r="C865" s="219" t="s">
        <v>611</v>
      </c>
      <c r="D865" s="219" t="s">
        <v>193</v>
      </c>
      <c r="E865" s="220" t="s">
        <v>253</v>
      </c>
      <c r="F865" s="221" t="s">
        <v>254</v>
      </c>
      <c r="G865" s="222" t="s">
        <v>244</v>
      </c>
      <c r="H865" s="223">
        <v>176.12000000000001</v>
      </c>
      <c r="I865" s="224"/>
      <c r="J865" s="225">
        <f>ROUND(I865*H865,2)</f>
        <v>0</v>
      </c>
      <c r="K865" s="221" t="s">
        <v>197</v>
      </c>
      <c r="L865" s="45"/>
      <c r="M865" s="226" t="s">
        <v>1</v>
      </c>
      <c r="N865" s="227" t="s">
        <v>43</v>
      </c>
      <c r="O865" s="92"/>
      <c r="P865" s="228">
        <f>O865*H865</f>
        <v>0</v>
      </c>
      <c r="Q865" s="228">
        <v>0</v>
      </c>
      <c r="R865" s="228">
        <f>Q865*H865</f>
        <v>0</v>
      </c>
      <c r="S865" s="228">
        <v>0</v>
      </c>
      <c r="T865" s="229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30" t="s">
        <v>210</v>
      </c>
      <c r="AT865" s="230" t="s">
        <v>193</v>
      </c>
      <c r="AU865" s="230" t="s">
        <v>88</v>
      </c>
      <c r="AY865" s="18" t="s">
        <v>190</v>
      </c>
      <c r="BE865" s="231">
        <f>IF(N865="základní",J865,0)</f>
        <v>0</v>
      </c>
      <c r="BF865" s="231">
        <f>IF(N865="snížená",J865,0)</f>
        <v>0</v>
      </c>
      <c r="BG865" s="231">
        <f>IF(N865="zákl. přenesená",J865,0)</f>
        <v>0</v>
      </c>
      <c r="BH865" s="231">
        <f>IF(N865="sníž. přenesená",J865,0)</f>
        <v>0</v>
      </c>
      <c r="BI865" s="231">
        <f>IF(N865="nulová",J865,0)</f>
        <v>0</v>
      </c>
      <c r="BJ865" s="18" t="s">
        <v>86</v>
      </c>
      <c r="BK865" s="231">
        <f>ROUND(I865*H865,2)</f>
        <v>0</v>
      </c>
      <c r="BL865" s="18" t="s">
        <v>210</v>
      </c>
      <c r="BM865" s="230" t="s">
        <v>1485</v>
      </c>
    </row>
    <row r="866" s="13" customFormat="1">
      <c r="A866" s="13"/>
      <c r="B866" s="232"/>
      <c r="C866" s="233"/>
      <c r="D866" s="234" t="s">
        <v>218</v>
      </c>
      <c r="E866" s="235" t="s">
        <v>1</v>
      </c>
      <c r="F866" s="236" t="s">
        <v>1486</v>
      </c>
      <c r="G866" s="233"/>
      <c r="H866" s="237">
        <v>176.12000000000001</v>
      </c>
      <c r="I866" s="238"/>
      <c r="J866" s="233"/>
      <c r="K866" s="233"/>
      <c r="L866" s="239"/>
      <c r="M866" s="240"/>
      <c r="N866" s="241"/>
      <c r="O866" s="241"/>
      <c r="P866" s="241"/>
      <c r="Q866" s="241"/>
      <c r="R866" s="241"/>
      <c r="S866" s="241"/>
      <c r="T866" s="242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3" t="s">
        <v>218</v>
      </c>
      <c r="AU866" s="243" t="s">
        <v>88</v>
      </c>
      <c r="AV866" s="13" t="s">
        <v>88</v>
      </c>
      <c r="AW866" s="13" t="s">
        <v>32</v>
      </c>
      <c r="AX866" s="13" t="s">
        <v>86</v>
      </c>
      <c r="AY866" s="243" t="s">
        <v>190</v>
      </c>
    </row>
    <row r="867" s="2" customFormat="1" ht="37.8" customHeight="1">
      <c r="A867" s="39"/>
      <c r="B867" s="40"/>
      <c r="C867" s="219" t="s">
        <v>1487</v>
      </c>
      <c r="D867" s="219" t="s">
        <v>193</v>
      </c>
      <c r="E867" s="220" t="s">
        <v>1488</v>
      </c>
      <c r="F867" s="221" t="s">
        <v>1489</v>
      </c>
      <c r="G867" s="222" t="s">
        <v>244</v>
      </c>
      <c r="H867" s="223">
        <v>12.58</v>
      </c>
      <c r="I867" s="224"/>
      <c r="J867" s="225">
        <f>ROUND(I867*H867,2)</f>
        <v>0</v>
      </c>
      <c r="K867" s="221" t="s">
        <v>197</v>
      </c>
      <c r="L867" s="45"/>
      <c r="M867" s="226" t="s">
        <v>1</v>
      </c>
      <c r="N867" s="227" t="s">
        <v>43</v>
      </c>
      <c r="O867" s="92"/>
      <c r="P867" s="228">
        <f>O867*H867</f>
        <v>0</v>
      </c>
      <c r="Q867" s="228">
        <v>0</v>
      </c>
      <c r="R867" s="228">
        <f>Q867*H867</f>
        <v>0</v>
      </c>
      <c r="S867" s="228">
        <v>0</v>
      </c>
      <c r="T867" s="229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0" t="s">
        <v>210</v>
      </c>
      <c r="AT867" s="230" t="s">
        <v>193</v>
      </c>
      <c r="AU867" s="230" t="s">
        <v>88</v>
      </c>
      <c r="AY867" s="18" t="s">
        <v>190</v>
      </c>
      <c r="BE867" s="231">
        <f>IF(N867="základní",J867,0)</f>
        <v>0</v>
      </c>
      <c r="BF867" s="231">
        <f>IF(N867="snížená",J867,0)</f>
        <v>0</v>
      </c>
      <c r="BG867" s="231">
        <f>IF(N867="zákl. přenesená",J867,0)</f>
        <v>0</v>
      </c>
      <c r="BH867" s="231">
        <f>IF(N867="sníž. přenesená",J867,0)</f>
        <v>0</v>
      </c>
      <c r="BI867" s="231">
        <f>IF(N867="nulová",J867,0)</f>
        <v>0</v>
      </c>
      <c r="BJ867" s="18" t="s">
        <v>86</v>
      </c>
      <c r="BK867" s="231">
        <f>ROUND(I867*H867,2)</f>
        <v>0</v>
      </c>
      <c r="BL867" s="18" t="s">
        <v>210</v>
      </c>
      <c r="BM867" s="230" t="s">
        <v>1490</v>
      </c>
    </row>
    <row r="868" s="12" customFormat="1" ht="22.8" customHeight="1">
      <c r="A868" s="12"/>
      <c r="B868" s="203"/>
      <c r="C868" s="204"/>
      <c r="D868" s="205" t="s">
        <v>77</v>
      </c>
      <c r="E868" s="217" t="s">
        <v>1339</v>
      </c>
      <c r="F868" s="217" t="s">
        <v>1340</v>
      </c>
      <c r="G868" s="204"/>
      <c r="H868" s="204"/>
      <c r="I868" s="207"/>
      <c r="J868" s="218">
        <f>BK868</f>
        <v>0</v>
      </c>
      <c r="K868" s="204"/>
      <c r="L868" s="209"/>
      <c r="M868" s="210"/>
      <c r="N868" s="211"/>
      <c r="O868" s="211"/>
      <c r="P868" s="212">
        <f>SUM(P869:P870)</f>
        <v>0</v>
      </c>
      <c r="Q868" s="211"/>
      <c r="R868" s="212">
        <f>SUM(R869:R870)</f>
        <v>0</v>
      </c>
      <c r="S868" s="211"/>
      <c r="T868" s="213">
        <f>SUM(T869:T870)</f>
        <v>0</v>
      </c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R868" s="214" t="s">
        <v>86</v>
      </c>
      <c r="AT868" s="215" t="s">
        <v>77</v>
      </c>
      <c r="AU868" s="215" t="s">
        <v>86</v>
      </c>
      <c r="AY868" s="214" t="s">
        <v>190</v>
      </c>
      <c r="BK868" s="216">
        <f>SUM(BK869:BK870)</f>
        <v>0</v>
      </c>
    </row>
    <row r="869" s="2" customFormat="1" ht="16.5" customHeight="1">
      <c r="A869" s="39"/>
      <c r="B869" s="40"/>
      <c r="C869" s="219" t="s">
        <v>615</v>
      </c>
      <c r="D869" s="219" t="s">
        <v>193</v>
      </c>
      <c r="E869" s="220" t="s">
        <v>1341</v>
      </c>
      <c r="F869" s="221" t="s">
        <v>1342</v>
      </c>
      <c r="G869" s="222" t="s">
        <v>244</v>
      </c>
      <c r="H869" s="223">
        <v>63.722000000000001</v>
      </c>
      <c r="I869" s="224"/>
      <c r="J869" s="225">
        <f>ROUND(I869*H869,2)</f>
        <v>0</v>
      </c>
      <c r="K869" s="221" t="s">
        <v>197</v>
      </c>
      <c r="L869" s="45"/>
      <c r="M869" s="226" t="s">
        <v>1</v>
      </c>
      <c r="N869" s="227" t="s">
        <v>43</v>
      </c>
      <c r="O869" s="92"/>
      <c r="P869" s="228">
        <f>O869*H869</f>
        <v>0</v>
      </c>
      <c r="Q869" s="228">
        <v>0</v>
      </c>
      <c r="R869" s="228">
        <f>Q869*H869</f>
        <v>0</v>
      </c>
      <c r="S869" s="228">
        <v>0</v>
      </c>
      <c r="T869" s="229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30" t="s">
        <v>210</v>
      </c>
      <c r="AT869" s="230" t="s">
        <v>193</v>
      </c>
      <c r="AU869" s="230" t="s">
        <v>88</v>
      </c>
      <c r="AY869" s="18" t="s">
        <v>190</v>
      </c>
      <c r="BE869" s="231">
        <f>IF(N869="základní",J869,0)</f>
        <v>0</v>
      </c>
      <c r="BF869" s="231">
        <f>IF(N869="snížená",J869,0)</f>
        <v>0</v>
      </c>
      <c r="BG869" s="231">
        <f>IF(N869="zákl. přenesená",J869,0)</f>
        <v>0</v>
      </c>
      <c r="BH869" s="231">
        <f>IF(N869="sníž. přenesená",J869,0)</f>
        <v>0</v>
      </c>
      <c r="BI869" s="231">
        <f>IF(N869="nulová",J869,0)</f>
        <v>0</v>
      </c>
      <c r="BJ869" s="18" t="s">
        <v>86</v>
      </c>
      <c r="BK869" s="231">
        <f>ROUND(I869*H869,2)</f>
        <v>0</v>
      </c>
      <c r="BL869" s="18" t="s">
        <v>210</v>
      </c>
      <c r="BM869" s="230" t="s">
        <v>1491</v>
      </c>
    </row>
    <row r="870" s="13" customFormat="1">
      <c r="A870" s="13"/>
      <c r="B870" s="232"/>
      <c r="C870" s="233"/>
      <c r="D870" s="234" t="s">
        <v>218</v>
      </c>
      <c r="E870" s="235" t="s">
        <v>1</v>
      </c>
      <c r="F870" s="236" t="s">
        <v>1492</v>
      </c>
      <c r="G870" s="233"/>
      <c r="H870" s="237">
        <v>63.722000000000001</v>
      </c>
      <c r="I870" s="238"/>
      <c r="J870" s="233"/>
      <c r="K870" s="233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218</v>
      </c>
      <c r="AU870" s="243" t="s">
        <v>88</v>
      </c>
      <c r="AV870" s="13" t="s">
        <v>88</v>
      </c>
      <c r="AW870" s="13" t="s">
        <v>32</v>
      </c>
      <c r="AX870" s="13" t="s">
        <v>86</v>
      </c>
      <c r="AY870" s="243" t="s">
        <v>190</v>
      </c>
    </row>
    <row r="871" s="12" customFormat="1" ht="22.8" customHeight="1">
      <c r="A871" s="12"/>
      <c r="B871" s="203"/>
      <c r="C871" s="204"/>
      <c r="D871" s="205" t="s">
        <v>77</v>
      </c>
      <c r="E871" s="217" t="s">
        <v>383</v>
      </c>
      <c r="F871" s="217" t="s">
        <v>384</v>
      </c>
      <c r="G871" s="204"/>
      <c r="H871" s="204"/>
      <c r="I871" s="207"/>
      <c r="J871" s="218">
        <f>BK871</f>
        <v>0</v>
      </c>
      <c r="K871" s="204"/>
      <c r="L871" s="209"/>
      <c r="M871" s="210"/>
      <c r="N871" s="211"/>
      <c r="O871" s="211"/>
      <c r="P871" s="212">
        <f>SUM(P872:P873)</f>
        <v>0</v>
      </c>
      <c r="Q871" s="211"/>
      <c r="R871" s="212">
        <f>SUM(R872:R873)</f>
        <v>0</v>
      </c>
      <c r="S871" s="211"/>
      <c r="T871" s="213">
        <f>SUM(T872:T873)</f>
        <v>0</v>
      </c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R871" s="214" t="s">
        <v>86</v>
      </c>
      <c r="AT871" s="215" t="s">
        <v>77</v>
      </c>
      <c r="AU871" s="215" t="s">
        <v>86</v>
      </c>
      <c r="AY871" s="214" t="s">
        <v>190</v>
      </c>
      <c r="BK871" s="216">
        <f>SUM(BK872:BK873)</f>
        <v>0</v>
      </c>
    </row>
    <row r="872" s="2" customFormat="1" ht="24.15" customHeight="1">
      <c r="A872" s="39"/>
      <c r="B872" s="40"/>
      <c r="C872" s="219" t="s">
        <v>1493</v>
      </c>
      <c r="D872" s="219" t="s">
        <v>193</v>
      </c>
      <c r="E872" s="220" t="s">
        <v>386</v>
      </c>
      <c r="F872" s="221" t="s">
        <v>387</v>
      </c>
      <c r="G872" s="222" t="s">
        <v>244</v>
      </c>
      <c r="H872" s="223">
        <v>2.4900000000000002</v>
      </c>
      <c r="I872" s="224"/>
      <c r="J872" s="225">
        <f>ROUND(I872*H872,2)</f>
        <v>0</v>
      </c>
      <c r="K872" s="221" t="s">
        <v>197</v>
      </c>
      <c r="L872" s="45"/>
      <c r="M872" s="226" t="s">
        <v>1</v>
      </c>
      <c r="N872" s="227" t="s">
        <v>43</v>
      </c>
      <c r="O872" s="92"/>
      <c r="P872" s="228">
        <f>O872*H872</f>
        <v>0</v>
      </c>
      <c r="Q872" s="228">
        <v>0</v>
      </c>
      <c r="R872" s="228">
        <f>Q872*H872</f>
        <v>0</v>
      </c>
      <c r="S872" s="228">
        <v>0</v>
      </c>
      <c r="T872" s="229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30" t="s">
        <v>210</v>
      </c>
      <c r="AT872" s="230" t="s">
        <v>193</v>
      </c>
      <c r="AU872" s="230" t="s">
        <v>88</v>
      </c>
      <c r="AY872" s="18" t="s">
        <v>190</v>
      </c>
      <c r="BE872" s="231">
        <f>IF(N872="základní",J872,0)</f>
        <v>0</v>
      </c>
      <c r="BF872" s="231">
        <f>IF(N872="snížená",J872,0)</f>
        <v>0</v>
      </c>
      <c r="BG872" s="231">
        <f>IF(N872="zákl. přenesená",J872,0)</f>
        <v>0</v>
      </c>
      <c r="BH872" s="231">
        <f>IF(N872="sníž. přenesená",J872,0)</f>
        <v>0</v>
      </c>
      <c r="BI872" s="231">
        <f>IF(N872="nulová",J872,0)</f>
        <v>0</v>
      </c>
      <c r="BJ872" s="18" t="s">
        <v>86</v>
      </c>
      <c r="BK872" s="231">
        <f>ROUND(I872*H872,2)</f>
        <v>0</v>
      </c>
      <c r="BL872" s="18" t="s">
        <v>210</v>
      </c>
      <c r="BM872" s="230" t="s">
        <v>1494</v>
      </c>
    </row>
    <row r="873" s="13" customFormat="1">
      <c r="A873" s="13"/>
      <c r="B873" s="232"/>
      <c r="C873" s="233"/>
      <c r="D873" s="234" t="s">
        <v>218</v>
      </c>
      <c r="E873" s="235" t="s">
        <v>1</v>
      </c>
      <c r="F873" s="236" t="s">
        <v>1495</v>
      </c>
      <c r="G873" s="233"/>
      <c r="H873" s="237">
        <v>2.4900000000000002</v>
      </c>
      <c r="I873" s="238"/>
      <c r="J873" s="233"/>
      <c r="K873" s="233"/>
      <c r="L873" s="239"/>
      <c r="M873" s="240"/>
      <c r="N873" s="241"/>
      <c r="O873" s="241"/>
      <c r="P873" s="241"/>
      <c r="Q873" s="241"/>
      <c r="R873" s="241"/>
      <c r="S873" s="241"/>
      <c r="T873" s="242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3" t="s">
        <v>218</v>
      </c>
      <c r="AU873" s="243" t="s">
        <v>88</v>
      </c>
      <c r="AV873" s="13" t="s">
        <v>88</v>
      </c>
      <c r="AW873" s="13" t="s">
        <v>32</v>
      </c>
      <c r="AX873" s="13" t="s">
        <v>86</v>
      </c>
      <c r="AY873" s="243" t="s">
        <v>190</v>
      </c>
    </row>
    <row r="874" s="12" customFormat="1" ht="25.92" customHeight="1">
      <c r="A874" s="12"/>
      <c r="B874" s="203"/>
      <c r="C874" s="204"/>
      <c r="D874" s="205" t="s">
        <v>77</v>
      </c>
      <c r="E874" s="206" t="s">
        <v>1496</v>
      </c>
      <c r="F874" s="206" t="s">
        <v>1497</v>
      </c>
      <c r="G874" s="204"/>
      <c r="H874" s="204"/>
      <c r="I874" s="207"/>
      <c r="J874" s="208">
        <f>BK874</f>
        <v>0</v>
      </c>
      <c r="K874" s="204"/>
      <c r="L874" s="209"/>
      <c r="M874" s="210"/>
      <c r="N874" s="211"/>
      <c r="O874" s="211"/>
      <c r="P874" s="212">
        <f>P875+P878+P881+P885+P887+P891+P896+P917+P921+P926+P928+P930</f>
        <v>0</v>
      </c>
      <c r="Q874" s="211"/>
      <c r="R874" s="212">
        <f>R875+R878+R881+R885+R887+R891+R896+R917+R921+R926+R928+R930</f>
        <v>65.81655194999999</v>
      </c>
      <c r="S874" s="211"/>
      <c r="T874" s="213">
        <f>T875+T878+T881+T885+T887+T891+T896+T917+T921+T926+T928+T930</f>
        <v>0</v>
      </c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R874" s="214" t="s">
        <v>86</v>
      </c>
      <c r="AT874" s="215" t="s">
        <v>77</v>
      </c>
      <c r="AU874" s="215" t="s">
        <v>78</v>
      </c>
      <c r="AY874" s="214" t="s">
        <v>190</v>
      </c>
      <c r="BK874" s="216">
        <f>BK875+BK878+BK881+BK885+BK887+BK891+BK896+BK917+BK921+BK926+BK928+BK930</f>
        <v>0</v>
      </c>
    </row>
    <row r="875" s="12" customFormat="1" ht="22.8" customHeight="1">
      <c r="A875" s="12"/>
      <c r="B875" s="203"/>
      <c r="C875" s="204"/>
      <c r="D875" s="205" t="s">
        <v>77</v>
      </c>
      <c r="E875" s="217" t="s">
        <v>8</v>
      </c>
      <c r="F875" s="217" t="s">
        <v>391</v>
      </c>
      <c r="G875" s="204"/>
      <c r="H875" s="204"/>
      <c r="I875" s="207"/>
      <c r="J875" s="218">
        <f>BK875</f>
        <v>0</v>
      </c>
      <c r="K875" s="204"/>
      <c r="L875" s="209"/>
      <c r="M875" s="210"/>
      <c r="N875" s="211"/>
      <c r="O875" s="211"/>
      <c r="P875" s="212">
        <f>SUM(P876:P877)</f>
        <v>0</v>
      </c>
      <c r="Q875" s="211"/>
      <c r="R875" s="212">
        <f>SUM(R876:R877)</f>
        <v>0</v>
      </c>
      <c r="S875" s="211"/>
      <c r="T875" s="213">
        <f>SUM(T876:T877)</f>
        <v>0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214" t="s">
        <v>86</v>
      </c>
      <c r="AT875" s="215" t="s">
        <v>77</v>
      </c>
      <c r="AU875" s="215" t="s">
        <v>86</v>
      </c>
      <c r="AY875" s="214" t="s">
        <v>190</v>
      </c>
      <c r="BK875" s="216">
        <f>SUM(BK876:BK877)</f>
        <v>0</v>
      </c>
    </row>
    <row r="876" s="2" customFormat="1" ht="24.15" customHeight="1">
      <c r="A876" s="39"/>
      <c r="B876" s="40"/>
      <c r="C876" s="219" t="s">
        <v>619</v>
      </c>
      <c r="D876" s="219" t="s">
        <v>193</v>
      </c>
      <c r="E876" s="220" t="s">
        <v>393</v>
      </c>
      <c r="F876" s="221" t="s">
        <v>394</v>
      </c>
      <c r="G876" s="222" t="s">
        <v>224</v>
      </c>
      <c r="H876" s="223">
        <v>42.508000000000003</v>
      </c>
      <c r="I876" s="224"/>
      <c r="J876" s="225">
        <f>ROUND(I876*H876,2)</f>
        <v>0</v>
      </c>
      <c r="K876" s="221" t="s">
        <v>197</v>
      </c>
      <c r="L876" s="45"/>
      <c r="M876" s="226" t="s">
        <v>1</v>
      </c>
      <c r="N876" s="227" t="s">
        <v>43</v>
      </c>
      <c r="O876" s="92"/>
      <c r="P876" s="228">
        <f>O876*H876</f>
        <v>0</v>
      </c>
      <c r="Q876" s="228">
        <v>0</v>
      </c>
      <c r="R876" s="228">
        <f>Q876*H876</f>
        <v>0</v>
      </c>
      <c r="S876" s="228">
        <v>0</v>
      </c>
      <c r="T876" s="229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30" t="s">
        <v>210</v>
      </c>
      <c r="AT876" s="230" t="s">
        <v>193</v>
      </c>
      <c r="AU876" s="230" t="s">
        <v>88</v>
      </c>
      <c r="AY876" s="18" t="s">
        <v>190</v>
      </c>
      <c r="BE876" s="231">
        <f>IF(N876="základní",J876,0)</f>
        <v>0</v>
      </c>
      <c r="BF876" s="231">
        <f>IF(N876="snížená",J876,0)</f>
        <v>0</v>
      </c>
      <c r="BG876" s="231">
        <f>IF(N876="zákl. přenesená",J876,0)</f>
        <v>0</v>
      </c>
      <c r="BH876" s="231">
        <f>IF(N876="sníž. přenesená",J876,0)</f>
        <v>0</v>
      </c>
      <c r="BI876" s="231">
        <f>IF(N876="nulová",J876,0)</f>
        <v>0</v>
      </c>
      <c r="BJ876" s="18" t="s">
        <v>86</v>
      </c>
      <c r="BK876" s="231">
        <f>ROUND(I876*H876,2)</f>
        <v>0</v>
      </c>
      <c r="BL876" s="18" t="s">
        <v>210</v>
      </c>
      <c r="BM876" s="230" t="s">
        <v>1498</v>
      </c>
    </row>
    <row r="877" s="13" customFormat="1">
      <c r="A877" s="13"/>
      <c r="B877" s="232"/>
      <c r="C877" s="233"/>
      <c r="D877" s="234" t="s">
        <v>218</v>
      </c>
      <c r="E877" s="235" t="s">
        <v>1</v>
      </c>
      <c r="F877" s="236" t="s">
        <v>1499</v>
      </c>
      <c r="G877" s="233"/>
      <c r="H877" s="237">
        <v>42.508000000000003</v>
      </c>
      <c r="I877" s="238"/>
      <c r="J877" s="233"/>
      <c r="K877" s="233"/>
      <c r="L877" s="239"/>
      <c r="M877" s="240"/>
      <c r="N877" s="241"/>
      <c r="O877" s="241"/>
      <c r="P877" s="241"/>
      <c r="Q877" s="241"/>
      <c r="R877" s="241"/>
      <c r="S877" s="241"/>
      <c r="T877" s="242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3" t="s">
        <v>218</v>
      </c>
      <c r="AU877" s="243" t="s">
        <v>88</v>
      </c>
      <c r="AV877" s="13" t="s">
        <v>88</v>
      </c>
      <c r="AW877" s="13" t="s">
        <v>32</v>
      </c>
      <c r="AX877" s="13" t="s">
        <v>86</v>
      </c>
      <c r="AY877" s="243" t="s">
        <v>190</v>
      </c>
    </row>
    <row r="878" s="12" customFormat="1" ht="22.8" customHeight="1">
      <c r="A878" s="12"/>
      <c r="B878" s="203"/>
      <c r="C878" s="204"/>
      <c r="D878" s="205" t="s">
        <v>77</v>
      </c>
      <c r="E878" s="217" t="s">
        <v>198</v>
      </c>
      <c r="F878" s="217" t="s">
        <v>277</v>
      </c>
      <c r="G878" s="204"/>
      <c r="H878" s="204"/>
      <c r="I878" s="207"/>
      <c r="J878" s="218">
        <f>BK878</f>
        <v>0</v>
      </c>
      <c r="K878" s="204"/>
      <c r="L878" s="209"/>
      <c r="M878" s="210"/>
      <c r="N878" s="211"/>
      <c r="O878" s="211"/>
      <c r="P878" s="212">
        <f>SUM(P879:P880)</f>
        <v>0</v>
      </c>
      <c r="Q878" s="211"/>
      <c r="R878" s="212">
        <f>SUM(R879:R880)</f>
        <v>0</v>
      </c>
      <c r="S878" s="211"/>
      <c r="T878" s="213">
        <f>SUM(T879:T880)</f>
        <v>0</v>
      </c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R878" s="214" t="s">
        <v>86</v>
      </c>
      <c r="AT878" s="215" t="s">
        <v>77</v>
      </c>
      <c r="AU878" s="215" t="s">
        <v>86</v>
      </c>
      <c r="AY878" s="214" t="s">
        <v>190</v>
      </c>
      <c r="BK878" s="216">
        <f>SUM(BK879:BK880)</f>
        <v>0</v>
      </c>
    </row>
    <row r="879" s="2" customFormat="1" ht="24.15" customHeight="1">
      <c r="A879" s="39"/>
      <c r="B879" s="40"/>
      <c r="C879" s="219" t="s">
        <v>1500</v>
      </c>
      <c r="D879" s="219" t="s">
        <v>193</v>
      </c>
      <c r="E879" s="220" t="s">
        <v>279</v>
      </c>
      <c r="F879" s="221" t="s">
        <v>280</v>
      </c>
      <c r="G879" s="222" t="s">
        <v>224</v>
      </c>
      <c r="H879" s="223">
        <v>42.508000000000003</v>
      </c>
      <c r="I879" s="224"/>
      <c r="J879" s="225">
        <f>ROUND(I879*H879,2)</f>
        <v>0</v>
      </c>
      <c r="K879" s="221" t="s">
        <v>197</v>
      </c>
      <c r="L879" s="45"/>
      <c r="M879" s="226" t="s">
        <v>1</v>
      </c>
      <c r="N879" s="227" t="s">
        <v>43</v>
      </c>
      <c r="O879" s="92"/>
      <c r="P879" s="228">
        <f>O879*H879</f>
        <v>0</v>
      </c>
      <c r="Q879" s="228">
        <v>0</v>
      </c>
      <c r="R879" s="228">
        <f>Q879*H879</f>
        <v>0</v>
      </c>
      <c r="S879" s="228">
        <v>0</v>
      </c>
      <c r="T879" s="229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30" t="s">
        <v>210</v>
      </c>
      <c r="AT879" s="230" t="s">
        <v>193</v>
      </c>
      <c r="AU879" s="230" t="s">
        <v>88</v>
      </c>
      <c r="AY879" s="18" t="s">
        <v>190</v>
      </c>
      <c r="BE879" s="231">
        <f>IF(N879="základní",J879,0)</f>
        <v>0</v>
      </c>
      <c r="BF879" s="231">
        <f>IF(N879="snížená",J879,0)</f>
        <v>0</v>
      </c>
      <c r="BG879" s="231">
        <f>IF(N879="zákl. přenesená",J879,0)</f>
        <v>0</v>
      </c>
      <c r="BH879" s="231">
        <f>IF(N879="sníž. přenesená",J879,0)</f>
        <v>0</v>
      </c>
      <c r="BI879" s="231">
        <f>IF(N879="nulová",J879,0)</f>
        <v>0</v>
      </c>
      <c r="BJ879" s="18" t="s">
        <v>86</v>
      </c>
      <c r="BK879" s="231">
        <f>ROUND(I879*H879,2)</f>
        <v>0</v>
      </c>
      <c r="BL879" s="18" t="s">
        <v>210</v>
      </c>
      <c r="BM879" s="230" t="s">
        <v>1501</v>
      </c>
    </row>
    <row r="880" s="2" customFormat="1" ht="37.8" customHeight="1">
      <c r="A880" s="39"/>
      <c r="B880" s="40"/>
      <c r="C880" s="219" t="s">
        <v>625</v>
      </c>
      <c r="D880" s="219" t="s">
        <v>193</v>
      </c>
      <c r="E880" s="220" t="s">
        <v>405</v>
      </c>
      <c r="F880" s="221" t="s">
        <v>406</v>
      </c>
      <c r="G880" s="222" t="s">
        <v>224</v>
      </c>
      <c r="H880" s="223">
        <v>42.508000000000003</v>
      </c>
      <c r="I880" s="224"/>
      <c r="J880" s="225">
        <f>ROUND(I880*H880,2)</f>
        <v>0</v>
      </c>
      <c r="K880" s="221" t="s">
        <v>197</v>
      </c>
      <c r="L880" s="45"/>
      <c r="M880" s="226" t="s">
        <v>1</v>
      </c>
      <c r="N880" s="227" t="s">
        <v>43</v>
      </c>
      <c r="O880" s="92"/>
      <c r="P880" s="228">
        <f>O880*H880</f>
        <v>0</v>
      </c>
      <c r="Q880" s="228">
        <v>0</v>
      </c>
      <c r="R880" s="228">
        <f>Q880*H880</f>
        <v>0</v>
      </c>
      <c r="S880" s="228">
        <v>0</v>
      </c>
      <c r="T880" s="229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30" t="s">
        <v>210</v>
      </c>
      <c r="AT880" s="230" t="s">
        <v>193</v>
      </c>
      <c r="AU880" s="230" t="s">
        <v>88</v>
      </c>
      <c r="AY880" s="18" t="s">
        <v>190</v>
      </c>
      <c r="BE880" s="231">
        <f>IF(N880="základní",J880,0)</f>
        <v>0</v>
      </c>
      <c r="BF880" s="231">
        <f>IF(N880="snížená",J880,0)</f>
        <v>0</v>
      </c>
      <c r="BG880" s="231">
        <f>IF(N880="zákl. přenesená",J880,0)</f>
        <v>0</v>
      </c>
      <c r="BH880" s="231">
        <f>IF(N880="sníž. přenesená",J880,0)</f>
        <v>0</v>
      </c>
      <c r="BI880" s="231">
        <f>IF(N880="nulová",J880,0)</f>
        <v>0</v>
      </c>
      <c r="BJ880" s="18" t="s">
        <v>86</v>
      </c>
      <c r="BK880" s="231">
        <f>ROUND(I880*H880,2)</f>
        <v>0</v>
      </c>
      <c r="BL880" s="18" t="s">
        <v>210</v>
      </c>
      <c r="BM880" s="230" t="s">
        <v>1502</v>
      </c>
    </row>
    <row r="881" s="12" customFormat="1" ht="22.8" customHeight="1">
      <c r="A881" s="12"/>
      <c r="B881" s="203"/>
      <c r="C881" s="204"/>
      <c r="D881" s="205" t="s">
        <v>77</v>
      </c>
      <c r="E881" s="217" t="s">
        <v>265</v>
      </c>
      <c r="F881" s="217" t="s">
        <v>285</v>
      </c>
      <c r="G881" s="204"/>
      <c r="H881" s="204"/>
      <c r="I881" s="207"/>
      <c r="J881" s="218">
        <f>BK881</f>
        <v>0</v>
      </c>
      <c r="K881" s="204"/>
      <c r="L881" s="209"/>
      <c r="M881" s="210"/>
      <c r="N881" s="211"/>
      <c r="O881" s="211"/>
      <c r="P881" s="212">
        <f>SUM(P882:P884)</f>
        <v>0</v>
      </c>
      <c r="Q881" s="211"/>
      <c r="R881" s="212">
        <f>SUM(R882:R884)</f>
        <v>0</v>
      </c>
      <c r="S881" s="211"/>
      <c r="T881" s="213">
        <f>SUM(T882:T884)</f>
        <v>0</v>
      </c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R881" s="214" t="s">
        <v>86</v>
      </c>
      <c r="AT881" s="215" t="s">
        <v>77</v>
      </c>
      <c r="AU881" s="215" t="s">
        <v>86</v>
      </c>
      <c r="AY881" s="214" t="s">
        <v>190</v>
      </c>
      <c r="BK881" s="216">
        <f>SUM(BK882:BK884)</f>
        <v>0</v>
      </c>
    </row>
    <row r="882" s="2" customFormat="1" ht="33" customHeight="1">
      <c r="A882" s="39"/>
      <c r="B882" s="40"/>
      <c r="C882" s="219" t="s">
        <v>1503</v>
      </c>
      <c r="D882" s="219" t="s">
        <v>193</v>
      </c>
      <c r="E882" s="220" t="s">
        <v>400</v>
      </c>
      <c r="F882" s="221" t="s">
        <v>401</v>
      </c>
      <c r="G882" s="222" t="s">
        <v>244</v>
      </c>
      <c r="H882" s="223">
        <v>78.640000000000001</v>
      </c>
      <c r="I882" s="224"/>
      <c r="J882" s="225">
        <f>ROUND(I882*H882,2)</f>
        <v>0</v>
      </c>
      <c r="K882" s="221" t="s">
        <v>197</v>
      </c>
      <c r="L882" s="45"/>
      <c r="M882" s="226" t="s">
        <v>1</v>
      </c>
      <c r="N882" s="227" t="s">
        <v>43</v>
      </c>
      <c r="O882" s="92"/>
      <c r="P882" s="228">
        <f>O882*H882</f>
        <v>0</v>
      </c>
      <c r="Q882" s="228">
        <v>0</v>
      </c>
      <c r="R882" s="228">
        <f>Q882*H882</f>
        <v>0</v>
      </c>
      <c r="S882" s="228">
        <v>0</v>
      </c>
      <c r="T882" s="229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30" t="s">
        <v>210</v>
      </c>
      <c r="AT882" s="230" t="s">
        <v>193</v>
      </c>
      <c r="AU882" s="230" t="s">
        <v>88</v>
      </c>
      <c r="AY882" s="18" t="s">
        <v>190</v>
      </c>
      <c r="BE882" s="231">
        <f>IF(N882="základní",J882,0)</f>
        <v>0</v>
      </c>
      <c r="BF882" s="231">
        <f>IF(N882="snížená",J882,0)</f>
        <v>0</v>
      </c>
      <c r="BG882" s="231">
        <f>IF(N882="zákl. přenesená",J882,0)</f>
        <v>0</v>
      </c>
      <c r="BH882" s="231">
        <f>IF(N882="sníž. přenesená",J882,0)</f>
        <v>0</v>
      </c>
      <c r="BI882" s="231">
        <f>IF(N882="nulová",J882,0)</f>
        <v>0</v>
      </c>
      <c r="BJ882" s="18" t="s">
        <v>86</v>
      </c>
      <c r="BK882" s="231">
        <f>ROUND(I882*H882,2)</f>
        <v>0</v>
      </c>
      <c r="BL882" s="18" t="s">
        <v>210</v>
      </c>
      <c r="BM882" s="230" t="s">
        <v>1504</v>
      </c>
    </row>
    <row r="883" s="13" customFormat="1">
      <c r="A883" s="13"/>
      <c r="B883" s="232"/>
      <c r="C883" s="233"/>
      <c r="D883" s="234" t="s">
        <v>218</v>
      </c>
      <c r="E883" s="235" t="s">
        <v>1</v>
      </c>
      <c r="F883" s="236" t="s">
        <v>1505</v>
      </c>
      <c r="G883" s="233"/>
      <c r="H883" s="237">
        <v>78.640000000000001</v>
      </c>
      <c r="I883" s="238"/>
      <c r="J883" s="233"/>
      <c r="K883" s="233"/>
      <c r="L883" s="239"/>
      <c r="M883" s="240"/>
      <c r="N883" s="241"/>
      <c r="O883" s="241"/>
      <c r="P883" s="241"/>
      <c r="Q883" s="241"/>
      <c r="R883" s="241"/>
      <c r="S883" s="241"/>
      <c r="T883" s="242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3" t="s">
        <v>218</v>
      </c>
      <c r="AU883" s="243" t="s">
        <v>88</v>
      </c>
      <c r="AV883" s="13" t="s">
        <v>88</v>
      </c>
      <c r="AW883" s="13" t="s">
        <v>32</v>
      </c>
      <c r="AX883" s="13" t="s">
        <v>86</v>
      </c>
      <c r="AY883" s="243" t="s">
        <v>190</v>
      </c>
    </row>
    <row r="884" s="2" customFormat="1" ht="16.5" customHeight="1">
      <c r="A884" s="39"/>
      <c r="B884" s="40"/>
      <c r="C884" s="219" t="s">
        <v>1506</v>
      </c>
      <c r="D884" s="219" t="s">
        <v>193</v>
      </c>
      <c r="E884" s="220" t="s">
        <v>409</v>
      </c>
      <c r="F884" s="221" t="s">
        <v>410</v>
      </c>
      <c r="G884" s="222" t="s">
        <v>224</v>
      </c>
      <c r="H884" s="223">
        <v>42.508000000000003</v>
      </c>
      <c r="I884" s="224"/>
      <c r="J884" s="225">
        <f>ROUND(I884*H884,2)</f>
        <v>0</v>
      </c>
      <c r="K884" s="221" t="s">
        <v>197</v>
      </c>
      <c r="L884" s="45"/>
      <c r="M884" s="226" t="s">
        <v>1</v>
      </c>
      <c r="N884" s="227" t="s">
        <v>43</v>
      </c>
      <c r="O884" s="92"/>
      <c r="P884" s="228">
        <f>O884*H884</f>
        <v>0</v>
      </c>
      <c r="Q884" s="228">
        <v>0</v>
      </c>
      <c r="R884" s="228">
        <f>Q884*H884</f>
        <v>0</v>
      </c>
      <c r="S884" s="228">
        <v>0</v>
      </c>
      <c r="T884" s="229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30" t="s">
        <v>210</v>
      </c>
      <c r="AT884" s="230" t="s">
        <v>193</v>
      </c>
      <c r="AU884" s="230" t="s">
        <v>88</v>
      </c>
      <c r="AY884" s="18" t="s">
        <v>190</v>
      </c>
      <c r="BE884" s="231">
        <f>IF(N884="základní",J884,0)</f>
        <v>0</v>
      </c>
      <c r="BF884" s="231">
        <f>IF(N884="snížená",J884,0)</f>
        <v>0</v>
      </c>
      <c r="BG884" s="231">
        <f>IF(N884="zákl. přenesená",J884,0)</f>
        <v>0</v>
      </c>
      <c r="BH884" s="231">
        <f>IF(N884="sníž. přenesená",J884,0)</f>
        <v>0</v>
      </c>
      <c r="BI884" s="231">
        <f>IF(N884="nulová",J884,0)</f>
        <v>0</v>
      </c>
      <c r="BJ884" s="18" t="s">
        <v>86</v>
      </c>
      <c r="BK884" s="231">
        <f>ROUND(I884*H884,2)</f>
        <v>0</v>
      </c>
      <c r="BL884" s="18" t="s">
        <v>210</v>
      </c>
      <c r="BM884" s="230" t="s">
        <v>1507</v>
      </c>
    </row>
    <row r="885" s="12" customFormat="1" ht="22.8" customHeight="1">
      <c r="A885" s="12"/>
      <c r="B885" s="203"/>
      <c r="C885" s="204"/>
      <c r="D885" s="205" t="s">
        <v>77</v>
      </c>
      <c r="E885" s="217" t="s">
        <v>231</v>
      </c>
      <c r="F885" s="217" t="s">
        <v>289</v>
      </c>
      <c r="G885" s="204"/>
      <c r="H885" s="204"/>
      <c r="I885" s="207"/>
      <c r="J885" s="218">
        <f>BK885</f>
        <v>0</v>
      </c>
      <c r="K885" s="204"/>
      <c r="L885" s="209"/>
      <c r="M885" s="210"/>
      <c r="N885" s="211"/>
      <c r="O885" s="211"/>
      <c r="P885" s="212">
        <f>P886</f>
        <v>0</v>
      </c>
      <c r="Q885" s="211"/>
      <c r="R885" s="212">
        <f>R886</f>
        <v>0</v>
      </c>
      <c r="S885" s="211"/>
      <c r="T885" s="213">
        <f>T886</f>
        <v>0</v>
      </c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R885" s="214" t="s">
        <v>86</v>
      </c>
      <c r="AT885" s="215" t="s">
        <v>77</v>
      </c>
      <c r="AU885" s="215" t="s">
        <v>86</v>
      </c>
      <c r="AY885" s="214" t="s">
        <v>190</v>
      </c>
      <c r="BK885" s="216">
        <f>BK886</f>
        <v>0</v>
      </c>
    </row>
    <row r="886" s="2" customFormat="1" ht="24.15" customHeight="1">
      <c r="A886" s="39"/>
      <c r="B886" s="40"/>
      <c r="C886" s="219" t="s">
        <v>1508</v>
      </c>
      <c r="D886" s="219" t="s">
        <v>193</v>
      </c>
      <c r="E886" s="220" t="s">
        <v>413</v>
      </c>
      <c r="F886" s="221" t="s">
        <v>414</v>
      </c>
      <c r="G886" s="222" t="s">
        <v>292</v>
      </c>
      <c r="H886" s="223">
        <v>170.03</v>
      </c>
      <c r="I886" s="224"/>
      <c r="J886" s="225">
        <f>ROUND(I886*H886,2)</f>
        <v>0</v>
      </c>
      <c r="K886" s="221" t="s">
        <v>197</v>
      </c>
      <c r="L886" s="45"/>
      <c r="M886" s="226" t="s">
        <v>1</v>
      </c>
      <c r="N886" s="227" t="s">
        <v>43</v>
      </c>
      <c r="O886" s="92"/>
      <c r="P886" s="228">
        <f>O886*H886</f>
        <v>0</v>
      </c>
      <c r="Q886" s="228">
        <v>0</v>
      </c>
      <c r="R886" s="228">
        <f>Q886*H886</f>
        <v>0</v>
      </c>
      <c r="S886" s="228">
        <v>0</v>
      </c>
      <c r="T886" s="229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30" t="s">
        <v>210</v>
      </c>
      <c r="AT886" s="230" t="s">
        <v>193</v>
      </c>
      <c r="AU886" s="230" t="s">
        <v>88</v>
      </c>
      <c r="AY886" s="18" t="s">
        <v>190</v>
      </c>
      <c r="BE886" s="231">
        <f>IF(N886="základní",J886,0)</f>
        <v>0</v>
      </c>
      <c r="BF886" s="231">
        <f>IF(N886="snížená",J886,0)</f>
        <v>0</v>
      </c>
      <c r="BG886" s="231">
        <f>IF(N886="zákl. přenesená",J886,0)</f>
        <v>0</v>
      </c>
      <c r="BH886" s="231">
        <f>IF(N886="sníž. přenesená",J886,0)</f>
        <v>0</v>
      </c>
      <c r="BI886" s="231">
        <f>IF(N886="nulová",J886,0)</f>
        <v>0</v>
      </c>
      <c r="BJ886" s="18" t="s">
        <v>86</v>
      </c>
      <c r="BK886" s="231">
        <f>ROUND(I886*H886,2)</f>
        <v>0</v>
      </c>
      <c r="BL886" s="18" t="s">
        <v>210</v>
      </c>
      <c r="BM886" s="230" t="s">
        <v>1509</v>
      </c>
    </row>
    <row r="887" s="12" customFormat="1" ht="22.8" customHeight="1">
      <c r="A887" s="12"/>
      <c r="B887" s="203"/>
      <c r="C887" s="204"/>
      <c r="D887" s="205" t="s">
        <v>77</v>
      </c>
      <c r="E887" s="217" t="s">
        <v>252</v>
      </c>
      <c r="F887" s="217" t="s">
        <v>294</v>
      </c>
      <c r="G887" s="204"/>
      <c r="H887" s="204"/>
      <c r="I887" s="207"/>
      <c r="J887" s="218">
        <f>BK887</f>
        <v>0</v>
      </c>
      <c r="K887" s="204"/>
      <c r="L887" s="209"/>
      <c r="M887" s="210"/>
      <c r="N887" s="211"/>
      <c r="O887" s="211"/>
      <c r="P887" s="212">
        <f>SUM(P888:P890)</f>
        <v>0</v>
      </c>
      <c r="Q887" s="211"/>
      <c r="R887" s="212">
        <f>SUM(R888:R890)</f>
        <v>0.023719299999999999</v>
      </c>
      <c r="S887" s="211"/>
      <c r="T887" s="213">
        <f>SUM(T888:T890)</f>
        <v>0</v>
      </c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R887" s="214" t="s">
        <v>86</v>
      </c>
      <c r="AT887" s="215" t="s">
        <v>77</v>
      </c>
      <c r="AU887" s="215" t="s">
        <v>86</v>
      </c>
      <c r="AY887" s="214" t="s">
        <v>190</v>
      </c>
      <c r="BK887" s="216">
        <f>SUM(BK888:BK890)</f>
        <v>0</v>
      </c>
    </row>
    <row r="888" s="2" customFormat="1" ht="24.15" customHeight="1">
      <c r="A888" s="39"/>
      <c r="B888" s="40"/>
      <c r="C888" s="219" t="s">
        <v>1510</v>
      </c>
      <c r="D888" s="219" t="s">
        <v>193</v>
      </c>
      <c r="E888" s="220" t="s">
        <v>296</v>
      </c>
      <c r="F888" s="221" t="s">
        <v>297</v>
      </c>
      <c r="G888" s="222" t="s">
        <v>292</v>
      </c>
      <c r="H888" s="223">
        <v>52.090000000000003</v>
      </c>
      <c r="I888" s="224"/>
      <c r="J888" s="225">
        <f>ROUND(I888*H888,2)</f>
        <v>0</v>
      </c>
      <c r="K888" s="221" t="s">
        <v>197</v>
      </c>
      <c r="L888" s="45"/>
      <c r="M888" s="226" t="s">
        <v>1</v>
      </c>
      <c r="N888" s="227" t="s">
        <v>43</v>
      </c>
      <c r="O888" s="92"/>
      <c r="P888" s="228">
        <f>O888*H888</f>
        <v>0</v>
      </c>
      <c r="Q888" s="228">
        <v>0.00010000000000000001</v>
      </c>
      <c r="R888" s="228">
        <f>Q888*H888</f>
        <v>0.005209000000000001</v>
      </c>
      <c r="S888" s="228">
        <v>0</v>
      </c>
      <c r="T888" s="229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30" t="s">
        <v>210</v>
      </c>
      <c r="AT888" s="230" t="s">
        <v>193</v>
      </c>
      <c r="AU888" s="230" t="s">
        <v>88</v>
      </c>
      <c r="AY888" s="18" t="s">
        <v>190</v>
      </c>
      <c r="BE888" s="231">
        <f>IF(N888="základní",J888,0)</f>
        <v>0</v>
      </c>
      <c r="BF888" s="231">
        <f>IF(N888="snížená",J888,0)</f>
        <v>0</v>
      </c>
      <c r="BG888" s="231">
        <f>IF(N888="zákl. přenesená",J888,0)</f>
        <v>0</v>
      </c>
      <c r="BH888" s="231">
        <f>IF(N888="sníž. přenesená",J888,0)</f>
        <v>0</v>
      </c>
      <c r="BI888" s="231">
        <f>IF(N888="nulová",J888,0)</f>
        <v>0</v>
      </c>
      <c r="BJ888" s="18" t="s">
        <v>86</v>
      </c>
      <c r="BK888" s="231">
        <f>ROUND(I888*H888,2)</f>
        <v>0</v>
      </c>
      <c r="BL888" s="18" t="s">
        <v>210</v>
      </c>
      <c r="BM888" s="230" t="s">
        <v>1511</v>
      </c>
    </row>
    <row r="889" s="2" customFormat="1" ht="24.15" customHeight="1">
      <c r="A889" s="39"/>
      <c r="B889" s="40"/>
      <c r="C889" s="255" t="s">
        <v>1512</v>
      </c>
      <c r="D889" s="255" t="s">
        <v>299</v>
      </c>
      <c r="E889" s="256" t="s">
        <v>300</v>
      </c>
      <c r="F889" s="257" t="s">
        <v>301</v>
      </c>
      <c r="G889" s="258" t="s">
        <v>292</v>
      </c>
      <c r="H889" s="259">
        <v>61.701000000000001</v>
      </c>
      <c r="I889" s="260"/>
      <c r="J889" s="261">
        <f>ROUND(I889*H889,2)</f>
        <v>0</v>
      </c>
      <c r="K889" s="257" t="s">
        <v>197</v>
      </c>
      <c r="L889" s="262"/>
      <c r="M889" s="263" t="s">
        <v>1</v>
      </c>
      <c r="N889" s="264" t="s">
        <v>43</v>
      </c>
      <c r="O889" s="92"/>
      <c r="P889" s="228">
        <f>O889*H889</f>
        <v>0</v>
      </c>
      <c r="Q889" s="228">
        <v>0.00029999999999999997</v>
      </c>
      <c r="R889" s="228">
        <f>Q889*H889</f>
        <v>0.018510299999999997</v>
      </c>
      <c r="S889" s="228">
        <v>0</v>
      </c>
      <c r="T889" s="229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30" t="s">
        <v>202</v>
      </c>
      <c r="AT889" s="230" t="s">
        <v>299</v>
      </c>
      <c r="AU889" s="230" t="s">
        <v>88</v>
      </c>
      <c r="AY889" s="18" t="s">
        <v>190</v>
      </c>
      <c r="BE889" s="231">
        <f>IF(N889="základní",J889,0)</f>
        <v>0</v>
      </c>
      <c r="BF889" s="231">
        <f>IF(N889="snížená",J889,0)</f>
        <v>0</v>
      </c>
      <c r="BG889" s="231">
        <f>IF(N889="zákl. přenesená",J889,0)</f>
        <v>0</v>
      </c>
      <c r="BH889" s="231">
        <f>IF(N889="sníž. přenesená",J889,0)</f>
        <v>0</v>
      </c>
      <c r="BI889" s="231">
        <f>IF(N889="nulová",J889,0)</f>
        <v>0</v>
      </c>
      <c r="BJ889" s="18" t="s">
        <v>86</v>
      </c>
      <c r="BK889" s="231">
        <f>ROUND(I889*H889,2)</f>
        <v>0</v>
      </c>
      <c r="BL889" s="18" t="s">
        <v>210</v>
      </c>
      <c r="BM889" s="230" t="s">
        <v>1513</v>
      </c>
    </row>
    <row r="890" s="13" customFormat="1">
      <c r="A890" s="13"/>
      <c r="B890" s="232"/>
      <c r="C890" s="233"/>
      <c r="D890" s="234" t="s">
        <v>218</v>
      </c>
      <c r="E890" s="233"/>
      <c r="F890" s="236" t="s">
        <v>1514</v>
      </c>
      <c r="G890" s="233"/>
      <c r="H890" s="237">
        <v>61.701000000000001</v>
      </c>
      <c r="I890" s="238"/>
      <c r="J890" s="233"/>
      <c r="K890" s="233"/>
      <c r="L890" s="239"/>
      <c r="M890" s="240"/>
      <c r="N890" s="241"/>
      <c r="O890" s="241"/>
      <c r="P890" s="241"/>
      <c r="Q890" s="241"/>
      <c r="R890" s="241"/>
      <c r="S890" s="241"/>
      <c r="T890" s="24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3" t="s">
        <v>218</v>
      </c>
      <c r="AU890" s="243" t="s">
        <v>88</v>
      </c>
      <c r="AV890" s="13" t="s">
        <v>88</v>
      </c>
      <c r="AW890" s="13" t="s">
        <v>4</v>
      </c>
      <c r="AX890" s="13" t="s">
        <v>86</v>
      </c>
      <c r="AY890" s="243" t="s">
        <v>190</v>
      </c>
    </row>
    <row r="891" s="12" customFormat="1" ht="22.8" customHeight="1">
      <c r="A891" s="12"/>
      <c r="B891" s="203"/>
      <c r="C891" s="204"/>
      <c r="D891" s="205" t="s">
        <v>77</v>
      </c>
      <c r="E891" s="217" t="s">
        <v>304</v>
      </c>
      <c r="F891" s="217" t="s">
        <v>305</v>
      </c>
      <c r="G891" s="204"/>
      <c r="H891" s="204"/>
      <c r="I891" s="207"/>
      <c r="J891" s="218">
        <f>BK891</f>
        <v>0</v>
      </c>
      <c r="K891" s="204"/>
      <c r="L891" s="209"/>
      <c r="M891" s="210"/>
      <c r="N891" s="211"/>
      <c r="O891" s="211"/>
      <c r="P891" s="212">
        <f>SUM(P892:P895)</f>
        <v>0</v>
      </c>
      <c r="Q891" s="211"/>
      <c r="R891" s="212">
        <f>SUM(R892:R895)</f>
        <v>0</v>
      </c>
      <c r="S891" s="211"/>
      <c r="T891" s="213">
        <f>SUM(T892:T895)</f>
        <v>0</v>
      </c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R891" s="214" t="s">
        <v>86</v>
      </c>
      <c r="AT891" s="215" t="s">
        <v>77</v>
      </c>
      <c r="AU891" s="215" t="s">
        <v>86</v>
      </c>
      <c r="AY891" s="214" t="s">
        <v>190</v>
      </c>
      <c r="BK891" s="216">
        <f>SUM(BK892:BK895)</f>
        <v>0</v>
      </c>
    </row>
    <row r="892" s="2" customFormat="1" ht="24.15" customHeight="1">
      <c r="A892" s="39"/>
      <c r="B892" s="40"/>
      <c r="C892" s="219" t="s">
        <v>1515</v>
      </c>
      <c r="D892" s="219" t="s">
        <v>193</v>
      </c>
      <c r="E892" s="220" t="s">
        <v>505</v>
      </c>
      <c r="F892" s="221" t="s">
        <v>506</v>
      </c>
      <c r="G892" s="222" t="s">
        <v>292</v>
      </c>
      <c r="H892" s="223">
        <v>170.03</v>
      </c>
      <c r="I892" s="224"/>
      <c r="J892" s="225">
        <f>ROUND(I892*H892,2)</f>
        <v>0</v>
      </c>
      <c r="K892" s="221" t="s">
        <v>197</v>
      </c>
      <c r="L892" s="45"/>
      <c r="M892" s="226" t="s">
        <v>1</v>
      </c>
      <c r="N892" s="227" t="s">
        <v>43</v>
      </c>
      <c r="O892" s="92"/>
      <c r="P892" s="228">
        <f>O892*H892</f>
        <v>0</v>
      </c>
      <c r="Q892" s="228">
        <v>0</v>
      </c>
      <c r="R892" s="228">
        <f>Q892*H892</f>
        <v>0</v>
      </c>
      <c r="S892" s="228">
        <v>0</v>
      </c>
      <c r="T892" s="229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30" t="s">
        <v>210</v>
      </c>
      <c r="AT892" s="230" t="s">
        <v>193</v>
      </c>
      <c r="AU892" s="230" t="s">
        <v>88</v>
      </c>
      <c r="AY892" s="18" t="s">
        <v>190</v>
      </c>
      <c r="BE892" s="231">
        <f>IF(N892="základní",J892,0)</f>
        <v>0</v>
      </c>
      <c r="BF892" s="231">
        <f>IF(N892="snížená",J892,0)</f>
        <v>0</v>
      </c>
      <c r="BG892" s="231">
        <f>IF(N892="zákl. přenesená",J892,0)</f>
        <v>0</v>
      </c>
      <c r="BH892" s="231">
        <f>IF(N892="sníž. přenesená",J892,0)</f>
        <v>0</v>
      </c>
      <c r="BI892" s="231">
        <f>IF(N892="nulová",J892,0)</f>
        <v>0</v>
      </c>
      <c r="BJ892" s="18" t="s">
        <v>86</v>
      </c>
      <c r="BK892" s="231">
        <f>ROUND(I892*H892,2)</f>
        <v>0</v>
      </c>
      <c r="BL892" s="18" t="s">
        <v>210</v>
      </c>
      <c r="BM892" s="230" t="s">
        <v>1516</v>
      </c>
    </row>
    <row r="893" s="13" customFormat="1">
      <c r="A893" s="13"/>
      <c r="B893" s="232"/>
      <c r="C893" s="233"/>
      <c r="D893" s="234" t="s">
        <v>218</v>
      </c>
      <c r="E893" s="235" t="s">
        <v>1</v>
      </c>
      <c r="F893" s="236" t="s">
        <v>1517</v>
      </c>
      <c r="G893" s="233"/>
      <c r="H893" s="237">
        <v>170.03</v>
      </c>
      <c r="I893" s="238"/>
      <c r="J893" s="233"/>
      <c r="K893" s="233"/>
      <c r="L893" s="239"/>
      <c r="M893" s="240"/>
      <c r="N893" s="241"/>
      <c r="O893" s="241"/>
      <c r="P893" s="241"/>
      <c r="Q893" s="241"/>
      <c r="R893" s="241"/>
      <c r="S893" s="241"/>
      <c r="T893" s="242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3" t="s">
        <v>218</v>
      </c>
      <c r="AU893" s="243" t="s">
        <v>88</v>
      </c>
      <c r="AV893" s="13" t="s">
        <v>88</v>
      </c>
      <c r="AW893" s="13" t="s">
        <v>32</v>
      </c>
      <c r="AX893" s="13" t="s">
        <v>86</v>
      </c>
      <c r="AY893" s="243" t="s">
        <v>190</v>
      </c>
    </row>
    <row r="894" s="2" customFormat="1" ht="24.15" customHeight="1">
      <c r="A894" s="39"/>
      <c r="B894" s="40"/>
      <c r="C894" s="219" t="s">
        <v>1518</v>
      </c>
      <c r="D894" s="219" t="s">
        <v>193</v>
      </c>
      <c r="E894" s="220" t="s">
        <v>511</v>
      </c>
      <c r="F894" s="221" t="s">
        <v>512</v>
      </c>
      <c r="G894" s="222" t="s">
        <v>292</v>
      </c>
      <c r="H894" s="223">
        <v>170.03</v>
      </c>
      <c r="I894" s="224"/>
      <c r="J894" s="225">
        <f>ROUND(I894*H894,2)</f>
        <v>0</v>
      </c>
      <c r="K894" s="221" t="s">
        <v>197</v>
      </c>
      <c r="L894" s="45"/>
      <c r="M894" s="226" t="s">
        <v>1</v>
      </c>
      <c r="N894" s="227" t="s">
        <v>43</v>
      </c>
      <c r="O894" s="92"/>
      <c r="P894" s="228">
        <f>O894*H894</f>
        <v>0</v>
      </c>
      <c r="Q894" s="228">
        <v>0</v>
      </c>
      <c r="R894" s="228">
        <f>Q894*H894</f>
        <v>0</v>
      </c>
      <c r="S894" s="228">
        <v>0</v>
      </c>
      <c r="T894" s="229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30" t="s">
        <v>210</v>
      </c>
      <c r="AT894" s="230" t="s">
        <v>193</v>
      </c>
      <c r="AU894" s="230" t="s">
        <v>88</v>
      </c>
      <c r="AY894" s="18" t="s">
        <v>190</v>
      </c>
      <c r="BE894" s="231">
        <f>IF(N894="základní",J894,0)</f>
        <v>0</v>
      </c>
      <c r="BF894" s="231">
        <f>IF(N894="snížená",J894,0)</f>
        <v>0</v>
      </c>
      <c r="BG894" s="231">
        <f>IF(N894="zákl. přenesená",J894,0)</f>
        <v>0</v>
      </c>
      <c r="BH894" s="231">
        <f>IF(N894="sníž. přenesená",J894,0)</f>
        <v>0</v>
      </c>
      <c r="BI894" s="231">
        <f>IF(N894="nulová",J894,0)</f>
        <v>0</v>
      </c>
      <c r="BJ894" s="18" t="s">
        <v>86</v>
      </c>
      <c r="BK894" s="231">
        <f>ROUND(I894*H894,2)</f>
        <v>0</v>
      </c>
      <c r="BL894" s="18" t="s">
        <v>210</v>
      </c>
      <c r="BM894" s="230" t="s">
        <v>1519</v>
      </c>
    </row>
    <row r="895" s="2" customFormat="1" ht="24.15" customHeight="1">
      <c r="A895" s="39"/>
      <c r="B895" s="40"/>
      <c r="C895" s="219" t="s">
        <v>1520</v>
      </c>
      <c r="D895" s="219" t="s">
        <v>193</v>
      </c>
      <c r="E895" s="220" t="s">
        <v>804</v>
      </c>
      <c r="F895" s="221" t="s">
        <v>805</v>
      </c>
      <c r="G895" s="222" t="s">
        <v>292</v>
      </c>
      <c r="H895" s="223">
        <v>52.090000000000003</v>
      </c>
      <c r="I895" s="224"/>
      <c r="J895" s="225">
        <f>ROUND(I895*H895,2)</f>
        <v>0</v>
      </c>
      <c r="K895" s="221" t="s">
        <v>197</v>
      </c>
      <c r="L895" s="45"/>
      <c r="M895" s="226" t="s">
        <v>1</v>
      </c>
      <c r="N895" s="227" t="s">
        <v>43</v>
      </c>
      <c r="O895" s="92"/>
      <c r="P895" s="228">
        <f>O895*H895</f>
        <v>0</v>
      </c>
      <c r="Q895" s="228">
        <v>0</v>
      </c>
      <c r="R895" s="228">
        <f>Q895*H895</f>
        <v>0</v>
      </c>
      <c r="S895" s="228">
        <v>0</v>
      </c>
      <c r="T895" s="229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30" t="s">
        <v>210</v>
      </c>
      <c r="AT895" s="230" t="s">
        <v>193</v>
      </c>
      <c r="AU895" s="230" t="s">
        <v>88</v>
      </c>
      <c r="AY895" s="18" t="s">
        <v>190</v>
      </c>
      <c r="BE895" s="231">
        <f>IF(N895="základní",J895,0)</f>
        <v>0</v>
      </c>
      <c r="BF895" s="231">
        <f>IF(N895="snížená",J895,0)</f>
        <v>0</v>
      </c>
      <c r="BG895" s="231">
        <f>IF(N895="zákl. přenesená",J895,0)</f>
        <v>0</v>
      </c>
      <c r="BH895" s="231">
        <f>IF(N895="sníž. přenesená",J895,0)</f>
        <v>0</v>
      </c>
      <c r="BI895" s="231">
        <f>IF(N895="nulová",J895,0)</f>
        <v>0</v>
      </c>
      <c r="BJ895" s="18" t="s">
        <v>86</v>
      </c>
      <c r="BK895" s="231">
        <f>ROUND(I895*H895,2)</f>
        <v>0</v>
      </c>
      <c r="BL895" s="18" t="s">
        <v>210</v>
      </c>
      <c r="BM895" s="230" t="s">
        <v>1521</v>
      </c>
    </row>
    <row r="896" s="12" customFormat="1" ht="22.8" customHeight="1">
      <c r="A896" s="12"/>
      <c r="B896" s="203"/>
      <c r="C896" s="204"/>
      <c r="D896" s="205" t="s">
        <v>77</v>
      </c>
      <c r="E896" s="217" t="s">
        <v>311</v>
      </c>
      <c r="F896" s="217" t="s">
        <v>312</v>
      </c>
      <c r="G896" s="204"/>
      <c r="H896" s="204"/>
      <c r="I896" s="207"/>
      <c r="J896" s="218">
        <f>BK896</f>
        <v>0</v>
      </c>
      <c r="K896" s="204"/>
      <c r="L896" s="209"/>
      <c r="M896" s="210"/>
      <c r="N896" s="211"/>
      <c r="O896" s="211"/>
      <c r="P896" s="212">
        <f>SUM(P897:P916)</f>
        <v>0</v>
      </c>
      <c r="Q896" s="211"/>
      <c r="R896" s="212">
        <f>SUM(R897:R916)</f>
        <v>65.769208649999996</v>
      </c>
      <c r="S896" s="211"/>
      <c r="T896" s="213">
        <f>SUM(T897:T916)</f>
        <v>0</v>
      </c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R896" s="214" t="s">
        <v>86</v>
      </c>
      <c r="AT896" s="215" t="s">
        <v>77</v>
      </c>
      <c r="AU896" s="215" t="s">
        <v>86</v>
      </c>
      <c r="AY896" s="214" t="s">
        <v>190</v>
      </c>
      <c r="BK896" s="216">
        <f>SUM(BK897:BK916)</f>
        <v>0</v>
      </c>
    </row>
    <row r="897" s="2" customFormat="1" ht="24.15" customHeight="1">
      <c r="A897" s="39"/>
      <c r="B897" s="40"/>
      <c r="C897" s="219" t="s">
        <v>1522</v>
      </c>
      <c r="D897" s="219" t="s">
        <v>193</v>
      </c>
      <c r="E897" s="220" t="s">
        <v>1523</v>
      </c>
      <c r="F897" s="221" t="s">
        <v>1524</v>
      </c>
      <c r="G897" s="222" t="s">
        <v>292</v>
      </c>
      <c r="H897" s="223">
        <v>52.090000000000003</v>
      </c>
      <c r="I897" s="224"/>
      <c r="J897" s="225">
        <f>ROUND(I897*H897,2)</f>
        <v>0</v>
      </c>
      <c r="K897" s="221" t="s">
        <v>197</v>
      </c>
      <c r="L897" s="45"/>
      <c r="M897" s="226" t="s">
        <v>1</v>
      </c>
      <c r="N897" s="227" t="s">
        <v>43</v>
      </c>
      <c r="O897" s="92"/>
      <c r="P897" s="228">
        <f>O897*H897</f>
        <v>0</v>
      </c>
      <c r="Q897" s="228">
        <v>0.1837</v>
      </c>
      <c r="R897" s="228">
        <f>Q897*H897</f>
        <v>9.5689330000000012</v>
      </c>
      <c r="S897" s="228">
        <v>0</v>
      </c>
      <c r="T897" s="229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30" t="s">
        <v>210</v>
      </c>
      <c r="AT897" s="230" t="s">
        <v>193</v>
      </c>
      <c r="AU897" s="230" t="s">
        <v>88</v>
      </c>
      <c r="AY897" s="18" t="s">
        <v>190</v>
      </c>
      <c r="BE897" s="231">
        <f>IF(N897="základní",J897,0)</f>
        <v>0</v>
      </c>
      <c r="BF897" s="231">
        <f>IF(N897="snížená",J897,0)</f>
        <v>0</v>
      </c>
      <c r="BG897" s="231">
        <f>IF(N897="zákl. přenesená",J897,0)</f>
        <v>0</v>
      </c>
      <c r="BH897" s="231">
        <f>IF(N897="sníž. přenesená",J897,0)</f>
        <v>0</v>
      </c>
      <c r="BI897" s="231">
        <f>IF(N897="nulová",J897,0)</f>
        <v>0</v>
      </c>
      <c r="BJ897" s="18" t="s">
        <v>86</v>
      </c>
      <c r="BK897" s="231">
        <f>ROUND(I897*H897,2)</f>
        <v>0</v>
      </c>
      <c r="BL897" s="18" t="s">
        <v>210</v>
      </c>
      <c r="BM897" s="230" t="s">
        <v>1525</v>
      </c>
    </row>
    <row r="898" s="13" customFormat="1">
      <c r="A898" s="13"/>
      <c r="B898" s="232"/>
      <c r="C898" s="233"/>
      <c r="D898" s="234" t="s">
        <v>218</v>
      </c>
      <c r="E898" s="235" t="s">
        <v>1</v>
      </c>
      <c r="F898" s="236" t="s">
        <v>1526</v>
      </c>
      <c r="G898" s="233"/>
      <c r="H898" s="237">
        <v>52.090000000000003</v>
      </c>
      <c r="I898" s="238"/>
      <c r="J898" s="233"/>
      <c r="K898" s="233"/>
      <c r="L898" s="239"/>
      <c r="M898" s="240"/>
      <c r="N898" s="241"/>
      <c r="O898" s="241"/>
      <c r="P898" s="241"/>
      <c r="Q898" s="241"/>
      <c r="R898" s="241"/>
      <c r="S898" s="241"/>
      <c r="T898" s="242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3" t="s">
        <v>218</v>
      </c>
      <c r="AU898" s="243" t="s">
        <v>88</v>
      </c>
      <c r="AV898" s="13" t="s">
        <v>88</v>
      </c>
      <c r="AW898" s="13" t="s">
        <v>32</v>
      </c>
      <c r="AX898" s="13" t="s">
        <v>78</v>
      </c>
      <c r="AY898" s="243" t="s">
        <v>190</v>
      </c>
    </row>
    <row r="899" s="14" customFormat="1">
      <c r="A899" s="14"/>
      <c r="B899" s="244"/>
      <c r="C899" s="245"/>
      <c r="D899" s="234" t="s">
        <v>218</v>
      </c>
      <c r="E899" s="246" t="s">
        <v>1</v>
      </c>
      <c r="F899" s="247" t="s">
        <v>221</v>
      </c>
      <c r="G899" s="245"/>
      <c r="H899" s="248">
        <v>52.090000000000003</v>
      </c>
      <c r="I899" s="249"/>
      <c r="J899" s="245"/>
      <c r="K899" s="245"/>
      <c r="L899" s="250"/>
      <c r="M899" s="251"/>
      <c r="N899" s="252"/>
      <c r="O899" s="252"/>
      <c r="P899" s="252"/>
      <c r="Q899" s="252"/>
      <c r="R899" s="252"/>
      <c r="S899" s="252"/>
      <c r="T899" s="253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4" t="s">
        <v>218</v>
      </c>
      <c r="AU899" s="254" t="s">
        <v>88</v>
      </c>
      <c r="AV899" s="14" t="s">
        <v>210</v>
      </c>
      <c r="AW899" s="14" t="s">
        <v>32</v>
      </c>
      <c r="AX899" s="14" t="s">
        <v>86</v>
      </c>
      <c r="AY899" s="254" t="s">
        <v>190</v>
      </c>
    </row>
    <row r="900" s="2" customFormat="1" ht="24.15" customHeight="1">
      <c r="A900" s="39"/>
      <c r="B900" s="40"/>
      <c r="C900" s="219" t="s">
        <v>1527</v>
      </c>
      <c r="D900" s="219" t="s">
        <v>193</v>
      </c>
      <c r="E900" s="220" t="s">
        <v>313</v>
      </c>
      <c r="F900" s="221" t="s">
        <v>314</v>
      </c>
      <c r="G900" s="222" t="s">
        <v>292</v>
      </c>
      <c r="H900" s="223">
        <v>52.799999999999997</v>
      </c>
      <c r="I900" s="224"/>
      <c r="J900" s="225">
        <f>ROUND(I900*H900,2)</f>
        <v>0</v>
      </c>
      <c r="K900" s="221" t="s">
        <v>197</v>
      </c>
      <c r="L900" s="45"/>
      <c r="M900" s="226" t="s">
        <v>1</v>
      </c>
      <c r="N900" s="227" t="s">
        <v>43</v>
      </c>
      <c r="O900" s="92"/>
      <c r="P900" s="228">
        <f>O900*H900</f>
        <v>0</v>
      </c>
      <c r="Q900" s="228">
        <v>0.16700000000000001</v>
      </c>
      <c r="R900" s="228">
        <f>Q900*H900</f>
        <v>8.8176000000000005</v>
      </c>
      <c r="S900" s="228">
        <v>0</v>
      </c>
      <c r="T900" s="229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30" t="s">
        <v>210</v>
      </c>
      <c r="AT900" s="230" t="s">
        <v>193</v>
      </c>
      <c r="AU900" s="230" t="s">
        <v>88</v>
      </c>
      <c r="AY900" s="18" t="s">
        <v>190</v>
      </c>
      <c r="BE900" s="231">
        <f>IF(N900="základní",J900,0)</f>
        <v>0</v>
      </c>
      <c r="BF900" s="231">
        <f>IF(N900="snížená",J900,0)</f>
        <v>0</v>
      </c>
      <c r="BG900" s="231">
        <f>IF(N900="zákl. přenesená",J900,0)</f>
        <v>0</v>
      </c>
      <c r="BH900" s="231">
        <f>IF(N900="sníž. přenesená",J900,0)</f>
        <v>0</v>
      </c>
      <c r="BI900" s="231">
        <f>IF(N900="nulová",J900,0)</f>
        <v>0</v>
      </c>
      <c r="BJ900" s="18" t="s">
        <v>86</v>
      </c>
      <c r="BK900" s="231">
        <f>ROUND(I900*H900,2)</f>
        <v>0</v>
      </c>
      <c r="BL900" s="18" t="s">
        <v>210</v>
      </c>
      <c r="BM900" s="230" t="s">
        <v>1528</v>
      </c>
    </row>
    <row r="901" s="13" customFormat="1">
      <c r="A901" s="13"/>
      <c r="B901" s="232"/>
      <c r="C901" s="233"/>
      <c r="D901" s="234" t="s">
        <v>218</v>
      </c>
      <c r="E901" s="235" t="s">
        <v>1</v>
      </c>
      <c r="F901" s="236" t="s">
        <v>1529</v>
      </c>
      <c r="G901" s="233"/>
      <c r="H901" s="237">
        <v>52.799999999999997</v>
      </c>
      <c r="I901" s="238"/>
      <c r="J901" s="233"/>
      <c r="K901" s="233"/>
      <c r="L901" s="239"/>
      <c r="M901" s="240"/>
      <c r="N901" s="241"/>
      <c r="O901" s="241"/>
      <c r="P901" s="241"/>
      <c r="Q901" s="241"/>
      <c r="R901" s="241"/>
      <c r="S901" s="241"/>
      <c r="T901" s="242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3" t="s">
        <v>218</v>
      </c>
      <c r="AU901" s="243" t="s">
        <v>88</v>
      </c>
      <c r="AV901" s="13" t="s">
        <v>88</v>
      </c>
      <c r="AW901" s="13" t="s">
        <v>32</v>
      </c>
      <c r="AX901" s="13" t="s">
        <v>86</v>
      </c>
      <c r="AY901" s="243" t="s">
        <v>190</v>
      </c>
    </row>
    <row r="902" s="2" customFormat="1" ht="24.15" customHeight="1">
      <c r="A902" s="39"/>
      <c r="B902" s="40"/>
      <c r="C902" s="219" t="s">
        <v>1530</v>
      </c>
      <c r="D902" s="219" t="s">
        <v>193</v>
      </c>
      <c r="E902" s="220" t="s">
        <v>319</v>
      </c>
      <c r="F902" s="221" t="s">
        <v>320</v>
      </c>
      <c r="G902" s="222" t="s">
        <v>292</v>
      </c>
      <c r="H902" s="223">
        <v>117.23</v>
      </c>
      <c r="I902" s="224"/>
      <c r="J902" s="225">
        <f>ROUND(I902*H902,2)</f>
        <v>0</v>
      </c>
      <c r="K902" s="221" t="s">
        <v>197</v>
      </c>
      <c r="L902" s="45"/>
      <c r="M902" s="226" t="s">
        <v>1</v>
      </c>
      <c r="N902" s="227" t="s">
        <v>43</v>
      </c>
      <c r="O902" s="92"/>
      <c r="P902" s="228">
        <f>O902*H902</f>
        <v>0</v>
      </c>
      <c r="Q902" s="228">
        <v>0.16703000000000001</v>
      </c>
      <c r="R902" s="228">
        <f>Q902*H902</f>
        <v>19.580926900000001</v>
      </c>
      <c r="S902" s="228">
        <v>0</v>
      </c>
      <c r="T902" s="229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30" t="s">
        <v>210</v>
      </c>
      <c r="AT902" s="230" t="s">
        <v>193</v>
      </c>
      <c r="AU902" s="230" t="s">
        <v>88</v>
      </c>
      <c r="AY902" s="18" t="s">
        <v>190</v>
      </c>
      <c r="BE902" s="231">
        <f>IF(N902="základní",J902,0)</f>
        <v>0</v>
      </c>
      <c r="BF902" s="231">
        <f>IF(N902="snížená",J902,0)</f>
        <v>0</v>
      </c>
      <c r="BG902" s="231">
        <f>IF(N902="zákl. přenesená",J902,0)</f>
        <v>0</v>
      </c>
      <c r="BH902" s="231">
        <f>IF(N902="sníž. přenesená",J902,0)</f>
        <v>0</v>
      </c>
      <c r="BI902" s="231">
        <f>IF(N902="nulová",J902,0)</f>
        <v>0</v>
      </c>
      <c r="BJ902" s="18" t="s">
        <v>86</v>
      </c>
      <c r="BK902" s="231">
        <f>ROUND(I902*H902,2)</f>
        <v>0</v>
      </c>
      <c r="BL902" s="18" t="s">
        <v>210</v>
      </c>
      <c r="BM902" s="230" t="s">
        <v>1531</v>
      </c>
    </row>
    <row r="903" s="13" customFormat="1">
      <c r="A903" s="13"/>
      <c r="B903" s="232"/>
      <c r="C903" s="233"/>
      <c r="D903" s="234" t="s">
        <v>218</v>
      </c>
      <c r="E903" s="235" t="s">
        <v>1</v>
      </c>
      <c r="F903" s="236" t="s">
        <v>1532</v>
      </c>
      <c r="G903" s="233"/>
      <c r="H903" s="237">
        <v>117.23</v>
      </c>
      <c r="I903" s="238"/>
      <c r="J903" s="233"/>
      <c r="K903" s="233"/>
      <c r="L903" s="239"/>
      <c r="M903" s="240"/>
      <c r="N903" s="241"/>
      <c r="O903" s="241"/>
      <c r="P903" s="241"/>
      <c r="Q903" s="241"/>
      <c r="R903" s="241"/>
      <c r="S903" s="241"/>
      <c r="T903" s="242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3" t="s">
        <v>218</v>
      </c>
      <c r="AU903" s="243" t="s">
        <v>88</v>
      </c>
      <c r="AV903" s="13" t="s">
        <v>88</v>
      </c>
      <c r="AW903" s="13" t="s">
        <v>32</v>
      </c>
      <c r="AX903" s="13" t="s">
        <v>78</v>
      </c>
      <c r="AY903" s="243" t="s">
        <v>190</v>
      </c>
    </row>
    <row r="904" s="14" customFormat="1">
      <c r="A904" s="14"/>
      <c r="B904" s="244"/>
      <c r="C904" s="245"/>
      <c r="D904" s="234" t="s">
        <v>218</v>
      </c>
      <c r="E904" s="246" t="s">
        <v>1</v>
      </c>
      <c r="F904" s="247" t="s">
        <v>221</v>
      </c>
      <c r="G904" s="245"/>
      <c r="H904" s="248">
        <v>117.23</v>
      </c>
      <c r="I904" s="249"/>
      <c r="J904" s="245"/>
      <c r="K904" s="245"/>
      <c r="L904" s="250"/>
      <c r="M904" s="251"/>
      <c r="N904" s="252"/>
      <c r="O904" s="252"/>
      <c r="P904" s="252"/>
      <c r="Q904" s="252"/>
      <c r="R904" s="252"/>
      <c r="S904" s="252"/>
      <c r="T904" s="25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4" t="s">
        <v>218</v>
      </c>
      <c r="AU904" s="254" t="s">
        <v>88</v>
      </c>
      <c r="AV904" s="14" t="s">
        <v>210</v>
      </c>
      <c r="AW904" s="14" t="s">
        <v>32</v>
      </c>
      <c r="AX904" s="14" t="s">
        <v>86</v>
      </c>
      <c r="AY904" s="254" t="s">
        <v>190</v>
      </c>
    </row>
    <row r="905" s="2" customFormat="1" ht="21.75" customHeight="1">
      <c r="A905" s="39"/>
      <c r="B905" s="40"/>
      <c r="C905" s="219" t="s">
        <v>1533</v>
      </c>
      <c r="D905" s="219" t="s">
        <v>193</v>
      </c>
      <c r="E905" s="220" t="s">
        <v>322</v>
      </c>
      <c r="F905" s="221" t="s">
        <v>323</v>
      </c>
      <c r="G905" s="222" t="s">
        <v>292</v>
      </c>
      <c r="H905" s="223">
        <v>52.090000000000003</v>
      </c>
      <c r="I905" s="224"/>
      <c r="J905" s="225">
        <f>ROUND(I905*H905,2)</f>
        <v>0</v>
      </c>
      <c r="K905" s="221" t="s">
        <v>1</v>
      </c>
      <c r="L905" s="45"/>
      <c r="M905" s="226" t="s">
        <v>1</v>
      </c>
      <c r="N905" s="227" t="s">
        <v>43</v>
      </c>
      <c r="O905" s="92"/>
      <c r="P905" s="228">
        <f>O905*H905</f>
        <v>0</v>
      </c>
      <c r="Q905" s="228">
        <v>0</v>
      </c>
      <c r="R905" s="228">
        <f>Q905*H905</f>
        <v>0</v>
      </c>
      <c r="S905" s="228">
        <v>0</v>
      </c>
      <c r="T905" s="229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30" t="s">
        <v>210</v>
      </c>
      <c r="AT905" s="230" t="s">
        <v>193</v>
      </c>
      <c r="AU905" s="230" t="s">
        <v>88</v>
      </c>
      <c r="AY905" s="18" t="s">
        <v>190</v>
      </c>
      <c r="BE905" s="231">
        <f>IF(N905="základní",J905,0)</f>
        <v>0</v>
      </c>
      <c r="BF905" s="231">
        <f>IF(N905="snížená",J905,0)</f>
        <v>0</v>
      </c>
      <c r="BG905" s="231">
        <f>IF(N905="zákl. přenesená",J905,0)</f>
        <v>0</v>
      </c>
      <c r="BH905" s="231">
        <f>IF(N905="sníž. přenesená",J905,0)</f>
        <v>0</v>
      </c>
      <c r="BI905" s="231">
        <f>IF(N905="nulová",J905,0)</f>
        <v>0</v>
      </c>
      <c r="BJ905" s="18" t="s">
        <v>86</v>
      </c>
      <c r="BK905" s="231">
        <f>ROUND(I905*H905,2)</f>
        <v>0</v>
      </c>
      <c r="BL905" s="18" t="s">
        <v>210</v>
      </c>
      <c r="BM905" s="230" t="s">
        <v>1534</v>
      </c>
    </row>
    <row r="906" s="13" customFormat="1">
      <c r="A906" s="13"/>
      <c r="B906" s="232"/>
      <c r="C906" s="233"/>
      <c r="D906" s="234" t="s">
        <v>218</v>
      </c>
      <c r="E906" s="235" t="s">
        <v>1</v>
      </c>
      <c r="F906" s="236" t="s">
        <v>1535</v>
      </c>
      <c r="G906" s="233"/>
      <c r="H906" s="237">
        <v>52.090000000000003</v>
      </c>
      <c r="I906" s="238"/>
      <c r="J906" s="233"/>
      <c r="K906" s="233"/>
      <c r="L906" s="239"/>
      <c r="M906" s="240"/>
      <c r="N906" s="241"/>
      <c r="O906" s="241"/>
      <c r="P906" s="241"/>
      <c r="Q906" s="241"/>
      <c r="R906" s="241"/>
      <c r="S906" s="241"/>
      <c r="T906" s="242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3" t="s">
        <v>218</v>
      </c>
      <c r="AU906" s="243" t="s">
        <v>88</v>
      </c>
      <c r="AV906" s="13" t="s">
        <v>88</v>
      </c>
      <c r="AW906" s="13" t="s">
        <v>32</v>
      </c>
      <c r="AX906" s="13" t="s">
        <v>86</v>
      </c>
      <c r="AY906" s="243" t="s">
        <v>190</v>
      </c>
    </row>
    <row r="907" s="2" customFormat="1" ht="21.75" customHeight="1">
      <c r="A907" s="39"/>
      <c r="B907" s="40"/>
      <c r="C907" s="219" t="s">
        <v>1536</v>
      </c>
      <c r="D907" s="219" t="s">
        <v>193</v>
      </c>
      <c r="E907" s="220" t="s">
        <v>327</v>
      </c>
      <c r="F907" s="221" t="s">
        <v>328</v>
      </c>
      <c r="G907" s="222" t="s">
        <v>292</v>
      </c>
      <c r="H907" s="223">
        <v>117.23</v>
      </c>
      <c r="I907" s="224"/>
      <c r="J907" s="225">
        <f>ROUND(I907*H907,2)</f>
        <v>0</v>
      </c>
      <c r="K907" s="221" t="s">
        <v>1</v>
      </c>
      <c r="L907" s="45"/>
      <c r="M907" s="226" t="s">
        <v>1</v>
      </c>
      <c r="N907" s="227" t="s">
        <v>43</v>
      </c>
      <c r="O907" s="92"/>
      <c r="P907" s="228">
        <f>O907*H907</f>
        <v>0</v>
      </c>
      <c r="Q907" s="228">
        <v>0</v>
      </c>
      <c r="R907" s="228">
        <f>Q907*H907</f>
        <v>0</v>
      </c>
      <c r="S907" s="228">
        <v>0</v>
      </c>
      <c r="T907" s="229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30" t="s">
        <v>210</v>
      </c>
      <c r="AT907" s="230" t="s">
        <v>193</v>
      </c>
      <c r="AU907" s="230" t="s">
        <v>88</v>
      </c>
      <c r="AY907" s="18" t="s">
        <v>190</v>
      </c>
      <c r="BE907" s="231">
        <f>IF(N907="základní",J907,0)</f>
        <v>0</v>
      </c>
      <c r="BF907" s="231">
        <f>IF(N907="snížená",J907,0)</f>
        <v>0</v>
      </c>
      <c r="BG907" s="231">
        <f>IF(N907="zákl. přenesená",J907,0)</f>
        <v>0</v>
      </c>
      <c r="BH907" s="231">
        <f>IF(N907="sníž. přenesená",J907,0)</f>
        <v>0</v>
      </c>
      <c r="BI907" s="231">
        <f>IF(N907="nulová",J907,0)</f>
        <v>0</v>
      </c>
      <c r="BJ907" s="18" t="s">
        <v>86</v>
      </c>
      <c r="BK907" s="231">
        <f>ROUND(I907*H907,2)</f>
        <v>0</v>
      </c>
      <c r="BL907" s="18" t="s">
        <v>210</v>
      </c>
      <c r="BM907" s="230" t="s">
        <v>1537</v>
      </c>
    </row>
    <row r="908" s="13" customFormat="1">
      <c r="A908" s="13"/>
      <c r="B908" s="232"/>
      <c r="C908" s="233"/>
      <c r="D908" s="234" t="s">
        <v>218</v>
      </c>
      <c r="E908" s="235" t="s">
        <v>1</v>
      </c>
      <c r="F908" s="236" t="s">
        <v>1538</v>
      </c>
      <c r="G908" s="233"/>
      <c r="H908" s="237">
        <v>117.23</v>
      </c>
      <c r="I908" s="238"/>
      <c r="J908" s="233"/>
      <c r="K908" s="233"/>
      <c r="L908" s="239"/>
      <c r="M908" s="240"/>
      <c r="N908" s="241"/>
      <c r="O908" s="241"/>
      <c r="P908" s="241"/>
      <c r="Q908" s="241"/>
      <c r="R908" s="241"/>
      <c r="S908" s="241"/>
      <c r="T908" s="242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3" t="s">
        <v>218</v>
      </c>
      <c r="AU908" s="243" t="s">
        <v>88</v>
      </c>
      <c r="AV908" s="13" t="s">
        <v>88</v>
      </c>
      <c r="AW908" s="13" t="s">
        <v>32</v>
      </c>
      <c r="AX908" s="13" t="s">
        <v>86</v>
      </c>
      <c r="AY908" s="243" t="s">
        <v>190</v>
      </c>
    </row>
    <row r="909" s="2" customFormat="1" ht="24.15" customHeight="1">
      <c r="A909" s="39"/>
      <c r="B909" s="40"/>
      <c r="C909" s="255" t="s">
        <v>1539</v>
      </c>
      <c r="D909" s="255" t="s">
        <v>299</v>
      </c>
      <c r="E909" s="256" t="s">
        <v>1540</v>
      </c>
      <c r="F909" s="257" t="s">
        <v>1541</v>
      </c>
      <c r="G909" s="258" t="s">
        <v>292</v>
      </c>
      <c r="H909" s="259">
        <v>54.695</v>
      </c>
      <c r="I909" s="260"/>
      <c r="J909" s="261">
        <f>ROUND(I909*H909,2)</f>
        <v>0</v>
      </c>
      <c r="K909" s="257" t="s">
        <v>1</v>
      </c>
      <c r="L909" s="262"/>
      <c r="M909" s="263" t="s">
        <v>1</v>
      </c>
      <c r="N909" s="264" t="s">
        <v>43</v>
      </c>
      <c r="O909" s="92"/>
      <c r="P909" s="228">
        <f>O909*H909</f>
        <v>0</v>
      </c>
      <c r="Q909" s="228">
        <v>0.14924999999999999</v>
      </c>
      <c r="R909" s="228">
        <f>Q909*H909</f>
        <v>8.16322875</v>
      </c>
      <c r="S909" s="228">
        <v>0</v>
      </c>
      <c r="T909" s="229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30" t="s">
        <v>202</v>
      </c>
      <c r="AT909" s="230" t="s">
        <v>299</v>
      </c>
      <c r="AU909" s="230" t="s">
        <v>88</v>
      </c>
      <c r="AY909" s="18" t="s">
        <v>190</v>
      </c>
      <c r="BE909" s="231">
        <f>IF(N909="základní",J909,0)</f>
        <v>0</v>
      </c>
      <c r="BF909" s="231">
        <f>IF(N909="snížená",J909,0)</f>
        <v>0</v>
      </c>
      <c r="BG909" s="231">
        <f>IF(N909="zákl. přenesená",J909,0)</f>
        <v>0</v>
      </c>
      <c r="BH909" s="231">
        <f>IF(N909="sníž. přenesená",J909,0)</f>
        <v>0</v>
      </c>
      <c r="BI909" s="231">
        <f>IF(N909="nulová",J909,0)</f>
        <v>0</v>
      </c>
      <c r="BJ909" s="18" t="s">
        <v>86</v>
      </c>
      <c r="BK909" s="231">
        <f>ROUND(I909*H909,2)</f>
        <v>0</v>
      </c>
      <c r="BL909" s="18" t="s">
        <v>210</v>
      </c>
      <c r="BM909" s="230" t="s">
        <v>1542</v>
      </c>
    </row>
    <row r="910" s="13" customFormat="1">
      <c r="A910" s="13"/>
      <c r="B910" s="232"/>
      <c r="C910" s="233"/>
      <c r="D910" s="234" t="s">
        <v>218</v>
      </c>
      <c r="E910" s="235" t="s">
        <v>1</v>
      </c>
      <c r="F910" s="236" t="s">
        <v>1526</v>
      </c>
      <c r="G910" s="233"/>
      <c r="H910" s="237">
        <v>52.090000000000003</v>
      </c>
      <c r="I910" s="238"/>
      <c r="J910" s="233"/>
      <c r="K910" s="233"/>
      <c r="L910" s="239"/>
      <c r="M910" s="240"/>
      <c r="N910" s="241"/>
      <c r="O910" s="241"/>
      <c r="P910" s="241"/>
      <c r="Q910" s="241"/>
      <c r="R910" s="241"/>
      <c r="S910" s="241"/>
      <c r="T910" s="24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3" t="s">
        <v>218</v>
      </c>
      <c r="AU910" s="243" t="s">
        <v>88</v>
      </c>
      <c r="AV910" s="13" t="s">
        <v>88</v>
      </c>
      <c r="AW910" s="13" t="s">
        <v>32</v>
      </c>
      <c r="AX910" s="13" t="s">
        <v>86</v>
      </c>
      <c r="AY910" s="243" t="s">
        <v>190</v>
      </c>
    </row>
    <row r="911" s="13" customFormat="1">
      <c r="A911" s="13"/>
      <c r="B911" s="232"/>
      <c r="C911" s="233"/>
      <c r="D911" s="234" t="s">
        <v>218</v>
      </c>
      <c r="E911" s="233"/>
      <c r="F911" s="236" t="s">
        <v>1543</v>
      </c>
      <c r="G911" s="233"/>
      <c r="H911" s="237">
        <v>54.695</v>
      </c>
      <c r="I911" s="238"/>
      <c r="J911" s="233"/>
      <c r="K911" s="233"/>
      <c r="L911" s="239"/>
      <c r="M911" s="240"/>
      <c r="N911" s="241"/>
      <c r="O911" s="241"/>
      <c r="P911" s="241"/>
      <c r="Q911" s="241"/>
      <c r="R911" s="241"/>
      <c r="S911" s="241"/>
      <c r="T911" s="242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3" t="s">
        <v>218</v>
      </c>
      <c r="AU911" s="243" t="s">
        <v>88</v>
      </c>
      <c r="AV911" s="13" t="s">
        <v>88</v>
      </c>
      <c r="AW911" s="13" t="s">
        <v>4</v>
      </c>
      <c r="AX911" s="13" t="s">
        <v>86</v>
      </c>
      <c r="AY911" s="243" t="s">
        <v>190</v>
      </c>
    </row>
    <row r="912" s="2" customFormat="1" ht="24.15" customHeight="1">
      <c r="A912" s="39"/>
      <c r="B912" s="40"/>
      <c r="C912" s="255" t="s">
        <v>1544</v>
      </c>
      <c r="D912" s="255" t="s">
        <v>299</v>
      </c>
      <c r="E912" s="256" t="s">
        <v>330</v>
      </c>
      <c r="F912" s="257" t="s">
        <v>331</v>
      </c>
      <c r="G912" s="258" t="s">
        <v>292</v>
      </c>
      <c r="H912" s="259">
        <v>178.53200000000001</v>
      </c>
      <c r="I912" s="260"/>
      <c r="J912" s="261">
        <f>ROUND(I912*H912,2)</f>
        <v>0</v>
      </c>
      <c r="K912" s="257" t="s">
        <v>1</v>
      </c>
      <c r="L912" s="262"/>
      <c r="M912" s="263" t="s">
        <v>1</v>
      </c>
      <c r="N912" s="264" t="s">
        <v>43</v>
      </c>
      <c r="O912" s="92"/>
      <c r="P912" s="228">
        <f>O912*H912</f>
        <v>0</v>
      </c>
      <c r="Q912" s="228">
        <v>0.11</v>
      </c>
      <c r="R912" s="228">
        <f>Q912*H912</f>
        <v>19.63852</v>
      </c>
      <c r="S912" s="228">
        <v>0</v>
      </c>
      <c r="T912" s="229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30" t="s">
        <v>202</v>
      </c>
      <c r="AT912" s="230" t="s">
        <v>299</v>
      </c>
      <c r="AU912" s="230" t="s">
        <v>88</v>
      </c>
      <c r="AY912" s="18" t="s">
        <v>190</v>
      </c>
      <c r="BE912" s="231">
        <f>IF(N912="základní",J912,0)</f>
        <v>0</v>
      </c>
      <c r="BF912" s="231">
        <f>IF(N912="snížená",J912,0)</f>
        <v>0</v>
      </c>
      <c r="BG912" s="231">
        <f>IF(N912="zákl. přenesená",J912,0)</f>
        <v>0</v>
      </c>
      <c r="BH912" s="231">
        <f>IF(N912="sníž. přenesená",J912,0)</f>
        <v>0</v>
      </c>
      <c r="BI912" s="231">
        <f>IF(N912="nulová",J912,0)</f>
        <v>0</v>
      </c>
      <c r="BJ912" s="18" t="s">
        <v>86</v>
      </c>
      <c r="BK912" s="231">
        <f>ROUND(I912*H912,2)</f>
        <v>0</v>
      </c>
      <c r="BL912" s="18" t="s">
        <v>210</v>
      </c>
      <c r="BM912" s="230" t="s">
        <v>1545</v>
      </c>
    </row>
    <row r="913" s="13" customFormat="1">
      <c r="A913" s="13"/>
      <c r="B913" s="232"/>
      <c r="C913" s="233"/>
      <c r="D913" s="234" t="s">
        <v>218</v>
      </c>
      <c r="E913" s="235" t="s">
        <v>1</v>
      </c>
      <c r="F913" s="236" t="s">
        <v>1532</v>
      </c>
      <c r="G913" s="233"/>
      <c r="H913" s="237">
        <v>117.23</v>
      </c>
      <c r="I913" s="238"/>
      <c r="J913" s="233"/>
      <c r="K913" s="233"/>
      <c r="L913" s="239"/>
      <c r="M913" s="240"/>
      <c r="N913" s="241"/>
      <c r="O913" s="241"/>
      <c r="P913" s="241"/>
      <c r="Q913" s="241"/>
      <c r="R913" s="241"/>
      <c r="S913" s="241"/>
      <c r="T913" s="242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3" t="s">
        <v>218</v>
      </c>
      <c r="AU913" s="243" t="s">
        <v>88</v>
      </c>
      <c r="AV913" s="13" t="s">
        <v>88</v>
      </c>
      <c r="AW913" s="13" t="s">
        <v>32</v>
      </c>
      <c r="AX913" s="13" t="s">
        <v>78</v>
      </c>
      <c r="AY913" s="243" t="s">
        <v>190</v>
      </c>
    </row>
    <row r="914" s="13" customFormat="1">
      <c r="A914" s="13"/>
      <c r="B914" s="232"/>
      <c r="C914" s="233"/>
      <c r="D914" s="234" t="s">
        <v>218</v>
      </c>
      <c r="E914" s="235" t="s">
        <v>1</v>
      </c>
      <c r="F914" s="236" t="s">
        <v>1529</v>
      </c>
      <c r="G914" s="233"/>
      <c r="H914" s="237">
        <v>52.799999999999997</v>
      </c>
      <c r="I914" s="238"/>
      <c r="J914" s="233"/>
      <c r="K914" s="233"/>
      <c r="L914" s="239"/>
      <c r="M914" s="240"/>
      <c r="N914" s="241"/>
      <c r="O914" s="241"/>
      <c r="P914" s="241"/>
      <c r="Q914" s="241"/>
      <c r="R914" s="241"/>
      <c r="S914" s="241"/>
      <c r="T914" s="242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3" t="s">
        <v>218</v>
      </c>
      <c r="AU914" s="243" t="s">
        <v>88</v>
      </c>
      <c r="AV914" s="13" t="s">
        <v>88</v>
      </c>
      <c r="AW914" s="13" t="s">
        <v>32</v>
      </c>
      <c r="AX914" s="13" t="s">
        <v>78</v>
      </c>
      <c r="AY914" s="243" t="s">
        <v>190</v>
      </c>
    </row>
    <row r="915" s="14" customFormat="1">
      <c r="A915" s="14"/>
      <c r="B915" s="244"/>
      <c r="C915" s="245"/>
      <c r="D915" s="234" t="s">
        <v>218</v>
      </c>
      <c r="E915" s="246" t="s">
        <v>1</v>
      </c>
      <c r="F915" s="247" t="s">
        <v>221</v>
      </c>
      <c r="G915" s="245"/>
      <c r="H915" s="248">
        <v>170.03</v>
      </c>
      <c r="I915" s="249"/>
      <c r="J915" s="245"/>
      <c r="K915" s="245"/>
      <c r="L915" s="250"/>
      <c r="M915" s="251"/>
      <c r="N915" s="252"/>
      <c r="O915" s="252"/>
      <c r="P915" s="252"/>
      <c r="Q915" s="252"/>
      <c r="R915" s="252"/>
      <c r="S915" s="252"/>
      <c r="T915" s="253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4" t="s">
        <v>218</v>
      </c>
      <c r="AU915" s="254" t="s">
        <v>88</v>
      </c>
      <c r="AV915" s="14" t="s">
        <v>210</v>
      </c>
      <c r="AW915" s="14" t="s">
        <v>32</v>
      </c>
      <c r="AX915" s="14" t="s">
        <v>86</v>
      </c>
      <c r="AY915" s="254" t="s">
        <v>190</v>
      </c>
    </row>
    <row r="916" s="13" customFormat="1">
      <c r="A916" s="13"/>
      <c r="B916" s="232"/>
      <c r="C916" s="233"/>
      <c r="D916" s="234" t="s">
        <v>218</v>
      </c>
      <c r="E916" s="233"/>
      <c r="F916" s="236" t="s">
        <v>1546</v>
      </c>
      <c r="G916" s="233"/>
      <c r="H916" s="237">
        <v>178.53200000000001</v>
      </c>
      <c r="I916" s="238"/>
      <c r="J916" s="233"/>
      <c r="K916" s="233"/>
      <c r="L916" s="239"/>
      <c r="M916" s="240"/>
      <c r="N916" s="241"/>
      <c r="O916" s="241"/>
      <c r="P916" s="241"/>
      <c r="Q916" s="241"/>
      <c r="R916" s="241"/>
      <c r="S916" s="241"/>
      <c r="T916" s="242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3" t="s">
        <v>218</v>
      </c>
      <c r="AU916" s="243" t="s">
        <v>88</v>
      </c>
      <c r="AV916" s="13" t="s">
        <v>88</v>
      </c>
      <c r="AW916" s="13" t="s">
        <v>4</v>
      </c>
      <c r="AX916" s="13" t="s">
        <v>86</v>
      </c>
      <c r="AY916" s="243" t="s">
        <v>190</v>
      </c>
    </row>
    <row r="917" s="12" customFormat="1" ht="22.8" customHeight="1">
      <c r="A917" s="12"/>
      <c r="B917" s="203"/>
      <c r="C917" s="204"/>
      <c r="D917" s="205" t="s">
        <v>77</v>
      </c>
      <c r="E917" s="217" t="s">
        <v>343</v>
      </c>
      <c r="F917" s="217" t="s">
        <v>344</v>
      </c>
      <c r="G917" s="204"/>
      <c r="H917" s="204"/>
      <c r="I917" s="207"/>
      <c r="J917" s="218">
        <f>BK917</f>
        <v>0</v>
      </c>
      <c r="K917" s="204"/>
      <c r="L917" s="209"/>
      <c r="M917" s="210"/>
      <c r="N917" s="211"/>
      <c r="O917" s="211"/>
      <c r="P917" s="212">
        <f>SUM(P918:P920)</f>
        <v>0</v>
      </c>
      <c r="Q917" s="211"/>
      <c r="R917" s="212">
        <f>SUM(R918:R920)</f>
        <v>0.020724000000000003</v>
      </c>
      <c r="S917" s="211"/>
      <c r="T917" s="213">
        <f>SUM(T918:T920)</f>
        <v>0</v>
      </c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R917" s="214" t="s">
        <v>88</v>
      </c>
      <c r="AT917" s="215" t="s">
        <v>77</v>
      </c>
      <c r="AU917" s="215" t="s">
        <v>86</v>
      </c>
      <c r="AY917" s="214" t="s">
        <v>190</v>
      </c>
      <c r="BK917" s="216">
        <f>SUM(BK918:BK920)</f>
        <v>0</v>
      </c>
    </row>
    <row r="918" s="2" customFormat="1" ht="24.15" customHeight="1">
      <c r="A918" s="39"/>
      <c r="B918" s="40"/>
      <c r="C918" s="219" t="s">
        <v>1547</v>
      </c>
      <c r="D918" s="219" t="s">
        <v>193</v>
      </c>
      <c r="E918" s="220" t="s">
        <v>346</v>
      </c>
      <c r="F918" s="221" t="s">
        <v>347</v>
      </c>
      <c r="G918" s="222" t="s">
        <v>292</v>
      </c>
      <c r="H918" s="223">
        <v>51.810000000000002</v>
      </c>
      <c r="I918" s="224"/>
      <c r="J918" s="225">
        <f>ROUND(I918*H918,2)</f>
        <v>0</v>
      </c>
      <c r="K918" s="221" t="s">
        <v>197</v>
      </c>
      <c r="L918" s="45"/>
      <c r="M918" s="226" t="s">
        <v>1</v>
      </c>
      <c r="N918" s="227" t="s">
        <v>43</v>
      </c>
      <c r="O918" s="92"/>
      <c r="P918" s="228">
        <f>O918*H918</f>
        <v>0</v>
      </c>
      <c r="Q918" s="228">
        <v>0</v>
      </c>
      <c r="R918" s="228">
        <f>Q918*H918</f>
        <v>0</v>
      </c>
      <c r="S918" s="228">
        <v>0</v>
      </c>
      <c r="T918" s="229">
        <f>S918*H918</f>
        <v>0</v>
      </c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R918" s="230" t="s">
        <v>198</v>
      </c>
      <c r="AT918" s="230" t="s">
        <v>193</v>
      </c>
      <c r="AU918" s="230" t="s">
        <v>88</v>
      </c>
      <c r="AY918" s="18" t="s">
        <v>190</v>
      </c>
      <c r="BE918" s="231">
        <f>IF(N918="základní",J918,0)</f>
        <v>0</v>
      </c>
      <c r="BF918" s="231">
        <f>IF(N918="snížená",J918,0)</f>
        <v>0</v>
      </c>
      <c r="BG918" s="231">
        <f>IF(N918="zákl. přenesená",J918,0)</f>
        <v>0</v>
      </c>
      <c r="BH918" s="231">
        <f>IF(N918="sníž. přenesená",J918,0)</f>
        <v>0</v>
      </c>
      <c r="BI918" s="231">
        <f>IF(N918="nulová",J918,0)</f>
        <v>0</v>
      </c>
      <c r="BJ918" s="18" t="s">
        <v>86</v>
      </c>
      <c r="BK918" s="231">
        <f>ROUND(I918*H918,2)</f>
        <v>0</v>
      </c>
      <c r="BL918" s="18" t="s">
        <v>198</v>
      </c>
      <c r="BM918" s="230" t="s">
        <v>1548</v>
      </c>
    </row>
    <row r="919" s="2" customFormat="1" ht="24.15" customHeight="1">
      <c r="A919" s="39"/>
      <c r="B919" s="40"/>
      <c r="C919" s="219" t="s">
        <v>1549</v>
      </c>
      <c r="D919" s="219" t="s">
        <v>193</v>
      </c>
      <c r="E919" s="220" t="s">
        <v>349</v>
      </c>
      <c r="F919" s="221" t="s">
        <v>350</v>
      </c>
      <c r="G919" s="222" t="s">
        <v>292</v>
      </c>
      <c r="H919" s="223">
        <v>51.810000000000002</v>
      </c>
      <c r="I919" s="224"/>
      <c r="J919" s="225">
        <f>ROUND(I919*H919,2)</f>
        <v>0</v>
      </c>
      <c r="K919" s="221" t="s">
        <v>197</v>
      </c>
      <c r="L919" s="45"/>
      <c r="M919" s="226" t="s">
        <v>1</v>
      </c>
      <c r="N919" s="227" t="s">
        <v>43</v>
      </c>
      <c r="O919" s="92"/>
      <c r="P919" s="228">
        <f>O919*H919</f>
        <v>0</v>
      </c>
      <c r="Q919" s="228">
        <v>0.00040000000000000002</v>
      </c>
      <c r="R919" s="228">
        <f>Q919*H919</f>
        <v>0.020724000000000003</v>
      </c>
      <c r="S919" s="228">
        <v>0</v>
      </c>
      <c r="T919" s="229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0" t="s">
        <v>198</v>
      </c>
      <c r="AT919" s="230" t="s">
        <v>193</v>
      </c>
      <c r="AU919" s="230" t="s">
        <v>88</v>
      </c>
      <c r="AY919" s="18" t="s">
        <v>190</v>
      </c>
      <c r="BE919" s="231">
        <f>IF(N919="základní",J919,0)</f>
        <v>0</v>
      </c>
      <c r="BF919" s="231">
        <f>IF(N919="snížená",J919,0)</f>
        <v>0</v>
      </c>
      <c r="BG919" s="231">
        <f>IF(N919="zákl. přenesená",J919,0)</f>
        <v>0</v>
      </c>
      <c r="BH919" s="231">
        <f>IF(N919="sníž. přenesená",J919,0)</f>
        <v>0</v>
      </c>
      <c r="BI919" s="231">
        <f>IF(N919="nulová",J919,0)</f>
        <v>0</v>
      </c>
      <c r="BJ919" s="18" t="s">
        <v>86</v>
      </c>
      <c r="BK919" s="231">
        <f>ROUND(I919*H919,2)</f>
        <v>0</v>
      </c>
      <c r="BL919" s="18" t="s">
        <v>198</v>
      </c>
      <c r="BM919" s="230" t="s">
        <v>1550</v>
      </c>
    </row>
    <row r="920" s="2" customFormat="1" ht="24.15" customHeight="1">
      <c r="A920" s="39"/>
      <c r="B920" s="40"/>
      <c r="C920" s="219" t="s">
        <v>1551</v>
      </c>
      <c r="D920" s="219" t="s">
        <v>193</v>
      </c>
      <c r="E920" s="220" t="s">
        <v>353</v>
      </c>
      <c r="F920" s="221" t="s">
        <v>354</v>
      </c>
      <c r="G920" s="222" t="s">
        <v>244</v>
      </c>
      <c r="H920" s="223">
        <v>0.31</v>
      </c>
      <c r="I920" s="224"/>
      <c r="J920" s="225">
        <f>ROUND(I920*H920,2)</f>
        <v>0</v>
      </c>
      <c r="K920" s="221" t="s">
        <v>197</v>
      </c>
      <c r="L920" s="45"/>
      <c r="M920" s="226" t="s">
        <v>1</v>
      </c>
      <c r="N920" s="227" t="s">
        <v>43</v>
      </c>
      <c r="O920" s="92"/>
      <c r="P920" s="228">
        <f>O920*H920</f>
        <v>0</v>
      </c>
      <c r="Q920" s="228">
        <v>0</v>
      </c>
      <c r="R920" s="228">
        <f>Q920*H920</f>
        <v>0</v>
      </c>
      <c r="S920" s="228">
        <v>0</v>
      </c>
      <c r="T920" s="229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30" t="s">
        <v>198</v>
      </c>
      <c r="AT920" s="230" t="s">
        <v>193</v>
      </c>
      <c r="AU920" s="230" t="s">
        <v>88</v>
      </c>
      <c r="AY920" s="18" t="s">
        <v>190</v>
      </c>
      <c r="BE920" s="231">
        <f>IF(N920="základní",J920,0)</f>
        <v>0</v>
      </c>
      <c r="BF920" s="231">
        <f>IF(N920="snížená",J920,0)</f>
        <v>0</v>
      </c>
      <c r="BG920" s="231">
        <f>IF(N920="zákl. přenesená",J920,0)</f>
        <v>0</v>
      </c>
      <c r="BH920" s="231">
        <f>IF(N920="sníž. přenesená",J920,0)</f>
        <v>0</v>
      </c>
      <c r="BI920" s="231">
        <f>IF(N920="nulová",J920,0)</f>
        <v>0</v>
      </c>
      <c r="BJ920" s="18" t="s">
        <v>86</v>
      </c>
      <c r="BK920" s="231">
        <f>ROUND(I920*H920,2)</f>
        <v>0</v>
      </c>
      <c r="BL920" s="18" t="s">
        <v>198</v>
      </c>
      <c r="BM920" s="230" t="s">
        <v>1552</v>
      </c>
    </row>
    <row r="921" s="12" customFormat="1" ht="22.8" customHeight="1">
      <c r="A921" s="12"/>
      <c r="B921" s="203"/>
      <c r="C921" s="204"/>
      <c r="D921" s="205" t="s">
        <v>77</v>
      </c>
      <c r="E921" s="217" t="s">
        <v>359</v>
      </c>
      <c r="F921" s="217" t="s">
        <v>360</v>
      </c>
      <c r="G921" s="204"/>
      <c r="H921" s="204"/>
      <c r="I921" s="207"/>
      <c r="J921" s="218">
        <f>BK921</f>
        <v>0</v>
      </c>
      <c r="K921" s="204"/>
      <c r="L921" s="209"/>
      <c r="M921" s="210"/>
      <c r="N921" s="211"/>
      <c r="O921" s="211"/>
      <c r="P921" s="212">
        <f>SUM(P922:P925)</f>
        <v>0</v>
      </c>
      <c r="Q921" s="211"/>
      <c r="R921" s="212">
        <f>SUM(R922:R925)</f>
        <v>0.0028999999999999998</v>
      </c>
      <c r="S921" s="211"/>
      <c r="T921" s="213">
        <f>SUM(T922:T925)</f>
        <v>0</v>
      </c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R921" s="214" t="s">
        <v>86</v>
      </c>
      <c r="AT921" s="215" t="s">
        <v>77</v>
      </c>
      <c r="AU921" s="215" t="s">
        <v>86</v>
      </c>
      <c r="AY921" s="214" t="s">
        <v>190</v>
      </c>
      <c r="BK921" s="216">
        <f>SUM(BK922:BK925)</f>
        <v>0</v>
      </c>
    </row>
    <row r="922" s="2" customFormat="1" ht="16.5" customHeight="1">
      <c r="A922" s="39"/>
      <c r="B922" s="40"/>
      <c r="C922" s="219" t="s">
        <v>1553</v>
      </c>
      <c r="D922" s="219" t="s">
        <v>193</v>
      </c>
      <c r="E922" s="220" t="s">
        <v>647</v>
      </c>
      <c r="F922" s="221" t="s">
        <v>648</v>
      </c>
      <c r="G922" s="222" t="s">
        <v>196</v>
      </c>
      <c r="H922" s="223">
        <v>2</v>
      </c>
      <c r="I922" s="224"/>
      <c r="J922" s="225">
        <f>ROUND(I922*H922,2)</f>
        <v>0</v>
      </c>
      <c r="K922" s="221" t="s">
        <v>1</v>
      </c>
      <c r="L922" s="45"/>
      <c r="M922" s="226" t="s">
        <v>1</v>
      </c>
      <c r="N922" s="227" t="s">
        <v>43</v>
      </c>
      <c r="O922" s="92"/>
      <c r="P922" s="228">
        <f>O922*H922</f>
        <v>0</v>
      </c>
      <c r="Q922" s="228">
        <v>0</v>
      </c>
      <c r="R922" s="228">
        <f>Q922*H922</f>
        <v>0</v>
      </c>
      <c r="S922" s="228">
        <v>0</v>
      </c>
      <c r="T922" s="229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30" t="s">
        <v>210</v>
      </c>
      <c r="AT922" s="230" t="s">
        <v>193</v>
      </c>
      <c r="AU922" s="230" t="s">
        <v>88</v>
      </c>
      <c r="AY922" s="18" t="s">
        <v>190</v>
      </c>
      <c r="BE922" s="231">
        <f>IF(N922="základní",J922,0)</f>
        <v>0</v>
      </c>
      <c r="BF922" s="231">
        <f>IF(N922="snížená",J922,0)</f>
        <v>0</v>
      </c>
      <c r="BG922" s="231">
        <f>IF(N922="zákl. přenesená",J922,0)</f>
        <v>0</v>
      </c>
      <c r="BH922" s="231">
        <f>IF(N922="sníž. přenesená",J922,0)</f>
        <v>0</v>
      </c>
      <c r="BI922" s="231">
        <f>IF(N922="nulová",J922,0)</f>
        <v>0</v>
      </c>
      <c r="BJ922" s="18" t="s">
        <v>86</v>
      </c>
      <c r="BK922" s="231">
        <f>ROUND(I922*H922,2)</f>
        <v>0</v>
      </c>
      <c r="BL922" s="18" t="s">
        <v>210</v>
      </c>
      <c r="BM922" s="230" t="s">
        <v>1554</v>
      </c>
    </row>
    <row r="923" s="2" customFormat="1" ht="24.15" customHeight="1">
      <c r="A923" s="39"/>
      <c r="B923" s="40"/>
      <c r="C923" s="219" t="s">
        <v>1555</v>
      </c>
      <c r="D923" s="219" t="s">
        <v>193</v>
      </c>
      <c r="E923" s="220" t="s">
        <v>627</v>
      </c>
      <c r="F923" s="221" t="s">
        <v>628</v>
      </c>
      <c r="G923" s="222" t="s">
        <v>196</v>
      </c>
      <c r="H923" s="223">
        <v>2</v>
      </c>
      <c r="I923" s="224"/>
      <c r="J923" s="225">
        <f>ROUND(I923*H923,2)</f>
        <v>0</v>
      </c>
      <c r="K923" s="221" t="s">
        <v>197</v>
      </c>
      <c r="L923" s="45"/>
      <c r="M923" s="226" t="s">
        <v>1</v>
      </c>
      <c r="N923" s="227" t="s">
        <v>43</v>
      </c>
      <c r="O923" s="92"/>
      <c r="P923" s="228">
        <f>O923*H923</f>
        <v>0</v>
      </c>
      <c r="Q923" s="228">
        <v>0.00069999999999999999</v>
      </c>
      <c r="R923" s="228">
        <f>Q923*H923</f>
        <v>0.0014</v>
      </c>
      <c r="S923" s="228">
        <v>0</v>
      </c>
      <c r="T923" s="229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30" t="s">
        <v>210</v>
      </c>
      <c r="AT923" s="230" t="s">
        <v>193</v>
      </c>
      <c r="AU923" s="230" t="s">
        <v>88</v>
      </c>
      <c r="AY923" s="18" t="s">
        <v>190</v>
      </c>
      <c r="BE923" s="231">
        <f>IF(N923="základní",J923,0)</f>
        <v>0</v>
      </c>
      <c r="BF923" s="231">
        <f>IF(N923="snížená",J923,0)</f>
        <v>0</v>
      </c>
      <c r="BG923" s="231">
        <f>IF(N923="zákl. přenesená",J923,0)</f>
        <v>0</v>
      </c>
      <c r="BH923" s="231">
        <f>IF(N923="sníž. přenesená",J923,0)</f>
        <v>0</v>
      </c>
      <c r="BI923" s="231">
        <f>IF(N923="nulová",J923,0)</f>
        <v>0</v>
      </c>
      <c r="BJ923" s="18" t="s">
        <v>86</v>
      </c>
      <c r="BK923" s="231">
        <f>ROUND(I923*H923,2)</f>
        <v>0</v>
      </c>
      <c r="BL923" s="18" t="s">
        <v>210</v>
      </c>
      <c r="BM923" s="230" t="s">
        <v>1556</v>
      </c>
    </row>
    <row r="924" s="2" customFormat="1" ht="16.5" customHeight="1">
      <c r="A924" s="39"/>
      <c r="B924" s="40"/>
      <c r="C924" s="255" t="s">
        <v>1557</v>
      </c>
      <c r="D924" s="255" t="s">
        <v>299</v>
      </c>
      <c r="E924" s="256" t="s">
        <v>1558</v>
      </c>
      <c r="F924" s="257" t="s">
        <v>1559</v>
      </c>
      <c r="G924" s="258" t="s">
        <v>196</v>
      </c>
      <c r="H924" s="259">
        <v>1</v>
      </c>
      <c r="I924" s="260"/>
      <c r="J924" s="261">
        <f>ROUND(I924*H924,2)</f>
        <v>0</v>
      </c>
      <c r="K924" s="257" t="s">
        <v>1</v>
      </c>
      <c r="L924" s="262"/>
      <c r="M924" s="263" t="s">
        <v>1</v>
      </c>
      <c r="N924" s="264" t="s">
        <v>43</v>
      </c>
      <c r="O924" s="92"/>
      <c r="P924" s="228">
        <f>O924*H924</f>
        <v>0</v>
      </c>
      <c r="Q924" s="228">
        <v>0</v>
      </c>
      <c r="R924" s="228">
        <f>Q924*H924</f>
        <v>0</v>
      </c>
      <c r="S924" s="228">
        <v>0</v>
      </c>
      <c r="T924" s="229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30" t="s">
        <v>202</v>
      </c>
      <c r="AT924" s="230" t="s">
        <v>299</v>
      </c>
      <c r="AU924" s="230" t="s">
        <v>88</v>
      </c>
      <c r="AY924" s="18" t="s">
        <v>190</v>
      </c>
      <c r="BE924" s="231">
        <f>IF(N924="základní",J924,0)</f>
        <v>0</v>
      </c>
      <c r="BF924" s="231">
        <f>IF(N924="snížená",J924,0)</f>
        <v>0</v>
      </c>
      <c r="BG924" s="231">
        <f>IF(N924="zákl. přenesená",J924,0)</f>
        <v>0</v>
      </c>
      <c r="BH924" s="231">
        <f>IF(N924="sníž. přenesená",J924,0)</f>
        <v>0</v>
      </c>
      <c r="BI924" s="231">
        <f>IF(N924="nulová",J924,0)</f>
        <v>0</v>
      </c>
      <c r="BJ924" s="18" t="s">
        <v>86</v>
      </c>
      <c r="BK924" s="231">
        <f>ROUND(I924*H924,2)</f>
        <v>0</v>
      </c>
      <c r="BL924" s="18" t="s">
        <v>210</v>
      </c>
      <c r="BM924" s="230" t="s">
        <v>1560</v>
      </c>
    </row>
    <row r="925" s="2" customFormat="1" ht="16.5" customHeight="1">
      <c r="A925" s="39"/>
      <c r="B925" s="40"/>
      <c r="C925" s="255" t="s">
        <v>1561</v>
      </c>
      <c r="D925" s="255" t="s">
        <v>299</v>
      </c>
      <c r="E925" s="256" t="s">
        <v>1562</v>
      </c>
      <c r="F925" s="257" t="s">
        <v>1563</v>
      </c>
      <c r="G925" s="258" t="s">
        <v>196</v>
      </c>
      <c r="H925" s="259">
        <v>1</v>
      </c>
      <c r="I925" s="260"/>
      <c r="J925" s="261">
        <f>ROUND(I925*H925,2)</f>
        <v>0</v>
      </c>
      <c r="K925" s="257" t="s">
        <v>197</v>
      </c>
      <c r="L925" s="262"/>
      <c r="M925" s="263" t="s">
        <v>1</v>
      </c>
      <c r="N925" s="264" t="s">
        <v>43</v>
      </c>
      <c r="O925" s="92"/>
      <c r="P925" s="228">
        <f>O925*H925</f>
        <v>0</v>
      </c>
      <c r="Q925" s="228">
        <v>0.0015</v>
      </c>
      <c r="R925" s="228">
        <f>Q925*H925</f>
        <v>0.0015</v>
      </c>
      <c r="S925" s="228">
        <v>0</v>
      </c>
      <c r="T925" s="229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30" t="s">
        <v>202</v>
      </c>
      <c r="AT925" s="230" t="s">
        <v>299</v>
      </c>
      <c r="AU925" s="230" t="s">
        <v>88</v>
      </c>
      <c r="AY925" s="18" t="s">
        <v>190</v>
      </c>
      <c r="BE925" s="231">
        <f>IF(N925="základní",J925,0)</f>
        <v>0</v>
      </c>
      <c r="BF925" s="231">
        <f>IF(N925="snížená",J925,0)</f>
        <v>0</v>
      </c>
      <c r="BG925" s="231">
        <f>IF(N925="zákl. přenesená",J925,0)</f>
        <v>0</v>
      </c>
      <c r="BH925" s="231">
        <f>IF(N925="sníž. přenesená",J925,0)</f>
        <v>0</v>
      </c>
      <c r="BI925" s="231">
        <f>IF(N925="nulová",J925,0)</f>
        <v>0</v>
      </c>
      <c r="BJ925" s="18" t="s">
        <v>86</v>
      </c>
      <c r="BK925" s="231">
        <f>ROUND(I925*H925,2)</f>
        <v>0</v>
      </c>
      <c r="BL925" s="18" t="s">
        <v>210</v>
      </c>
      <c r="BM925" s="230" t="s">
        <v>1564</v>
      </c>
    </row>
    <row r="926" s="12" customFormat="1" ht="22.8" customHeight="1">
      <c r="A926" s="12"/>
      <c r="B926" s="203"/>
      <c r="C926" s="204"/>
      <c r="D926" s="205" t="s">
        <v>77</v>
      </c>
      <c r="E926" s="217" t="s">
        <v>369</v>
      </c>
      <c r="F926" s="217" t="s">
        <v>370</v>
      </c>
      <c r="G926" s="204"/>
      <c r="H926" s="204"/>
      <c r="I926" s="207"/>
      <c r="J926" s="218">
        <f>BK926</f>
        <v>0</v>
      </c>
      <c r="K926" s="204"/>
      <c r="L926" s="209"/>
      <c r="M926" s="210"/>
      <c r="N926" s="211"/>
      <c r="O926" s="211"/>
      <c r="P926" s="212">
        <f>P927</f>
        <v>0</v>
      </c>
      <c r="Q926" s="211"/>
      <c r="R926" s="212">
        <f>R927</f>
        <v>0</v>
      </c>
      <c r="S926" s="211"/>
      <c r="T926" s="213">
        <f>T927</f>
        <v>0</v>
      </c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R926" s="214" t="s">
        <v>86</v>
      </c>
      <c r="AT926" s="215" t="s">
        <v>77</v>
      </c>
      <c r="AU926" s="215" t="s">
        <v>86</v>
      </c>
      <c r="AY926" s="214" t="s">
        <v>190</v>
      </c>
      <c r="BK926" s="216">
        <f>BK927</f>
        <v>0</v>
      </c>
    </row>
    <row r="927" s="2" customFormat="1" ht="24.15" customHeight="1">
      <c r="A927" s="39"/>
      <c r="B927" s="40"/>
      <c r="C927" s="219" t="s">
        <v>1565</v>
      </c>
      <c r="D927" s="219" t="s">
        <v>193</v>
      </c>
      <c r="E927" s="220" t="s">
        <v>372</v>
      </c>
      <c r="F927" s="221" t="s">
        <v>373</v>
      </c>
      <c r="G927" s="222" t="s">
        <v>292</v>
      </c>
      <c r="H927" s="223">
        <v>51.810000000000002</v>
      </c>
      <c r="I927" s="224"/>
      <c r="J927" s="225">
        <f>ROUND(I927*H927,2)</f>
        <v>0</v>
      </c>
      <c r="K927" s="221" t="s">
        <v>197</v>
      </c>
      <c r="L927" s="45"/>
      <c r="M927" s="226" t="s">
        <v>1</v>
      </c>
      <c r="N927" s="227" t="s">
        <v>43</v>
      </c>
      <c r="O927" s="92"/>
      <c r="P927" s="228">
        <f>O927*H927</f>
        <v>0</v>
      </c>
      <c r="Q927" s="228">
        <v>0</v>
      </c>
      <c r="R927" s="228">
        <f>Q927*H927</f>
        <v>0</v>
      </c>
      <c r="S927" s="228">
        <v>0</v>
      </c>
      <c r="T927" s="229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30" t="s">
        <v>210</v>
      </c>
      <c r="AT927" s="230" t="s">
        <v>193</v>
      </c>
      <c r="AU927" s="230" t="s">
        <v>88</v>
      </c>
      <c r="AY927" s="18" t="s">
        <v>190</v>
      </c>
      <c r="BE927" s="231">
        <f>IF(N927="základní",J927,0)</f>
        <v>0</v>
      </c>
      <c r="BF927" s="231">
        <f>IF(N927="snížená",J927,0)</f>
        <v>0</v>
      </c>
      <c r="BG927" s="231">
        <f>IF(N927="zákl. přenesená",J927,0)</f>
        <v>0</v>
      </c>
      <c r="BH927" s="231">
        <f>IF(N927="sníž. přenesená",J927,0)</f>
        <v>0</v>
      </c>
      <c r="BI927" s="231">
        <f>IF(N927="nulová",J927,0)</f>
        <v>0</v>
      </c>
      <c r="BJ927" s="18" t="s">
        <v>86</v>
      </c>
      <c r="BK927" s="231">
        <f>ROUND(I927*H927,2)</f>
        <v>0</v>
      </c>
      <c r="BL927" s="18" t="s">
        <v>210</v>
      </c>
      <c r="BM927" s="230" t="s">
        <v>1566</v>
      </c>
    </row>
    <row r="928" s="12" customFormat="1" ht="22.8" customHeight="1">
      <c r="A928" s="12"/>
      <c r="B928" s="203"/>
      <c r="C928" s="204"/>
      <c r="D928" s="205" t="s">
        <v>77</v>
      </c>
      <c r="E928" s="217" t="s">
        <v>383</v>
      </c>
      <c r="F928" s="217" t="s">
        <v>384</v>
      </c>
      <c r="G928" s="204"/>
      <c r="H928" s="204"/>
      <c r="I928" s="207"/>
      <c r="J928" s="218">
        <f>BK928</f>
        <v>0</v>
      </c>
      <c r="K928" s="204"/>
      <c r="L928" s="209"/>
      <c r="M928" s="210"/>
      <c r="N928" s="211"/>
      <c r="O928" s="211"/>
      <c r="P928" s="212">
        <f>P929</f>
        <v>0</v>
      </c>
      <c r="Q928" s="211"/>
      <c r="R928" s="212">
        <f>R929</f>
        <v>0</v>
      </c>
      <c r="S928" s="211"/>
      <c r="T928" s="213">
        <f>T929</f>
        <v>0</v>
      </c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R928" s="214" t="s">
        <v>86</v>
      </c>
      <c r="AT928" s="215" t="s">
        <v>77</v>
      </c>
      <c r="AU928" s="215" t="s">
        <v>86</v>
      </c>
      <c r="AY928" s="214" t="s">
        <v>190</v>
      </c>
      <c r="BK928" s="216">
        <f>BK929</f>
        <v>0</v>
      </c>
    </row>
    <row r="929" s="2" customFormat="1" ht="24.15" customHeight="1">
      <c r="A929" s="39"/>
      <c r="B929" s="40"/>
      <c r="C929" s="219" t="s">
        <v>675</v>
      </c>
      <c r="D929" s="219" t="s">
        <v>193</v>
      </c>
      <c r="E929" s="220" t="s">
        <v>386</v>
      </c>
      <c r="F929" s="221" t="s">
        <v>387</v>
      </c>
      <c r="G929" s="222" t="s">
        <v>244</v>
      </c>
      <c r="H929" s="223">
        <v>65.816999999999993</v>
      </c>
      <c r="I929" s="224"/>
      <c r="J929" s="225">
        <f>ROUND(I929*H929,2)</f>
        <v>0</v>
      </c>
      <c r="K929" s="221" t="s">
        <v>197</v>
      </c>
      <c r="L929" s="45"/>
      <c r="M929" s="226" t="s">
        <v>1</v>
      </c>
      <c r="N929" s="227" t="s">
        <v>43</v>
      </c>
      <c r="O929" s="92"/>
      <c r="P929" s="228">
        <f>O929*H929</f>
        <v>0</v>
      </c>
      <c r="Q929" s="228">
        <v>0</v>
      </c>
      <c r="R929" s="228">
        <f>Q929*H929</f>
        <v>0</v>
      </c>
      <c r="S929" s="228">
        <v>0</v>
      </c>
      <c r="T929" s="229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30" t="s">
        <v>210</v>
      </c>
      <c r="AT929" s="230" t="s">
        <v>193</v>
      </c>
      <c r="AU929" s="230" t="s">
        <v>88</v>
      </c>
      <c r="AY929" s="18" t="s">
        <v>190</v>
      </c>
      <c r="BE929" s="231">
        <f>IF(N929="základní",J929,0)</f>
        <v>0</v>
      </c>
      <c r="BF929" s="231">
        <f>IF(N929="snížená",J929,0)</f>
        <v>0</v>
      </c>
      <c r="BG929" s="231">
        <f>IF(N929="zákl. přenesená",J929,0)</f>
        <v>0</v>
      </c>
      <c r="BH929" s="231">
        <f>IF(N929="sníž. přenesená",J929,0)</f>
        <v>0</v>
      </c>
      <c r="BI929" s="231">
        <f>IF(N929="nulová",J929,0)</f>
        <v>0</v>
      </c>
      <c r="BJ929" s="18" t="s">
        <v>86</v>
      </c>
      <c r="BK929" s="231">
        <f>ROUND(I929*H929,2)</f>
        <v>0</v>
      </c>
      <c r="BL929" s="18" t="s">
        <v>210</v>
      </c>
      <c r="BM929" s="230" t="s">
        <v>1567</v>
      </c>
    </row>
    <row r="930" s="12" customFormat="1" ht="22.8" customHeight="1">
      <c r="A930" s="12"/>
      <c r="B930" s="203"/>
      <c r="C930" s="204"/>
      <c r="D930" s="205" t="s">
        <v>77</v>
      </c>
      <c r="E930" s="217" t="s">
        <v>680</v>
      </c>
      <c r="F930" s="217" t="s">
        <v>681</v>
      </c>
      <c r="G930" s="204"/>
      <c r="H930" s="204"/>
      <c r="I930" s="207"/>
      <c r="J930" s="218">
        <f>BK930</f>
        <v>0</v>
      </c>
      <c r="K930" s="204"/>
      <c r="L930" s="209"/>
      <c r="M930" s="210"/>
      <c r="N930" s="211"/>
      <c r="O930" s="211"/>
      <c r="P930" s="212">
        <f>P931</f>
        <v>0</v>
      </c>
      <c r="Q930" s="211"/>
      <c r="R930" s="212">
        <f>R931</f>
        <v>0</v>
      </c>
      <c r="S930" s="211"/>
      <c r="T930" s="213">
        <f>T931</f>
        <v>0</v>
      </c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R930" s="214" t="s">
        <v>86</v>
      </c>
      <c r="AT930" s="215" t="s">
        <v>77</v>
      </c>
      <c r="AU930" s="215" t="s">
        <v>86</v>
      </c>
      <c r="AY930" s="214" t="s">
        <v>190</v>
      </c>
      <c r="BK930" s="216">
        <f>BK931</f>
        <v>0</v>
      </c>
    </row>
    <row r="931" s="2" customFormat="1" ht="16.5" customHeight="1">
      <c r="A931" s="39"/>
      <c r="B931" s="40"/>
      <c r="C931" s="219" t="s">
        <v>1568</v>
      </c>
      <c r="D931" s="219" t="s">
        <v>193</v>
      </c>
      <c r="E931" s="220" t="s">
        <v>683</v>
      </c>
      <c r="F931" s="221" t="s">
        <v>684</v>
      </c>
      <c r="G931" s="222" t="s">
        <v>377</v>
      </c>
      <c r="H931" s="223">
        <v>1</v>
      </c>
      <c r="I931" s="224"/>
      <c r="J931" s="225">
        <f>ROUND(I931*H931,2)</f>
        <v>0</v>
      </c>
      <c r="K931" s="221" t="s">
        <v>1</v>
      </c>
      <c r="L931" s="45"/>
      <c r="M931" s="270" t="s">
        <v>1</v>
      </c>
      <c r="N931" s="271" t="s">
        <v>43</v>
      </c>
      <c r="O931" s="272"/>
      <c r="P931" s="273">
        <f>O931*H931</f>
        <v>0</v>
      </c>
      <c r="Q931" s="273">
        <v>0</v>
      </c>
      <c r="R931" s="273">
        <f>Q931*H931</f>
        <v>0</v>
      </c>
      <c r="S931" s="273">
        <v>0</v>
      </c>
      <c r="T931" s="274">
        <f>S931*H931</f>
        <v>0</v>
      </c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R931" s="230" t="s">
        <v>210</v>
      </c>
      <c r="AT931" s="230" t="s">
        <v>193</v>
      </c>
      <c r="AU931" s="230" t="s">
        <v>88</v>
      </c>
      <c r="AY931" s="18" t="s">
        <v>190</v>
      </c>
      <c r="BE931" s="231">
        <f>IF(N931="základní",J931,0)</f>
        <v>0</v>
      </c>
      <c r="BF931" s="231">
        <f>IF(N931="snížená",J931,0)</f>
        <v>0</v>
      </c>
      <c r="BG931" s="231">
        <f>IF(N931="zákl. přenesená",J931,0)</f>
        <v>0</v>
      </c>
      <c r="BH931" s="231">
        <f>IF(N931="sníž. přenesená",J931,0)</f>
        <v>0</v>
      </c>
      <c r="BI931" s="231">
        <f>IF(N931="nulová",J931,0)</f>
        <v>0</v>
      </c>
      <c r="BJ931" s="18" t="s">
        <v>86</v>
      </c>
      <c r="BK931" s="231">
        <f>ROUND(I931*H931,2)</f>
        <v>0</v>
      </c>
      <c r="BL931" s="18" t="s">
        <v>210</v>
      </c>
      <c r="BM931" s="230" t="s">
        <v>1569</v>
      </c>
    </row>
    <row r="932" s="2" customFormat="1" ht="6.96" customHeight="1">
      <c r="A932" s="39"/>
      <c r="B932" s="67"/>
      <c r="C932" s="68"/>
      <c r="D932" s="68"/>
      <c r="E932" s="68"/>
      <c r="F932" s="68"/>
      <c r="G932" s="68"/>
      <c r="H932" s="68"/>
      <c r="I932" s="68"/>
      <c r="J932" s="68"/>
      <c r="K932" s="68"/>
      <c r="L932" s="45"/>
      <c r="M932" s="39"/>
      <c r="O932" s="39"/>
      <c r="P932" s="39"/>
      <c r="Q932" s="39"/>
      <c r="R932" s="39"/>
      <c r="S932" s="39"/>
      <c r="T932" s="39"/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</row>
  </sheetData>
  <sheetProtection sheet="1" autoFilter="0" formatColumns="0" formatRows="0" objects="1" scenarios="1" spinCount="100000" saltValue="WjR1mrmWHBJHfsQE7q+zDC6RPalZSNTFcFB1s/Qqh8eYgD/DXWFM0tHHJWj4MLp68sEkC1CcrVDrvUtpYFAt6w==" hashValue="DQxSPEDFZ5XflIut7TX4T3VTG1TMCYRSd15okYRLFINuv7M2/DOxQrsTxCkFjJMWRv+adB4UvT+RKbQwZPyTDw==" algorithmName="SHA-512" password="CC35"/>
  <autoFilter ref="C264:K931"/>
  <mergeCells count="9">
    <mergeCell ref="E7:H7"/>
    <mergeCell ref="E9:H9"/>
    <mergeCell ref="E18:H18"/>
    <mergeCell ref="E27:H27"/>
    <mergeCell ref="E85:H85"/>
    <mergeCell ref="E87:H87"/>
    <mergeCell ref="E255:H255"/>
    <mergeCell ref="E257:H25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1570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ROUND((SUM(BE122:BE172)),  2)</f>
        <v>0</v>
      </c>
      <c r="G33" s="39"/>
      <c r="H33" s="39"/>
      <c r="I33" s="156">
        <v>0.20999999999999999</v>
      </c>
      <c r="J33" s="155">
        <f>ROUND(((SUM(BE122:BE172))*I33),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ROUND((SUM(BF122:BF172)),  2)</f>
        <v>0</v>
      </c>
      <c r="G34" s="39"/>
      <c r="H34" s="39"/>
      <c r="I34" s="156">
        <v>0.12</v>
      </c>
      <c r="J34" s="155">
        <f>ROUND(((SUM(BF122:BF172))*I34),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ROUND((SUM(BG122:BG172)),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ROUND((SUM(BH122:BH172)),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ROUND((SUM(BI122:BI172)),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D.1.4.a - ZTI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1571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1572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1573</v>
      </c>
      <c r="E99" s="189"/>
      <c r="F99" s="189"/>
      <c r="G99" s="189"/>
      <c r="H99" s="189"/>
      <c r="I99" s="189"/>
      <c r="J99" s="190">
        <f>J148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1574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1575</v>
      </c>
      <c r="E101" s="189"/>
      <c r="F101" s="189"/>
      <c r="G101" s="189"/>
      <c r="H101" s="189"/>
      <c r="I101" s="189"/>
      <c r="J101" s="190">
        <f>J167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1576</v>
      </c>
      <c r="E102" s="183"/>
      <c r="F102" s="183"/>
      <c r="G102" s="183"/>
      <c r="H102" s="183"/>
      <c r="I102" s="183"/>
      <c r="J102" s="184">
        <f>J170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175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Úpravy veřejného parteru a zahrady objektů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D.1.4.a - ZTI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Husova 69 a 110 - 113</v>
      </c>
      <c r="G116" s="41"/>
      <c r="H116" s="41"/>
      <c r="I116" s="33" t="s">
        <v>22</v>
      </c>
      <c r="J116" s="80" t="str">
        <f>IF(J12="","",J12)</f>
        <v>15. 5. 2024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Ing. Arch. Jakub Našinec</v>
      </c>
      <c r="G118" s="41"/>
      <c r="H118" s="41"/>
      <c r="I118" s="33" t="s">
        <v>30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33</v>
      </c>
      <c r="J119" s="37" t="str">
        <f>E24</f>
        <v>QSB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176</v>
      </c>
      <c r="D121" s="195" t="s">
        <v>63</v>
      </c>
      <c r="E121" s="195" t="s">
        <v>59</v>
      </c>
      <c r="F121" s="195" t="s">
        <v>60</v>
      </c>
      <c r="G121" s="195" t="s">
        <v>177</v>
      </c>
      <c r="H121" s="195" t="s">
        <v>178</v>
      </c>
      <c r="I121" s="195" t="s">
        <v>179</v>
      </c>
      <c r="J121" s="195" t="s">
        <v>127</v>
      </c>
      <c r="K121" s="196" t="s">
        <v>180</v>
      </c>
      <c r="L121" s="197"/>
      <c r="M121" s="101" t="s">
        <v>1</v>
      </c>
      <c r="N121" s="102" t="s">
        <v>42</v>
      </c>
      <c r="O121" s="102" t="s">
        <v>181</v>
      </c>
      <c r="P121" s="102" t="s">
        <v>182</v>
      </c>
      <c r="Q121" s="102" t="s">
        <v>183</v>
      </c>
      <c r="R121" s="102" t="s">
        <v>184</v>
      </c>
      <c r="S121" s="102" t="s">
        <v>185</v>
      </c>
      <c r="T121" s="103" t="s">
        <v>186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187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P123+P170</f>
        <v>0</v>
      </c>
      <c r="Q122" s="105"/>
      <c r="R122" s="200">
        <f>R123+R170</f>
        <v>188.93266878859998</v>
      </c>
      <c r="S122" s="105"/>
      <c r="T122" s="201">
        <f>T123+T170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129</v>
      </c>
      <c r="BK122" s="202">
        <f>BK123+BK170</f>
        <v>0</v>
      </c>
    </row>
    <row r="123" s="12" customFormat="1" ht="25.92" customHeight="1">
      <c r="A123" s="12"/>
      <c r="B123" s="203"/>
      <c r="C123" s="204"/>
      <c r="D123" s="205" t="s">
        <v>77</v>
      </c>
      <c r="E123" s="206" t="s">
        <v>1577</v>
      </c>
      <c r="F123" s="206" t="s">
        <v>1578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P124+P148+P152+P167</f>
        <v>0</v>
      </c>
      <c r="Q123" s="211"/>
      <c r="R123" s="212">
        <f>R124+R148+R152+R167</f>
        <v>188.93266878859998</v>
      </c>
      <c r="S123" s="211"/>
      <c r="T123" s="213">
        <f>T124+T148+T152+T167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86</v>
      </c>
      <c r="AT123" s="215" t="s">
        <v>77</v>
      </c>
      <c r="AU123" s="215" t="s">
        <v>78</v>
      </c>
      <c r="AY123" s="214" t="s">
        <v>190</v>
      </c>
      <c r="BK123" s="216">
        <f>BK124+BK148+BK152+BK167</f>
        <v>0</v>
      </c>
    </row>
    <row r="124" s="12" customFormat="1" ht="22.8" customHeight="1">
      <c r="A124" s="12"/>
      <c r="B124" s="203"/>
      <c r="C124" s="204"/>
      <c r="D124" s="205" t="s">
        <v>77</v>
      </c>
      <c r="E124" s="217" t="s">
        <v>86</v>
      </c>
      <c r="F124" s="217" t="s">
        <v>1579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SUM(P125:P147)</f>
        <v>0</v>
      </c>
      <c r="Q124" s="211"/>
      <c r="R124" s="212">
        <f>SUM(R125:R147)</f>
        <v>156.20431679999999</v>
      </c>
      <c r="S124" s="211"/>
      <c r="T124" s="213">
        <f>SUM(T125:T147)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86</v>
      </c>
      <c r="AT124" s="215" t="s">
        <v>77</v>
      </c>
      <c r="AU124" s="215" t="s">
        <v>86</v>
      </c>
      <c r="AY124" s="214" t="s">
        <v>190</v>
      </c>
      <c r="BK124" s="216">
        <f>SUM(BK125:BK147)</f>
        <v>0</v>
      </c>
    </row>
    <row r="125" s="2" customFormat="1" ht="33" customHeight="1">
      <c r="A125" s="39"/>
      <c r="B125" s="40"/>
      <c r="C125" s="219" t="s">
        <v>86</v>
      </c>
      <c r="D125" s="219" t="s">
        <v>193</v>
      </c>
      <c r="E125" s="220" t="s">
        <v>1580</v>
      </c>
      <c r="F125" s="221" t="s">
        <v>1581</v>
      </c>
      <c r="G125" s="222" t="s">
        <v>224</v>
      </c>
      <c r="H125" s="223">
        <v>324</v>
      </c>
      <c r="I125" s="224"/>
      <c r="J125" s="225">
        <f>ROUND(I125*H125,2)</f>
        <v>0</v>
      </c>
      <c r="K125" s="221" t="s">
        <v>197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210</v>
      </c>
      <c r="AT125" s="230" t="s">
        <v>193</v>
      </c>
      <c r="AU125" s="230" t="s">
        <v>88</v>
      </c>
      <c r="AY125" s="18" t="s">
        <v>190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210</v>
      </c>
      <c r="BM125" s="230" t="s">
        <v>88</v>
      </c>
    </row>
    <row r="126" s="13" customFormat="1">
      <c r="A126" s="13"/>
      <c r="B126" s="232"/>
      <c r="C126" s="233"/>
      <c r="D126" s="234" t="s">
        <v>218</v>
      </c>
      <c r="E126" s="235" t="s">
        <v>1</v>
      </c>
      <c r="F126" s="236" t="s">
        <v>1582</v>
      </c>
      <c r="G126" s="233"/>
      <c r="H126" s="237">
        <v>324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218</v>
      </c>
      <c r="AU126" s="243" t="s">
        <v>88</v>
      </c>
      <c r="AV126" s="13" t="s">
        <v>88</v>
      </c>
      <c r="AW126" s="13" t="s">
        <v>32</v>
      </c>
      <c r="AX126" s="13" t="s">
        <v>78</v>
      </c>
      <c r="AY126" s="243" t="s">
        <v>190</v>
      </c>
    </row>
    <row r="127" s="14" customFormat="1">
      <c r="A127" s="14"/>
      <c r="B127" s="244"/>
      <c r="C127" s="245"/>
      <c r="D127" s="234" t="s">
        <v>218</v>
      </c>
      <c r="E127" s="246" t="s">
        <v>1</v>
      </c>
      <c r="F127" s="247" t="s">
        <v>221</v>
      </c>
      <c r="G127" s="245"/>
      <c r="H127" s="248">
        <v>324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218</v>
      </c>
      <c r="AU127" s="254" t="s">
        <v>88</v>
      </c>
      <c r="AV127" s="14" t="s">
        <v>210</v>
      </c>
      <c r="AW127" s="14" t="s">
        <v>32</v>
      </c>
      <c r="AX127" s="14" t="s">
        <v>86</v>
      </c>
      <c r="AY127" s="254" t="s">
        <v>190</v>
      </c>
    </row>
    <row r="128" s="2" customFormat="1" ht="24.15" customHeight="1">
      <c r="A128" s="39"/>
      <c r="B128" s="40"/>
      <c r="C128" s="219" t="s">
        <v>88</v>
      </c>
      <c r="D128" s="219" t="s">
        <v>193</v>
      </c>
      <c r="E128" s="220" t="s">
        <v>1583</v>
      </c>
      <c r="F128" s="221" t="s">
        <v>1584</v>
      </c>
      <c r="G128" s="222" t="s">
        <v>292</v>
      </c>
      <c r="H128" s="223">
        <v>240</v>
      </c>
      <c r="I128" s="224"/>
      <c r="J128" s="225">
        <f>ROUND(I128*H128,2)</f>
        <v>0</v>
      </c>
      <c r="K128" s="221" t="s">
        <v>197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0.00085132000000000003</v>
      </c>
      <c r="R128" s="228">
        <f>Q128*H128</f>
        <v>0.20431680000000002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210</v>
      </c>
      <c r="AT128" s="230" t="s">
        <v>193</v>
      </c>
      <c r="AU128" s="230" t="s">
        <v>88</v>
      </c>
      <c r="AY128" s="18" t="s">
        <v>190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210</v>
      </c>
      <c r="BM128" s="230" t="s">
        <v>199</v>
      </c>
    </row>
    <row r="129" s="13" customFormat="1">
      <c r="A129" s="13"/>
      <c r="B129" s="232"/>
      <c r="C129" s="233"/>
      <c r="D129" s="234" t="s">
        <v>218</v>
      </c>
      <c r="E129" s="235" t="s">
        <v>1</v>
      </c>
      <c r="F129" s="236" t="s">
        <v>1585</v>
      </c>
      <c r="G129" s="233"/>
      <c r="H129" s="237">
        <v>240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218</v>
      </c>
      <c r="AU129" s="243" t="s">
        <v>88</v>
      </c>
      <c r="AV129" s="13" t="s">
        <v>88</v>
      </c>
      <c r="AW129" s="13" t="s">
        <v>32</v>
      </c>
      <c r="AX129" s="13" t="s">
        <v>78</v>
      </c>
      <c r="AY129" s="243" t="s">
        <v>190</v>
      </c>
    </row>
    <row r="130" s="14" customFormat="1">
      <c r="A130" s="14"/>
      <c r="B130" s="244"/>
      <c r="C130" s="245"/>
      <c r="D130" s="234" t="s">
        <v>218</v>
      </c>
      <c r="E130" s="246" t="s">
        <v>1</v>
      </c>
      <c r="F130" s="247" t="s">
        <v>221</v>
      </c>
      <c r="G130" s="245"/>
      <c r="H130" s="248">
        <v>240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218</v>
      </c>
      <c r="AU130" s="254" t="s">
        <v>88</v>
      </c>
      <c r="AV130" s="14" t="s">
        <v>210</v>
      </c>
      <c r="AW130" s="14" t="s">
        <v>32</v>
      </c>
      <c r="AX130" s="14" t="s">
        <v>86</v>
      </c>
      <c r="AY130" s="254" t="s">
        <v>190</v>
      </c>
    </row>
    <row r="131" s="2" customFormat="1" ht="24.15" customHeight="1">
      <c r="A131" s="39"/>
      <c r="B131" s="40"/>
      <c r="C131" s="219" t="s">
        <v>203</v>
      </c>
      <c r="D131" s="219" t="s">
        <v>193</v>
      </c>
      <c r="E131" s="220" t="s">
        <v>1586</v>
      </c>
      <c r="F131" s="221" t="s">
        <v>1587</v>
      </c>
      <c r="G131" s="222" t="s">
        <v>292</v>
      </c>
      <c r="H131" s="223">
        <v>240</v>
      </c>
      <c r="I131" s="224"/>
      <c r="J131" s="225">
        <f>ROUND(I131*H131,2)</f>
        <v>0</v>
      </c>
      <c r="K131" s="221" t="s">
        <v>197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210</v>
      </c>
      <c r="AT131" s="230" t="s">
        <v>193</v>
      </c>
      <c r="AU131" s="230" t="s">
        <v>88</v>
      </c>
      <c r="AY131" s="18" t="s">
        <v>190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210</v>
      </c>
      <c r="BM131" s="230" t="s">
        <v>202</v>
      </c>
    </row>
    <row r="132" s="2" customFormat="1" ht="37.8" customHeight="1">
      <c r="A132" s="39"/>
      <c r="B132" s="40"/>
      <c r="C132" s="219" t="s">
        <v>210</v>
      </c>
      <c r="D132" s="219" t="s">
        <v>193</v>
      </c>
      <c r="E132" s="220" t="s">
        <v>1588</v>
      </c>
      <c r="F132" s="221" t="s">
        <v>1589</v>
      </c>
      <c r="G132" s="222" t="s">
        <v>224</v>
      </c>
      <c r="H132" s="223">
        <v>458.39999999999998</v>
      </c>
      <c r="I132" s="224"/>
      <c r="J132" s="225">
        <f>ROUND(I132*H132,2)</f>
        <v>0</v>
      </c>
      <c r="K132" s="221" t="s">
        <v>197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210</v>
      </c>
      <c r="AT132" s="230" t="s">
        <v>193</v>
      </c>
      <c r="AU132" s="230" t="s">
        <v>88</v>
      </c>
      <c r="AY132" s="18" t="s">
        <v>190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210</v>
      </c>
      <c r="BM132" s="230" t="s">
        <v>8</v>
      </c>
    </row>
    <row r="133" s="2" customFormat="1" ht="37.8" customHeight="1">
      <c r="A133" s="39"/>
      <c r="B133" s="40"/>
      <c r="C133" s="219" t="s">
        <v>215</v>
      </c>
      <c r="D133" s="219" t="s">
        <v>193</v>
      </c>
      <c r="E133" s="220" t="s">
        <v>1590</v>
      </c>
      <c r="F133" s="221" t="s">
        <v>1591</v>
      </c>
      <c r="G133" s="222" t="s">
        <v>224</v>
      </c>
      <c r="H133" s="223">
        <v>94.799999999999997</v>
      </c>
      <c r="I133" s="224"/>
      <c r="J133" s="225">
        <f>ROUND(I133*H133,2)</f>
        <v>0</v>
      </c>
      <c r="K133" s="221" t="s">
        <v>197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210</v>
      </c>
      <c r="AT133" s="230" t="s">
        <v>193</v>
      </c>
      <c r="AU133" s="230" t="s">
        <v>88</v>
      </c>
      <c r="AY133" s="18" t="s">
        <v>190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210</v>
      </c>
      <c r="BM133" s="230" t="s">
        <v>225</v>
      </c>
    </row>
    <row r="134" s="2" customFormat="1" ht="24.15" customHeight="1">
      <c r="A134" s="39"/>
      <c r="B134" s="40"/>
      <c r="C134" s="219" t="s">
        <v>199</v>
      </c>
      <c r="D134" s="219" t="s">
        <v>193</v>
      </c>
      <c r="E134" s="220" t="s">
        <v>1592</v>
      </c>
      <c r="F134" s="221" t="s">
        <v>1593</v>
      </c>
      <c r="G134" s="222" t="s">
        <v>224</v>
      </c>
      <c r="H134" s="223">
        <v>324</v>
      </c>
      <c r="I134" s="224"/>
      <c r="J134" s="225">
        <f>ROUND(I134*H134,2)</f>
        <v>0</v>
      </c>
      <c r="K134" s="221" t="s">
        <v>197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210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210</v>
      </c>
      <c r="BM134" s="230" t="s">
        <v>198</v>
      </c>
    </row>
    <row r="135" s="2" customFormat="1" ht="16.5" customHeight="1">
      <c r="A135" s="39"/>
      <c r="B135" s="40"/>
      <c r="C135" s="219" t="s">
        <v>226</v>
      </c>
      <c r="D135" s="219" t="s">
        <v>193</v>
      </c>
      <c r="E135" s="220" t="s">
        <v>1594</v>
      </c>
      <c r="F135" s="221" t="s">
        <v>1595</v>
      </c>
      <c r="G135" s="222" t="s">
        <v>224</v>
      </c>
      <c r="H135" s="223">
        <v>94.799999999999997</v>
      </c>
      <c r="I135" s="224"/>
      <c r="J135" s="225">
        <f>ROUND(I135*H135,2)</f>
        <v>0</v>
      </c>
      <c r="K135" s="221" t="s">
        <v>197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210</v>
      </c>
      <c r="AT135" s="230" t="s">
        <v>193</v>
      </c>
      <c r="AU135" s="230" t="s">
        <v>88</v>
      </c>
      <c r="AY135" s="18" t="s">
        <v>190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210</v>
      </c>
      <c r="BM135" s="230" t="s">
        <v>231</v>
      </c>
    </row>
    <row r="136" s="2" customFormat="1" ht="33" customHeight="1">
      <c r="A136" s="39"/>
      <c r="B136" s="40"/>
      <c r="C136" s="219" t="s">
        <v>202</v>
      </c>
      <c r="D136" s="219" t="s">
        <v>193</v>
      </c>
      <c r="E136" s="220" t="s">
        <v>400</v>
      </c>
      <c r="F136" s="221" t="s">
        <v>401</v>
      </c>
      <c r="G136" s="222" t="s">
        <v>244</v>
      </c>
      <c r="H136" s="223">
        <v>189.59999999999999</v>
      </c>
      <c r="I136" s="224"/>
      <c r="J136" s="225">
        <f>ROUND(I136*H136,2)</f>
        <v>0</v>
      </c>
      <c r="K136" s="221" t="s">
        <v>197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210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210</v>
      </c>
      <c r="BM136" s="230" t="s">
        <v>235</v>
      </c>
    </row>
    <row r="137" s="15" customFormat="1">
      <c r="A137" s="15"/>
      <c r="B137" s="275"/>
      <c r="C137" s="276"/>
      <c r="D137" s="234" t="s">
        <v>218</v>
      </c>
      <c r="E137" s="277" t="s">
        <v>1</v>
      </c>
      <c r="F137" s="278" t="s">
        <v>1596</v>
      </c>
      <c r="G137" s="276"/>
      <c r="H137" s="277" t="s">
        <v>1</v>
      </c>
      <c r="I137" s="279"/>
      <c r="J137" s="276"/>
      <c r="K137" s="276"/>
      <c r="L137" s="280"/>
      <c r="M137" s="281"/>
      <c r="N137" s="282"/>
      <c r="O137" s="282"/>
      <c r="P137" s="282"/>
      <c r="Q137" s="282"/>
      <c r="R137" s="282"/>
      <c r="S137" s="282"/>
      <c r="T137" s="28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4" t="s">
        <v>218</v>
      </c>
      <c r="AU137" s="284" t="s">
        <v>88</v>
      </c>
      <c r="AV137" s="15" t="s">
        <v>86</v>
      </c>
      <c r="AW137" s="15" t="s">
        <v>32</v>
      </c>
      <c r="AX137" s="15" t="s">
        <v>78</v>
      </c>
      <c r="AY137" s="284" t="s">
        <v>190</v>
      </c>
    </row>
    <row r="138" s="13" customFormat="1">
      <c r="A138" s="13"/>
      <c r="B138" s="232"/>
      <c r="C138" s="233"/>
      <c r="D138" s="234" t="s">
        <v>218</v>
      </c>
      <c r="E138" s="235" t="s">
        <v>1</v>
      </c>
      <c r="F138" s="236" t="s">
        <v>1597</v>
      </c>
      <c r="G138" s="233"/>
      <c r="H138" s="237">
        <v>189.59999999999999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218</v>
      </c>
      <c r="AU138" s="243" t="s">
        <v>88</v>
      </c>
      <c r="AV138" s="13" t="s">
        <v>88</v>
      </c>
      <c r="AW138" s="13" t="s">
        <v>32</v>
      </c>
      <c r="AX138" s="13" t="s">
        <v>78</v>
      </c>
      <c r="AY138" s="243" t="s">
        <v>190</v>
      </c>
    </row>
    <row r="139" s="14" customFormat="1">
      <c r="A139" s="14"/>
      <c r="B139" s="244"/>
      <c r="C139" s="245"/>
      <c r="D139" s="234" t="s">
        <v>218</v>
      </c>
      <c r="E139" s="246" t="s">
        <v>1</v>
      </c>
      <c r="F139" s="247" t="s">
        <v>221</v>
      </c>
      <c r="G139" s="245"/>
      <c r="H139" s="248">
        <v>189.59999999999999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218</v>
      </c>
      <c r="AU139" s="254" t="s">
        <v>88</v>
      </c>
      <c r="AV139" s="14" t="s">
        <v>210</v>
      </c>
      <c r="AW139" s="14" t="s">
        <v>32</v>
      </c>
      <c r="AX139" s="14" t="s">
        <v>86</v>
      </c>
      <c r="AY139" s="254" t="s">
        <v>190</v>
      </c>
    </row>
    <row r="140" s="2" customFormat="1" ht="24.15" customHeight="1">
      <c r="A140" s="39"/>
      <c r="B140" s="40"/>
      <c r="C140" s="219" t="s">
        <v>232</v>
      </c>
      <c r="D140" s="219" t="s">
        <v>193</v>
      </c>
      <c r="E140" s="220" t="s">
        <v>1598</v>
      </c>
      <c r="F140" s="221" t="s">
        <v>287</v>
      </c>
      <c r="G140" s="222" t="s">
        <v>224</v>
      </c>
      <c r="H140" s="223">
        <v>229.19999999999999</v>
      </c>
      <c r="I140" s="224"/>
      <c r="J140" s="225">
        <f>ROUND(I140*H140,2)</f>
        <v>0</v>
      </c>
      <c r="K140" s="221" t="s">
        <v>197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210</v>
      </c>
      <c r="AT140" s="230" t="s">
        <v>193</v>
      </c>
      <c r="AU140" s="230" t="s">
        <v>88</v>
      </c>
      <c r="AY140" s="18" t="s">
        <v>190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210</v>
      </c>
      <c r="BM140" s="230" t="s">
        <v>238</v>
      </c>
    </row>
    <row r="141" s="2" customFormat="1" ht="24.15" customHeight="1">
      <c r="A141" s="39"/>
      <c r="B141" s="40"/>
      <c r="C141" s="219" t="s">
        <v>214</v>
      </c>
      <c r="D141" s="219" t="s">
        <v>193</v>
      </c>
      <c r="E141" s="220" t="s">
        <v>1599</v>
      </c>
      <c r="F141" s="221" t="s">
        <v>1600</v>
      </c>
      <c r="G141" s="222" t="s">
        <v>224</v>
      </c>
      <c r="H141" s="223">
        <v>78</v>
      </c>
      <c r="I141" s="224"/>
      <c r="J141" s="225">
        <f>ROUND(I141*H141,2)</f>
        <v>0</v>
      </c>
      <c r="K141" s="221" t="s">
        <v>197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210</v>
      </c>
      <c r="AT141" s="230" t="s">
        <v>193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245</v>
      </c>
    </row>
    <row r="142" s="13" customFormat="1">
      <c r="A142" s="13"/>
      <c r="B142" s="232"/>
      <c r="C142" s="233"/>
      <c r="D142" s="234" t="s">
        <v>218</v>
      </c>
      <c r="E142" s="235" t="s">
        <v>1</v>
      </c>
      <c r="F142" s="236" t="s">
        <v>1601</v>
      </c>
      <c r="G142" s="233"/>
      <c r="H142" s="237">
        <v>78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218</v>
      </c>
      <c r="AU142" s="243" t="s">
        <v>88</v>
      </c>
      <c r="AV142" s="13" t="s">
        <v>88</v>
      </c>
      <c r="AW142" s="13" t="s">
        <v>32</v>
      </c>
      <c r="AX142" s="13" t="s">
        <v>78</v>
      </c>
      <c r="AY142" s="243" t="s">
        <v>190</v>
      </c>
    </row>
    <row r="143" s="14" customFormat="1">
      <c r="A143" s="14"/>
      <c r="B143" s="244"/>
      <c r="C143" s="245"/>
      <c r="D143" s="234" t="s">
        <v>218</v>
      </c>
      <c r="E143" s="246" t="s">
        <v>1</v>
      </c>
      <c r="F143" s="247" t="s">
        <v>221</v>
      </c>
      <c r="G143" s="245"/>
      <c r="H143" s="248">
        <v>78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218</v>
      </c>
      <c r="AU143" s="254" t="s">
        <v>88</v>
      </c>
      <c r="AV143" s="14" t="s">
        <v>210</v>
      </c>
      <c r="AW143" s="14" t="s">
        <v>32</v>
      </c>
      <c r="AX143" s="14" t="s">
        <v>86</v>
      </c>
      <c r="AY143" s="254" t="s">
        <v>190</v>
      </c>
    </row>
    <row r="144" s="2" customFormat="1" ht="16.5" customHeight="1">
      <c r="A144" s="39"/>
      <c r="B144" s="40"/>
      <c r="C144" s="255" t="s">
        <v>241</v>
      </c>
      <c r="D144" s="255" t="s">
        <v>299</v>
      </c>
      <c r="E144" s="256" t="s">
        <v>1197</v>
      </c>
      <c r="F144" s="257" t="s">
        <v>1198</v>
      </c>
      <c r="G144" s="258" t="s">
        <v>244</v>
      </c>
      <c r="H144" s="259">
        <v>156</v>
      </c>
      <c r="I144" s="260"/>
      <c r="J144" s="261">
        <f>ROUND(I144*H144,2)</f>
        <v>0</v>
      </c>
      <c r="K144" s="257" t="s">
        <v>197</v>
      </c>
      <c r="L144" s="262"/>
      <c r="M144" s="263" t="s">
        <v>1</v>
      </c>
      <c r="N144" s="264" t="s">
        <v>43</v>
      </c>
      <c r="O144" s="92"/>
      <c r="P144" s="228">
        <f>O144*H144</f>
        <v>0</v>
      </c>
      <c r="Q144" s="228">
        <v>1</v>
      </c>
      <c r="R144" s="228">
        <f>Q144*H144</f>
        <v>156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202</v>
      </c>
      <c r="AT144" s="230" t="s">
        <v>299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210</v>
      </c>
      <c r="BM144" s="230" t="s">
        <v>248</v>
      </c>
    </row>
    <row r="145" s="15" customFormat="1">
      <c r="A145" s="15"/>
      <c r="B145" s="275"/>
      <c r="C145" s="276"/>
      <c r="D145" s="234" t="s">
        <v>218</v>
      </c>
      <c r="E145" s="277" t="s">
        <v>1</v>
      </c>
      <c r="F145" s="278" t="s">
        <v>1602</v>
      </c>
      <c r="G145" s="276"/>
      <c r="H145" s="277" t="s">
        <v>1</v>
      </c>
      <c r="I145" s="279"/>
      <c r="J145" s="276"/>
      <c r="K145" s="276"/>
      <c r="L145" s="280"/>
      <c r="M145" s="281"/>
      <c r="N145" s="282"/>
      <c r="O145" s="282"/>
      <c r="P145" s="282"/>
      <c r="Q145" s="282"/>
      <c r="R145" s="282"/>
      <c r="S145" s="282"/>
      <c r="T145" s="28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4" t="s">
        <v>218</v>
      </c>
      <c r="AU145" s="284" t="s">
        <v>88</v>
      </c>
      <c r="AV145" s="15" t="s">
        <v>86</v>
      </c>
      <c r="AW145" s="15" t="s">
        <v>32</v>
      </c>
      <c r="AX145" s="15" t="s">
        <v>78</v>
      </c>
      <c r="AY145" s="284" t="s">
        <v>190</v>
      </c>
    </row>
    <row r="146" s="13" customFormat="1">
      <c r="A146" s="13"/>
      <c r="B146" s="232"/>
      <c r="C146" s="233"/>
      <c r="D146" s="234" t="s">
        <v>218</v>
      </c>
      <c r="E146" s="235" t="s">
        <v>1</v>
      </c>
      <c r="F146" s="236" t="s">
        <v>1603</v>
      </c>
      <c r="G146" s="233"/>
      <c r="H146" s="237">
        <v>156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218</v>
      </c>
      <c r="AU146" s="243" t="s">
        <v>88</v>
      </c>
      <c r="AV146" s="13" t="s">
        <v>88</v>
      </c>
      <c r="AW146" s="13" t="s">
        <v>32</v>
      </c>
      <c r="AX146" s="13" t="s">
        <v>78</v>
      </c>
      <c r="AY146" s="243" t="s">
        <v>190</v>
      </c>
    </row>
    <row r="147" s="14" customFormat="1">
      <c r="A147" s="14"/>
      <c r="B147" s="244"/>
      <c r="C147" s="245"/>
      <c r="D147" s="234" t="s">
        <v>218</v>
      </c>
      <c r="E147" s="246" t="s">
        <v>1</v>
      </c>
      <c r="F147" s="247" t="s">
        <v>221</v>
      </c>
      <c r="G147" s="245"/>
      <c r="H147" s="248">
        <v>156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218</v>
      </c>
      <c r="AU147" s="254" t="s">
        <v>88</v>
      </c>
      <c r="AV147" s="14" t="s">
        <v>210</v>
      </c>
      <c r="AW147" s="14" t="s">
        <v>32</v>
      </c>
      <c r="AX147" s="14" t="s">
        <v>86</v>
      </c>
      <c r="AY147" s="254" t="s">
        <v>190</v>
      </c>
    </row>
    <row r="148" s="12" customFormat="1" ht="22.8" customHeight="1">
      <c r="A148" s="12"/>
      <c r="B148" s="203"/>
      <c r="C148" s="204"/>
      <c r="D148" s="205" t="s">
        <v>77</v>
      </c>
      <c r="E148" s="217" t="s">
        <v>210</v>
      </c>
      <c r="F148" s="217" t="s">
        <v>1604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SUM(P149:P151)</f>
        <v>0</v>
      </c>
      <c r="Q148" s="211"/>
      <c r="R148" s="212">
        <f>SUM(R149:R151)</f>
        <v>31.764936000000002</v>
      </c>
      <c r="S148" s="211"/>
      <c r="T148" s="213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86</v>
      </c>
      <c r="AT148" s="215" t="s">
        <v>77</v>
      </c>
      <c r="AU148" s="215" t="s">
        <v>86</v>
      </c>
      <c r="AY148" s="214" t="s">
        <v>190</v>
      </c>
      <c r="BK148" s="216">
        <f>SUM(BK149:BK151)</f>
        <v>0</v>
      </c>
    </row>
    <row r="149" s="2" customFormat="1" ht="16.5" customHeight="1">
      <c r="A149" s="39"/>
      <c r="B149" s="40"/>
      <c r="C149" s="219" t="s">
        <v>8</v>
      </c>
      <c r="D149" s="219" t="s">
        <v>193</v>
      </c>
      <c r="E149" s="220" t="s">
        <v>1605</v>
      </c>
      <c r="F149" s="221" t="s">
        <v>1606</v>
      </c>
      <c r="G149" s="222" t="s">
        <v>224</v>
      </c>
      <c r="H149" s="223">
        <v>16.800000000000001</v>
      </c>
      <c r="I149" s="224"/>
      <c r="J149" s="225">
        <f>ROUND(I149*H149,2)</f>
        <v>0</v>
      </c>
      <c r="K149" s="221" t="s">
        <v>197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1.8907700000000001</v>
      </c>
      <c r="R149" s="228">
        <f>Q149*H149</f>
        <v>31.764936000000002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210</v>
      </c>
      <c r="AT149" s="230" t="s">
        <v>193</v>
      </c>
      <c r="AU149" s="230" t="s">
        <v>88</v>
      </c>
      <c r="AY149" s="18" t="s">
        <v>190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210</v>
      </c>
      <c r="BM149" s="230" t="s">
        <v>252</v>
      </c>
    </row>
    <row r="150" s="13" customFormat="1">
      <c r="A150" s="13"/>
      <c r="B150" s="232"/>
      <c r="C150" s="233"/>
      <c r="D150" s="234" t="s">
        <v>218</v>
      </c>
      <c r="E150" s="235" t="s">
        <v>1</v>
      </c>
      <c r="F150" s="236" t="s">
        <v>1607</v>
      </c>
      <c r="G150" s="233"/>
      <c r="H150" s="237">
        <v>16.800000000000001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218</v>
      </c>
      <c r="AU150" s="243" t="s">
        <v>88</v>
      </c>
      <c r="AV150" s="13" t="s">
        <v>88</v>
      </c>
      <c r="AW150" s="13" t="s">
        <v>32</v>
      </c>
      <c r="AX150" s="13" t="s">
        <v>78</v>
      </c>
      <c r="AY150" s="243" t="s">
        <v>190</v>
      </c>
    </row>
    <row r="151" s="14" customFormat="1">
      <c r="A151" s="14"/>
      <c r="B151" s="244"/>
      <c r="C151" s="245"/>
      <c r="D151" s="234" t="s">
        <v>218</v>
      </c>
      <c r="E151" s="246" t="s">
        <v>1</v>
      </c>
      <c r="F151" s="247" t="s">
        <v>221</v>
      </c>
      <c r="G151" s="245"/>
      <c r="H151" s="248">
        <v>16.800000000000001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218</v>
      </c>
      <c r="AU151" s="254" t="s">
        <v>88</v>
      </c>
      <c r="AV151" s="14" t="s">
        <v>210</v>
      </c>
      <c r="AW151" s="14" t="s">
        <v>32</v>
      </c>
      <c r="AX151" s="14" t="s">
        <v>86</v>
      </c>
      <c r="AY151" s="254" t="s">
        <v>190</v>
      </c>
    </row>
    <row r="152" s="12" customFormat="1" ht="22.8" customHeight="1">
      <c r="A152" s="12"/>
      <c r="B152" s="203"/>
      <c r="C152" s="204"/>
      <c r="D152" s="205" t="s">
        <v>77</v>
      </c>
      <c r="E152" s="217" t="s">
        <v>202</v>
      </c>
      <c r="F152" s="217" t="s">
        <v>1608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SUM(P153:P166)</f>
        <v>0</v>
      </c>
      <c r="Q152" s="211"/>
      <c r="R152" s="212">
        <f>SUM(R153:R166)</f>
        <v>0.9634159886</v>
      </c>
      <c r="S152" s="211"/>
      <c r="T152" s="213">
        <f>SUM(T153:T166)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86</v>
      </c>
      <c r="AT152" s="215" t="s">
        <v>77</v>
      </c>
      <c r="AU152" s="215" t="s">
        <v>86</v>
      </c>
      <c r="AY152" s="214" t="s">
        <v>190</v>
      </c>
      <c r="BK152" s="216">
        <f>SUM(BK153:BK166)</f>
        <v>0</v>
      </c>
    </row>
    <row r="153" s="2" customFormat="1" ht="33" customHeight="1">
      <c r="A153" s="39"/>
      <c r="B153" s="40"/>
      <c r="C153" s="219" t="s">
        <v>249</v>
      </c>
      <c r="D153" s="219" t="s">
        <v>193</v>
      </c>
      <c r="E153" s="220" t="s">
        <v>1609</v>
      </c>
      <c r="F153" s="221" t="s">
        <v>1610</v>
      </c>
      <c r="G153" s="222" t="s">
        <v>213</v>
      </c>
      <c r="H153" s="223">
        <v>20</v>
      </c>
      <c r="I153" s="224"/>
      <c r="J153" s="225">
        <f>ROUND(I153*H153,2)</f>
        <v>0</v>
      </c>
      <c r="K153" s="221" t="s">
        <v>197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210</v>
      </c>
      <c r="AT153" s="230" t="s">
        <v>193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255</v>
      </c>
    </row>
    <row r="154" s="2" customFormat="1" ht="24.15" customHeight="1">
      <c r="A154" s="39"/>
      <c r="B154" s="40"/>
      <c r="C154" s="255" t="s">
        <v>225</v>
      </c>
      <c r="D154" s="255" t="s">
        <v>299</v>
      </c>
      <c r="E154" s="256" t="s">
        <v>1611</v>
      </c>
      <c r="F154" s="257" t="s">
        <v>1612</v>
      </c>
      <c r="G154" s="258" t="s">
        <v>213</v>
      </c>
      <c r="H154" s="259">
        <v>20</v>
      </c>
      <c r="I154" s="260"/>
      <c r="J154" s="261">
        <f>ROUND(I154*H154,2)</f>
        <v>0</v>
      </c>
      <c r="K154" s="257" t="s">
        <v>1613</v>
      </c>
      <c r="L154" s="262"/>
      <c r="M154" s="263" t="s">
        <v>1</v>
      </c>
      <c r="N154" s="264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202</v>
      </c>
      <c r="AT154" s="230" t="s">
        <v>299</v>
      </c>
      <c r="AU154" s="230" t="s">
        <v>88</v>
      </c>
      <c r="AY154" s="18" t="s">
        <v>190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210</v>
      </c>
      <c r="BM154" s="230" t="s">
        <v>260</v>
      </c>
    </row>
    <row r="155" s="2" customFormat="1" ht="21.75" customHeight="1">
      <c r="A155" s="39"/>
      <c r="B155" s="40"/>
      <c r="C155" s="219" t="s">
        <v>257</v>
      </c>
      <c r="D155" s="219" t="s">
        <v>193</v>
      </c>
      <c r="E155" s="220" t="s">
        <v>1614</v>
      </c>
      <c r="F155" s="221" t="s">
        <v>1615</v>
      </c>
      <c r="G155" s="222" t="s">
        <v>213</v>
      </c>
      <c r="H155" s="223">
        <v>4</v>
      </c>
      <c r="I155" s="224"/>
      <c r="J155" s="225">
        <f>ROUND(I155*H155,2)</f>
        <v>0</v>
      </c>
      <c r="K155" s="221" t="s">
        <v>197</v>
      </c>
      <c r="L155" s="45"/>
      <c r="M155" s="226" t="s">
        <v>1</v>
      </c>
      <c r="N155" s="227" t="s">
        <v>43</v>
      </c>
      <c r="O155" s="92"/>
      <c r="P155" s="228">
        <f>O155*H155</f>
        <v>0</v>
      </c>
      <c r="Q155" s="228">
        <v>0.0014215499999999999</v>
      </c>
      <c r="R155" s="228">
        <f>Q155*H155</f>
        <v>0.0056861999999999998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210</v>
      </c>
      <c r="AT155" s="230" t="s">
        <v>193</v>
      </c>
      <c r="AU155" s="230" t="s">
        <v>88</v>
      </c>
      <c r="AY155" s="18" t="s">
        <v>190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210</v>
      </c>
      <c r="BM155" s="230" t="s">
        <v>263</v>
      </c>
    </row>
    <row r="156" s="2" customFormat="1" ht="21.75" customHeight="1">
      <c r="A156" s="39"/>
      <c r="B156" s="40"/>
      <c r="C156" s="219" t="s">
        <v>198</v>
      </c>
      <c r="D156" s="219" t="s">
        <v>193</v>
      </c>
      <c r="E156" s="220" t="s">
        <v>1616</v>
      </c>
      <c r="F156" s="221" t="s">
        <v>1617</v>
      </c>
      <c r="G156" s="222" t="s">
        <v>213</v>
      </c>
      <c r="H156" s="223">
        <v>14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0.0019729999999999999</v>
      </c>
      <c r="R156" s="228">
        <f>Q156*H156</f>
        <v>0.027622000000000001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210</v>
      </c>
      <c r="AT156" s="230" t="s">
        <v>193</v>
      </c>
      <c r="AU156" s="230" t="s">
        <v>88</v>
      </c>
      <c r="AY156" s="18" t="s">
        <v>190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210</v>
      </c>
      <c r="BM156" s="230" t="s">
        <v>268</v>
      </c>
    </row>
    <row r="157" s="2" customFormat="1" ht="21.75" customHeight="1">
      <c r="A157" s="39"/>
      <c r="B157" s="40"/>
      <c r="C157" s="219" t="s">
        <v>265</v>
      </c>
      <c r="D157" s="219" t="s">
        <v>193</v>
      </c>
      <c r="E157" s="220" t="s">
        <v>1618</v>
      </c>
      <c r="F157" s="221" t="s">
        <v>1619</v>
      </c>
      <c r="G157" s="222" t="s">
        <v>213</v>
      </c>
      <c r="H157" s="223">
        <v>24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0.0030422499999999998</v>
      </c>
      <c r="R157" s="228">
        <f>Q157*H157</f>
        <v>0.073013999999999996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210</v>
      </c>
      <c r="AT157" s="230" t="s">
        <v>193</v>
      </c>
      <c r="AU157" s="230" t="s">
        <v>88</v>
      </c>
      <c r="AY157" s="18" t="s">
        <v>190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210</v>
      </c>
      <c r="BM157" s="230" t="s">
        <v>365</v>
      </c>
    </row>
    <row r="158" s="2" customFormat="1" ht="21.75" customHeight="1">
      <c r="A158" s="39"/>
      <c r="B158" s="40"/>
      <c r="C158" s="219" t="s">
        <v>231</v>
      </c>
      <c r="D158" s="219" t="s">
        <v>193</v>
      </c>
      <c r="E158" s="220" t="s">
        <v>1620</v>
      </c>
      <c r="F158" s="221" t="s">
        <v>1621</v>
      </c>
      <c r="G158" s="222" t="s">
        <v>213</v>
      </c>
      <c r="H158" s="223">
        <v>98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0.0049237500000000002</v>
      </c>
      <c r="R158" s="228">
        <f>Q158*H158</f>
        <v>0.4825275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210</v>
      </c>
      <c r="AT158" s="230" t="s">
        <v>193</v>
      </c>
      <c r="AU158" s="230" t="s">
        <v>88</v>
      </c>
      <c r="AY158" s="18" t="s">
        <v>190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210</v>
      </c>
      <c r="BM158" s="230" t="s">
        <v>274</v>
      </c>
    </row>
    <row r="159" s="2" customFormat="1" ht="24.15" customHeight="1">
      <c r="A159" s="39"/>
      <c r="B159" s="40"/>
      <c r="C159" s="219" t="s">
        <v>278</v>
      </c>
      <c r="D159" s="219" t="s">
        <v>193</v>
      </c>
      <c r="E159" s="220" t="s">
        <v>1622</v>
      </c>
      <c r="F159" s="221" t="s">
        <v>1623</v>
      </c>
      <c r="G159" s="222" t="s">
        <v>196</v>
      </c>
      <c r="H159" s="223">
        <v>2</v>
      </c>
      <c r="I159" s="224"/>
      <c r="J159" s="225">
        <f>ROUND(I159*H159,2)</f>
        <v>0</v>
      </c>
      <c r="K159" s="221" t="s">
        <v>197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0.074367500000000003</v>
      </c>
      <c r="R159" s="228">
        <f>Q159*H159</f>
        <v>0.14873500000000001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210</v>
      </c>
      <c r="AT159" s="230" t="s">
        <v>193</v>
      </c>
      <c r="AU159" s="230" t="s">
        <v>88</v>
      </c>
      <c r="AY159" s="18" t="s">
        <v>190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210</v>
      </c>
      <c r="BM159" s="230" t="s">
        <v>385</v>
      </c>
    </row>
    <row r="160" s="2" customFormat="1" ht="24.15" customHeight="1">
      <c r="A160" s="39"/>
      <c r="B160" s="40"/>
      <c r="C160" s="219" t="s">
        <v>235</v>
      </c>
      <c r="D160" s="219" t="s">
        <v>193</v>
      </c>
      <c r="E160" s="220" t="s">
        <v>1624</v>
      </c>
      <c r="F160" s="221" t="s">
        <v>1625</v>
      </c>
      <c r="G160" s="222" t="s">
        <v>196</v>
      </c>
      <c r="H160" s="223">
        <v>1</v>
      </c>
      <c r="I160" s="224"/>
      <c r="J160" s="225">
        <f>ROUND(I160*H160,2)</f>
        <v>0</v>
      </c>
      <c r="K160" s="221" t="s">
        <v>197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0.084145200000000003</v>
      </c>
      <c r="R160" s="228">
        <f>Q160*H160</f>
        <v>0.084145200000000003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210</v>
      </c>
      <c r="AT160" s="230" t="s">
        <v>193</v>
      </c>
      <c r="AU160" s="230" t="s">
        <v>88</v>
      </c>
      <c r="AY160" s="18" t="s">
        <v>190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210</v>
      </c>
      <c r="BM160" s="230" t="s">
        <v>396</v>
      </c>
    </row>
    <row r="161" s="2" customFormat="1" ht="33" customHeight="1">
      <c r="A161" s="39"/>
      <c r="B161" s="40"/>
      <c r="C161" s="219" t="s">
        <v>7</v>
      </c>
      <c r="D161" s="219" t="s">
        <v>193</v>
      </c>
      <c r="E161" s="220" t="s">
        <v>1626</v>
      </c>
      <c r="F161" s="221" t="s">
        <v>1627</v>
      </c>
      <c r="G161" s="222" t="s">
        <v>196</v>
      </c>
      <c r="H161" s="223">
        <v>1</v>
      </c>
      <c r="I161" s="224"/>
      <c r="J161" s="225">
        <f>ROUND(I161*H161,2)</f>
        <v>0</v>
      </c>
      <c r="K161" s="221" t="s">
        <v>197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0.018180000000000002</v>
      </c>
      <c r="R161" s="228">
        <f>Q161*H161</f>
        <v>0.018180000000000002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210</v>
      </c>
      <c r="AT161" s="230" t="s">
        <v>193</v>
      </c>
      <c r="AU161" s="230" t="s">
        <v>88</v>
      </c>
      <c r="AY161" s="18" t="s">
        <v>190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210</v>
      </c>
      <c r="BM161" s="230" t="s">
        <v>404</v>
      </c>
    </row>
    <row r="162" s="2" customFormat="1" ht="33" customHeight="1">
      <c r="A162" s="39"/>
      <c r="B162" s="40"/>
      <c r="C162" s="219" t="s">
        <v>238</v>
      </c>
      <c r="D162" s="219" t="s">
        <v>193</v>
      </c>
      <c r="E162" s="220" t="s">
        <v>1628</v>
      </c>
      <c r="F162" s="221" t="s">
        <v>1629</v>
      </c>
      <c r="G162" s="222" t="s">
        <v>196</v>
      </c>
      <c r="H162" s="223">
        <v>2</v>
      </c>
      <c r="I162" s="224"/>
      <c r="J162" s="225">
        <f>ROUND(I162*H162,2)</f>
        <v>0</v>
      </c>
      <c r="K162" s="221" t="s">
        <v>197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0.026720994299999998</v>
      </c>
      <c r="R162" s="228">
        <f>Q162*H162</f>
        <v>0.053441988599999997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210</v>
      </c>
      <c r="AT162" s="230" t="s">
        <v>193</v>
      </c>
      <c r="AU162" s="230" t="s">
        <v>88</v>
      </c>
      <c r="AY162" s="18" t="s">
        <v>190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210</v>
      </c>
      <c r="BM162" s="230" t="s">
        <v>412</v>
      </c>
    </row>
    <row r="163" s="2" customFormat="1" ht="24.15" customHeight="1">
      <c r="A163" s="39"/>
      <c r="B163" s="40"/>
      <c r="C163" s="219" t="s">
        <v>295</v>
      </c>
      <c r="D163" s="219" t="s">
        <v>193</v>
      </c>
      <c r="E163" s="220" t="s">
        <v>1630</v>
      </c>
      <c r="F163" s="221" t="s">
        <v>1631</v>
      </c>
      <c r="G163" s="222" t="s">
        <v>196</v>
      </c>
      <c r="H163" s="223">
        <v>3</v>
      </c>
      <c r="I163" s="224"/>
      <c r="J163" s="225">
        <f>ROUND(I163*H163,2)</f>
        <v>0</v>
      </c>
      <c r="K163" s="221" t="s">
        <v>197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210</v>
      </c>
      <c r="AT163" s="230" t="s">
        <v>193</v>
      </c>
      <c r="AU163" s="230" t="s">
        <v>88</v>
      </c>
      <c r="AY163" s="18" t="s">
        <v>190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210</v>
      </c>
      <c r="BM163" s="230" t="s">
        <v>421</v>
      </c>
    </row>
    <row r="164" s="2" customFormat="1" ht="24.15" customHeight="1">
      <c r="A164" s="39"/>
      <c r="B164" s="40"/>
      <c r="C164" s="219" t="s">
        <v>245</v>
      </c>
      <c r="D164" s="219" t="s">
        <v>193</v>
      </c>
      <c r="E164" s="220" t="s">
        <v>1632</v>
      </c>
      <c r="F164" s="221" t="s">
        <v>1633</v>
      </c>
      <c r="G164" s="222" t="s">
        <v>196</v>
      </c>
      <c r="H164" s="223">
        <v>3</v>
      </c>
      <c r="I164" s="224"/>
      <c r="J164" s="225">
        <f>ROUND(I164*H164,2)</f>
        <v>0</v>
      </c>
      <c r="K164" s="221" t="s">
        <v>197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0.021442300000000001</v>
      </c>
      <c r="R164" s="228">
        <f>Q164*H164</f>
        <v>0.064326900000000006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210</v>
      </c>
      <c r="AT164" s="230" t="s">
        <v>193</v>
      </c>
      <c r="AU164" s="230" t="s">
        <v>88</v>
      </c>
      <c r="AY164" s="18" t="s">
        <v>190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210</v>
      </c>
      <c r="BM164" s="230" t="s">
        <v>430</v>
      </c>
    </row>
    <row r="165" s="2" customFormat="1" ht="16.5" customHeight="1">
      <c r="A165" s="39"/>
      <c r="B165" s="40"/>
      <c r="C165" s="219" t="s">
        <v>306</v>
      </c>
      <c r="D165" s="219" t="s">
        <v>193</v>
      </c>
      <c r="E165" s="220" t="s">
        <v>1634</v>
      </c>
      <c r="F165" s="221" t="s">
        <v>1635</v>
      </c>
      <c r="G165" s="222" t="s">
        <v>213</v>
      </c>
      <c r="H165" s="223">
        <v>20</v>
      </c>
      <c r="I165" s="224"/>
      <c r="J165" s="225">
        <f>ROUND(I165*H165,2)</f>
        <v>0</v>
      </c>
      <c r="K165" s="221" t="s">
        <v>197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0.00019236000000000001</v>
      </c>
      <c r="R165" s="228">
        <f>Q165*H165</f>
        <v>0.0038472000000000003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210</v>
      </c>
      <c r="AT165" s="230" t="s">
        <v>193</v>
      </c>
      <c r="AU165" s="230" t="s">
        <v>88</v>
      </c>
      <c r="AY165" s="18" t="s">
        <v>190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210</v>
      </c>
      <c r="BM165" s="230" t="s">
        <v>438</v>
      </c>
    </row>
    <row r="166" s="2" customFormat="1" ht="24.15" customHeight="1">
      <c r="A166" s="39"/>
      <c r="B166" s="40"/>
      <c r="C166" s="219" t="s">
        <v>248</v>
      </c>
      <c r="D166" s="219" t="s">
        <v>193</v>
      </c>
      <c r="E166" s="220" t="s">
        <v>1636</v>
      </c>
      <c r="F166" s="221" t="s">
        <v>1637</v>
      </c>
      <c r="G166" s="222" t="s">
        <v>213</v>
      </c>
      <c r="H166" s="223">
        <v>20</v>
      </c>
      <c r="I166" s="224"/>
      <c r="J166" s="225">
        <f>ROUND(I166*H166,2)</f>
        <v>0</v>
      </c>
      <c r="K166" s="221" t="s">
        <v>197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9.4500000000000007E-05</v>
      </c>
      <c r="R166" s="228">
        <f>Q166*H166</f>
        <v>0.0018900000000000002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210</v>
      </c>
      <c r="AT166" s="230" t="s">
        <v>193</v>
      </c>
      <c r="AU166" s="230" t="s">
        <v>88</v>
      </c>
      <c r="AY166" s="18" t="s">
        <v>190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210</v>
      </c>
      <c r="BM166" s="230" t="s">
        <v>304</v>
      </c>
    </row>
    <row r="167" s="12" customFormat="1" ht="22.8" customHeight="1">
      <c r="A167" s="12"/>
      <c r="B167" s="203"/>
      <c r="C167" s="204"/>
      <c r="D167" s="205" t="s">
        <v>77</v>
      </c>
      <c r="E167" s="217" t="s">
        <v>1638</v>
      </c>
      <c r="F167" s="217" t="s">
        <v>1639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SUM(P168:P169)</f>
        <v>0</v>
      </c>
      <c r="Q167" s="211"/>
      <c r="R167" s="212">
        <f>SUM(R168:R169)</f>
        <v>0</v>
      </c>
      <c r="S167" s="211"/>
      <c r="T167" s="213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86</v>
      </c>
      <c r="AT167" s="215" t="s">
        <v>77</v>
      </c>
      <c r="AU167" s="215" t="s">
        <v>86</v>
      </c>
      <c r="AY167" s="214" t="s">
        <v>190</v>
      </c>
      <c r="BK167" s="216">
        <f>SUM(BK168:BK169)</f>
        <v>0</v>
      </c>
    </row>
    <row r="168" s="2" customFormat="1" ht="24.15" customHeight="1">
      <c r="A168" s="39"/>
      <c r="B168" s="40"/>
      <c r="C168" s="219" t="s">
        <v>318</v>
      </c>
      <c r="D168" s="219" t="s">
        <v>193</v>
      </c>
      <c r="E168" s="220" t="s">
        <v>1640</v>
      </c>
      <c r="F168" s="221" t="s">
        <v>1641</v>
      </c>
      <c r="G168" s="222" t="s">
        <v>244</v>
      </c>
      <c r="H168" s="223">
        <v>1.1559999999999999</v>
      </c>
      <c r="I168" s="224"/>
      <c r="J168" s="225">
        <f>ROUND(I168*H168,2)</f>
        <v>0</v>
      </c>
      <c r="K168" s="221" t="s">
        <v>197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210</v>
      </c>
      <c r="AT168" s="230" t="s">
        <v>193</v>
      </c>
      <c r="AU168" s="230" t="s">
        <v>88</v>
      </c>
      <c r="AY168" s="18" t="s">
        <v>190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210</v>
      </c>
      <c r="BM168" s="230" t="s">
        <v>453</v>
      </c>
    </row>
    <row r="169" s="2" customFormat="1" ht="33" customHeight="1">
      <c r="A169" s="39"/>
      <c r="B169" s="40"/>
      <c r="C169" s="219" t="s">
        <v>252</v>
      </c>
      <c r="D169" s="219" t="s">
        <v>193</v>
      </c>
      <c r="E169" s="220" t="s">
        <v>1642</v>
      </c>
      <c r="F169" s="221" t="s">
        <v>1643</v>
      </c>
      <c r="G169" s="222" t="s">
        <v>244</v>
      </c>
      <c r="H169" s="223">
        <v>1.1559999999999999</v>
      </c>
      <c r="I169" s="224"/>
      <c r="J169" s="225">
        <f>ROUND(I169*H169,2)</f>
        <v>0</v>
      </c>
      <c r="K169" s="221" t="s">
        <v>197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210</v>
      </c>
      <c r="AT169" s="230" t="s">
        <v>193</v>
      </c>
      <c r="AU169" s="230" t="s">
        <v>88</v>
      </c>
      <c r="AY169" s="18" t="s">
        <v>190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210</v>
      </c>
      <c r="BM169" s="230" t="s">
        <v>460</v>
      </c>
    </row>
    <row r="170" s="12" customFormat="1" ht="25.92" customHeight="1">
      <c r="A170" s="12"/>
      <c r="B170" s="203"/>
      <c r="C170" s="204"/>
      <c r="D170" s="205" t="s">
        <v>77</v>
      </c>
      <c r="E170" s="206" t="s">
        <v>1644</v>
      </c>
      <c r="F170" s="206" t="s">
        <v>1645</v>
      </c>
      <c r="G170" s="204"/>
      <c r="H170" s="204"/>
      <c r="I170" s="207"/>
      <c r="J170" s="208">
        <f>BK170</f>
        <v>0</v>
      </c>
      <c r="K170" s="204"/>
      <c r="L170" s="209"/>
      <c r="M170" s="210"/>
      <c r="N170" s="211"/>
      <c r="O170" s="211"/>
      <c r="P170" s="212">
        <f>SUM(P171:P172)</f>
        <v>0</v>
      </c>
      <c r="Q170" s="211"/>
      <c r="R170" s="212">
        <f>SUM(R171:R172)</f>
        <v>0</v>
      </c>
      <c r="S170" s="211"/>
      <c r="T170" s="213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215</v>
      </c>
      <c r="AT170" s="215" t="s">
        <v>77</v>
      </c>
      <c r="AU170" s="215" t="s">
        <v>78</v>
      </c>
      <c r="AY170" s="214" t="s">
        <v>190</v>
      </c>
      <c r="BK170" s="216">
        <f>SUM(BK171:BK172)</f>
        <v>0</v>
      </c>
    </row>
    <row r="171" s="2" customFormat="1" ht="24.15" customHeight="1">
      <c r="A171" s="39"/>
      <c r="B171" s="40"/>
      <c r="C171" s="219" t="s">
        <v>326</v>
      </c>
      <c r="D171" s="219" t="s">
        <v>193</v>
      </c>
      <c r="E171" s="220" t="s">
        <v>1646</v>
      </c>
      <c r="F171" s="221" t="s">
        <v>1647</v>
      </c>
      <c r="G171" s="222" t="s">
        <v>1648</v>
      </c>
      <c r="H171" s="223">
        <v>1</v>
      </c>
      <c r="I171" s="224"/>
      <c r="J171" s="225">
        <f>ROUND(I171*H171,2)</f>
        <v>0</v>
      </c>
      <c r="K171" s="221" t="s">
        <v>1613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210</v>
      </c>
      <c r="AT171" s="230" t="s">
        <v>193</v>
      </c>
      <c r="AU171" s="230" t="s">
        <v>86</v>
      </c>
      <c r="AY171" s="18" t="s">
        <v>190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210</v>
      </c>
      <c r="BM171" s="230" t="s">
        <v>487</v>
      </c>
    </row>
    <row r="172" s="2" customFormat="1" ht="16.5" customHeight="1">
      <c r="A172" s="39"/>
      <c r="B172" s="40"/>
      <c r="C172" s="219" t="s">
        <v>255</v>
      </c>
      <c r="D172" s="219" t="s">
        <v>193</v>
      </c>
      <c r="E172" s="220" t="s">
        <v>1649</v>
      </c>
      <c r="F172" s="221" t="s">
        <v>1650</v>
      </c>
      <c r="G172" s="222" t="s">
        <v>1648</v>
      </c>
      <c r="H172" s="223">
        <v>1</v>
      </c>
      <c r="I172" s="224"/>
      <c r="J172" s="225">
        <f>ROUND(I172*H172,2)</f>
        <v>0</v>
      </c>
      <c r="K172" s="221" t="s">
        <v>1613</v>
      </c>
      <c r="L172" s="45"/>
      <c r="M172" s="270" t="s">
        <v>1</v>
      </c>
      <c r="N172" s="271" t="s">
        <v>43</v>
      </c>
      <c r="O172" s="272"/>
      <c r="P172" s="273">
        <f>O172*H172</f>
        <v>0</v>
      </c>
      <c r="Q172" s="273">
        <v>0</v>
      </c>
      <c r="R172" s="273">
        <f>Q172*H172</f>
        <v>0</v>
      </c>
      <c r="S172" s="273">
        <v>0</v>
      </c>
      <c r="T172" s="27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210</v>
      </c>
      <c r="AT172" s="230" t="s">
        <v>193</v>
      </c>
      <c r="AU172" s="230" t="s">
        <v>86</v>
      </c>
      <c r="AY172" s="18" t="s">
        <v>190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210</v>
      </c>
      <c r="BM172" s="230" t="s">
        <v>496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ayOqL6+AdLKzNeDmEvVLqMuYIEpdKP5M3hsV6O1YwnbpainO7naQXCy30boHLsip0iFukjz3bIINeimpR65D3Q==" hashValue="aNHM8KA4IUkNbcjKP8SIjw8ihz0/2TKFOX49Rz8b6ul9AXcgeOwWLpo1Jvoz8lFl6YpGlzjgag9vGXLmR4opTw==" algorithmName="SHA-512" password="CC35"/>
  <autoFilter ref="C121:K17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1651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ROUND((SUM(BE124:BE185)),  2)</f>
        <v>0</v>
      </c>
      <c r="G33" s="39"/>
      <c r="H33" s="39"/>
      <c r="I33" s="156">
        <v>0.20999999999999999</v>
      </c>
      <c r="J33" s="155">
        <f>ROUND(((SUM(BE124:BE185))*I33),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ROUND((SUM(BF124:BF185)),  2)</f>
        <v>0</v>
      </c>
      <c r="G34" s="39"/>
      <c r="H34" s="39"/>
      <c r="I34" s="156">
        <v>0.12</v>
      </c>
      <c r="J34" s="155">
        <f>ROUND(((SUM(BF124:BF185))*I34),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ROUND((SUM(BG124:BG185)),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ROUND((SUM(BH124:BH185)),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ROUND((SUM(BI124:BI185)),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D.1.4.d - VO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1652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1653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1654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1655</v>
      </c>
      <c r="E100" s="189"/>
      <c r="F100" s="189"/>
      <c r="G100" s="189"/>
      <c r="H100" s="189"/>
      <c r="I100" s="189"/>
      <c r="J100" s="190">
        <f>J151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1656</v>
      </c>
      <c r="E101" s="189"/>
      <c r="F101" s="189"/>
      <c r="G101" s="189"/>
      <c r="H101" s="189"/>
      <c r="I101" s="189"/>
      <c r="J101" s="190">
        <f>J158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1657</v>
      </c>
      <c r="E102" s="189"/>
      <c r="F102" s="189"/>
      <c r="G102" s="189"/>
      <c r="H102" s="189"/>
      <c r="I102" s="189"/>
      <c r="J102" s="190">
        <f>J169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1658</v>
      </c>
      <c r="E103" s="189"/>
      <c r="F103" s="189"/>
      <c r="G103" s="189"/>
      <c r="H103" s="189"/>
      <c r="I103" s="189"/>
      <c r="J103" s="190">
        <f>J178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1659</v>
      </c>
      <c r="E104" s="189"/>
      <c r="F104" s="189"/>
      <c r="G104" s="189"/>
      <c r="H104" s="189"/>
      <c r="I104" s="189"/>
      <c r="J104" s="190">
        <f>J180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175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Úpravy veřejného parteru a zahrady objektů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123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D.1.4.d - VO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Husova 69 a 110 - 113</v>
      </c>
      <c r="G118" s="41"/>
      <c r="H118" s="41"/>
      <c r="I118" s="33" t="s">
        <v>22</v>
      </c>
      <c r="J118" s="80" t="str">
        <f>IF(J12="","",J12)</f>
        <v>15. 5. 2024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Ing. Arch. Jakub Našinec</v>
      </c>
      <c r="G120" s="41"/>
      <c r="H120" s="41"/>
      <c r="I120" s="33" t="s">
        <v>30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>QSB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176</v>
      </c>
      <c r="D123" s="195" t="s">
        <v>63</v>
      </c>
      <c r="E123" s="195" t="s">
        <v>59</v>
      </c>
      <c r="F123" s="195" t="s">
        <v>60</v>
      </c>
      <c r="G123" s="195" t="s">
        <v>177</v>
      </c>
      <c r="H123" s="195" t="s">
        <v>178</v>
      </c>
      <c r="I123" s="195" t="s">
        <v>179</v>
      </c>
      <c r="J123" s="195" t="s">
        <v>127</v>
      </c>
      <c r="K123" s="196" t="s">
        <v>180</v>
      </c>
      <c r="L123" s="197"/>
      <c r="M123" s="101" t="s">
        <v>1</v>
      </c>
      <c r="N123" s="102" t="s">
        <v>42</v>
      </c>
      <c r="O123" s="102" t="s">
        <v>181</v>
      </c>
      <c r="P123" s="102" t="s">
        <v>182</v>
      </c>
      <c r="Q123" s="102" t="s">
        <v>183</v>
      </c>
      <c r="R123" s="102" t="s">
        <v>184</v>
      </c>
      <c r="S123" s="102" t="s">
        <v>185</v>
      </c>
      <c r="T123" s="103" t="s">
        <v>186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187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</f>
        <v>0</v>
      </c>
      <c r="Q124" s="105"/>
      <c r="R124" s="200">
        <f>R125</f>
        <v>0</v>
      </c>
      <c r="S124" s="105"/>
      <c r="T124" s="201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129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188</v>
      </c>
      <c r="F125" s="206" t="s">
        <v>1660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P126+P137+P151+P158+P169+P178+P180</f>
        <v>0</v>
      </c>
      <c r="Q125" s="211"/>
      <c r="R125" s="212">
        <f>R126+R137+R151+R158+R169+R178+R180</f>
        <v>0</v>
      </c>
      <c r="S125" s="211"/>
      <c r="T125" s="213">
        <f>T126+T137+T151+T158+T169+T178+T180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190</v>
      </c>
      <c r="BK125" s="216">
        <f>BK126+BK137+BK151+BK158+BK169+BK178+BK180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1661</v>
      </c>
      <c r="F126" s="217" t="s">
        <v>1662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SUM(P127:P136)</f>
        <v>0</v>
      </c>
      <c r="Q126" s="211"/>
      <c r="R126" s="212">
        <f>SUM(R127:R136)</f>
        <v>0</v>
      </c>
      <c r="S126" s="211"/>
      <c r="T126" s="213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190</v>
      </c>
      <c r="BK126" s="216">
        <f>SUM(BK127:BK136)</f>
        <v>0</v>
      </c>
    </row>
    <row r="127" s="2" customFormat="1" ht="16.5" customHeight="1">
      <c r="A127" s="39"/>
      <c r="B127" s="40"/>
      <c r="C127" s="219" t="s">
        <v>86</v>
      </c>
      <c r="D127" s="219" t="s">
        <v>193</v>
      </c>
      <c r="E127" s="220" t="s">
        <v>1663</v>
      </c>
      <c r="F127" s="221" t="s">
        <v>1664</v>
      </c>
      <c r="G127" s="222" t="s">
        <v>213</v>
      </c>
      <c r="H127" s="223">
        <v>150</v>
      </c>
      <c r="I127" s="224"/>
      <c r="J127" s="225">
        <f>ROUND(I127*H127,2)</f>
        <v>0</v>
      </c>
      <c r="K127" s="221" t="s">
        <v>1613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210</v>
      </c>
      <c r="AT127" s="230" t="s">
        <v>193</v>
      </c>
      <c r="AU127" s="230" t="s">
        <v>88</v>
      </c>
      <c r="AY127" s="18" t="s">
        <v>190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210</v>
      </c>
      <c r="BM127" s="230" t="s">
        <v>88</v>
      </c>
    </row>
    <row r="128" s="2" customFormat="1" ht="16.5" customHeight="1">
      <c r="A128" s="39"/>
      <c r="B128" s="40"/>
      <c r="C128" s="219" t="s">
        <v>88</v>
      </c>
      <c r="D128" s="219" t="s">
        <v>193</v>
      </c>
      <c r="E128" s="220" t="s">
        <v>1665</v>
      </c>
      <c r="F128" s="221" t="s">
        <v>1666</v>
      </c>
      <c r="G128" s="222" t="s">
        <v>213</v>
      </c>
      <c r="H128" s="223">
        <v>230</v>
      </c>
      <c r="I128" s="224"/>
      <c r="J128" s="225">
        <f>ROUND(I128*H128,2)</f>
        <v>0</v>
      </c>
      <c r="K128" s="221" t="s">
        <v>1613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210</v>
      </c>
      <c r="AT128" s="230" t="s">
        <v>193</v>
      </c>
      <c r="AU128" s="230" t="s">
        <v>88</v>
      </c>
      <c r="AY128" s="18" t="s">
        <v>190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210</v>
      </c>
      <c r="BM128" s="230" t="s">
        <v>210</v>
      </c>
    </row>
    <row r="129" s="2" customFormat="1" ht="16.5" customHeight="1">
      <c r="A129" s="39"/>
      <c r="B129" s="40"/>
      <c r="C129" s="219" t="s">
        <v>203</v>
      </c>
      <c r="D129" s="219" t="s">
        <v>193</v>
      </c>
      <c r="E129" s="220" t="s">
        <v>1667</v>
      </c>
      <c r="F129" s="221" t="s">
        <v>1668</v>
      </c>
      <c r="G129" s="222" t="s">
        <v>213</v>
      </c>
      <c r="H129" s="223">
        <v>340</v>
      </c>
      <c r="I129" s="224"/>
      <c r="J129" s="225">
        <f>ROUND(I129*H129,2)</f>
        <v>0</v>
      </c>
      <c r="K129" s="221" t="s">
        <v>1613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210</v>
      </c>
      <c r="AT129" s="230" t="s">
        <v>193</v>
      </c>
      <c r="AU129" s="230" t="s">
        <v>88</v>
      </c>
      <c r="AY129" s="18" t="s">
        <v>190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210</v>
      </c>
      <c r="BM129" s="230" t="s">
        <v>199</v>
      </c>
    </row>
    <row r="130" s="2" customFormat="1" ht="16.5" customHeight="1">
      <c r="A130" s="39"/>
      <c r="B130" s="40"/>
      <c r="C130" s="219" t="s">
        <v>210</v>
      </c>
      <c r="D130" s="219" t="s">
        <v>193</v>
      </c>
      <c r="E130" s="220" t="s">
        <v>1669</v>
      </c>
      <c r="F130" s="221" t="s">
        <v>1670</v>
      </c>
      <c r="G130" s="222" t="s">
        <v>213</v>
      </c>
      <c r="H130" s="223">
        <v>290</v>
      </c>
      <c r="I130" s="224"/>
      <c r="J130" s="225">
        <f>ROUND(I130*H130,2)</f>
        <v>0</v>
      </c>
      <c r="K130" s="221" t="s">
        <v>1613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210</v>
      </c>
      <c r="AT130" s="230" t="s">
        <v>193</v>
      </c>
      <c r="AU130" s="230" t="s">
        <v>88</v>
      </c>
      <c r="AY130" s="18" t="s">
        <v>190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210</v>
      </c>
      <c r="BM130" s="230" t="s">
        <v>202</v>
      </c>
    </row>
    <row r="131" s="2" customFormat="1" ht="33" customHeight="1">
      <c r="A131" s="39"/>
      <c r="B131" s="40"/>
      <c r="C131" s="219" t="s">
        <v>215</v>
      </c>
      <c r="D131" s="219" t="s">
        <v>193</v>
      </c>
      <c r="E131" s="220" t="s">
        <v>1671</v>
      </c>
      <c r="F131" s="221" t="s">
        <v>1672</v>
      </c>
      <c r="G131" s="222" t="s">
        <v>1673</v>
      </c>
      <c r="H131" s="223">
        <v>310</v>
      </c>
      <c r="I131" s="224"/>
      <c r="J131" s="225">
        <f>ROUND(I131*H131,2)</f>
        <v>0</v>
      </c>
      <c r="K131" s="221" t="s">
        <v>1613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210</v>
      </c>
      <c r="AT131" s="230" t="s">
        <v>193</v>
      </c>
      <c r="AU131" s="230" t="s">
        <v>88</v>
      </c>
      <c r="AY131" s="18" t="s">
        <v>190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210</v>
      </c>
      <c r="BM131" s="230" t="s">
        <v>214</v>
      </c>
    </row>
    <row r="132" s="2" customFormat="1" ht="16.5" customHeight="1">
      <c r="A132" s="39"/>
      <c r="B132" s="40"/>
      <c r="C132" s="219" t="s">
        <v>199</v>
      </c>
      <c r="D132" s="219" t="s">
        <v>193</v>
      </c>
      <c r="E132" s="220" t="s">
        <v>1674</v>
      </c>
      <c r="F132" s="221" t="s">
        <v>1675</v>
      </c>
      <c r="G132" s="222" t="s">
        <v>213</v>
      </c>
      <c r="H132" s="223">
        <v>355</v>
      </c>
      <c r="I132" s="224"/>
      <c r="J132" s="225">
        <f>ROUND(I132*H132,2)</f>
        <v>0</v>
      </c>
      <c r="K132" s="221" t="s">
        <v>1613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210</v>
      </c>
      <c r="AT132" s="230" t="s">
        <v>193</v>
      </c>
      <c r="AU132" s="230" t="s">
        <v>88</v>
      </c>
      <c r="AY132" s="18" t="s">
        <v>190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210</v>
      </c>
      <c r="BM132" s="230" t="s">
        <v>8</v>
      </c>
    </row>
    <row r="133" s="2" customFormat="1" ht="16.5" customHeight="1">
      <c r="A133" s="39"/>
      <c r="B133" s="40"/>
      <c r="C133" s="219" t="s">
        <v>226</v>
      </c>
      <c r="D133" s="219" t="s">
        <v>193</v>
      </c>
      <c r="E133" s="220" t="s">
        <v>1676</v>
      </c>
      <c r="F133" s="221" t="s">
        <v>1677</v>
      </c>
      <c r="G133" s="222" t="s">
        <v>213</v>
      </c>
      <c r="H133" s="223">
        <v>490</v>
      </c>
      <c r="I133" s="224"/>
      <c r="J133" s="225">
        <f>ROUND(I133*H133,2)</f>
        <v>0</v>
      </c>
      <c r="K133" s="221" t="s">
        <v>1613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210</v>
      </c>
      <c r="AT133" s="230" t="s">
        <v>193</v>
      </c>
      <c r="AU133" s="230" t="s">
        <v>88</v>
      </c>
      <c r="AY133" s="18" t="s">
        <v>190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210</v>
      </c>
      <c r="BM133" s="230" t="s">
        <v>225</v>
      </c>
    </row>
    <row r="134" s="2" customFormat="1" ht="16.5" customHeight="1">
      <c r="A134" s="39"/>
      <c r="B134" s="40"/>
      <c r="C134" s="219" t="s">
        <v>202</v>
      </c>
      <c r="D134" s="219" t="s">
        <v>193</v>
      </c>
      <c r="E134" s="220" t="s">
        <v>1678</v>
      </c>
      <c r="F134" s="221" t="s">
        <v>1679</v>
      </c>
      <c r="G134" s="222" t="s">
        <v>213</v>
      </c>
      <c r="H134" s="223">
        <v>520</v>
      </c>
      <c r="I134" s="224"/>
      <c r="J134" s="225">
        <f>ROUND(I134*H134,2)</f>
        <v>0</v>
      </c>
      <c r="K134" s="221" t="s">
        <v>1613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210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210</v>
      </c>
      <c r="BM134" s="230" t="s">
        <v>198</v>
      </c>
    </row>
    <row r="135" s="2" customFormat="1" ht="16.5" customHeight="1">
      <c r="A135" s="39"/>
      <c r="B135" s="40"/>
      <c r="C135" s="219" t="s">
        <v>232</v>
      </c>
      <c r="D135" s="219" t="s">
        <v>193</v>
      </c>
      <c r="E135" s="220" t="s">
        <v>1680</v>
      </c>
      <c r="F135" s="221" t="s">
        <v>1681</v>
      </c>
      <c r="G135" s="222" t="s">
        <v>1673</v>
      </c>
      <c r="H135" s="223">
        <v>25</v>
      </c>
      <c r="I135" s="224"/>
      <c r="J135" s="225">
        <f>ROUND(I135*H135,2)</f>
        <v>0</v>
      </c>
      <c r="K135" s="221" t="s">
        <v>1613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210</v>
      </c>
      <c r="AT135" s="230" t="s">
        <v>193</v>
      </c>
      <c r="AU135" s="230" t="s">
        <v>88</v>
      </c>
      <c r="AY135" s="18" t="s">
        <v>190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210</v>
      </c>
      <c r="BM135" s="230" t="s">
        <v>231</v>
      </c>
    </row>
    <row r="136" s="2" customFormat="1" ht="16.5" customHeight="1">
      <c r="A136" s="39"/>
      <c r="B136" s="40"/>
      <c r="C136" s="219" t="s">
        <v>214</v>
      </c>
      <c r="D136" s="219" t="s">
        <v>193</v>
      </c>
      <c r="E136" s="220" t="s">
        <v>1682</v>
      </c>
      <c r="F136" s="221" t="s">
        <v>1683</v>
      </c>
      <c r="G136" s="222" t="s">
        <v>206</v>
      </c>
      <c r="H136" s="223">
        <v>1</v>
      </c>
      <c r="I136" s="224"/>
      <c r="J136" s="225">
        <f>ROUND(I136*H136,2)</f>
        <v>0</v>
      </c>
      <c r="K136" s="221" t="s">
        <v>1613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210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210</v>
      </c>
      <c r="BM136" s="230" t="s">
        <v>235</v>
      </c>
    </row>
    <row r="137" s="12" customFormat="1" ht="22.8" customHeight="1">
      <c r="A137" s="12"/>
      <c r="B137" s="203"/>
      <c r="C137" s="204"/>
      <c r="D137" s="205" t="s">
        <v>77</v>
      </c>
      <c r="E137" s="217" t="s">
        <v>1684</v>
      </c>
      <c r="F137" s="217" t="s">
        <v>1685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SUM(P138:P150)</f>
        <v>0</v>
      </c>
      <c r="Q137" s="211"/>
      <c r="R137" s="212">
        <f>SUM(R138:R150)</f>
        <v>0</v>
      </c>
      <c r="S137" s="211"/>
      <c r="T137" s="213">
        <f>SUM(T138:T150)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86</v>
      </c>
      <c r="AT137" s="215" t="s">
        <v>77</v>
      </c>
      <c r="AU137" s="215" t="s">
        <v>86</v>
      </c>
      <c r="AY137" s="214" t="s">
        <v>190</v>
      </c>
      <c r="BK137" s="216">
        <f>SUM(BK138:BK150)</f>
        <v>0</v>
      </c>
    </row>
    <row r="138" s="2" customFormat="1" ht="16.5" customHeight="1">
      <c r="A138" s="39"/>
      <c r="B138" s="40"/>
      <c r="C138" s="255" t="s">
        <v>241</v>
      </c>
      <c r="D138" s="255" t="s">
        <v>299</v>
      </c>
      <c r="E138" s="256" t="s">
        <v>1686</v>
      </c>
      <c r="F138" s="257" t="s">
        <v>1687</v>
      </c>
      <c r="G138" s="258" t="s">
        <v>377</v>
      </c>
      <c r="H138" s="259">
        <v>1</v>
      </c>
      <c r="I138" s="260"/>
      <c r="J138" s="261">
        <f>ROUND(I138*H138,2)</f>
        <v>0</v>
      </c>
      <c r="K138" s="257" t="s">
        <v>1613</v>
      </c>
      <c r="L138" s="262"/>
      <c r="M138" s="263" t="s">
        <v>1</v>
      </c>
      <c r="N138" s="264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202</v>
      </c>
      <c r="AT138" s="230" t="s">
        <v>299</v>
      </c>
      <c r="AU138" s="230" t="s">
        <v>88</v>
      </c>
      <c r="AY138" s="18" t="s">
        <v>190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210</v>
      </c>
      <c r="BM138" s="230" t="s">
        <v>238</v>
      </c>
    </row>
    <row r="139" s="2" customFormat="1" ht="16.5" customHeight="1">
      <c r="A139" s="39"/>
      <c r="B139" s="40"/>
      <c r="C139" s="255" t="s">
        <v>8</v>
      </c>
      <c r="D139" s="255" t="s">
        <v>299</v>
      </c>
      <c r="E139" s="256" t="s">
        <v>1688</v>
      </c>
      <c r="F139" s="257" t="s">
        <v>1689</v>
      </c>
      <c r="G139" s="258" t="s">
        <v>377</v>
      </c>
      <c r="H139" s="259">
        <v>2</v>
      </c>
      <c r="I139" s="260"/>
      <c r="J139" s="261">
        <f>ROUND(I139*H139,2)</f>
        <v>0</v>
      </c>
      <c r="K139" s="257" t="s">
        <v>1613</v>
      </c>
      <c r="L139" s="262"/>
      <c r="M139" s="263" t="s">
        <v>1</v>
      </c>
      <c r="N139" s="264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202</v>
      </c>
      <c r="AT139" s="230" t="s">
        <v>299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210</v>
      </c>
      <c r="BM139" s="230" t="s">
        <v>245</v>
      </c>
    </row>
    <row r="140" s="2" customFormat="1" ht="16.5" customHeight="1">
      <c r="A140" s="39"/>
      <c r="B140" s="40"/>
      <c r="C140" s="255" t="s">
        <v>249</v>
      </c>
      <c r="D140" s="255" t="s">
        <v>299</v>
      </c>
      <c r="E140" s="256" t="s">
        <v>1690</v>
      </c>
      <c r="F140" s="257" t="s">
        <v>1691</v>
      </c>
      <c r="G140" s="258" t="s">
        <v>377</v>
      </c>
      <c r="H140" s="259">
        <v>1</v>
      </c>
      <c r="I140" s="260"/>
      <c r="J140" s="261">
        <f>ROUND(I140*H140,2)</f>
        <v>0</v>
      </c>
      <c r="K140" s="257" t="s">
        <v>1613</v>
      </c>
      <c r="L140" s="262"/>
      <c r="M140" s="263" t="s">
        <v>1</v>
      </c>
      <c r="N140" s="264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202</v>
      </c>
      <c r="AT140" s="230" t="s">
        <v>299</v>
      </c>
      <c r="AU140" s="230" t="s">
        <v>88</v>
      </c>
      <c r="AY140" s="18" t="s">
        <v>190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210</v>
      </c>
      <c r="BM140" s="230" t="s">
        <v>248</v>
      </c>
    </row>
    <row r="141" s="2" customFormat="1" ht="16.5" customHeight="1">
      <c r="A141" s="39"/>
      <c r="B141" s="40"/>
      <c r="C141" s="255" t="s">
        <v>225</v>
      </c>
      <c r="D141" s="255" t="s">
        <v>299</v>
      </c>
      <c r="E141" s="256" t="s">
        <v>1692</v>
      </c>
      <c r="F141" s="257" t="s">
        <v>1693</v>
      </c>
      <c r="G141" s="258" t="s">
        <v>377</v>
      </c>
      <c r="H141" s="259">
        <v>2</v>
      </c>
      <c r="I141" s="260"/>
      <c r="J141" s="261">
        <f>ROUND(I141*H141,2)</f>
        <v>0</v>
      </c>
      <c r="K141" s="257" t="s">
        <v>1613</v>
      </c>
      <c r="L141" s="262"/>
      <c r="M141" s="263" t="s">
        <v>1</v>
      </c>
      <c r="N141" s="264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202</v>
      </c>
      <c r="AT141" s="230" t="s">
        <v>299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252</v>
      </c>
    </row>
    <row r="142" s="2" customFormat="1" ht="16.5" customHeight="1">
      <c r="A142" s="39"/>
      <c r="B142" s="40"/>
      <c r="C142" s="255" t="s">
        <v>257</v>
      </c>
      <c r="D142" s="255" t="s">
        <v>299</v>
      </c>
      <c r="E142" s="256" t="s">
        <v>1694</v>
      </c>
      <c r="F142" s="257" t="s">
        <v>1695</v>
      </c>
      <c r="G142" s="258" t="s">
        <v>377</v>
      </c>
      <c r="H142" s="259">
        <v>1</v>
      </c>
      <c r="I142" s="260"/>
      <c r="J142" s="261">
        <f>ROUND(I142*H142,2)</f>
        <v>0</v>
      </c>
      <c r="K142" s="257" t="s">
        <v>1613</v>
      </c>
      <c r="L142" s="262"/>
      <c r="M142" s="263" t="s">
        <v>1</v>
      </c>
      <c r="N142" s="264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202</v>
      </c>
      <c r="AT142" s="230" t="s">
        <v>299</v>
      </c>
      <c r="AU142" s="230" t="s">
        <v>88</v>
      </c>
      <c r="AY142" s="18" t="s">
        <v>190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210</v>
      </c>
      <c r="BM142" s="230" t="s">
        <v>255</v>
      </c>
    </row>
    <row r="143" s="2" customFormat="1" ht="16.5" customHeight="1">
      <c r="A143" s="39"/>
      <c r="B143" s="40"/>
      <c r="C143" s="255" t="s">
        <v>198</v>
      </c>
      <c r="D143" s="255" t="s">
        <v>299</v>
      </c>
      <c r="E143" s="256" t="s">
        <v>1696</v>
      </c>
      <c r="F143" s="257" t="s">
        <v>1697</v>
      </c>
      <c r="G143" s="258" t="s">
        <v>377</v>
      </c>
      <c r="H143" s="259">
        <v>2</v>
      </c>
      <c r="I143" s="260"/>
      <c r="J143" s="261">
        <f>ROUND(I143*H143,2)</f>
        <v>0</v>
      </c>
      <c r="K143" s="257" t="s">
        <v>1613</v>
      </c>
      <c r="L143" s="262"/>
      <c r="M143" s="263" t="s">
        <v>1</v>
      </c>
      <c r="N143" s="264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202</v>
      </c>
      <c r="AT143" s="230" t="s">
        <v>299</v>
      </c>
      <c r="AU143" s="230" t="s">
        <v>88</v>
      </c>
      <c r="AY143" s="18" t="s">
        <v>190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210</v>
      </c>
      <c r="BM143" s="230" t="s">
        <v>260</v>
      </c>
    </row>
    <row r="144" s="2" customFormat="1" ht="16.5" customHeight="1">
      <c r="A144" s="39"/>
      <c r="B144" s="40"/>
      <c r="C144" s="255" t="s">
        <v>265</v>
      </c>
      <c r="D144" s="255" t="s">
        <v>299</v>
      </c>
      <c r="E144" s="256" t="s">
        <v>1698</v>
      </c>
      <c r="F144" s="257" t="s">
        <v>1699</v>
      </c>
      <c r="G144" s="258" t="s">
        <v>377</v>
      </c>
      <c r="H144" s="259">
        <v>2</v>
      </c>
      <c r="I144" s="260"/>
      <c r="J144" s="261">
        <f>ROUND(I144*H144,2)</f>
        <v>0</v>
      </c>
      <c r="K144" s="257" t="s">
        <v>1613</v>
      </c>
      <c r="L144" s="262"/>
      <c r="M144" s="263" t="s">
        <v>1</v>
      </c>
      <c r="N144" s="264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202</v>
      </c>
      <c r="AT144" s="230" t="s">
        <v>299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210</v>
      </c>
      <c r="BM144" s="230" t="s">
        <v>263</v>
      </c>
    </row>
    <row r="145" s="2" customFormat="1" ht="16.5" customHeight="1">
      <c r="A145" s="39"/>
      <c r="B145" s="40"/>
      <c r="C145" s="255" t="s">
        <v>231</v>
      </c>
      <c r="D145" s="255" t="s">
        <v>299</v>
      </c>
      <c r="E145" s="256" t="s">
        <v>1700</v>
      </c>
      <c r="F145" s="257" t="s">
        <v>1701</v>
      </c>
      <c r="G145" s="258" t="s">
        <v>206</v>
      </c>
      <c r="H145" s="259">
        <v>1</v>
      </c>
      <c r="I145" s="260"/>
      <c r="J145" s="261">
        <f>ROUND(I145*H145,2)</f>
        <v>0</v>
      </c>
      <c r="K145" s="257" t="s">
        <v>1613</v>
      </c>
      <c r="L145" s="262"/>
      <c r="M145" s="263" t="s">
        <v>1</v>
      </c>
      <c r="N145" s="264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202</v>
      </c>
      <c r="AT145" s="230" t="s">
        <v>299</v>
      </c>
      <c r="AU145" s="230" t="s">
        <v>88</v>
      </c>
      <c r="AY145" s="18" t="s">
        <v>190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210</v>
      </c>
      <c r="BM145" s="230" t="s">
        <v>268</v>
      </c>
    </row>
    <row r="146" s="2" customFormat="1" ht="24.15" customHeight="1">
      <c r="A146" s="39"/>
      <c r="B146" s="40"/>
      <c r="C146" s="255" t="s">
        <v>278</v>
      </c>
      <c r="D146" s="255" t="s">
        <v>299</v>
      </c>
      <c r="E146" s="256" t="s">
        <v>1702</v>
      </c>
      <c r="F146" s="257" t="s">
        <v>1703</v>
      </c>
      <c r="G146" s="258" t="s">
        <v>206</v>
      </c>
      <c r="H146" s="259">
        <v>1</v>
      </c>
      <c r="I146" s="260"/>
      <c r="J146" s="261">
        <f>ROUND(I146*H146,2)</f>
        <v>0</v>
      </c>
      <c r="K146" s="257" t="s">
        <v>1613</v>
      </c>
      <c r="L146" s="262"/>
      <c r="M146" s="263" t="s">
        <v>1</v>
      </c>
      <c r="N146" s="264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202</v>
      </c>
      <c r="AT146" s="230" t="s">
        <v>299</v>
      </c>
      <c r="AU146" s="230" t="s">
        <v>88</v>
      </c>
      <c r="AY146" s="18" t="s">
        <v>190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210</v>
      </c>
      <c r="BM146" s="230" t="s">
        <v>365</v>
      </c>
    </row>
    <row r="147" s="2" customFormat="1" ht="16.5" customHeight="1">
      <c r="A147" s="39"/>
      <c r="B147" s="40"/>
      <c r="C147" s="255" t="s">
        <v>235</v>
      </c>
      <c r="D147" s="255" t="s">
        <v>299</v>
      </c>
      <c r="E147" s="256" t="s">
        <v>1704</v>
      </c>
      <c r="F147" s="257" t="s">
        <v>1705</v>
      </c>
      <c r="G147" s="258" t="s">
        <v>377</v>
      </c>
      <c r="H147" s="259">
        <v>1</v>
      </c>
      <c r="I147" s="260"/>
      <c r="J147" s="261">
        <f>ROUND(I147*H147,2)</f>
        <v>0</v>
      </c>
      <c r="K147" s="257" t="s">
        <v>1613</v>
      </c>
      <c r="L147" s="262"/>
      <c r="M147" s="263" t="s">
        <v>1</v>
      </c>
      <c r="N147" s="264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202</v>
      </c>
      <c r="AT147" s="230" t="s">
        <v>299</v>
      </c>
      <c r="AU147" s="230" t="s">
        <v>88</v>
      </c>
      <c r="AY147" s="18" t="s">
        <v>190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210</v>
      </c>
      <c r="BM147" s="230" t="s">
        <v>274</v>
      </c>
    </row>
    <row r="148" s="2" customFormat="1" ht="16.5" customHeight="1">
      <c r="A148" s="39"/>
      <c r="B148" s="40"/>
      <c r="C148" s="255" t="s">
        <v>7</v>
      </c>
      <c r="D148" s="255" t="s">
        <v>299</v>
      </c>
      <c r="E148" s="256" t="s">
        <v>1706</v>
      </c>
      <c r="F148" s="257" t="s">
        <v>1707</v>
      </c>
      <c r="G148" s="258" t="s">
        <v>377</v>
      </c>
      <c r="H148" s="259">
        <v>2</v>
      </c>
      <c r="I148" s="260"/>
      <c r="J148" s="261">
        <f>ROUND(I148*H148,2)</f>
        <v>0</v>
      </c>
      <c r="K148" s="257" t="s">
        <v>1613</v>
      </c>
      <c r="L148" s="262"/>
      <c r="M148" s="263" t="s">
        <v>1</v>
      </c>
      <c r="N148" s="264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202</v>
      </c>
      <c r="AT148" s="230" t="s">
        <v>299</v>
      </c>
      <c r="AU148" s="230" t="s">
        <v>88</v>
      </c>
      <c r="AY148" s="18" t="s">
        <v>190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210</v>
      </c>
      <c r="BM148" s="230" t="s">
        <v>385</v>
      </c>
    </row>
    <row r="149" s="2" customFormat="1" ht="16.5" customHeight="1">
      <c r="A149" s="39"/>
      <c r="B149" s="40"/>
      <c r="C149" s="219" t="s">
        <v>238</v>
      </c>
      <c r="D149" s="219" t="s">
        <v>193</v>
      </c>
      <c r="E149" s="220" t="s">
        <v>1708</v>
      </c>
      <c r="F149" s="221" t="s">
        <v>1709</v>
      </c>
      <c r="G149" s="222" t="s">
        <v>206</v>
      </c>
      <c r="H149" s="223">
        <v>1</v>
      </c>
      <c r="I149" s="224"/>
      <c r="J149" s="225">
        <f>ROUND(I149*H149,2)</f>
        <v>0</v>
      </c>
      <c r="K149" s="221" t="s">
        <v>1613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210</v>
      </c>
      <c r="AT149" s="230" t="s">
        <v>193</v>
      </c>
      <c r="AU149" s="230" t="s">
        <v>88</v>
      </c>
      <c r="AY149" s="18" t="s">
        <v>190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210</v>
      </c>
      <c r="BM149" s="230" t="s">
        <v>396</v>
      </c>
    </row>
    <row r="150" s="2" customFormat="1" ht="16.5" customHeight="1">
      <c r="A150" s="39"/>
      <c r="B150" s="40"/>
      <c r="C150" s="219" t="s">
        <v>295</v>
      </c>
      <c r="D150" s="219" t="s">
        <v>193</v>
      </c>
      <c r="E150" s="220" t="s">
        <v>1710</v>
      </c>
      <c r="F150" s="221" t="s">
        <v>1711</v>
      </c>
      <c r="G150" s="222" t="s">
        <v>206</v>
      </c>
      <c r="H150" s="223">
        <v>1</v>
      </c>
      <c r="I150" s="224"/>
      <c r="J150" s="225">
        <f>ROUND(I150*H150,2)</f>
        <v>0</v>
      </c>
      <c r="K150" s="221" t="s">
        <v>1613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210</v>
      </c>
      <c r="AT150" s="230" t="s">
        <v>193</v>
      </c>
      <c r="AU150" s="230" t="s">
        <v>88</v>
      </c>
      <c r="AY150" s="18" t="s">
        <v>190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210</v>
      </c>
      <c r="BM150" s="230" t="s">
        <v>404</v>
      </c>
    </row>
    <row r="151" s="12" customFormat="1" ht="22.8" customHeight="1">
      <c r="A151" s="12"/>
      <c r="B151" s="203"/>
      <c r="C151" s="204"/>
      <c r="D151" s="205" t="s">
        <v>77</v>
      </c>
      <c r="E151" s="217" t="s">
        <v>1712</v>
      </c>
      <c r="F151" s="217" t="s">
        <v>1713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SUM(P152:P157)</f>
        <v>0</v>
      </c>
      <c r="Q151" s="211"/>
      <c r="R151" s="212">
        <f>SUM(R152:R157)</f>
        <v>0</v>
      </c>
      <c r="S151" s="211"/>
      <c r="T151" s="213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86</v>
      </c>
      <c r="AT151" s="215" t="s">
        <v>77</v>
      </c>
      <c r="AU151" s="215" t="s">
        <v>86</v>
      </c>
      <c r="AY151" s="214" t="s">
        <v>190</v>
      </c>
      <c r="BK151" s="216">
        <f>SUM(BK152:BK157)</f>
        <v>0</v>
      </c>
    </row>
    <row r="152" s="2" customFormat="1" ht="16.5" customHeight="1">
      <c r="A152" s="39"/>
      <c r="B152" s="40"/>
      <c r="C152" s="255" t="s">
        <v>245</v>
      </c>
      <c r="D152" s="255" t="s">
        <v>299</v>
      </c>
      <c r="E152" s="256" t="s">
        <v>1692</v>
      </c>
      <c r="F152" s="257" t="s">
        <v>1693</v>
      </c>
      <c r="G152" s="258" t="s">
        <v>377</v>
      </c>
      <c r="H152" s="259">
        <v>1</v>
      </c>
      <c r="I152" s="260"/>
      <c r="J152" s="261">
        <f>ROUND(I152*H152,2)</f>
        <v>0</v>
      </c>
      <c r="K152" s="257" t="s">
        <v>1613</v>
      </c>
      <c r="L152" s="262"/>
      <c r="M152" s="263" t="s">
        <v>1</v>
      </c>
      <c r="N152" s="264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202</v>
      </c>
      <c r="AT152" s="230" t="s">
        <v>299</v>
      </c>
      <c r="AU152" s="230" t="s">
        <v>88</v>
      </c>
      <c r="AY152" s="18" t="s">
        <v>190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210</v>
      </c>
      <c r="BM152" s="230" t="s">
        <v>412</v>
      </c>
    </row>
    <row r="153" s="2" customFormat="1" ht="16.5" customHeight="1">
      <c r="A153" s="39"/>
      <c r="B153" s="40"/>
      <c r="C153" s="255" t="s">
        <v>306</v>
      </c>
      <c r="D153" s="255" t="s">
        <v>299</v>
      </c>
      <c r="E153" s="256" t="s">
        <v>1694</v>
      </c>
      <c r="F153" s="257" t="s">
        <v>1695</v>
      </c>
      <c r="G153" s="258" t="s">
        <v>377</v>
      </c>
      <c r="H153" s="259">
        <v>1</v>
      </c>
      <c r="I153" s="260"/>
      <c r="J153" s="261">
        <f>ROUND(I153*H153,2)</f>
        <v>0</v>
      </c>
      <c r="K153" s="257" t="s">
        <v>1613</v>
      </c>
      <c r="L153" s="262"/>
      <c r="M153" s="263" t="s">
        <v>1</v>
      </c>
      <c r="N153" s="264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202</v>
      </c>
      <c r="AT153" s="230" t="s">
        <v>299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421</v>
      </c>
    </row>
    <row r="154" s="2" customFormat="1" ht="16.5" customHeight="1">
      <c r="A154" s="39"/>
      <c r="B154" s="40"/>
      <c r="C154" s="255" t="s">
        <v>248</v>
      </c>
      <c r="D154" s="255" t="s">
        <v>299</v>
      </c>
      <c r="E154" s="256" t="s">
        <v>1714</v>
      </c>
      <c r="F154" s="257" t="s">
        <v>1715</v>
      </c>
      <c r="G154" s="258" t="s">
        <v>377</v>
      </c>
      <c r="H154" s="259">
        <v>1</v>
      </c>
      <c r="I154" s="260"/>
      <c r="J154" s="261">
        <f>ROUND(I154*H154,2)</f>
        <v>0</v>
      </c>
      <c r="K154" s="257" t="s">
        <v>1613</v>
      </c>
      <c r="L154" s="262"/>
      <c r="M154" s="263" t="s">
        <v>1</v>
      </c>
      <c r="N154" s="264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202</v>
      </c>
      <c r="AT154" s="230" t="s">
        <v>299</v>
      </c>
      <c r="AU154" s="230" t="s">
        <v>88</v>
      </c>
      <c r="AY154" s="18" t="s">
        <v>190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210</v>
      </c>
      <c r="BM154" s="230" t="s">
        <v>430</v>
      </c>
    </row>
    <row r="155" s="2" customFormat="1" ht="24.15" customHeight="1">
      <c r="A155" s="39"/>
      <c r="B155" s="40"/>
      <c r="C155" s="255" t="s">
        <v>318</v>
      </c>
      <c r="D155" s="255" t="s">
        <v>299</v>
      </c>
      <c r="E155" s="256" t="s">
        <v>1716</v>
      </c>
      <c r="F155" s="257" t="s">
        <v>1703</v>
      </c>
      <c r="G155" s="258" t="s">
        <v>377</v>
      </c>
      <c r="H155" s="259">
        <v>1</v>
      </c>
      <c r="I155" s="260"/>
      <c r="J155" s="261">
        <f>ROUND(I155*H155,2)</f>
        <v>0</v>
      </c>
      <c r="K155" s="257" t="s">
        <v>1613</v>
      </c>
      <c r="L155" s="262"/>
      <c r="M155" s="263" t="s">
        <v>1</v>
      </c>
      <c r="N155" s="264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202</v>
      </c>
      <c r="AT155" s="230" t="s">
        <v>299</v>
      </c>
      <c r="AU155" s="230" t="s">
        <v>88</v>
      </c>
      <c r="AY155" s="18" t="s">
        <v>190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210</v>
      </c>
      <c r="BM155" s="230" t="s">
        <v>438</v>
      </c>
    </row>
    <row r="156" s="2" customFormat="1" ht="16.5" customHeight="1">
      <c r="A156" s="39"/>
      <c r="B156" s="40"/>
      <c r="C156" s="219" t="s">
        <v>252</v>
      </c>
      <c r="D156" s="219" t="s">
        <v>193</v>
      </c>
      <c r="E156" s="220" t="s">
        <v>1717</v>
      </c>
      <c r="F156" s="221" t="s">
        <v>1709</v>
      </c>
      <c r="G156" s="222" t="s">
        <v>206</v>
      </c>
      <c r="H156" s="223">
        <v>1</v>
      </c>
      <c r="I156" s="224"/>
      <c r="J156" s="225">
        <f>ROUND(I156*H156,2)</f>
        <v>0</v>
      </c>
      <c r="K156" s="221" t="s">
        <v>1613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210</v>
      </c>
      <c r="AT156" s="230" t="s">
        <v>193</v>
      </c>
      <c r="AU156" s="230" t="s">
        <v>88</v>
      </c>
      <c r="AY156" s="18" t="s">
        <v>190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210</v>
      </c>
      <c r="BM156" s="230" t="s">
        <v>304</v>
      </c>
    </row>
    <row r="157" s="2" customFormat="1" ht="16.5" customHeight="1">
      <c r="A157" s="39"/>
      <c r="B157" s="40"/>
      <c r="C157" s="219" t="s">
        <v>326</v>
      </c>
      <c r="D157" s="219" t="s">
        <v>193</v>
      </c>
      <c r="E157" s="220" t="s">
        <v>1718</v>
      </c>
      <c r="F157" s="221" t="s">
        <v>1711</v>
      </c>
      <c r="G157" s="222" t="s">
        <v>206</v>
      </c>
      <c r="H157" s="223">
        <v>1</v>
      </c>
      <c r="I157" s="224"/>
      <c r="J157" s="225">
        <f>ROUND(I157*H157,2)</f>
        <v>0</v>
      </c>
      <c r="K157" s="221" t="s">
        <v>1613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210</v>
      </c>
      <c r="AT157" s="230" t="s">
        <v>193</v>
      </c>
      <c r="AU157" s="230" t="s">
        <v>88</v>
      </c>
      <c r="AY157" s="18" t="s">
        <v>190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210</v>
      </c>
      <c r="BM157" s="230" t="s">
        <v>453</v>
      </c>
    </row>
    <row r="158" s="12" customFormat="1" ht="22.8" customHeight="1">
      <c r="A158" s="12"/>
      <c r="B158" s="203"/>
      <c r="C158" s="204"/>
      <c r="D158" s="205" t="s">
        <v>77</v>
      </c>
      <c r="E158" s="217" t="s">
        <v>1719</v>
      </c>
      <c r="F158" s="217" t="s">
        <v>1720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SUM(P159:P168)</f>
        <v>0</v>
      </c>
      <c r="Q158" s="211"/>
      <c r="R158" s="212">
        <f>SUM(R159:R168)</f>
        <v>0</v>
      </c>
      <c r="S158" s="211"/>
      <c r="T158" s="213">
        <f>SUM(T159:T168)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86</v>
      </c>
      <c r="AT158" s="215" t="s">
        <v>77</v>
      </c>
      <c r="AU158" s="215" t="s">
        <v>86</v>
      </c>
      <c r="AY158" s="214" t="s">
        <v>190</v>
      </c>
      <c r="BK158" s="216">
        <f>SUM(BK159:BK168)</f>
        <v>0</v>
      </c>
    </row>
    <row r="159" s="2" customFormat="1" ht="24.15" customHeight="1">
      <c r="A159" s="39"/>
      <c r="B159" s="40"/>
      <c r="C159" s="219" t="s">
        <v>255</v>
      </c>
      <c r="D159" s="219" t="s">
        <v>193</v>
      </c>
      <c r="E159" s="220" t="s">
        <v>1721</v>
      </c>
      <c r="F159" s="221" t="s">
        <v>1722</v>
      </c>
      <c r="G159" s="222" t="s">
        <v>377</v>
      </c>
      <c r="H159" s="223">
        <v>2</v>
      </c>
      <c r="I159" s="224"/>
      <c r="J159" s="225">
        <f>ROUND(I159*H159,2)</f>
        <v>0</v>
      </c>
      <c r="K159" s="221" t="s">
        <v>1613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210</v>
      </c>
      <c r="AT159" s="230" t="s">
        <v>193</v>
      </c>
      <c r="AU159" s="230" t="s">
        <v>88</v>
      </c>
      <c r="AY159" s="18" t="s">
        <v>190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210</v>
      </c>
      <c r="BM159" s="230" t="s">
        <v>460</v>
      </c>
    </row>
    <row r="160" s="2" customFormat="1" ht="16.5" customHeight="1">
      <c r="A160" s="39"/>
      <c r="B160" s="40"/>
      <c r="C160" s="219" t="s">
        <v>335</v>
      </c>
      <c r="D160" s="219" t="s">
        <v>193</v>
      </c>
      <c r="E160" s="220" t="s">
        <v>1723</v>
      </c>
      <c r="F160" s="221" t="s">
        <v>1724</v>
      </c>
      <c r="G160" s="222" t="s">
        <v>377</v>
      </c>
      <c r="H160" s="223">
        <v>6</v>
      </c>
      <c r="I160" s="224"/>
      <c r="J160" s="225">
        <f>ROUND(I160*H160,2)</f>
        <v>0</v>
      </c>
      <c r="K160" s="221" t="s">
        <v>1613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210</v>
      </c>
      <c r="AT160" s="230" t="s">
        <v>193</v>
      </c>
      <c r="AU160" s="230" t="s">
        <v>88</v>
      </c>
      <c r="AY160" s="18" t="s">
        <v>190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210</v>
      </c>
      <c r="BM160" s="230" t="s">
        <v>469</v>
      </c>
    </row>
    <row r="161" s="2" customFormat="1" ht="16.5" customHeight="1">
      <c r="A161" s="39"/>
      <c r="B161" s="40"/>
      <c r="C161" s="219" t="s">
        <v>260</v>
      </c>
      <c r="D161" s="219" t="s">
        <v>193</v>
      </c>
      <c r="E161" s="220" t="s">
        <v>1725</v>
      </c>
      <c r="F161" s="221" t="s">
        <v>1726</v>
      </c>
      <c r="G161" s="222" t="s">
        <v>377</v>
      </c>
      <c r="H161" s="223">
        <v>5</v>
      </c>
      <c r="I161" s="224"/>
      <c r="J161" s="225">
        <f>ROUND(I161*H161,2)</f>
        <v>0</v>
      </c>
      <c r="K161" s="221" t="s">
        <v>1613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210</v>
      </c>
      <c r="AT161" s="230" t="s">
        <v>193</v>
      </c>
      <c r="AU161" s="230" t="s">
        <v>88</v>
      </c>
      <c r="AY161" s="18" t="s">
        <v>190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210</v>
      </c>
      <c r="BM161" s="230" t="s">
        <v>479</v>
      </c>
    </row>
    <row r="162" s="2" customFormat="1" ht="16.5" customHeight="1">
      <c r="A162" s="39"/>
      <c r="B162" s="40"/>
      <c r="C162" s="219" t="s">
        <v>345</v>
      </c>
      <c r="D162" s="219" t="s">
        <v>193</v>
      </c>
      <c r="E162" s="220" t="s">
        <v>1727</v>
      </c>
      <c r="F162" s="221" t="s">
        <v>1728</v>
      </c>
      <c r="G162" s="222" t="s">
        <v>377</v>
      </c>
      <c r="H162" s="223">
        <v>2</v>
      </c>
      <c r="I162" s="224"/>
      <c r="J162" s="225">
        <f>ROUND(I162*H162,2)</f>
        <v>0</v>
      </c>
      <c r="K162" s="221" t="s">
        <v>1613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210</v>
      </c>
      <c r="AT162" s="230" t="s">
        <v>193</v>
      </c>
      <c r="AU162" s="230" t="s">
        <v>88</v>
      </c>
      <c r="AY162" s="18" t="s">
        <v>190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210</v>
      </c>
      <c r="BM162" s="230" t="s">
        <v>487</v>
      </c>
    </row>
    <row r="163" s="2" customFormat="1" ht="16.5" customHeight="1">
      <c r="A163" s="39"/>
      <c r="B163" s="40"/>
      <c r="C163" s="219" t="s">
        <v>263</v>
      </c>
      <c r="D163" s="219" t="s">
        <v>193</v>
      </c>
      <c r="E163" s="220" t="s">
        <v>1729</v>
      </c>
      <c r="F163" s="221" t="s">
        <v>1730</v>
      </c>
      <c r="G163" s="222" t="s">
        <v>377</v>
      </c>
      <c r="H163" s="223">
        <v>2</v>
      </c>
      <c r="I163" s="224"/>
      <c r="J163" s="225">
        <f>ROUND(I163*H163,2)</f>
        <v>0</v>
      </c>
      <c r="K163" s="221" t="s">
        <v>1613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210</v>
      </c>
      <c r="AT163" s="230" t="s">
        <v>193</v>
      </c>
      <c r="AU163" s="230" t="s">
        <v>88</v>
      </c>
      <c r="AY163" s="18" t="s">
        <v>190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210</v>
      </c>
      <c r="BM163" s="230" t="s">
        <v>496</v>
      </c>
    </row>
    <row r="164" s="2" customFormat="1" ht="24.15" customHeight="1">
      <c r="A164" s="39"/>
      <c r="B164" s="40"/>
      <c r="C164" s="219" t="s">
        <v>352</v>
      </c>
      <c r="D164" s="219" t="s">
        <v>193</v>
      </c>
      <c r="E164" s="220" t="s">
        <v>1731</v>
      </c>
      <c r="F164" s="221" t="s">
        <v>1703</v>
      </c>
      <c r="G164" s="222" t="s">
        <v>377</v>
      </c>
      <c r="H164" s="223">
        <v>1</v>
      </c>
      <c r="I164" s="224"/>
      <c r="J164" s="225">
        <f>ROUND(I164*H164,2)</f>
        <v>0</v>
      </c>
      <c r="K164" s="221" t="s">
        <v>1613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210</v>
      </c>
      <c r="AT164" s="230" t="s">
        <v>193</v>
      </c>
      <c r="AU164" s="230" t="s">
        <v>88</v>
      </c>
      <c r="AY164" s="18" t="s">
        <v>190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210</v>
      </c>
      <c r="BM164" s="230" t="s">
        <v>504</v>
      </c>
    </row>
    <row r="165" s="2" customFormat="1" ht="16.5" customHeight="1">
      <c r="A165" s="39"/>
      <c r="B165" s="40"/>
      <c r="C165" s="219" t="s">
        <v>268</v>
      </c>
      <c r="D165" s="219" t="s">
        <v>193</v>
      </c>
      <c r="E165" s="220" t="s">
        <v>1732</v>
      </c>
      <c r="F165" s="221" t="s">
        <v>1733</v>
      </c>
      <c r="G165" s="222" t="s">
        <v>377</v>
      </c>
      <c r="H165" s="223">
        <v>2</v>
      </c>
      <c r="I165" s="224"/>
      <c r="J165" s="225">
        <f>ROUND(I165*H165,2)</f>
        <v>0</v>
      </c>
      <c r="K165" s="221" t="s">
        <v>1613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210</v>
      </c>
      <c r="AT165" s="230" t="s">
        <v>193</v>
      </c>
      <c r="AU165" s="230" t="s">
        <v>88</v>
      </c>
      <c r="AY165" s="18" t="s">
        <v>190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210</v>
      </c>
      <c r="BM165" s="230" t="s">
        <v>514</v>
      </c>
    </row>
    <row r="166" s="2" customFormat="1" ht="24.15" customHeight="1">
      <c r="A166" s="39"/>
      <c r="B166" s="40"/>
      <c r="C166" s="219" t="s">
        <v>361</v>
      </c>
      <c r="D166" s="219" t="s">
        <v>193</v>
      </c>
      <c r="E166" s="220" t="s">
        <v>1734</v>
      </c>
      <c r="F166" s="221" t="s">
        <v>1735</v>
      </c>
      <c r="G166" s="222" t="s">
        <v>377</v>
      </c>
      <c r="H166" s="223">
        <v>1</v>
      </c>
      <c r="I166" s="224"/>
      <c r="J166" s="225">
        <f>ROUND(I166*H166,2)</f>
        <v>0</v>
      </c>
      <c r="K166" s="221" t="s">
        <v>1613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210</v>
      </c>
      <c r="AT166" s="230" t="s">
        <v>193</v>
      </c>
      <c r="AU166" s="230" t="s">
        <v>88</v>
      </c>
      <c r="AY166" s="18" t="s">
        <v>190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210</v>
      </c>
      <c r="BM166" s="230" t="s">
        <v>520</v>
      </c>
    </row>
    <row r="167" s="2" customFormat="1" ht="16.5" customHeight="1">
      <c r="A167" s="39"/>
      <c r="B167" s="40"/>
      <c r="C167" s="219" t="s">
        <v>365</v>
      </c>
      <c r="D167" s="219" t="s">
        <v>193</v>
      </c>
      <c r="E167" s="220" t="s">
        <v>1736</v>
      </c>
      <c r="F167" s="221" t="s">
        <v>1737</v>
      </c>
      <c r="G167" s="222" t="s">
        <v>377</v>
      </c>
      <c r="H167" s="223">
        <v>1</v>
      </c>
      <c r="I167" s="224"/>
      <c r="J167" s="225">
        <f>ROUND(I167*H167,2)</f>
        <v>0</v>
      </c>
      <c r="K167" s="221" t="s">
        <v>1613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210</v>
      </c>
      <c r="AT167" s="230" t="s">
        <v>193</v>
      </c>
      <c r="AU167" s="230" t="s">
        <v>88</v>
      </c>
      <c r="AY167" s="18" t="s">
        <v>190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210</v>
      </c>
      <c r="BM167" s="230" t="s">
        <v>526</v>
      </c>
    </row>
    <row r="168" s="2" customFormat="1" ht="16.5" customHeight="1">
      <c r="A168" s="39"/>
      <c r="B168" s="40"/>
      <c r="C168" s="219" t="s">
        <v>371</v>
      </c>
      <c r="D168" s="219" t="s">
        <v>193</v>
      </c>
      <c r="E168" s="220" t="s">
        <v>1738</v>
      </c>
      <c r="F168" s="221" t="s">
        <v>1739</v>
      </c>
      <c r="G168" s="222" t="s">
        <v>206</v>
      </c>
      <c r="H168" s="223">
        <v>1</v>
      </c>
      <c r="I168" s="224"/>
      <c r="J168" s="225">
        <f>ROUND(I168*H168,2)</f>
        <v>0</v>
      </c>
      <c r="K168" s="221" t="s">
        <v>1613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210</v>
      </c>
      <c r="AT168" s="230" t="s">
        <v>193</v>
      </c>
      <c r="AU168" s="230" t="s">
        <v>88</v>
      </c>
      <c r="AY168" s="18" t="s">
        <v>190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210</v>
      </c>
      <c r="BM168" s="230" t="s">
        <v>535</v>
      </c>
    </row>
    <row r="169" s="12" customFormat="1" ht="22.8" customHeight="1">
      <c r="A169" s="12"/>
      <c r="B169" s="203"/>
      <c r="C169" s="204"/>
      <c r="D169" s="205" t="s">
        <v>77</v>
      </c>
      <c r="E169" s="217" t="s">
        <v>1740</v>
      </c>
      <c r="F169" s="217" t="s">
        <v>1741</v>
      </c>
      <c r="G169" s="204"/>
      <c r="H169" s="204"/>
      <c r="I169" s="207"/>
      <c r="J169" s="218">
        <f>BK169</f>
        <v>0</v>
      </c>
      <c r="K169" s="204"/>
      <c r="L169" s="209"/>
      <c r="M169" s="210"/>
      <c r="N169" s="211"/>
      <c r="O169" s="211"/>
      <c r="P169" s="212">
        <f>SUM(P170:P177)</f>
        <v>0</v>
      </c>
      <c r="Q169" s="211"/>
      <c r="R169" s="212">
        <f>SUM(R170:R177)</f>
        <v>0</v>
      </c>
      <c r="S169" s="211"/>
      <c r="T169" s="213">
        <f>SUM(T170:T177)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4" t="s">
        <v>86</v>
      </c>
      <c r="AT169" s="215" t="s">
        <v>77</v>
      </c>
      <c r="AU169" s="215" t="s">
        <v>86</v>
      </c>
      <c r="AY169" s="214" t="s">
        <v>190</v>
      </c>
      <c r="BK169" s="216">
        <f>SUM(BK170:BK177)</f>
        <v>0</v>
      </c>
    </row>
    <row r="170" s="2" customFormat="1" ht="24.15" customHeight="1">
      <c r="A170" s="39"/>
      <c r="B170" s="40"/>
      <c r="C170" s="219" t="s">
        <v>274</v>
      </c>
      <c r="D170" s="219" t="s">
        <v>193</v>
      </c>
      <c r="E170" s="220" t="s">
        <v>1742</v>
      </c>
      <c r="F170" s="221" t="s">
        <v>1743</v>
      </c>
      <c r="G170" s="222" t="s">
        <v>377</v>
      </c>
      <c r="H170" s="223">
        <v>2</v>
      </c>
      <c r="I170" s="224"/>
      <c r="J170" s="225">
        <f>ROUND(I170*H170,2)</f>
        <v>0</v>
      </c>
      <c r="K170" s="221" t="s">
        <v>1613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210</v>
      </c>
      <c r="AT170" s="230" t="s">
        <v>193</v>
      </c>
      <c r="AU170" s="230" t="s">
        <v>88</v>
      </c>
      <c r="AY170" s="18" t="s">
        <v>190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210</v>
      </c>
      <c r="BM170" s="230" t="s">
        <v>543</v>
      </c>
    </row>
    <row r="171" s="2" customFormat="1" ht="24.15" customHeight="1">
      <c r="A171" s="39"/>
      <c r="B171" s="40"/>
      <c r="C171" s="219" t="s">
        <v>379</v>
      </c>
      <c r="D171" s="219" t="s">
        <v>193</v>
      </c>
      <c r="E171" s="220" t="s">
        <v>1744</v>
      </c>
      <c r="F171" s="221" t="s">
        <v>1745</v>
      </c>
      <c r="G171" s="222" t="s">
        <v>377</v>
      </c>
      <c r="H171" s="223">
        <v>1</v>
      </c>
      <c r="I171" s="224"/>
      <c r="J171" s="225">
        <f>ROUND(I171*H171,2)</f>
        <v>0</v>
      </c>
      <c r="K171" s="221" t="s">
        <v>1613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210</v>
      </c>
      <c r="AT171" s="230" t="s">
        <v>193</v>
      </c>
      <c r="AU171" s="230" t="s">
        <v>88</v>
      </c>
      <c r="AY171" s="18" t="s">
        <v>190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210</v>
      </c>
      <c r="BM171" s="230" t="s">
        <v>551</v>
      </c>
    </row>
    <row r="172" s="2" customFormat="1" ht="24.15" customHeight="1">
      <c r="A172" s="39"/>
      <c r="B172" s="40"/>
      <c r="C172" s="219" t="s">
        <v>385</v>
      </c>
      <c r="D172" s="219" t="s">
        <v>193</v>
      </c>
      <c r="E172" s="220" t="s">
        <v>1746</v>
      </c>
      <c r="F172" s="221" t="s">
        <v>1747</v>
      </c>
      <c r="G172" s="222" t="s">
        <v>377</v>
      </c>
      <c r="H172" s="223">
        <v>2</v>
      </c>
      <c r="I172" s="224"/>
      <c r="J172" s="225">
        <f>ROUND(I172*H172,2)</f>
        <v>0</v>
      </c>
      <c r="K172" s="221" t="s">
        <v>1613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210</v>
      </c>
      <c r="AT172" s="230" t="s">
        <v>193</v>
      </c>
      <c r="AU172" s="230" t="s">
        <v>88</v>
      </c>
      <c r="AY172" s="18" t="s">
        <v>190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210</v>
      </c>
      <c r="BM172" s="230" t="s">
        <v>560</v>
      </c>
    </row>
    <row r="173" s="2" customFormat="1" ht="24.15" customHeight="1">
      <c r="A173" s="39"/>
      <c r="B173" s="40"/>
      <c r="C173" s="219" t="s">
        <v>392</v>
      </c>
      <c r="D173" s="219" t="s">
        <v>193</v>
      </c>
      <c r="E173" s="220" t="s">
        <v>1748</v>
      </c>
      <c r="F173" s="221" t="s">
        <v>1749</v>
      </c>
      <c r="G173" s="222" t="s">
        <v>377</v>
      </c>
      <c r="H173" s="223">
        <v>3</v>
      </c>
      <c r="I173" s="224"/>
      <c r="J173" s="225">
        <f>ROUND(I173*H173,2)</f>
        <v>0</v>
      </c>
      <c r="K173" s="221" t="s">
        <v>1613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210</v>
      </c>
      <c r="AT173" s="230" t="s">
        <v>193</v>
      </c>
      <c r="AU173" s="230" t="s">
        <v>88</v>
      </c>
      <c r="AY173" s="18" t="s">
        <v>190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210</v>
      </c>
      <c r="BM173" s="230" t="s">
        <v>566</v>
      </c>
    </row>
    <row r="174" s="2" customFormat="1" ht="24.15" customHeight="1">
      <c r="A174" s="39"/>
      <c r="B174" s="40"/>
      <c r="C174" s="219" t="s">
        <v>399</v>
      </c>
      <c r="D174" s="219" t="s">
        <v>193</v>
      </c>
      <c r="E174" s="220" t="s">
        <v>1750</v>
      </c>
      <c r="F174" s="221" t="s">
        <v>1751</v>
      </c>
      <c r="G174" s="222" t="s">
        <v>377</v>
      </c>
      <c r="H174" s="223">
        <v>25</v>
      </c>
      <c r="I174" s="224"/>
      <c r="J174" s="225">
        <f>ROUND(I174*H174,2)</f>
        <v>0</v>
      </c>
      <c r="K174" s="221" t="s">
        <v>1613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210</v>
      </c>
      <c r="AT174" s="230" t="s">
        <v>193</v>
      </c>
      <c r="AU174" s="230" t="s">
        <v>88</v>
      </c>
      <c r="AY174" s="18" t="s">
        <v>190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210</v>
      </c>
      <c r="BM174" s="230" t="s">
        <v>583</v>
      </c>
    </row>
    <row r="175" s="2" customFormat="1" ht="24.15" customHeight="1">
      <c r="A175" s="39"/>
      <c r="B175" s="40"/>
      <c r="C175" s="219" t="s">
        <v>404</v>
      </c>
      <c r="D175" s="219" t="s">
        <v>193</v>
      </c>
      <c r="E175" s="220" t="s">
        <v>1752</v>
      </c>
      <c r="F175" s="221" t="s">
        <v>1753</v>
      </c>
      <c r="G175" s="222" t="s">
        <v>377</v>
      </c>
      <c r="H175" s="223">
        <v>5</v>
      </c>
      <c r="I175" s="224"/>
      <c r="J175" s="225">
        <f>ROUND(I175*H175,2)</f>
        <v>0</v>
      </c>
      <c r="K175" s="221" t="s">
        <v>1613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210</v>
      </c>
      <c r="AT175" s="230" t="s">
        <v>193</v>
      </c>
      <c r="AU175" s="230" t="s">
        <v>88</v>
      </c>
      <c r="AY175" s="18" t="s">
        <v>190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86</v>
      </c>
      <c r="BK175" s="231">
        <f>ROUND(I175*H175,2)</f>
        <v>0</v>
      </c>
      <c r="BL175" s="18" t="s">
        <v>210</v>
      </c>
      <c r="BM175" s="230" t="s">
        <v>592</v>
      </c>
    </row>
    <row r="176" s="2" customFormat="1" ht="24.15" customHeight="1">
      <c r="A176" s="39"/>
      <c r="B176" s="40"/>
      <c r="C176" s="219" t="s">
        <v>408</v>
      </c>
      <c r="D176" s="219" t="s">
        <v>193</v>
      </c>
      <c r="E176" s="220" t="s">
        <v>1754</v>
      </c>
      <c r="F176" s="221" t="s">
        <v>1755</v>
      </c>
      <c r="G176" s="222" t="s">
        <v>377</v>
      </c>
      <c r="H176" s="223">
        <v>5</v>
      </c>
      <c r="I176" s="224"/>
      <c r="J176" s="225">
        <f>ROUND(I176*H176,2)</f>
        <v>0</v>
      </c>
      <c r="K176" s="221" t="s">
        <v>1613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210</v>
      </c>
      <c r="AT176" s="230" t="s">
        <v>193</v>
      </c>
      <c r="AU176" s="230" t="s">
        <v>88</v>
      </c>
      <c r="AY176" s="18" t="s">
        <v>190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86</v>
      </c>
      <c r="BK176" s="231">
        <f>ROUND(I176*H176,2)</f>
        <v>0</v>
      </c>
      <c r="BL176" s="18" t="s">
        <v>210</v>
      </c>
      <c r="BM176" s="230" t="s">
        <v>602</v>
      </c>
    </row>
    <row r="177" s="2" customFormat="1" ht="16.5" customHeight="1">
      <c r="A177" s="39"/>
      <c r="B177" s="40"/>
      <c r="C177" s="219" t="s">
        <v>412</v>
      </c>
      <c r="D177" s="219" t="s">
        <v>193</v>
      </c>
      <c r="E177" s="220" t="s">
        <v>1738</v>
      </c>
      <c r="F177" s="221" t="s">
        <v>1739</v>
      </c>
      <c r="G177" s="222" t="s">
        <v>206</v>
      </c>
      <c r="H177" s="223">
        <v>1</v>
      </c>
      <c r="I177" s="224"/>
      <c r="J177" s="225">
        <f>ROUND(I177*H177,2)</f>
        <v>0</v>
      </c>
      <c r="K177" s="221" t="s">
        <v>1613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210</v>
      </c>
      <c r="AT177" s="230" t="s">
        <v>193</v>
      </c>
      <c r="AU177" s="230" t="s">
        <v>88</v>
      </c>
      <c r="AY177" s="18" t="s">
        <v>190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210</v>
      </c>
      <c r="BM177" s="230" t="s">
        <v>208</v>
      </c>
    </row>
    <row r="178" s="12" customFormat="1" ht="22.8" customHeight="1">
      <c r="A178" s="12"/>
      <c r="B178" s="203"/>
      <c r="C178" s="204"/>
      <c r="D178" s="205" t="s">
        <v>77</v>
      </c>
      <c r="E178" s="217" t="s">
        <v>1756</v>
      </c>
      <c r="F178" s="217" t="s">
        <v>1757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P179</f>
        <v>0</v>
      </c>
      <c r="Q178" s="211"/>
      <c r="R178" s="212">
        <f>R179</f>
        <v>0</v>
      </c>
      <c r="S178" s="211"/>
      <c r="T178" s="213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86</v>
      </c>
      <c r="AT178" s="215" t="s">
        <v>77</v>
      </c>
      <c r="AU178" s="215" t="s">
        <v>86</v>
      </c>
      <c r="AY178" s="214" t="s">
        <v>190</v>
      </c>
      <c r="BK178" s="216">
        <f>BK179</f>
        <v>0</v>
      </c>
    </row>
    <row r="179" s="2" customFormat="1" ht="24.15" customHeight="1">
      <c r="A179" s="39"/>
      <c r="B179" s="40"/>
      <c r="C179" s="219" t="s">
        <v>438</v>
      </c>
      <c r="D179" s="219" t="s">
        <v>193</v>
      </c>
      <c r="E179" s="220" t="s">
        <v>1758</v>
      </c>
      <c r="F179" s="221" t="s">
        <v>1703</v>
      </c>
      <c r="G179" s="222" t="s">
        <v>377</v>
      </c>
      <c r="H179" s="223">
        <v>1</v>
      </c>
      <c r="I179" s="224"/>
      <c r="J179" s="225">
        <f>ROUND(I179*H179,2)</f>
        <v>0</v>
      </c>
      <c r="K179" s="221" t="s">
        <v>1613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210</v>
      </c>
      <c r="AT179" s="230" t="s">
        <v>193</v>
      </c>
      <c r="AU179" s="230" t="s">
        <v>88</v>
      </c>
      <c r="AY179" s="18" t="s">
        <v>190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210</v>
      </c>
      <c r="BM179" s="230" t="s">
        <v>1759</v>
      </c>
    </row>
    <row r="180" s="12" customFormat="1" ht="22.8" customHeight="1">
      <c r="A180" s="12"/>
      <c r="B180" s="203"/>
      <c r="C180" s="204"/>
      <c r="D180" s="205" t="s">
        <v>77</v>
      </c>
      <c r="E180" s="217" t="s">
        <v>1760</v>
      </c>
      <c r="F180" s="217" t="s">
        <v>1761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SUM(P181:P185)</f>
        <v>0</v>
      </c>
      <c r="Q180" s="211"/>
      <c r="R180" s="212">
        <f>SUM(R181:R185)</f>
        <v>0</v>
      </c>
      <c r="S180" s="211"/>
      <c r="T180" s="213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86</v>
      </c>
      <c r="AT180" s="215" t="s">
        <v>77</v>
      </c>
      <c r="AU180" s="215" t="s">
        <v>86</v>
      </c>
      <c r="AY180" s="214" t="s">
        <v>190</v>
      </c>
      <c r="BK180" s="216">
        <f>SUM(BK181:BK185)</f>
        <v>0</v>
      </c>
    </row>
    <row r="181" s="2" customFormat="1" ht="16.5" customHeight="1">
      <c r="A181" s="39"/>
      <c r="B181" s="40"/>
      <c r="C181" s="219" t="s">
        <v>417</v>
      </c>
      <c r="D181" s="219" t="s">
        <v>193</v>
      </c>
      <c r="E181" s="220" t="s">
        <v>1762</v>
      </c>
      <c r="F181" s="221" t="s">
        <v>1763</v>
      </c>
      <c r="G181" s="222" t="s">
        <v>206</v>
      </c>
      <c r="H181" s="223">
        <v>1</v>
      </c>
      <c r="I181" s="224"/>
      <c r="J181" s="225">
        <f>ROUND(I181*H181,2)</f>
        <v>0</v>
      </c>
      <c r="K181" s="221" t="s">
        <v>1613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210</v>
      </c>
      <c r="AT181" s="230" t="s">
        <v>193</v>
      </c>
      <c r="AU181" s="230" t="s">
        <v>88</v>
      </c>
      <c r="AY181" s="18" t="s">
        <v>190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210</v>
      </c>
      <c r="BM181" s="230" t="s">
        <v>616</v>
      </c>
    </row>
    <row r="182" s="2" customFormat="1" ht="16.5" customHeight="1">
      <c r="A182" s="39"/>
      <c r="B182" s="40"/>
      <c r="C182" s="219" t="s">
        <v>421</v>
      </c>
      <c r="D182" s="219" t="s">
        <v>193</v>
      </c>
      <c r="E182" s="220" t="s">
        <v>1764</v>
      </c>
      <c r="F182" s="221" t="s">
        <v>1765</v>
      </c>
      <c r="G182" s="222" t="s">
        <v>206</v>
      </c>
      <c r="H182" s="223">
        <v>1</v>
      </c>
      <c r="I182" s="224"/>
      <c r="J182" s="225">
        <f>ROUND(I182*H182,2)</f>
        <v>0</v>
      </c>
      <c r="K182" s="221" t="s">
        <v>1613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210</v>
      </c>
      <c r="AT182" s="230" t="s">
        <v>193</v>
      </c>
      <c r="AU182" s="230" t="s">
        <v>88</v>
      </c>
      <c r="AY182" s="18" t="s">
        <v>190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210</v>
      </c>
      <c r="BM182" s="230" t="s">
        <v>626</v>
      </c>
    </row>
    <row r="183" s="2" customFormat="1" ht="16.5" customHeight="1">
      <c r="A183" s="39"/>
      <c r="B183" s="40"/>
      <c r="C183" s="219" t="s">
        <v>425</v>
      </c>
      <c r="D183" s="219" t="s">
        <v>193</v>
      </c>
      <c r="E183" s="220" t="s">
        <v>1766</v>
      </c>
      <c r="F183" s="221" t="s">
        <v>1767</v>
      </c>
      <c r="G183" s="222" t="s">
        <v>206</v>
      </c>
      <c r="H183" s="223">
        <v>1</v>
      </c>
      <c r="I183" s="224"/>
      <c r="J183" s="225">
        <f>ROUND(I183*H183,2)</f>
        <v>0</v>
      </c>
      <c r="K183" s="221" t="s">
        <v>1613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210</v>
      </c>
      <c r="AT183" s="230" t="s">
        <v>193</v>
      </c>
      <c r="AU183" s="230" t="s">
        <v>88</v>
      </c>
      <c r="AY183" s="18" t="s">
        <v>190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86</v>
      </c>
      <c r="BK183" s="231">
        <f>ROUND(I183*H183,2)</f>
        <v>0</v>
      </c>
      <c r="BL183" s="18" t="s">
        <v>210</v>
      </c>
      <c r="BM183" s="230" t="s">
        <v>634</v>
      </c>
    </row>
    <row r="184" s="2" customFormat="1" ht="24.15" customHeight="1">
      <c r="A184" s="39"/>
      <c r="B184" s="40"/>
      <c r="C184" s="219" t="s">
        <v>430</v>
      </c>
      <c r="D184" s="219" t="s">
        <v>193</v>
      </c>
      <c r="E184" s="220" t="s">
        <v>1768</v>
      </c>
      <c r="F184" s="221" t="s">
        <v>1769</v>
      </c>
      <c r="G184" s="222" t="s">
        <v>206</v>
      </c>
      <c r="H184" s="223">
        <v>1</v>
      </c>
      <c r="I184" s="224"/>
      <c r="J184" s="225">
        <f>ROUND(I184*H184,2)</f>
        <v>0</v>
      </c>
      <c r="K184" s="221" t="s">
        <v>1613</v>
      </c>
      <c r="L184" s="45"/>
      <c r="M184" s="226" t="s">
        <v>1</v>
      </c>
      <c r="N184" s="227" t="s">
        <v>43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210</v>
      </c>
      <c r="AT184" s="230" t="s">
        <v>193</v>
      </c>
      <c r="AU184" s="230" t="s">
        <v>88</v>
      </c>
      <c r="AY184" s="18" t="s">
        <v>190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86</v>
      </c>
      <c r="BK184" s="231">
        <f>ROUND(I184*H184,2)</f>
        <v>0</v>
      </c>
      <c r="BL184" s="18" t="s">
        <v>210</v>
      </c>
      <c r="BM184" s="230" t="s">
        <v>642</v>
      </c>
    </row>
    <row r="185" s="2" customFormat="1" ht="16.5" customHeight="1">
      <c r="A185" s="39"/>
      <c r="B185" s="40"/>
      <c r="C185" s="219" t="s">
        <v>434</v>
      </c>
      <c r="D185" s="219" t="s">
        <v>193</v>
      </c>
      <c r="E185" s="220" t="s">
        <v>1770</v>
      </c>
      <c r="F185" s="221" t="s">
        <v>1771</v>
      </c>
      <c r="G185" s="222" t="s">
        <v>206</v>
      </c>
      <c r="H185" s="223">
        <v>1</v>
      </c>
      <c r="I185" s="224"/>
      <c r="J185" s="225">
        <f>ROUND(I185*H185,2)</f>
        <v>0</v>
      </c>
      <c r="K185" s="221" t="s">
        <v>1613</v>
      </c>
      <c r="L185" s="45"/>
      <c r="M185" s="270" t="s">
        <v>1</v>
      </c>
      <c r="N185" s="271" t="s">
        <v>43</v>
      </c>
      <c r="O185" s="272"/>
      <c r="P185" s="273">
        <f>O185*H185</f>
        <v>0</v>
      </c>
      <c r="Q185" s="273">
        <v>0</v>
      </c>
      <c r="R185" s="273">
        <f>Q185*H185</f>
        <v>0</v>
      </c>
      <c r="S185" s="273">
        <v>0</v>
      </c>
      <c r="T185" s="27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210</v>
      </c>
      <c r="AT185" s="230" t="s">
        <v>193</v>
      </c>
      <c r="AU185" s="230" t="s">
        <v>88</v>
      </c>
      <c r="AY185" s="18" t="s">
        <v>190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210</v>
      </c>
      <c r="BM185" s="230" t="s">
        <v>650</v>
      </c>
    </row>
    <row r="186" s="2" customFormat="1" ht="6.96" customHeight="1">
      <c r="A186" s="39"/>
      <c r="B186" s="67"/>
      <c r="C186" s="68"/>
      <c r="D186" s="68"/>
      <c r="E186" s="68"/>
      <c r="F186" s="68"/>
      <c r="G186" s="68"/>
      <c r="H186" s="68"/>
      <c r="I186" s="68"/>
      <c r="J186" s="68"/>
      <c r="K186" s="68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Sq2pbjczUVepZ1OkZprqE7pGzKCNfWttIZZJ2bu+O8HM0C55/LpoXLZw5bUNSStkVecPbNTJBkqSZTMOWihI+Q==" hashValue="6Zz12LqKxMe5YSYy2BxuN6LJzXRnfRmmHj/nkJhJUkU+wRpciNoGZzdOxx8HyOZDBNTKccx5OVoo8mhTrq8tvA==" algorithmName="SHA-512" password="CC35"/>
  <autoFilter ref="C123:K18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1772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ROUND((SUM(BE125:BE188)),  2)</f>
        <v>0</v>
      </c>
      <c r="G33" s="39"/>
      <c r="H33" s="39"/>
      <c r="I33" s="156">
        <v>0.20999999999999999</v>
      </c>
      <c r="J33" s="155">
        <f>ROUND(((SUM(BE125:BE188))*I33),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ROUND((SUM(BF125:BF188)),  2)</f>
        <v>0</v>
      </c>
      <c r="G34" s="39"/>
      <c r="H34" s="39"/>
      <c r="I34" s="156">
        <v>0.12</v>
      </c>
      <c r="J34" s="155">
        <f>ROUND(((SUM(BF125:BF188))*I34),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ROUND((SUM(BG125:BG188)),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ROUND((SUM(BH125:BH188)),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ROUND((SUM(BI125:BI188)),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IO.O1 - Vodovodní a kanalizační přípojka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1571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1572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1573</v>
      </c>
      <c r="E99" s="189"/>
      <c r="F99" s="189"/>
      <c r="G99" s="189"/>
      <c r="H99" s="189"/>
      <c r="I99" s="189"/>
      <c r="J99" s="190">
        <f>J152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1574</v>
      </c>
      <c r="E100" s="189"/>
      <c r="F100" s="189"/>
      <c r="G100" s="189"/>
      <c r="H100" s="189"/>
      <c r="I100" s="189"/>
      <c r="J100" s="190">
        <f>J156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1575</v>
      </c>
      <c r="E101" s="189"/>
      <c r="F101" s="189"/>
      <c r="G101" s="189"/>
      <c r="H101" s="189"/>
      <c r="I101" s="189"/>
      <c r="J101" s="190">
        <f>J178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1773</v>
      </c>
      <c r="E102" s="183"/>
      <c r="F102" s="183"/>
      <c r="G102" s="183"/>
      <c r="H102" s="183"/>
      <c r="I102" s="183"/>
      <c r="J102" s="184">
        <f>J181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6"/>
      <c r="C103" s="187"/>
      <c r="D103" s="188" t="s">
        <v>1774</v>
      </c>
      <c r="E103" s="189"/>
      <c r="F103" s="189"/>
      <c r="G103" s="189"/>
      <c r="H103" s="189"/>
      <c r="I103" s="189"/>
      <c r="J103" s="190">
        <f>J182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1775</v>
      </c>
      <c r="E104" s="183"/>
      <c r="F104" s="183"/>
      <c r="G104" s="183"/>
      <c r="H104" s="183"/>
      <c r="I104" s="183"/>
      <c r="J104" s="184">
        <f>J184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1576</v>
      </c>
      <c r="E105" s="183"/>
      <c r="F105" s="183"/>
      <c r="G105" s="183"/>
      <c r="H105" s="183"/>
      <c r="I105" s="183"/>
      <c r="J105" s="184">
        <f>J186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175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Úpravy veřejného parteru a zahrady objektů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123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IO.O1 - Vodovodní a kanalizační přípojka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Husova 69 a 110 - 113</v>
      </c>
      <c r="G119" s="41"/>
      <c r="H119" s="41"/>
      <c r="I119" s="33" t="s">
        <v>22</v>
      </c>
      <c r="J119" s="80" t="str">
        <f>IF(J12="","",J12)</f>
        <v>15. 5. 2024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Ing. Arch. Jakub Našinec</v>
      </c>
      <c r="G121" s="41"/>
      <c r="H121" s="41"/>
      <c r="I121" s="33" t="s">
        <v>30</v>
      </c>
      <c r="J121" s="37" t="str">
        <f>E21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>QSB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176</v>
      </c>
      <c r="D124" s="195" t="s">
        <v>63</v>
      </c>
      <c r="E124" s="195" t="s">
        <v>59</v>
      </c>
      <c r="F124" s="195" t="s">
        <v>60</v>
      </c>
      <c r="G124" s="195" t="s">
        <v>177</v>
      </c>
      <c r="H124" s="195" t="s">
        <v>178</v>
      </c>
      <c r="I124" s="195" t="s">
        <v>179</v>
      </c>
      <c r="J124" s="195" t="s">
        <v>127</v>
      </c>
      <c r="K124" s="196" t="s">
        <v>180</v>
      </c>
      <c r="L124" s="197"/>
      <c r="M124" s="101" t="s">
        <v>1</v>
      </c>
      <c r="N124" s="102" t="s">
        <v>42</v>
      </c>
      <c r="O124" s="102" t="s">
        <v>181</v>
      </c>
      <c r="P124" s="102" t="s">
        <v>182</v>
      </c>
      <c r="Q124" s="102" t="s">
        <v>183</v>
      </c>
      <c r="R124" s="102" t="s">
        <v>184</v>
      </c>
      <c r="S124" s="102" t="s">
        <v>185</v>
      </c>
      <c r="T124" s="103" t="s">
        <v>186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187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P126+P181+P184+P186</f>
        <v>0</v>
      </c>
      <c r="Q125" s="105"/>
      <c r="R125" s="200">
        <f>R126+R181+R184+R186</f>
        <v>31.923934654299998</v>
      </c>
      <c r="S125" s="105"/>
      <c r="T125" s="201">
        <f>T126+T181+T184+T186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129</v>
      </c>
      <c r="BK125" s="202">
        <f>BK126+BK181+BK184+BK186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1577</v>
      </c>
      <c r="F126" s="206" t="s">
        <v>1578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P127+P152+P156+P178</f>
        <v>0</v>
      </c>
      <c r="Q126" s="211"/>
      <c r="R126" s="212">
        <f>R127+R152+R156+R178</f>
        <v>31.921934654299999</v>
      </c>
      <c r="S126" s="211"/>
      <c r="T126" s="213">
        <f>T127+T152+T156+T178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78</v>
      </c>
      <c r="AY126" s="214" t="s">
        <v>190</v>
      </c>
      <c r="BK126" s="216">
        <f>BK127+BK152+BK156+BK178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86</v>
      </c>
      <c r="F127" s="217" t="s">
        <v>1579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SUM(P128:P151)</f>
        <v>0</v>
      </c>
      <c r="Q127" s="211"/>
      <c r="R127" s="212">
        <f>SUM(R128:R151)</f>
        <v>26.497050479999999</v>
      </c>
      <c r="S127" s="211"/>
      <c r="T127" s="213">
        <f>SUM(T128:T151)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86</v>
      </c>
      <c r="AT127" s="215" t="s">
        <v>77</v>
      </c>
      <c r="AU127" s="215" t="s">
        <v>86</v>
      </c>
      <c r="AY127" s="214" t="s">
        <v>190</v>
      </c>
      <c r="BK127" s="216">
        <f>SUM(BK128:BK151)</f>
        <v>0</v>
      </c>
    </row>
    <row r="128" s="2" customFormat="1" ht="33" customHeight="1">
      <c r="A128" s="39"/>
      <c r="B128" s="40"/>
      <c r="C128" s="219" t="s">
        <v>86</v>
      </c>
      <c r="D128" s="219" t="s">
        <v>193</v>
      </c>
      <c r="E128" s="220" t="s">
        <v>1776</v>
      </c>
      <c r="F128" s="221" t="s">
        <v>1777</v>
      </c>
      <c r="G128" s="222" t="s">
        <v>224</v>
      </c>
      <c r="H128" s="223">
        <v>61.200000000000003</v>
      </c>
      <c r="I128" s="224"/>
      <c r="J128" s="225">
        <f>ROUND(I128*H128,2)</f>
        <v>0</v>
      </c>
      <c r="K128" s="221" t="s">
        <v>197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210</v>
      </c>
      <c r="AT128" s="230" t="s">
        <v>193</v>
      </c>
      <c r="AU128" s="230" t="s">
        <v>88</v>
      </c>
      <c r="AY128" s="18" t="s">
        <v>190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210</v>
      </c>
      <c r="BM128" s="230" t="s">
        <v>1778</v>
      </c>
    </row>
    <row r="129" s="13" customFormat="1">
      <c r="A129" s="13"/>
      <c r="B129" s="232"/>
      <c r="C129" s="233"/>
      <c r="D129" s="234" t="s">
        <v>218</v>
      </c>
      <c r="E129" s="235" t="s">
        <v>1</v>
      </c>
      <c r="F129" s="236" t="s">
        <v>1779</v>
      </c>
      <c r="G129" s="233"/>
      <c r="H129" s="237">
        <v>61.200000000000003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218</v>
      </c>
      <c r="AU129" s="243" t="s">
        <v>88</v>
      </c>
      <c r="AV129" s="13" t="s">
        <v>88</v>
      </c>
      <c r="AW129" s="13" t="s">
        <v>32</v>
      </c>
      <c r="AX129" s="13" t="s">
        <v>78</v>
      </c>
      <c r="AY129" s="243" t="s">
        <v>190</v>
      </c>
    </row>
    <row r="130" s="14" customFormat="1">
      <c r="A130" s="14"/>
      <c r="B130" s="244"/>
      <c r="C130" s="245"/>
      <c r="D130" s="234" t="s">
        <v>218</v>
      </c>
      <c r="E130" s="246" t="s">
        <v>1</v>
      </c>
      <c r="F130" s="247" t="s">
        <v>221</v>
      </c>
      <c r="G130" s="245"/>
      <c r="H130" s="248">
        <v>61.200000000000003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218</v>
      </c>
      <c r="AU130" s="254" t="s">
        <v>88</v>
      </c>
      <c r="AV130" s="14" t="s">
        <v>210</v>
      </c>
      <c r="AW130" s="14" t="s">
        <v>32</v>
      </c>
      <c r="AX130" s="14" t="s">
        <v>86</v>
      </c>
      <c r="AY130" s="254" t="s">
        <v>190</v>
      </c>
    </row>
    <row r="131" s="2" customFormat="1" ht="24.15" customHeight="1">
      <c r="A131" s="39"/>
      <c r="B131" s="40"/>
      <c r="C131" s="219" t="s">
        <v>88</v>
      </c>
      <c r="D131" s="219" t="s">
        <v>193</v>
      </c>
      <c r="E131" s="220" t="s">
        <v>1583</v>
      </c>
      <c r="F131" s="221" t="s">
        <v>1584</v>
      </c>
      <c r="G131" s="222" t="s">
        <v>292</v>
      </c>
      <c r="H131" s="223">
        <v>114</v>
      </c>
      <c r="I131" s="224"/>
      <c r="J131" s="225">
        <f>ROUND(I131*H131,2)</f>
        <v>0</v>
      </c>
      <c r="K131" s="221" t="s">
        <v>197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0.00085132000000000003</v>
      </c>
      <c r="R131" s="228">
        <f>Q131*H131</f>
        <v>0.097050480000000008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210</v>
      </c>
      <c r="AT131" s="230" t="s">
        <v>193</v>
      </c>
      <c r="AU131" s="230" t="s">
        <v>88</v>
      </c>
      <c r="AY131" s="18" t="s">
        <v>190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210</v>
      </c>
      <c r="BM131" s="230" t="s">
        <v>199</v>
      </c>
    </row>
    <row r="132" s="13" customFormat="1">
      <c r="A132" s="13"/>
      <c r="B132" s="232"/>
      <c r="C132" s="233"/>
      <c r="D132" s="234" t="s">
        <v>218</v>
      </c>
      <c r="E132" s="235" t="s">
        <v>1</v>
      </c>
      <c r="F132" s="236" t="s">
        <v>1780</v>
      </c>
      <c r="G132" s="233"/>
      <c r="H132" s="237">
        <v>114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218</v>
      </c>
      <c r="AU132" s="243" t="s">
        <v>88</v>
      </c>
      <c r="AV132" s="13" t="s">
        <v>88</v>
      </c>
      <c r="AW132" s="13" t="s">
        <v>32</v>
      </c>
      <c r="AX132" s="13" t="s">
        <v>78</v>
      </c>
      <c r="AY132" s="243" t="s">
        <v>190</v>
      </c>
    </row>
    <row r="133" s="14" customFormat="1">
      <c r="A133" s="14"/>
      <c r="B133" s="244"/>
      <c r="C133" s="245"/>
      <c r="D133" s="234" t="s">
        <v>218</v>
      </c>
      <c r="E133" s="246" t="s">
        <v>1</v>
      </c>
      <c r="F133" s="247" t="s">
        <v>221</v>
      </c>
      <c r="G133" s="245"/>
      <c r="H133" s="248">
        <v>114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218</v>
      </c>
      <c r="AU133" s="254" t="s">
        <v>88</v>
      </c>
      <c r="AV133" s="14" t="s">
        <v>210</v>
      </c>
      <c r="AW133" s="14" t="s">
        <v>32</v>
      </c>
      <c r="AX133" s="14" t="s">
        <v>86</v>
      </c>
      <c r="AY133" s="254" t="s">
        <v>190</v>
      </c>
    </row>
    <row r="134" s="2" customFormat="1" ht="24.15" customHeight="1">
      <c r="A134" s="39"/>
      <c r="B134" s="40"/>
      <c r="C134" s="219" t="s">
        <v>203</v>
      </c>
      <c r="D134" s="219" t="s">
        <v>193</v>
      </c>
      <c r="E134" s="220" t="s">
        <v>1586</v>
      </c>
      <c r="F134" s="221" t="s">
        <v>1587</v>
      </c>
      <c r="G134" s="222" t="s">
        <v>292</v>
      </c>
      <c r="H134" s="223">
        <v>114</v>
      </c>
      <c r="I134" s="224"/>
      <c r="J134" s="225">
        <f>ROUND(I134*H134,2)</f>
        <v>0</v>
      </c>
      <c r="K134" s="221" t="s">
        <v>197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210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210</v>
      </c>
      <c r="BM134" s="230" t="s">
        <v>202</v>
      </c>
    </row>
    <row r="135" s="2" customFormat="1" ht="33" customHeight="1">
      <c r="A135" s="39"/>
      <c r="B135" s="40"/>
      <c r="C135" s="219" t="s">
        <v>210</v>
      </c>
      <c r="D135" s="219" t="s">
        <v>193</v>
      </c>
      <c r="E135" s="220" t="s">
        <v>1781</v>
      </c>
      <c r="F135" s="221" t="s">
        <v>1782</v>
      </c>
      <c r="G135" s="222" t="s">
        <v>224</v>
      </c>
      <c r="H135" s="223">
        <v>61.200000000000003</v>
      </c>
      <c r="I135" s="224"/>
      <c r="J135" s="225">
        <f>ROUND(I135*H135,2)</f>
        <v>0</v>
      </c>
      <c r="K135" s="221" t="s">
        <v>197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210</v>
      </c>
      <c r="AT135" s="230" t="s">
        <v>193</v>
      </c>
      <c r="AU135" s="230" t="s">
        <v>88</v>
      </c>
      <c r="AY135" s="18" t="s">
        <v>190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210</v>
      </c>
      <c r="BM135" s="230" t="s">
        <v>214</v>
      </c>
    </row>
    <row r="136" s="2" customFormat="1" ht="37.8" customHeight="1">
      <c r="A136" s="39"/>
      <c r="B136" s="40"/>
      <c r="C136" s="219" t="s">
        <v>215</v>
      </c>
      <c r="D136" s="219" t="s">
        <v>193</v>
      </c>
      <c r="E136" s="220" t="s">
        <v>1588</v>
      </c>
      <c r="F136" s="221" t="s">
        <v>1589</v>
      </c>
      <c r="G136" s="222" t="s">
        <v>224</v>
      </c>
      <c r="H136" s="223">
        <v>90.719999999999999</v>
      </c>
      <c r="I136" s="224"/>
      <c r="J136" s="225">
        <f>ROUND(I136*H136,2)</f>
        <v>0</v>
      </c>
      <c r="K136" s="221" t="s">
        <v>197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210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210</v>
      </c>
      <c r="BM136" s="230" t="s">
        <v>8</v>
      </c>
    </row>
    <row r="137" s="2" customFormat="1" ht="37.8" customHeight="1">
      <c r="A137" s="39"/>
      <c r="B137" s="40"/>
      <c r="C137" s="219" t="s">
        <v>199</v>
      </c>
      <c r="D137" s="219" t="s">
        <v>193</v>
      </c>
      <c r="E137" s="220" t="s">
        <v>1590</v>
      </c>
      <c r="F137" s="221" t="s">
        <v>1591</v>
      </c>
      <c r="G137" s="222" t="s">
        <v>224</v>
      </c>
      <c r="H137" s="223">
        <v>15.84</v>
      </c>
      <c r="I137" s="224"/>
      <c r="J137" s="225">
        <f>ROUND(I137*H137,2)</f>
        <v>0</v>
      </c>
      <c r="K137" s="221" t="s">
        <v>197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210</v>
      </c>
      <c r="AT137" s="230" t="s">
        <v>193</v>
      </c>
      <c r="AU137" s="230" t="s">
        <v>88</v>
      </c>
      <c r="AY137" s="18" t="s">
        <v>190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210</v>
      </c>
      <c r="BM137" s="230" t="s">
        <v>225</v>
      </c>
    </row>
    <row r="138" s="2" customFormat="1" ht="24.15" customHeight="1">
      <c r="A138" s="39"/>
      <c r="B138" s="40"/>
      <c r="C138" s="219" t="s">
        <v>226</v>
      </c>
      <c r="D138" s="219" t="s">
        <v>193</v>
      </c>
      <c r="E138" s="220" t="s">
        <v>279</v>
      </c>
      <c r="F138" s="221" t="s">
        <v>280</v>
      </c>
      <c r="G138" s="222" t="s">
        <v>224</v>
      </c>
      <c r="H138" s="223">
        <v>61.200000000000003</v>
      </c>
      <c r="I138" s="224"/>
      <c r="J138" s="225">
        <f>ROUND(I138*H138,2)</f>
        <v>0</v>
      </c>
      <c r="K138" s="221" t="s">
        <v>197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210</v>
      </c>
      <c r="AT138" s="230" t="s">
        <v>193</v>
      </c>
      <c r="AU138" s="230" t="s">
        <v>88</v>
      </c>
      <c r="AY138" s="18" t="s">
        <v>190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210</v>
      </c>
      <c r="BM138" s="230" t="s">
        <v>198</v>
      </c>
    </row>
    <row r="139" s="2" customFormat="1" ht="16.5" customHeight="1">
      <c r="A139" s="39"/>
      <c r="B139" s="40"/>
      <c r="C139" s="219" t="s">
        <v>202</v>
      </c>
      <c r="D139" s="219" t="s">
        <v>193</v>
      </c>
      <c r="E139" s="220" t="s">
        <v>1594</v>
      </c>
      <c r="F139" s="221" t="s">
        <v>1595</v>
      </c>
      <c r="G139" s="222" t="s">
        <v>224</v>
      </c>
      <c r="H139" s="223">
        <v>15.84</v>
      </c>
      <c r="I139" s="224"/>
      <c r="J139" s="225">
        <f>ROUND(I139*H139,2)</f>
        <v>0</v>
      </c>
      <c r="K139" s="221" t="s">
        <v>197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210</v>
      </c>
      <c r="AT139" s="230" t="s">
        <v>193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210</v>
      </c>
      <c r="BM139" s="230" t="s">
        <v>231</v>
      </c>
    </row>
    <row r="140" s="2" customFormat="1" ht="33" customHeight="1">
      <c r="A140" s="39"/>
      <c r="B140" s="40"/>
      <c r="C140" s="219" t="s">
        <v>232</v>
      </c>
      <c r="D140" s="219" t="s">
        <v>193</v>
      </c>
      <c r="E140" s="220" t="s">
        <v>400</v>
      </c>
      <c r="F140" s="221" t="s">
        <v>401</v>
      </c>
      <c r="G140" s="222" t="s">
        <v>244</v>
      </c>
      <c r="H140" s="223">
        <v>31.68</v>
      </c>
      <c r="I140" s="224"/>
      <c r="J140" s="225">
        <f>ROUND(I140*H140,2)</f>
        <v>0</v>
      </c>
      <c r="K140" s="221" t="s">
        <v>197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210</v>
      </c>
      <c r="AT140" s="230" t="s">
        <v>193</v>
      </c>
      <c r="AU140" s="230" t="s">
        <v>88</v>
      </c>
      <c r="AY140" s="18" t="s">
        <v>190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210</v>
      </c>
      <c r="BM140" s="230" t="s">
        <v>235</v>
      </c>
    </row>
    <row r="141" s="15" customFormat="1">
      <c r="A141" s="15"/>
      <c r="B141" s="275"/>
      <c r="C141" s="276"/>
      <c r="D141" s="234" t="s">
        <v>218</v>
      </c>
      <c r="E141" s="277" t="s">
        <v>1</v>
      </c>
      <c r="F141" s="278" t="s">
        <v>1596</v>
      </c>
      <c r="G141" s="276"/>
      <c r="H141" s="277" t="s">
        <v>1</v>
      </c>
      <c r="I141" s="279"/>
      <c r="J141" s="276"/>
      <c r="K141" s="276"/>
      <c r="L141" s="280"/>
      <c r="M141" s="281"/>
      <c r="N141" s="282"/>
      <c r="O141" s="282"/>
      <c r="P141" s="282"/>
      <c r="Q141" s="282"/>
      <c r="R141" s="282"/>
      <c r="S141" s="282"/>
      <c r="T141" s="28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4" t="s">
        <v>218</v>
      </c>
      <c r="AU141" s="284" t="s">
        <v>88</v>
      </c>
      <c r="AV141" s="15" t="s">
        <v>86</v>
      </c>
      <c r="AW141" s="15" t="s">
        <v>32</v>
      </c>
      <c r="AX141" s="15" t="s">
        <v>78</v>
      </c>
      <c r="AY141" s="284" t="s">
        <v>190</v>
      </c>
    </row>
    <row r="142" s="13" customFormat="1">
      <c r="A142" s="13"/>
      <c r="B142" s="232"/>
      <c r="C142" s="233"/>
      <c r="D142" s="234" t="s">
        <v>218</v>
      </c>
      <c r="E142" s="235" t="s">
        <v>1</v>
      </c>
      <c r="F142" s="236" t="s">
        <v>1783</v>
      </c>
      <c r="G142" s="233"/>
      <c r="H142" s="237">
        <v>31.68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218</v>
      </c>
      <c r="AU142" s="243" t="s">
        <v>88</v>
      </c>
      <c r="AV142" s="13" t="s">
        <v>88</v>
      </c>
      <c r="AW142" s="13" t="s">
        <v>32</v>
      </c>
      <c r="AX142" s="13" t="s">
        <v>78</v>
      </c>
      <c r="AY142" s="243" t="s">
        <v>190</v>
      </c>
    </row>
    <row r="143" s="14" customFormat="1">
      <c r="A143" s="14"/>
      <c r="B143" s="244"/>
      <c r="C143" s="245"/>
      <c r="D143" s="234" t="s">
        <v>218</v>
      </c>
      <c r="E143" s="246" t="s">
        <v>1</v>
      </c>
      <c r="F143" s="247" t="s">
        <v>221</v>
      </c>
      <c r="G143" s="245"/>
      <c r="H143" s="248">
        <v>31.68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218</v>
      </c>
      <c r="AU143" s="254" t="s">
        <v>88</v>
      </c>
      <c r="AV143" s="14" t="s">
        <v>210</v>
      </c>
      <c r="AW143" s="14" t="s">
        <v>32</v>
      </c>
      <c r="AX143" s="14" t="s">
        <v>86</v>
      </c>
      <c r="AY143" s="254" t="s">
        <v>190</v>
      </c>
    </row>
    <row r="144" s="2" customFormat="1" ht="24.15" customHeight="1">
      <c r="A144" s="39"/>
      <c r="B144" s="40"/>
      <c r="C144" s="219" t="s">
        <v>214</v>
      </c>
      <c r="D144" s="219" t="s">
        <v>193</v>
      </c>
      <c r="E144" s="220" t="s">
        <v>1598</v>
      </c>
      <c r="F144" s="221" t="s">
        <v>287</v>
      </c>
      <c r="G144" s="222" t="s">
        <v>224</v>
      </c>
      <c r="H144" s="223">
        <v>45.359999999999999</v>
      </c>
      <c r="I144" s="224"/>
      <c r="J144" s="225">
        <f>ROUND(I144*H144,2)</f>
        <v>0</v>
      </c>
      <c r="K144" s="221" t="s">
        <v>197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210</v>
      </c>
      <c r="AT144" s="230" t="s">
        <v>193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210</v>
      </c>
      <c r="BM144" s="230" t="s">
        <v>238</v>
      </c>
    </row>
    <row r="145" s="2" customFormat="1" ht="24.15" customHeight="1">
      <c r="A145" s="39"/>
      <c r="B145" s="40"/>
      <c r="C145" s="219" t="s">
        <v>241</v>
      </c>
      <c r="D145" s="219" t="s">
        <v>193</v>
      </c>
      <c r="E145" s="220" t="s">
        <v>1599</v>
      </c>
      <c r="F145" s="221" t="s">
        <v>1600</v>
      </c>
      <c r="G145" s="222" t="s">
        <v>224</v>
      </c>
      <c r="H145" s="223">
        <v>13.199999999999999</v>
      </c>
      <c r="I145" s="224"/>
      <c r="J145" s="225">
        <f>ROUND(I145*H145,2)</f>
        <v>0</v>
      </c>
      <c r="K145" s="221" t="s">
        <v>197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210</v>
      </c>
      <c r="AT145" s="230" t="s">
        <v>193</v>
      </c>
      <c r="AU145" s="230" t="s">
        <v>88</v>
      </c>
      <c r="AY145" s="18" t="s">
        <v>190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210</v>
      </c>
      <c r="BM145" s="230" t="s">
        <v>245</v>
      </c>
    </row>
    <row r="146" s="13" customFormat="1">
      <c r="A146" s="13"/>
      <c r="B146" s="232"/>
      <c r="C146" s="233"/>
      <c r="D146" s="234" t="s">
        <v>218</v>
      </c>
      <c r="E146" s="235" t="s">
        <v>1</v>
      </c>
      <c r="F146" s="236" t="s">
        <v>1784</v>
      </c>
      <c r="G146" s="233"/>
      <c r="H146" s="237">
        <v>13.199999999999999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218</v>
      </c>
      <c r="AU146" s="243" t="s">
        <v>88</v>
      </c>
      <c r="AV146" s="13" t="s">
        <v>88</v>
      </c>
      <c r="AW146" s="13" t="s">
        <v>32</v>
      </c>
      <c r="AX146" s="13" t="s">
        <v>78</v>
      </c>
      <c r="AY146" s="243" t="s">
        <v>190</v>
      </c>
    </row>
    <row r="147" s="14" customFormat="1">
      <c r="A147" s="14"/>
      <c r="B147" s="244"/>
      <c r="C147" s="245"/>
      <c r="D147" s="234" t="s">
        <v>218</v>
      </c>
      <c r="E147" s="246" t="s">
        <v>1</v>
      </c>
      <c r="F147" s="247" t="s">
        <v>221</v>
      </c>
      <c r="G147" s="245"/>
      <c r="H147" s="248">
        <v>13.199999999999999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218</v>
      </c>
      <c r="AU147" s="254" t="s">
        <v>88</v>
      </c>
      <c r="AV147" s="14" t="s">
        <v>210</v>
      </c>
      <c r="AW147" s="14" t="s">
        <v>32</v>
      </c>
      <c r="AX147" s="14" t="s">
        <v>86</v>
      </c>
      <c r="AY147" s="254" t="s">
        <v>190</v>
      </c>
    </row>
    <row r="148" s="2" customFormat="1" ht="16.5" customHeight="1">
      <c r="A148" s="39"/>
      <c r="B148" s="40"/>
      <c r="C148" s="255" t="s">
        <v>8</v>
      </c>
      <c r="D148" s="255" t="s">
        <v>299</v>
      </c>
      <c r="E148" s="256" t="s">
        <v>1197</v>
      </c>
      <c r="F148" s="257" t="s">
        <v>1198</v>
      </c>
      <c r="G148" s="258" t="s">
        <v>244</v>
      </c>
      <c r="H148" s="259">
        <v>26.399999999999999</v>
      </c>
      <c r="I148" s="260"/>
      <c r="J148" s="261">
        <f>ROUND(I148*H148,2)</f>
        <v>0</v>
      </c>
      <c r="K148" s="257" t="s">
        <v>197</v>
      </c>
      <c r="L148" s="262"/>
      <c r="M148" s="263" t="s">
        <v>1</v>
      </c>
      <c r="N148" s="264" t="s">
        <v>43</v>
      </c>
      <c r="O148" s="92"/>
      <c r="P148" s="228">
        <f>O148*H148</f>
        <v>0</v>
      </c>
      <c r="Q148" s="228">
        <v>1</v>
      </c>
      <c r="R148" s="228">
        <f>Q148*H148</f>
        <v>26.399999999999999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202</v>
      </c>
      <c r="AT148" s="230" t="s">
        <v>299</v>
      </c>
      <c r="AU148" s="230" t="s">
        <v>88</v>
      </c>
      <c r="AY148" s="18" t="s">
        <v>190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210</v>
      </c>
      <c r="BM148" s="230" t="s">
        <v>248</v>
      </c>
    </row>
    <row r="149" s="15" customFormat="1">
      <c r="A149" s="15"/>
      <c r="B149" s="275"/>
      <c r="C149" s="276"/>
      <c r="D149" s="234" t="s">
        <v>218</v>
      </c>
      <c r="E149" s="277" t="s">
        <v>1</v>
      </c>
      <c r="F149" s="278" t="s">
        <v>1602</v>
      </c>
      <c r="G149" s="276"/>
      <c r="H149" s="277" t="s">
        <v>1</v>
      </c>
      <c r="I149" s="279"/>
      <c r="J149" s="276"/>
      <c r="K149" s="276"/>
      <c r="L149" s="280"/>
      <c r="M149" s="281"/>
      <c r="N149" s="282"/>
      <c r="O149" s="282"/>
      <c r="P149" s="282"/>
      <c r="Q149" s="282"/>
      <c r="R149" s="282"/>
      <c r="S149" s="282"/>
      <c r="T149" s="28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4" t="s">
        <v>218</v>
      </c>
      <c r="AU149" s="284" t="s">
        <v>88</v>
      </c>
      <c r="AV149" s="15" t="s">
        <v>86</v>
      </c>
      <c r="AW149" s="15" t="s">
        <v>32</v>
      </c>
      <c r="AX149" s="15" t="s">
        <v>78</v>
      </c>
      <c r="AY149" s="284" t="s">
        <v>190</v>
      </c>
    </row>
    <row r="150" s="13" customFormat="1">
      <c r="A150" s="13"/>
      <c r="B150" s="232"/>
      <c r="C150" s="233"/>
      <c r="D150" s="234" t="s">
        <v>218</v>
      </c>
      <c r="E150" s="235" t="s">
        <v>1</v>
      </c>
      <c r="F150" s="236" t="s">
        <v>1785</v>
      </c>
      <c r="G150" s="233"/>
      <c r="H150" s="237">
        <v>26.399999999999999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218</v>
      </c>
      <c r="AU150" s="243" t="s">
        <v>88</v>
      </c>
      <c r="AV150" s="13" t="s">
        <v>88</v>
      </c>
      <c r="AW150" s="13" t="s">
        <v>32</v>
      </c>
      <c r="AX150" s="13" t="s">
        <v>78</v>
      </c>
      <c r="AY150" s="243" t="s">
        <v>190</v>
      </c>
    </row>
    <row r="151" s="14" customFormat="1">
      <c r="A151" s="14"/>
      <c r="B151" s="244"/>
      <c r="C151" s="245"/>
      <c r="D151" s="234" t="s">
        <v>218</v>
      </c>
      <c r="E151" s="246" t="s">
        <v>1</v>
      </c>
      <c r="F151" s="247" t="s">
        <v>221</v>
      </c>
      <c r="G151" s="245"/>
      <c r="H151" s="248">
        <v>26.399999999999999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218</v>
      </c>
      <c r="AU151" s="254" t="s">
        <v>88</v>
      </c>
      <c r="AV151" s="14" t="s">
        <v>210</v>
      </c>
      <c r="AW151" s="14" t="s">
        <v>32</v>
      </c>
      <c r="AX151" s="14" t="s">
        <v>86</v>
      </c>
      <c r="AY151" s="254" t="s">
        <v>190</v>
      </c>
    </row>
    <row r="152" s="12" customFormat="1" ht="22.8" customHeight="1">
      <c r="A152" s="12"/>
      <c r="B152" s="203"/>
      <c r="C152" s="204"/>
      <c r="D152" s="205" t="s">
        <v>77</v>
      </c>
      <c r="E152" s="217" t="s">
        <v>210</v>
      </c>
      <c r="F152" s="217" t="s">
        <v>1604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SUM(P153:P155)</f>
        <v>0</v>
      </c>
      <c r="Q152" s="211"/>
      <c r="R152" s="212">
        <f>SUM(R153:R155)</f>
        <v>4.9916328000000005</v>
      </c>
      <c r="S152" s="211"/>
      <c r="T152" s="213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86</v>
      </c>
      <c r="AT152" s="215" t="s">
        <v>77</v>
      </c>
      <c r="AU152" s="215" t="s">
        <v>86</v>
      </c>
      <c r="AY152" s="214" t="s">
        <v>190</v>
      </c>
      <c r="BK152" s="216">
        <f>SUM(BK153:BK155)</f>
        <v>0</v>
      </c>
    </row>
    <row r="153" s="2" customFormat="1" ht="16.5" customHeight="1">
      <c r="A153" s="39"/>
      <c r="B153" s="40"/>
      <c r="C153" s="219" t="s">
        <v>249</v>
      </c>
      <c r="D153" s="219" t="s">
        <v>193</v>
      </c>
      <c r="E153" s="220" t="s">
        <v>1605</v>
      </c>
      <c r="F153" s="221" t="s">
        <v>1606</v>
      </c>
      <c r="G153" s="222" t="s">
        <v>224</v>
      </c>
      <c r="H153" s="223">
        <v>2.6400000000000001</v>
      </c>
      <c r="I153" s="224"/>
      <c r="J153" s="225">
        <f>ROUND(I153*H153,2)</f>
        <v>0</v>
      </c>
      <c r="K153" s="221" t="s">
        <v>197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1.8907700000000001</v>
      </c>
      <c r="R153" s="228">
        <f>Q153*H153</f>
        <v>4.9916328000000005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210</v>
      </c>
      <c r="AT153" s="230" t="s">
        <v>193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252</v>
      </c>
    </row>
    <row r="154" s="13" customFormat="1">
      <c r="A154" s="13"/>
      <c r="B154" s="232"/>
      <c r="C154" s="233"/>
      <c r="D154" s="234" t="s">
        <v>218</v>
      </c>
      <c r="E154" s="235" t="s">
        <v>1</v>
      </c>
      <c r="F154" s="236" t="s">
        <v>1786</v>
      </c>
      <c r="G154" s="233"/>
      <c r="H154" s="237">
        <v>2.6400000000000001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218</v>
      </c>
      <c r="AU154" s="243" t="s">
        <v>88</v>
      </c>
      <c r="AV154" s="13" t="s">
        <v>88</v>
      </c>
      <c r="AW154" s="13" t="s">
        <v>32</v>
      </c>
      <c r="AX154" s="13" t="s">
        <v>78</v>
      </c>
      <c r="AY154" s="243" t="s">
        <v>190</v>
      </c>
    </row>
    <row r="155" s="14" customFormat="1">
      <c r="A155" s="14"/>
      <c r="B155" s="244"/>
      <c r="C155" s="245"/>
      <c r="D155" s="234" t="s">
        <v>218</v>
      </c>
      <c r="E155" s="246" t="s">
        <v>1</v>
      </c>
      <c r="F155" s="247" t="s">
        <v>221</v>
      </c>
      <c r="G155" s="245"/>
      <c r="H155" s="248">
        <v>2.6400000000000001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218</v>
      </c>
      <c r="AU155" s="254" t="s">
        <v>88</v>
      </c>
      <c r="AV155" s="14" t="s">
        <v>210</v>
      </c>
      <c r="AW155" s="14" t="s">
        <v>32</v>
      </c>
      <c r="AX155" s="14" t="s">
        <v>86</v>
      </c>
      <c r="AY155" s="254" t="s">
        <v>190</v>
      </c>
    </row>
    <row r="156" s="12" customFormat="1" ht="22.8" customHeight="1">
      <c r="A156" s="12"/>
      <c r="B156" s="203"/>
      <c r="C156" s="204"/>
      <c r="D156" s="205" t="s">
        <v>77</v>
      </c>
      <c r="E156" s="217" t="s">
        <v>202</v>
      </c>
      <c r="F156" s="217" t="s">
        <v>1608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SUM(P157:P177)</f>
        <v>0</v>
      </c>
      <c r="Q156" s="211"/>
      <c r="R156" s="212">
        <f>SUM(R157:R177)</f>
        <v>0.43325137430000005</v>
      </c>
      <c r="S156" s="211"/>
      <c r="T156" s="213">
        <f>SUM(T157:T177)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86</v>
      </c>
      <c r="AT156" s="215" t="s">
        <v>77</v>
      </c>
      <c r="AU156" s="215" t="s">
        <v>86</v>
      </c>
      <c r="AY156" s="214" t="s">
        <v>190</v>
      </c>
      <c r="BK156" s="216">
        <f>SUM(BK157:BK177)</f>
        <v>0</v>
      </c>
    </row>
    <row r="157" s="2" customFormat="1" ht="33" customHeight="1">
      <c r="A157" s="39"/>
      <c r="B157" s="40"/>
      <c r="C157" s="219" t="s">
        <v>225</v>
      </c>
      <c r="D157" s="219" t="s">
        <v>193</v>
      </c>
      <c r="E157" s="220" t="s">
        <v>1609</v>
      </c>
      <c r="F157" s="221" t="s">
        <v>1610</v>
      </c>
      <c r="G157" s="222" t="s">
        <v>213</v>
      </c>
      <c r="H157" s="223">
        <v>1</v>
      </c>
      <c r="I157" s="224"/>
      <c r="J157" s="225">
        <f>ROUND(I157*H157,2)</f>
        <v>0</v>
      </c>
      <c r="K157" s="221" t="s">
        <v>197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210</v>
      </c>
      <c r="AT157" s="230" t="s">
        <v>193</v>
      </c>
      <c r="AU157" s="230" t="s">
        <v>88</v>
      </c>
      <c r="AY157" s="18" t="s">
        <v>190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210</v>
      </c>
      <c r="BM157" s="230" t="s">
        <v>255</v>
      </c>
    </row>
    <row r="158" s="2" customFormat="1" ht="24.15" customHeight="1">
      <c r="A158" s="39"/>
      <c r="B158" s="40"/>
      <c r="C158" s="255" t="s">
        <v>257</v>
      </c>
      <c r="D158" s="255" t="s">
        <v>299</v>
      </c>
      <c r="E158" s="256" t="s">
        <v>1787</v>
      </c>
      <c r="F158" s="257" t="s">
        <v>1612</v>
      </c>
      <c r="G158" s="258" t="s">
        <v>213</v>
      </c>
      <c r="H158" s="259">
        <v>1</v>
      </c>
      <c r="I158" s="260"/>
      <c r="J158" s="261">
        <f>ROUND(I158*H158,2)</f>
        <v>0</v>
      </c>
      <c r="K158" s="257" t="s">
        <v>1613</v>
      </c>
      <c r="L158" s="262"/>
      <c r="M158" s="263" t="s">
        <v>1</v>
      </c>
      <c r="N158" s="264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202</v>
      </c>
      <c r="AT158" s="230" t="s">
        <v>299</v>
      </c>
      <c r="AU158" s="230" t="s">
        <v>88</v>
      </c>
      <c r="AY158" s="18" t="s">
        <v>190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210</v>
      </c>
      <c r="BM158" s="230" t="s">
        <v>260</v>
      </c>
    </row>
    <row r="159" s="2" customFormat="1" ht="21.75" customHeight="1">
      <c r="A159" s="39"/>
      <c r="B159" s="40"/>
      <c r="C159" s="219" t="s">
        <v>198</v>
      </c>
      <c r="D159" s="219" t="s">
        <v>193</v>
      </c>
      <c r="E159" s="220" t="s">
        <v>1788</v>
      </c>
      <c r="F159" s="221" t="s">
        <v>1789</v>
      </c>
      <c r="G159" s="222" t="s">
        <v>213</v>
      </c>
      <c r="H159" s="223">
        <v>25</v>
      </c>
      <c r="I159" s="224"/>
      <c r="J159" s="225">
        <f>ROUND(I159*H159,2)</f>
        <v>0</v>
      </c>
      <c r="K159" s="221" t="s">
        <v>197</v>
      </c>
      <c r="L159" s="45"/>
      <c r="M159" s="226" t="s">
        <v>1</v>
      </c>
      <c r="N159" s="227" t="s">
        <v>43</v>
      </c>
      <c r="O159" s="92"/>
      <c r="P159" s="228">
        <f>O159*H159</f>
        <v>0</v>
      </c>
      <c r="Q159" s="228">
        <v>0.0049237500000000002</v>
      </c>
      <c r="R159" s="228">
        <f>Q159*H159</f>
        <v>0.12309375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210</v>
      </c>
      <c r="AT159" s="230" t="s">
        <v>193</v>
      </c>
      <c r="AU159" s="230" t="s">
        <v>88</v>
      </c>
      <c r="AY159" s="18" t="s">
        <v>190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210</v>
      </c>
      <c r="BM159" s="230" t="s">
        <v>263</v>
      </c>
    </row>
    <row r="160" s="2" customFormat="1" ht="24.15" customHeight="1">
      <c r="A160" s="39"/>
      <c r="B160" s="40"/>
      <c r="C160" s="219" t="s">
        <v>265</v>
      </c>
      <c r="D160" s="219" t="s">
        <v>193</v>
      </c>
      <c r="E160" s="220" t="s">
        <v>1790</v>
      </c>
      <c r="F160" s="221" t="s">
        <v>1791</v>
      </c>
      <c r="G160" s="222" t="s">
        <v>196</v>
      </c>
      <c r="H160" s="223">
        <v>1</v>
      </c>
      <c r="I160" s="224"/>
      <c r="J160" s="225">
        <f>ROUND(I160*H160,2)</f>
        <v>0</v>
      </c>
      <c r="K160" s="221" t="s">
        <v>1613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210</v>
      </c>
      <c r="AT160" s="230" t="s">
        <v>193</v>
      </c>
      <c r="AU160" s="230" t="s">
        <v>88</v>
      </c>
      <c r="AY160" s="18" t="s">
        <v>190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210</v>
      </c>
      <c r="BM160" s="230" t="s">
        <v>268</v>
      </c>
    </row>
    <row r="161" s="2" customFormat="1" ht="24.15" customHeight="1">
      <c r="A161" s="39"/>
      <c r="B161" s="40"/>
      <c r="C161" s="255" t="s">
        <v>231</v>
      </c>
      <c r="D161" s="255" t="s">
        <v>299</v>
      </c>
      <c r="E161" s="256" t="s">
        <v>1792</v>
      </c>
      <c r="F161" s="257" t="s">
        <v>1793</v>
      </c>
      <c r="G161" s="258" t="s">
        <v>196</v>
      </c>
      <c r="H161" s="259">
        <v>1</v>
      </c>
      <c r="I161" s="260"/>
      <c r="J161" s="261">
        <f>ROUND(I161*H161,2)</f>
        <v>0</v>
      </c>
      <c r="K161" s="257" t="s">
        <v>197</v>
      </c>
      <c r="L161" s="262"/>
      <c r="M161" s="263" t="s">
        <v>1</v>
      </c>
      <c r="N161" s="264" t="s">
        <v>43</v>
      </c>
      <c r="O161" s="92"/>
      <c r="P161" s="228">
        <f>O161*H161</f>
        <v>0</v>
      </c>
      <c r="Q161" s="228">
        <v>0.0047999999999999996</v>
      </c>
      <c r="R161" s="228">
        <f>Q161*H161</f>
        <v>0.0047999999999999996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202</v>
      </c>
      <c r="AT161" s="230" t="s">
        <v>299</v>
      </c>
      <c r="AU161" s="230" t="s">
        <v>88</v>
      </c>
      <c r="AY161" s="18" t="s">
        <v>190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210</v>
      </c>
      <c r="BM161" s="230" t="s">
        <v>365</v>
      </c>
    </row>
    <row r="162" s="2" customFormat="1" ht="24.15" customHeight="1">
      <c r="A162" s="39"/>
      <c r="B162" s="40"/>
      <c r="C162" s="219" t="s">
        <v>278</v>
      </c>
      <c r="D162" s="219" t="s">
        <v>193</v>
      </c>
      <c r="E162" s="220" t="s">
        <v>1794</v>
      </c>
      <c r="F162" s="221" t="s">
        <v>1795</v>
      </c>
      <c r="G162" s="222" t="s">
        <v>196</v>
      </c>
      <c r="H162" s="223">
        <v>1</v>
      </c>
      <c r="I162" s="224"/>
      <c r="J162" s="225">
        <f>ROUND(I162*H162,2)</f>
        <v>0</v>
      </c>
      <c r="K162" s="221" t="s">
        <v>197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0.00010375</v>
      </c>
      <c r="R162" s="228">
        <f>Q162*H162</f>
        <v>0.00010375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210</v>
      </c>
      <c r="AT162" s="230" t="s">
        <v>193</v>
      </c>
      <c r="AU162" s="230" t="s">
        <v>88</v>
      </c>
      <c r="AY162" s="18" t="s">
        <v>190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210</v>
      </c>
      <c r="BM162" s="230" t="s">
        <v>274</v>
      </c>
    </row>
    <row r="163" s="2" customFormat="1" ht="21.75" customHeight="1">
      <c r="A163" s="39"/>
      <c r="B163" s="40"/>
      <c r="C163" s="255" t="s">
        <v>235</v>
      </c>
      <c r="D163" s="255" t="s">
        <v>299</v>
      </c>
      <c r="E163" s="256" t="s">
        <v>1796</v>
      </c>
      <c r="F163" s="257" t="s">
        <v>1797</v>
      </c>
      <c r="G163" s="258" t="s">
        <v>196</v>
      </c>
      <c r="H163" s="259">
        <v>1</v>
      </c>
      <c r="I163" s="260"/>
      <c r="J163" s="261">
        <f>ROUND(I163*H163,2)</f>
        <v>0</v>
      </c>
      <c r="K163" s="257" t="s">
        <v>1613</v>
      </c>
      <c r="L163" s="262"/>
      <c r="M163" s="263" t="s">
        <v>1</v>
      </c>
      <c r="N163" s="264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202</v>
      </c>
      <c r="AT163" s="230" t="s">
        <v>299</v>
      </c>
      <c r="AU163" s="230" t="s">
        <v>88</v>
      </c>
      <c r="AY163" s="18" t="s">
        <v>190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210</v>
      </c>
      <c r="BM163" s="230" t="s">
        <v>385</v>
      </c>
    </row>
    <row r="164" s="2" customFormat="1" ht="21.75" customHeight="1">
      <c r="A164" s="39"/>
      <c r="B164" s="40"/>
      <c r="C164" s="219" t="s">
        <v>7</v>
      </c>
      <c r="D164" s="219" t="s">
        <v>193</v>
      </c>
      <c r="E164" s="220" t="s">
        <v>1798</v>
      </c>
      <c r="F164" s="221" t="s">
        <v>1799</v>
      </c>
      <c r="G164" s="222" t="s">
        <v>196</v>
      </c>
      <c r="H164" s="223">
        <v>1</v>
      </c>
      <c r="I164" s="224"/>
      <c r="J164" s="225">
        <f>ROUND(I164*H164,2)</f>
        <v>0</v>
      </c>
      <c r="K164" s="221" t="s">
        <v>197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0.00071871999999999995</v>
      </c>
      <c r="R164" s="228">
        <f>Q164*H164</f>
        <v>0.00071871999999999995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210</v>
      </c>
      <c r="AT164" s="230" t="s">
        <v>193</v>
      </c>
      <c r="AU164" s="230" t="s">
        <v>88</v>
      </c>
      <c r="AY164" s="18" t="s">
        <v>190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210</v>
      </c>
      <c r="BM164" s="230" t="s">
        <v>396</v>
      </c>
    </row>
    <row r="165" s="2" customFormat="1" ht="24.15" customHeight="1">
      <c r="A165" s="39"/>
      <c r="B165" s="40"/>
      <c r="C165" s="255" t="s">
        <v>238</v>
      </c>
      <c r="D165" s="255" t="s">
        <v>299</v>
      </c>
      <c r="E165" s="256" t="s">
        <v>1800</v>
      </c>
      <c r="F165" s="257" t="s">
        <v>1801</v>
      </c>
      <c r="G165" s="258" t="s">
        <v>196</v>
      </c>
      <c r="H165" s="259">
        <v>1</v>
      </c>
      <c r="I165" s="260"/>
      <c r="J165" s="261">
        <f>ROUND(I165*H165,2)</f>
        <v>0</v>
      </c>
      <c r="K165" s="257" t="s">
        <v>197</v>
      </c>
      <c r="L165" s="262"/>
      <c r="M165" s="263" t="s">
        <v>1</v>
      </c>
      <c r="N165" s="264" t="s">
        <v>43</v>
      </c>
      <c r="O165" s="92"/>
      <c r="P165" s="228">
        <f>O165*H165</f>
        <v>0</v>
      </c>
      <c r="Q165" s="228">
        <v>0.0030500000000000002</v>
      </c>
      <c r="R165" s="228">
        <f>Q165*H165</f>
        <v>0.0030500000000000002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202</v>
      </c>
      <c r="AT165" s="230" t="s">
        <v>299</v>
      </c>
      <c r="AU165" s="230" t="s">
        <v>88</v>
      </c>
      <c r="AY165" s="18" t="s">
        <v>190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210</v>
      </c>
      <c r="BM165" s="230" t="s">
        <v>404</v>
      </c>
    </row>
    <row r="166" s="2" customFormat="1" ht="24.15" customHeight="1">
      <c r="A166" s="39"/>
      <c r="B166" s="40"/>
      <c r="C166" s="219" t="s">
        <v>295</v>
      </c>
      <c r="D166" s="219" t="s">
        <v>193</v>
      </c>
      <c r="E166" s="220" t="s">
        <v>1802</v>
      </c>
      <c r="F166" s="221" t="s">
        <v>1803</v>
      </c>
      <c r="G166" s="222" t="s">
        <v>196</v>
      </c>
      <c r="H166" s="223">
        <v>1</v>
      </c>
      <c r="I166" s="224"/>
      <c r="J166" s="225">
        <f>ROUND(I166*H166,2)</f>
        <v>0</v>
      </c>
      <c r="K166" s="221" t="s">
        <v>197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210</v>
      </c>
      <c r="AT166" s="230" t="s">
        <v>193</v>
      </c>
      <c r="AU166" s="230" t="s">
        <v>88</v>
      </c>
      <c r="AY166" s="18" t="s">
        <v>190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210</v>
      </c>
      <c r="BM166" s="230" t="s">
        <v>412</v>
      </c>
    </row>
    <row r="167" s="2" customFormat="1" ht="33" customHeight="1">
      <c r="A167" s="39"/>
      <c r="B167" s="40"/>
      <c r="C167" s="255" t="s">
        <v>245</v>
      </c>
      <c r="D167" s="255" t="s">
        <v>299</v>
      </c>
      <c r="E167" s="256" t="s">
        <v>1804</v>
      </c>
      <c r="F167" s="257" t="s">
        <v>1805</v>
      </c>
      <c r="G167" s="258" t="s">
        <v>196</v>
      </c>
      <c r="H167" s="259">
        <v>1</v>
      </c>
      <c r="I167" s="260"/>
      <c r="J167" s="261">
        <f>ROUND(I167*H167,2)</f>
        <v>0</v>
      </c>
      <c r="K167" s="257" t="s">
        <v>197</v>
      </c>
      <c r="L167" s="262"/>
      <c r="M167" s="263" t="s">
        <v>1</v>
      </c>
      <c r="N167" s="264" t="s">
        <v>43</v>
      </c>
      <c r="O167" s="92"/>
      <c r="P167" s="228">
        <f>O167*H167</f>
        <v>0</v>
      </c>
      <c r="Q167" s="228">
        <v>0.0016000000000000001</v>
      </c>
      <c r="R167" s="228">
        <f>Q167*H167</f>
        <v>0.0016000000000000001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202</v>
      </c>
      <c r="AT167" s="230" t="s">
        <v>299</v>
      </c>
      <c r="AU167" s="230" t="s">
        <v>88</v>
      </c>
      <c r="AY167" s="18" t="s">
        <v>190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210</v>
      </c>
      <c r="BM167" s="230" t="s">
        <v>421</v>
      </c>
    </row>
    <row r="168" s="2" customFormat="1" ht="24.15" customHeight="1">
      <c r="A168" s="39"/>
      <c r="B168" s="40"/>
      <c r="C168" s="219" t="s">
        <v>306</v>
      </c>
      <c r="D168" s="219" t="s">
        <v>193</v>
      </c>
      <c r="E168" s="220" t="s">
        <v>1622</v>
      </c>
      <c r="F168" s="221" t="s">
        <v>1623</v>
      </c>
      <c r="G168" s="222" t="s">
        <v>196</v>
      </c>
      <c r="H168" s="223">
        <v>1</v>
      </c>
      <c r="I168" s="224"/>
      <c r="J168" s="225">
        <f>ROUND(I168*H168,2)</f>
        <v>0</v>
      </c>
      <c r="K168" s="221" t="s">
        <v>197</v>
      </c>
      <c r="L168" s="45"/>
      <c r="M168" s="226" t="s">
        <v>1</v>
      </c>
      <c r="N168" s="227" t="s">
        <v>43</v>
      </c>
      <c r="O168" s="92"/>
      <c r="P168" s="228">
        <f>O168*H168</f>
        <v>0</v>
      </c>
      <c r="Q168" s="228">
        <v>0.074367500000000003</v>
      </c>
      <c r="R168" s="228">
        <f>Q168*H168</f>
        <v>0.074367500000000003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210</v>
      </c>
      <c r="AT168" s="230" t="s">
        <v>193</v>
      </c>
      <c r="AU168" s="230" t="s">
        <v>88</v>
      </c>
      <c r="AY168" s="18" t="s">
        <v>190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86</v>
      </c>
      <c r="BK168" s="231">
        <f>ROUND(I168*H168,2)</f>
        <v>0</v>
      </c>
      <c r="BL168" s="18" t="s">
        <v>210</v>
      </c>
      <c r="BM168" s="230" t="s">
        <v>430</v>
      </c>
    </row>
    <row r="169" s="2" customFormat="1" ht="24.15" customHeight="1">
      <c r="A169" s="39"/>
      <c r="B169" s="40"/>
      <c r="C169" s="219" t="s">
        <v>248</v>
      </c>
      <c r="D169" s="219" t="s">
        <v>193</v>
      </c>
      <c r="E169" s="220" t="s">
        <v>1624</v>
      </c>
      <c r="F169" s="221" t="s">
        <v>1625</v>
      </c>
      <c r="G169" s="222" t="s">
        <v>196</v>
      </c>
      <c r="H169" s="223">
        <v>1</v>
      </c>
      <c r="I169" s="224"/>
      <c r="J169" s="225">
        <f>ROUND(I169*H169,2)</f>
        <v>0</v>
      </c>
      <c r="K169" s="221" t="s">
        <v>197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0.084145200000000003</v>
      </c>
      <c r="R169" s="228">
        <f>Q169*H169</f>
        <v>0.084145200000000003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210</v>
      </c>
      <c r="AT169" s="230" t="s">
        <v>193</v>
      </c>
      <c r="AU169" s="230" t="s">
        <v>88</v>
      </c>
      <c r="AY169" s="18" t="s">
        <v>190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210</v>
      </c>
      <c r="BM169" s="230" t="s">
        <v>438</v>
      </c>
    </row>
    <row r="170" s="2" customFormat="1" ht="33" customHeight="1">
      <c r="A170" s="39"/>
      <c r="B170" s="40"/>
      <c r="C170" s="219" t="s">
        <v>318</v>
      </c>
      <c r="D170" s="219" t="s">
        <v>193</v>
      </c>
      <c r="E170" s="220" t="s">
        <v>1626</v>
      </c>
      <c r="F170" s="221" t="s">
        <v>1627</v>
      </c>
      <c r="G170" s="222" t="s">
        <v>196</v>
      </c>
      <c r="H170" s="223">
        <v>1</v>
      </c>
      <c r="I170" s="224"/>
      <c r="J170" s="225">
        <f>ROUND(I170*H170,2)</f>
        <v>0</v>
      </c>
      <c r="K170" s="221" t="s">
        <v>197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0.018180000000000002</v>
      </c>
      <c r="R170" s="228">
        <f>Q170*H170</f>
        <v>0.018180000000000002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210</v>
      </c>
      <c r="AT170" s="230" t="s">
        <v>193</v>
      </c>
      <c r="AU170" s="230" t="s">
        <v>88</v>
      </c>
      <c r="AY170" s="18" t="s">
        <v>190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210</v>
      </c>
      <c r="BM170" s="230" t="s">
        <v>304</v>
      </c>
    </row>
    <row r="171" s="2" customFormat="1" ht="33" customHeight="1">
      <c r="A171" s="39"/>
      <c r="B171" s="40"/>
      <c r="C171" s="219" t="s">
        <v>252</v>
      </c>
      <c r="D171" s="219" t="s">
        <v>193</v>
      </c>
      <c r="E171" s="220" t="s">
        <v>1628</v>
      </c>
      <c r="F171" s="221" t="s">
        <v>1629</v>
      </c>
      <c r="G171" s="222" t="s">
        <v>196</v>
      </c>
      <c r="H171" s="223">
        <v>1</v>
      </c>
      <c r="I171" s="224"/>
      <c r="J171" s="225">
        <f>ROUND(I171*H171,2)</f>
        <v>0</v>
      </c>
      <c r="K171" s="221" t="s">
        <v>197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0.026720994299999998</v>
      </c>
      <c r="R171" s="228">
        <f>Q171*H171</f>
        <v>0.026720994299999998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210</v>
      </c>
      <c r="AT171" s="230" t="s">
        <v>193</v>
      </c>
      <c r="AU171" s="230" t="s">
        <v>88</v>
      </c>
      <c r="AY171" s="18" t="s">
        <v>190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210</v>
      </c>
      <c r="BM171" s="230" t="s">
        <v>453</v>
      </c>
    </row>
    <row r="172" s="2" customFormat="1" ht="24.15" customHeight="1">
      <c r="A172" s="39"/>
      <c r="B172" s="40"/>
      <c r="C172" s="219" t="s">
        <v>326</v>
      </c>
      <c r="D172" s="219" t="s">
        <v>193</v>
      </c>
      <c r="E172" s="220" t="s">
        <v>1630</v>
      </c>
      <c r="F172" s="221" t="s">
        <v>1631</v>
      </c>
      <c r="G172" s="222" t="s">
        <v>196</v>
      </c>
      <c r="H172" s="223">
        <v>2</v>
      </c>
      <c r="I172" s="224"/>
      <c r="J172" s="225">
        <f>ROUND(I172*H172,2)</f>
        <v>0</v>
      </c>
      <c r="K172" s="221" t="s">
        <v>197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210</v>
      </c>
      <c r="AT172" s="230" t="s">
        <v>193</v>
      </c>
      <c r="AU172" s="230" t="s">
        <v>88</v>
      </c>
      <c r="AY172" s="18" t="s">
        <v>190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210</v>
      </c>
      <c r="BM172" s="230" t="s">
        <v>460</v>
      </c>
    </row>
    <row r="173" s="2" customFormat="1" ht="24.15" customHeight="1">
      <c r="A173" s="39"/>
      <c r="B173" s="40"/>
      <c r="C173" s="219" t="s">
        <v>255</v>
      </c>
      <c r="D173" s="219" t="s">
        <v>193</v>
      </c>
      <c r="E173" s="220" t="s">
        <v>1632</v>
      </c>
      <c r="F173" s="221" t="s">
        <v>1633</v>
      </c>
      <c r="G173" s="222" t="s">
        <v>196</v>
      </c>
      <c r="H173" s="223">
        <v>2</v>
      </c>
      <c r="I173" s="224"/>
      <c r="J173" s="225">
        <f>ROUND(I173*H173,2)</f>
        <v>0</v>
      </c>
      <c r="K173" s="221" t="s">
        <v>197</v>
      </c>
      <c r="L173" s="45"/>
      <c r="M173" s="226" t="s">
        <v>1</v>
      </c>
      <c r="N173" s="227" t="s">
        <v>43</v>
      </c>
      <c r="O173" s="92"/>
      <c r="P173" s="228">
        <f>O173*H173</f>
        <v>0</v>
      </c>
      <c r="Q173" s="228">
        <v>0.021442300000000001</v>
      </c>
      <c r="R173" s="228">
        <f>Q173*H173</f>
        <v>0.042884600000000002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210</v>
      </c>
      <c r="AT173" s="230" t="s">
        <v>193</v>
      </c>
      <c r="AU173" s="230" t="s">
        <v>88</v>
      </c>
      <c r="AY173" s="18" t="s">
        <v>190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210</v>
      </c>
      <c r="BM173" s="230" t="s">
        <v>469</v>
      </c>
    </row>
    <row r="174" s="2" customFormat="1" ht="16.5" customHeight="1">
      <c r="A174" s="39"/>
      <c r="B174" s="40"/>
      <c r="C174" s="219" t="s">
        <v>335</v>
      </c>
      <c r="D174" s="219" t="s">
        <v>193</v>
      </c>
      <c r="E174" s="220" t="s">
        <v>1806</v>
      </c>
      <c r="F174" s="221" t="s">
        <v>1807</v>
      </c>
      <c r="G174" s="222" t="s">
        <v>196</v>
      </c>
      <c r="H174" s="223">
        <v>1</v>
      </c>
      <c r="I174" s="224"/>
      <c r="J174" s="225">
        <f>ROUND(I174*H174,2)</f>
        <v>0</v>
      </c>
      <c r="K174" s="221" t="s">
        <v>197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0.040000000000000001</v>
      </c>
      <c r="R174" s="228">
        <f>Q174*H174</f>
        <v>0.040000000000000001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210</v>
      </c>
      <c r="AT174" s="230" t="s">
        <v>193</v>
      </c>
      <c r="AU174" s="230" t="s">
        <v>88</v>
      </c>
      <c r="AY174" s="18" t="s">
        <v>190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210</v>
      </c>
      <c r="BM174" s="230" t="s">
        <v>479</v>
      </c>
    </row>
    <row r="175" s="2" customFormat="1" ht="24.15" customHeight="1">
      <c r="A175" s="39"/>
      <c r="B175" s="40"/>
      <c r="C175" s="255" t="s">
        <v>260</v>
      </c>
      <c r="D175" s="255" t="s">
        <v>299</v>
      </c>
      <c r="E175" s="256" t="s">
        <v>1808</v>
      </c>
      <c r="F175" s="257" t="s">
        <v>1809</v>
      </c>
      <c r="G175" s="258" t="s">
        <v>196</v>
      </c>
      <c r="H175" s="259">
        <v>1</v>
      </c>
      <c r="I175" s="260"/>
      <c r="J175" s="261">
        <f>ROUND(I175*H175,2)</f>
        <v>0</v>
      </c>
      <c r="K175" s="257" t="s">
        <v>197</v>
      </c>
      <c r="L175" s="262"/>
      <c r="M175" s="263" t="s">
        <v>1</v>
      </c>
      <c r="N175" s="264" t="s">
        <v>43</v>
      </c>
      <c r="O175" s="92"/>
      <c r="P175" s="228">
        <f>O175*H175</f>
        <v>0</v>
      </c>
      <c r="Q175" s="228">
        <v>0.013299999999999999</v>
      </c>
      <c r="R175" s="228">
        <f>Q175*H175</f>
        <v>0.013299999999999999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202</v>
      </c>
      <c r="AT175" s="230" t="s">
        <v>299</v>
      </c>
      <c r="AU175" s="230" t="s">
        <v>88</v>
      </c>
      <c r="AY175" s="18" t="s">
        <v>190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86</v>
      </c>
      <c r="BK175" s="231">
        <f>ROUND(I175*H175,2)</f>
        <v>0</v>
      </c>
      <c r="BL175" s="18" t="s">
        <v>210</v>
      </c>
      <c r="BM175" s="230" t="s">
        <v>487</v>
      </c>
    </row>
    <row r="176" s="2" customFormat="1" ht="16.5" customHeight="1">
      <c r="A176" s="39"/>
      <c r="B176" s="40"/>
      <c r="C176" s="219" t="s">
        <v>345</v>
      </c>
      <c r="D176" s="219" t="s">
        <v>193</v>
      </c>
      <c r="E176" s="220" t="s">
        <v>1634</v>
      </c>
      <c r="F176" s="221" t="s">
        <v>1635</v>
      </c>
      <c r="G176" s="222" t="s">
        <v>213</v>
      </c>
      <c r="H176" s="223">
        <v>1</v>
      </c>
      <c r="I176" s="224"/>
      <c r="J176" s="225">
        <f>ROUND(I176*H176,2)</f>
        <v>0</v>
      </c>
      <c r="K176" s="221" t="s">
        <v>197</v>
      </c>
      <c r="L176" s="45"/>
      <c r="M176" s="226" t="s">
        <v>1</v>
      </c>
      <c r="N176" s="227" t="s">
        <v>43</v>
      </c>
      <c r="O176" s="92"/>
      <c r="P176" s="228">
        <f>O176*H176</f>
        <v>0</v>
      </c>
      <c r="Q176" s="228">
        <v>0.00019236000000000001</v>
      </c>
      <c r="R176" s="228">
        <f>Q176*H176</f>
        <v>0.00019236000000000001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210</v>
      </c>
      <c r="AT176" s="230" t="s">
        <v>193</v>
      </c>
      <c r="AU176" s="230" t="s">
        <v>88</v>
      </c>
      <c r="AY176" s="18" t="s">
        <v>190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86</v>
      </c>
      <c r="BK176" s="231">
        <f>ROUND(I176*H176,2)</f>
        <v>0</v>
      </c>
      <c r="BL176" s="18" t="s">
        <v>210</v>
      </c>
      <c r="BM176" s="230" t="s">
        <v>496</v>
      </c>
    </row>
    <row r="177" s="2" customFormat="1" ht="24.15" customHeight="1">
      <c r="A177" s="39"/>
      <c r="B177" s="40"/>
      <c r="C177" s="219" t="s">
        <v>263</v>
      </c>
      <c r="D177" s="219" t="s">
        <v>193</v>
      </c>
      <c r="E177" s="220" t="s">
        <v>1636</v>
      </c>
      <c r="F177" s="221" t="s">
        <v>1637</v>
      </c>
      <c r="G177" s="222" t="s">
        <v>213</v>
      </c>
      <c r="H177" s="223">
        <v>1</v>
      </c>
      <c r="I177" s="224"/>
      <c r="J177" s="225">
        <f>ROUND(I177*H177,2)</f>
        <v>0</v>
      </c>
      <c r="K177" s="221" t="s">
        <v>197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9.4500000000000007E-05</v>
      </c>
      <c r="R177" s="228">
        <f>Q177*H177</f>
        <v>9.4500000000000007E-05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210</v>
      </c>
      <c r="AT177" s="230" t="s">
        <v>193</v>
      </c>
      <c r="AU177" s="230" t="s">
        <v>88</v>
      </c>
      <c r="AY177" s="18" t="s">
        <v>190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210</v>
      </c>
      <c r="BM177" s="230" t="s">
        <v>504</v>
      </c>
    </row>
    <row r="178" s="12" customFormat="1" ht="22.8" customHeight="1">
      <c r="A178" s="12"/>
      <c r="B178" s="203"/>
      <c r="C178" s="204"/>
      <c r="D178" s="205" t="s">
        <v>77</v>
      </c>
      <c r="E178" s="217" t="s">
        <v>1638</v>
      </c>
      <c r="F178" s="217" t="s">
        <v>1639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SUM(P179:P180)</f>
        <v>0</v>
      </c>
      <c r="Q178" s="211"/>
      <c r="R178" s="212">
        <f>SUM(R179:R180)</f>
        <v>0</v>
      </c>
      <c r="S178" s="211"/>
      <c r="T178" s="213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86</v>
      </c>
      <c r="AT178" s="215" t="s">
        <v>77</v>
      </c>
      <c r="AU178" s="215" t="s">
        <v>86</v>
      </c>
      <c r="AY178" s="214" t="s">
        <v>190</v>
      </c>
      <c r="BK178" s="216">
        <f>SUM(BK179:BK180)</f>
        <v>0</v>
      </c>
    </row>
    <row r="179" s="2" customFormat="1" ht="24.15" customHeight="1">
      <c r="A179" s="39"/>
      <c r="B179" s="40"/>
      <c r="C179" s="219" t="s">
        <v>352</v>
      </c>
      <c r="D179" s="219" t="s">
        <v>193</v>
      </c>
      <c r="E179" s="220" t="s">
        <v>1640</v>
      </c>
      <c r="F179" s="221" t="s">
        <v>1641</v>
      </c>
      <c r="G179" s="222" t="s">
        <v>244</v>
      </c>
      <c r="H179" s="223">
        <v>0.64600000000000002</v>
      </c>
      <c r="I179" s="224"/>
      <c r="J179" s="225">
        <f>ROUND(I179*H179,2)</f>
        <v>0</v>
      </c>
      <c r="K179" s="221" t="s">
        <v>197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210</v>
      </c>
      <c r="AT179" s="230" t="s">
        <v>193</v>
      </c>
      <c r="AU179" s="230" t="s">
        <v>88</v>
      </c>
      <c r="AY179" s="18" t="s">
        <v>190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210</v>
      </c>
      <c r="BM179" s="230" t="s">
        <v>514</v>
      </c>
    </row>
    <row r="180" s="2" customFormat="1" ht="33" customHeight="1">
      <c r="A180" s="39"/>
      <c r="B180" s="40"/>
      <c r="C180" s="219" t="s">
        <v>268</v>
      </c>
      <c r="D180" s="219" t="s">
        <v>193</v>
      </c>
      <c r="E180" s="220" t="s">
        <v>1642</v>
      </c>
      <c r="F180" s="221" t="s">
        <v>1643</v>
      </c>
      <c r="G180" s="222" t="s">
        <v>244</v>
      </c>
      <c r="H180" s="223">
        <v>0.64600000000000002</v>
      </c>
      <c r="I180" s="224"/>
      <c r="J180" s="225">
        <f>ROUND(I180*H180,2)</f>
        <v>0</v>
      </c>
      <c r="K180" s="221" t="s">
        <v>197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210</v>
      </c>
      <c r="AT180" s="230" t="s">
        <v>193</v>
      </c>
      <c r="AU180" s="230" t="s">
        <v>88</v>
      </c>
      <c r="AY180" s="18" t="s">
        <v>190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86</v>
      </c>
      <c r="BK180" s="231">
        <f>ROUND(I180*H180,2)</f>
        <v>0</v>
      </c>
      <c r="BL180" s="18" t="s">
        <v>210</v>
      </c>
      <c r="BM180" s="230" t="s">
        <v>520</v>
      </c>
    </row>
    <row r="181" s="12" customFormat="1" ht="25.92" customHeight="1">
      <c r="A181" s="12"/>
      <c r="B181" s="203"/>
      <c r="C181" s="204"/>
      <c r="D181" s="205" t="s">
        <v>77</v>
      </c>
      <c r="E181" s="206" t="s">
        <v>1810</v>
      </c>
      <c r="F181" s="206" t="s">
        <v>1811</v>
      </c>
      <c r="G181" s="204"/>
      <c r="H181" s="204"/>
      <c r="I181" s="207"/>
      <c r="J181" s="208">
        <f>BK181</f>
        <v>0</v>
      </c>
      <c r="K181" s="204"/>
      <c r="L181" s="209"/>
      <c r="M181" s="210"/>
      <c r="N181" s="211"/>
      <c r="O181" s="211"/>
      <c r="P181" s="212">
        <f>P182</f>
        <v>0</v>
      </c>
      <c r="Q181" s="211"/>
      <c r="R181" s="212">
        <f>R182</f>
        <v>0.002</v>
      </c>
      <c r="S181" s="211"/>
      <c r="T181" s="213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88</v>
      </c>
      <c r="AT181" s="215" t="s">
        <v>77</v>
      </c>
      <c r="AU181" s="215" t="s">
        <v>78</v>
      </c>
      <c r="AY181" s="214" t="s">
        <v>190</v>
      </c>
      <c r="BK181" s="216">
        <f>BK182</f>
        <v>0</v>
      </c>
    </row>
    <row r="182" s="12" customFormat="1" ht="22.8" customHeight="1">
      <c r="A182" s="12"/>
      <c r="B182" s="203"/>
      <c r="C182" s="204"/>
      <c r="D182" s="205" t="s">
        <v>77</v>
      </c>
      <c r="E182" s="217" t="s">
        <v>1812</v>
      </c>
      <c r="F182" s="217" t="s">
        <v>1813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P183</f>
        <v>0</v>
      </c>
      <c r="Q182" s="211"/>
      <c r="R182" s="212">
        <f>R183</f>
        <v>0.002</v>
      </c>
      <c r="S182" s="211"/>
      <c r="T182" s="213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88</v>
      </c>
      <c r="AT182" s="215" t="s">
        <v>77</v>
      </c>
      <c r="AU182" s="215" t="s">
        <v>86</v>
      </c>
      <c r="AY182" s="214" t="s">
        <v>190</v>
      </c>
      <c r="BK182" s="216">
        <f>BK183</f>
        <v>0</v>
      </c>
    </row>
    <row r="183" s="2" customFormat="1" ht="16.5" customHeight="1">
      <c r="A183" s="39"/>
      <c r="B183" s="40"/>
      <c r="C183" s="219" t="s">
        <v>361</v>
      </c>
      <c r="D183" s="219" t="s">
        <v>193</v>
      </c>
      <c r="E183" s="220" t="s">
        <v>1814</v>
      </c>
      <c r="F183" s="221" t="s">
        <v>1815</v>
      </c>
      <c r="G183" s="222" t="s">
        <v>1648</v>
      </c>
      <c r="H183" s="223">
        <v>1</v>
      </c>
      <c r="I183" s="224"/>
      <c r="J183" s="225">
        <f>ROUND(I183*H183,2)</f>
        <v>0</v>
      </c>
      <c r="K183" s="221" t="s">
        <v>197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0.002</v>
      </c>
      <c r="R183" s="228">
        <f>Q183*H183</f>
        <v>0.002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198</v>
      </c>
      <c r="AT183" s="230" t="s">
        <v>193</v>
      </c>
      <c r="AU183" s="230" t="s">
        <v>88</v>
      </c>
      <c r="AY183" s="18" t="s">
        <v>190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86</v>
      </c>
      <c r="BK183" s="231">
        <f>ROUND(I183*H183,2)</f>
        <v>0</v>
      </c>
      <c r="BL183" s="18" t="s">
        <v>198</v>
      </c>
      <c r="BM183" s="230" t="s">
        <v>526</v>
      </c>
    </row>
    <row r="184" s="12" customFormat="1" ht="25.92" customHeight="1">
      <c r="A184" s="12"/>
      <c r="B184" s="203"/>
      <c r="C184" s="204"/>
      <c r="D184" s="205" t="s">
        <v>77</v>
      </c>
      <c r="E184" s="206" t="s">
        <v>1816</v>
      </c>
      <c r="F184" s="206" t="s">
        <v>1817</v>
      </c>
      <c r="G184" s="204"/>
      <c r="H184" s="204"/>
      <c r="I184" s="207"/>
      <c r="J184" s="208">
        <f>BK184</f>
        <v>0</v>
      </c>
      <c r="K184" s="204"/>
      <c r="L184" s="209"/>
      <c r="M184" s="210"/>
      <c r="N184" s="211"/>
      <c r="O184" s="211"/>
      <c r="P184" s="212">
        <f>P185</f>
        <v>0</v>
      </c>
      <c r="Q184" s="211"/>
      <c r="R184" s="212">
        <f>R185</f>
        <v>0</v>
      </c>
      <c r="S184" s="211"/>
      <c r="T184" s="213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210</v>
      </c>
      <c r="AT184" s="215" t="s">
        <v>77</v>
      </c>
      <c r="AU184" s="215" t="s">
        <v>78</v>
      </c>
      <c r="AY184" s="214" t="s">
        <v>190</v>
      </c>
      <c r="BK184" s="216">
        <f>BK185</f>
        <v>0</v>
      </c>
    </row>
    <row r="185" s="2" customFormat="1" ht="21.75" customHeight="1">
      <c r="A185" s="39"/>
      <c r="B185" s="40"/>
      <c r="C185" s="219" t="s">
        <v>365</v>
      </c>
      <c r="D185" s="219" t="s">
        <v>193</v>
      </c>
      <c r="E185" s="220" t="s">
        <v>1818</v>
      </c>
      <c r="F185" s="221" t="s">
        <v>1819</v>
      </c>
      <c r="G185" s="222" t="s">
        <v>981</v>
      </c>
      <c r="H185" s="223">
        <v>2</v>
      </c>
      <c r="I185" s="224"/>
      <c r="J185" s="225">
        <f>ROUND(I185*H185,2)</f>
        <v>0</v>
      </c>
      <c r="K185" s="221" t="s">
        <v>197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1820</v>
      </c>
      <c r="AT185" s="230" t="s">
        <v>193</v>
      </c>
      <c r="AU185" s="230" t="s">
        <v>86</v>
      </c>
      <c r="AY185" s="18" t="s">
        <v>190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1820</v>
      </c>
      <c r="BM185" s="230" t="s">
        <v>535</v>
      </c>
    </row>
    <row r="186" s="12" customFormat="1" ht="25.92" customHeight="1">
      <c r="A186" s="12"/>
      <c r="B186" s="203"/>
      <c r="C186" s="204"/>
      <c r="D186" s="205" t="s">
        <v>77</v>
      </c>
      <c r="E186" s="206" t="s">
        <v>1644</v>
      </c>
      <c r="F186" s="206" t="s">
        <v>1645</v>
      </c>
      <c r="G186" s="204"/>
      <c r="H186" s="204"/>
      <c r="I186" s="207"/>
      <c r="J186" s="208">
        <f>BK186</f>
        <v>0</v>
      </c>
      <c r="K186" s="204"/>
      <c r="L186" s="209"/>
      <c r="M186" s="210"/>
      <c r="N186" s="211"/>
      <c r="O186" s="211"/>
      <c r="P186" s="212">
        <f>SUM(P187:P188)</f>
        <v>0</v>
      </c>
      <c r="Q186" s="211"/>
      <c r="R186" s="212">
        <f>SUM(R187:R188)</f>
        <v>0</v>
      </c>
      <c r="S186" s="211"/>
      <c r="T186" s="213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215</v>
      </c>
      <c r="AT186" s="215" t="s">
        <v>77</v>
      </c>
      <c r="AU186" s="215" t="s">
        <v>78</v>
      </c>
      <c r="AY186" s="214" t="s">
        <v>190</v>
      </c>
      <c r="BK186" s="216">
        <f>SUM(BK187:BK188)</f>
        <v>0</v>
      </c>
    </row>
    <row r="187" s="2" customFormat="1" ht="24.15" customHeight="1">
      <c r="A187" s="39"/>
      <c r="B187" s="40"/>
      <c r="C187" s="219" t="s">
        <v>371</v>
      </c>
      <c r="D187" s="219" t="s">
        <v>193</v>
      </c>
      <c r="E187" s="220" t="s">
        <v>1646</v>
      </c>
      <c r="F187" s="221" t="s">
        <v>1647</v>
      </c>
      <c r="G187" s="222" t="s">
        <v>1648</v>
      </c>
      <c r="H187" s="223">
        <v>1</v>
      </c>
      <c r="I187" s="224"/>
      <c r="J187" s="225">
        <f>ROUND(I187*H187,2)</f>
        <v>0</v>
      </c>
      <c r="K187" s="221" t="s">
        <v>1613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210</v>
      </c>
      <c r="AT187" s="230" t="s">
        <v>193</v>
      </c>
      <c r="AU187" s="230" t="s">
        <v>86</v>
      </c>
      <c r="AY187" s="18" t="s">
        <v>190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86</v>
      </c>
      <c r="BK187" s="231">
        <f>ROUND(I187*H187,2)</f>
        <v>0</v>
      </c>
      <c r="BL187" s="18" t="s">
        <v>210</v>
      </c>
      <c r="BM187" s="230" t="s">
        <v>566</v>
      </c>
    </row>
    <row r="188" s="2" customFormat="1" ht="16.5" customHeight="1">
      <c r="A188" s="39"/>
      <c r="B188" s="40"/>
      <c r="C188" s="219" t="s">
        <v>274</v>
      </c>
      <c r="D188" s="219" t="s">
        <v>193</v>
      </c>
      <c r="E188" s="220" t="s">
        <v>1649</v>
      </c>
      <c r="F188" s="221" t="s">
        <v>1650</v>
      </c>
      <c r="G188" s="222" t="s">
        <v>1648</v>
      </c>
      <c r="H188" s="223">
        <v>1</v>
      </c>
      <c r="I188" s="224"/>
      <c r="J188" s="225">
        <f>ROUND(I188*H188,2)</f>
        <v>0</v>
      </c>
      <c r="K188" s="221" t="s">
        <v>1613</v>
      </c>
      <c r="L188" s="45"/>
      <c r="M188" s="270" t="s">
        <v>1</v>
      </c>
      <c r="N188" s="271" t="s">
        <v>43</v>
      </c>
      <c r="O188" s="272"/>
      <c r="P188" s="273">
        <f>O188*H188</f>
        <v>0</v>
      </c>
      <c r="Q188" s="273">
        <v>0</v>
      </c>
      <c r="R188" s="273">
        <f>Q188*H188</f>
        <v>0</v>
      </c>
      <c r="S188" s="273">
        <v>0</v>
      </c>
      <c r="T188" s="27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210</v>
      </c>
      <c r="AT188" s="230" t="s">
        <v>193</v>
      </c>
      <c r="AU188" s="230" t="s">
        <v>86</v>
      </c>
      <c r="AY188" s="18" t="s">
        <v>190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210</v>
      </c>
      <c r="BM188" s="230" t="s">
        <v>575</v>
      </c>
    </row>
    <row r="189" s="2" customFormat="1" ht="6.96" customHeight="1">
      <c r="A189" s="39"/>
      <c r="B189" s="67"/>
      <c r="C189" s="68"/>
      <c r="D189" s="68"/>
      <c r="E189" s="68"/>
      <c r="F189" s="68"/>
      <c r="G189" s="68"/>
      <c r="H189" s="68"/>
      <c r="I189" s="68"/>
      <c r="J189" s="68"/>
      <c r="K189" s="68"/>
      <c r="L189" s="45"/>
      <c r="M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</row>
  </sheetData>
  <sheetProtection sheet="1" autoFilter="0" formatColumns="0" formatRows="0" objects="1" scenarios="1" spinCount="100000" saltValue="sVX56BDth4QBowaNPdZI+FScyPZB+wfccNjJwdtdAT5yd6VMbT6SCcSCEmOZYVZxQzupcgjWdhiroqI3Wc1nOw==" hashValue="E/5XT/jepTDSZoBBI9s2CMcMCRGuwLduRHjQNRuEPS7xfmGbR/FwOLpwQDi7fWK2ynUOHpCND/Giy2oUeE+LXQ==" algorithmName="SHA-512" password="CC35"/>
  <autoFilter ref="C124:K18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ROUND((SUM(BE123:BE173)),  2)</f>
        <v>0</v>
      </c>
      <c r="G33" s="39"/>
      <c r="H33" s="39"/>
      <c r="I33" s="156">
        <v>0.20999999999999999</v>
      </c>
      <c r="J33" s="155">
        <f>ROUND(((SUM(BE123:BE173))*I33),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ROUND((SUM(BF123:BF173)),  2)</f>
        <v>0</v>
      </c>
      <c r="G34" s="39"/>
      <c r="H34" s="39"/>
      <c r="I34" s="156">
        <v>0.12</v>
      </c>
      <c r="J34" s="155">
        <f>ROUND(((SUM(BF123:BF173))*I34),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ROUND((SUM(BG123:BG173)),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ROUND((SUM(BH123:BH173)),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ROUND((SUM(BI123:BI173)),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IO.O2 - Přeložka plynovodu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1571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1572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1573</v>
      </c>
      <c r="E99" s="189"/>
      <c r="F99" s="189"/>
      <c r="G99" s="189"/>
      <c r="H99" s="189"/>
      <c r="I99" s="189"/>
      <c r="J99" s="190">
        <f>J145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1574</v>
      </c>
      <c r="E100" s="189"/>
      <c r="F100" s="189"/>
      <c r="G100" s="189"/>
      <c r="H100" s="189"/>
      <c r="I100" s="189"/>
      <c r="J100" s="190">
        <f>J149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1822</v>
      </c>
      <c r="E101" s="189"/>
      <c r="F101" s="189"/>
      <c r="G101" s="189"/>
      <c r="H101" s="189"/>
      <c r="I101" s="189"/>
      <c r="J101" s="190">
        <f>J165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1575</v>
      </c>
      <c r="E102" s="189"/>
      <c r="F102" s="189"/>
      <c r="G102" s="189"/>
      <c r="H102" s="189"/>
      <c r="I102" s="189"/>
      <c r="J102" s="190">
        <f>J168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1576</v>
      </c>
      <c r="E103" s="183"/>
      <c r="F103" s="183"/>
      <c r="G103" s="183"/>
      <c r="H103" s="183"/>
      <c r="I103" s="183"/>
      <c r="J103" s="184">
        <f>J171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175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Úpravy veřejného parteru a zahrady objektů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IO.O2 - Přeložka plynovodu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Husova 69 a 110 - 113</v>
      </c>
      <c r="G117" s="41"/>
      <c r="H117" s="41"/>
      <c r="I117" s="33" t="s">
        <v>22</v>
      </c>
      <c r="J117" s="80" t="str">
        <f>IF(J12="","",J12)</f>
        <v>15. 5. 2024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Ing. Arch. Jakub Našinec</v>
      </c>
      <c r="G119" s="41"/>
      <c r="H119" s="41"/>
      <c r="I119" s="33" t="s">
        <v>30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>QSB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176</v>
      </c>
      <c r="D122" s="195" t="s">
        <v>63</v>
      </c>
      <c r="E122" s="195" t="s">
        <v>59</v>
      </c>
      <c r="F122" s="195" t="s">
        <v>60</v>
      </c>
      <c r="G122" s="195" t="s">
        <v>177</v>
      </c>
      <c r="H122" s="195" t="s">
        <v>178</v>
      </c>
      <c r="I122" s="195" t="s">
        <v>179</v>
      </c>
      <c r="J122" s="195" t="s">
        <v>127</v>
      </c>
      <c r="K122" s="196" t="s">
        <v>180</v>
      </c>
      <c r="L122" s="197"/>
      <c r="M122" s="101" t="s">
        <v>1</v>
      </c>
      <c r="N122" s="102" t="s">
        <v>42</v>
      </c>
      <c r="O122" s="102" t="s">
        <v>181</v>
      </c>
      <c r="P122" s="102" t="s">
        <v>182</v>
      </c>
      <c r="Q122" s="102" t="s">
        <v>183</v>
      </c>
      <c r="R122" s="102" t="s">
        <v>184</v>
      </c>
      <c r="S122" s="102" t="s">
        <v>185</v>
      </c>
      <c r="T122" s="103" t="s">
        <v>186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187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P124+P171</f>
        <v>0</v>
      </c>
      <c r="Q123" s="105"/>
      <c r="R123" s="200">
        <f>R124+R171</f>
        <v>38.154392000000001</v>
      </c>
      <c r="S123" s="105"/>
      <c r="T123" s="201">
        <f>T124+T171</f>
        <v>0.27467999999999998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129</v>
      </c>
      <c r="BK123" s="202">
        <f>BK124+BK171</f>
        <v>0</v>
      </c>
    </row>
    <row r="124" s="12" customFormat="1" ht="25.92" customHeight="1">
      <c r="A124" s="12"/>
      <c r="B124" s="203"/>
      <c r="C124" s="204"/>
      <c r="D124" s="205" t="s">
        <v>77</v>
      </c>
      <c r="E124" s="206" t="s">
        <v>1577</v>
      </c>
      <c r="F124" s="206" t="s">
        <v>1578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P125+P145+P149+P165+P168</f>
        <v>0</v>
      </c>
      <c r="Q124" s="211"/>
      <c r="R124" s="212">
        <f>R125+R145+R149+R165+R168</f>
        <v>38.154392000000001</v>
      </c>
      <c r="S124" s="211"/>
      <c r="T124" s="213">
        <f>T125+T145+T149+T165+T168</f>
        <v>0.27467999999999998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86</v>
      </c>
      <c r="AT124" s="215" t="s">
        <v>77</v>
      </c>
      <c r="AU124" s="215" t="s">
        <v>78</v>
      </c>
      <c r="AY124" s="214" t="s">
        <v>190</v>
      </c>
      <c r="BK124" s="216">
        <f>BK125+BK145+BK149+BK165+BK168</f>
        <v>0</v>
      </c>
    </row>
    <row r="125" s="12" customFormat="1" ht="22.8" customHeight="1">
      <c r="A125" s="12"/>
      <c r="B125" s="203"/>
      <c r="C125" s="204"/>
      <c r="D125" s="205" t="s">
        <v>77</v>
      </c>
      <c r="E125" s="217" t="s">
        <v>86</v>
      </c>
      <c r="F125" s="217" t="s">
        <v>1579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SUM(P126:P144)</f>
        <v>0</v>
      </c>
      <c r="Q125" s="211"/>
      <c r="R125" s="212">
        <f>SUM(R126:R144)</f>
        <v>30.719999999999999</v>
      </c>
      <c r="S125" s="211"/>
      <c r="T125" s="213">
        <f>SUM(T126:T144)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86</v>
      </c>
      <c r="AY125" s="214" t="s">
        <v>190</v>
      </c>
      <c r="BK125" s="216">
        <f>SUM(BK126:BK144)</f>
        <v>0</v>
      </c>
    </row>
    <row r="126" s="2" customFormat="1" ht="33" customHeight="1">
      <c r="A126" s="39"/>
      <c r="B126" s="40"/>
      <c r="C126" s="219" t="s">
        <v>86</v>
      </c>
      <c r="D126" s="219" t="s">
        <v>193</v>
      </c>
      <c r="E126" s="220" t="s">
        <v>1823</v>
      </c>
      <c r="F126" s="221" t="s">
        <v>1824</v>
      </c>
      <c r="G126" s="222" t="s">
        <v>224</v>
      </c>
      <c r="H126" s="223">
        <v>61.439999999999998</v>
      </c>
      <c r="I126" s="224"/>
      <c r="J126" s="225">
        <f>ROUND(I126*H126,2)</f>
        <v>0</v>
      </c>
      <c r="K126" s="221" t="s">
        <v>197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210</v>
      </c>
      <c r="AT126" s="230" t="s">
        <v>193</v>
      </c>
      <c r="AU126" s="230" t="s">
        <v>88</v>
      </c>
      <c r="AY126" s="18" t="s">
        <v>190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210</v>
      </c>
      <c r="BM126" s="230" t="s">
        <v>88</v>
      </c>
    </row>
    <row r="127" s="13" customFormat="1">
      <c r="A127" s="13"/>
      <c r="B127" s="232"/>
      <c r="C127" s="233"/>
      <c r="D127" s="234" t="s">
        <v>218</v>
      </c>
      <c r="E127" s="235" t="s">
        <v>1</v>
      </c>
      <c r="F127" s="236" t="s">
        <v>1825</v>
      </c>
      <c r="G127" s="233"/>
      <c r="H127" s="237">
        <v>61.439999999999998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218</v>
      </c>
      <c r="AU127" s="243" t="s">
        <v>88</v>
      </c>
      <c r="AV127" s="13" t="s">
        <v>88</v>
      </c>
      <c r="AW127" s="13" t="s">
        <v>32</v>
      </c>
      <c r="AX127" s="13" t="s">
        <v>78</v>
      </c>
      <c r="AY127" s="243" t="s">
        <v>190</v>
      </c>
    </row>
    <row r="128" s="14" customFormat="1">
      <c r="A128" s="14"/>
      <c r="B128" s="244"/>
      <c r="C128" s="245"/>
      <c r="D128" s="234" t="s">
        <v>218</v>
      </c>
      <c r="E128" s="246" t="s">
        <v>1</v>
      </c>
      <c r="F128" s="247" t="s">
        <v>221</v>
      </c>
      <c r="G128" s="245"/>
      <c r="H128" s="248">
        <v>61.439999999999998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218</v>
      </c>
      <c r="AU128" s="254" t="s">
        <v>88</v>
      </c>
      <c r="AV128" s="14" t="s">
        <v>210</v>
      </c>
      <c r="AW128" s="14" t="s">
        <v>32</v>
      </c>
      <c r="AX128" s="14" t="s">
        <v>86</v>
      </c>
      <c r="AY128" s="254" t="s">
        <v>190</v>
      </c>
    </row>
    <row r="129" s="2" customFormat="1" ht="37.8" customHeight="1">
      <c r="A129" s="39"/>
      <c r="B129" s="40"/>
      <c r="C129" s="219" t="s">
        <v>210</v>
      </c>
      <c r="D129" s="219" t="s">
        <v>193</v>
      </c>
      <c r="E129" s="220" t="s">
        <v>1588</v>
      </c>
      <c r="F129" s="221" t="s">
        <v>1589</v>
      </c>
      <c r="G129" s="222" t="s">
        <v>224</v>
      </c>
      <c r="H129" s="223">
        <v>84.480000000000004</v>
      </c>
      <c r="I129" s="224"/>
      <c r="J129" s="225">
        <f>ROUND(I129*H129,2)</f>
        <v>0</v>
      </c>
      <c r="K129" s="221" t="s">
        <v>197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210</v>
      </c>
      <c r="AT129" s="230" t="s">
        <v>193</v>
      </c>
      <c r="AU129" s="230" t="s">
        <v>88</v>
      </c>
      <c r="AY129" s="18" t="s">
        <v>190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210</v>
      </c>
      <c r="BM129" s="230" t="s">
        <v>202</v>
      </c>
    </row>
    <row r="130" s="2" customFormat="1" ht="37.8" customHeight="1">
      <c r="A130" s="39"/>
      <c r="B130" s="40"/>
      <c r="C130" s="219" t="s">
        <v>215</v>
      </c>
      <c r="D130" s="219" t="s">
        <v>193</v>
      </c>
      <c r="E130" s="220" t="s">
        <v>1590</v>
      </c>
      <c r="F130" s="221" t="s">
        <v>1591</v>
      </c>
      <c r="G130" s="222" t="s">
        <v>224</v>
      </c>
      <c r="H130" s="223">
        <v>19.199999999999999</v>
      </c>
      <c r="I130" s="224"/>
      <c r="J130" s="225">
        <f>ROUND(I130*H130,2)</f>
        <v>0</v>
      </c>
      <c r="K130" s="221" t="s">
        <v>197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210</v>
      </c>
      <c r="AT130" s="230" t="s">
        <v>193</v>
      </c>
      <c r="AU130" s="230" t="s">
        <v>88</v>
      </c>
      <c r="AY130" s="18" t="s">
        <v>190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210</v>
      </c>
      <c r="BM130" s="230" t="s">
        <v>214</v>
      </c>
    </row>
    <row r="131" s="2" customFormat="1" ht="24.15" customHeight="1">
      <c r="A131" s="39"/>
      <c r="B131" s="40"/>
      <c r="C131" s="219" t="s">
        <v>199</v>
      </c>
      <c r="D131" s="219" t="s">
        <v>193</v>
      </c>
      <c r="E131" s="220" t="s">
        <v>279</v>
      </c>
      <c r="F131" s="221" t="s">
        <v>280</v>
      </c>
      <c r="G131" s="222" t="s">
        <v>224</v>
      </c>
      <c r="H131" s="223">
        <v>61.439999999999998</v>
      </c>
      <c r="I131" s="224"/>
      <c r="J131" s="225">
        <f>ROUND(I131*H131,2)</f>
        <v>0</v>
      </c>
      <c r="K131" s="221" t="s">
        <v>197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210</v>
      </c>
      <c r="AT131" s="230" t="s">
        <v>193</v>
      </c>
      <c r="AU131" s="230" t="s">
        <v>88</v>
      </c>
      <c r="AY131" s="18" t="s">
        <v>190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210</v>
      </c>
      <c r="BM131" s="230" t="s">
        <v>8</v>
      </c>
    </row>
    <row r="132" s="2" customFormat="1" ht="16.5" customHeight="1">
      <c r="A132" s="39"/>
      <c r="B132" s="40"/>
      <c r="C132" s="219" t="s">
        <v>226</v>
      </c>
      <c r="D132" s="219" t="s">
        <v>193</v>
      </c>
      <c r="E132" s="220" t="s">
        <v>409</v>
      </c>
      <c r="F132" s="221" t="s">
        <v>410</v>
      </c>
      <c r="G132" s="222" t="s">
        <v>224</v>
      </c>
      <c r="H132" s="223">
        <v>19.199999999999999</v>
      </c>
      <c r="I132" s="224"/>
      <c r="J132" s="225">
        <f>ROUND(I132*H132,2)</f>
        <v>0</v>
      </c>
      <c r="K132" s="221" t="s">
        <v>197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210</v>
      </c>
      <c r="AT132" s="230" t="s">
        <v>193</v>
      </c>
      <c r="AU132" s="230" t="s">
        <v>88</v>
      </c>
      <c r="AY132" s="18" t="s">
        <v>190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210</v>
      </c>
      <c r="BM132" s="230" t="s">
        <v>225</v>
      </c>
    </row>
    <row r="133" s="2" customFormat="1" ht="33" customHeight="1">
      <c r="A133" s="39"/>
      <c r="B133" s="40"/>
      <c r="C133" s="219" t="s">
        <v>202</v>
      </c>
      <c r="D133" s="219" t="s">
        <v>193</v>
      </c>
      <c r="E133" s="220" t="s">
        <v>400</v>
      </c>
      <c r="F133" s="221" t="s">
        <v>401</v>
      </c>
      <c r="G133" s="222" t="s">
        <v>244</v>
      </c>
      <c r="H133" s="223">
        <v>38.399999999999999</v>
      </c>
      <c r="I133" s="224"/>
      <c r="J133" s="225">
        <f>ROUND(I133*H133,2)</f>
        <v>0</v>
      </c>
      <c r="K133" s="221" t="s">
        <v>197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210</v>
      </c>
      <c r="AT133" s="230" t="s">
        <v>193</v>
      </c>
      <c r="AU133" s="230" t="s">
        <v>88</v>
      </c>
      <c r="AY133" s="18" t="s">
        <v>190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210</v>
      </c>
      <c r="BM133" s="230" t="s">
        <v>198</v>
      </c>
    </row>
    <row r="134" s="15" customFormat="1">
      <c r="A134" s="15"/>
      <c r="B134" s="275"/>
      <c r="C134" s="276"/>
      <c r="D134" s="234" t="s">
        <v>218</v>
      </c>
      <c r="E134" s="277" t="s">
        <v>1</v>
      </c>
      <c r="F134" s="278" t="s">
        <v>1596</v>
      </c>
      <c r="G134" s="276"/>
      <c r="H134" s="277" t="s">
        <v>1</v>
      </c>
      <c r="I134" s="279"/>
      <c r="J134" s="276"/>
      <c r="K134" s="276"/>
      <c r="L134" s="280"/>
      <c r="M134" s="281"/>
      <c r="N134" s="282"/>
      <c r="O134" s="282"/>
      <c r="P134" s="282"/>
      <c r="Q134" s="282"/>
      <c r="R134" s="282"/>
      <c r="S134" s="282"/>
      <c r="T134" s="28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4" t="s">
        <v>218</v>
      </c>
      <c r="AU134" s="284" t="s">
        <v>88</v>
      </c>
      <c r="AV134" s="15" t="s">
        <v>86</v>
      </c>
      <c r="AW134" s="15" t="s">
        <v>32</v>
      </c>
      <c r="AX134" s="15" t="s">
        <v>78</v>
      </c>
      <c r="AY134" s="284" t="s">
        <v>190</v>
      </c>
    </row>
    <row r="135" s="13" customFormat="1">
      <c r="A135" s="13"/>
      <c r="B135" s="232"/>
      <c r="C135" s="233"/>
      <c r="D135" s="234" t="s">
        <v>218</v>
      </c>
      <c r="E135" s="235" t="s">
        <v>1</v>
      </c>
      <c r="F135" s="236" t="s">
        <v>1826</v>
      </c>
      <c r="G135" s="233"/>
      <c r="H135" s="237">
        <v>38.399999999999999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218</v>
      </c>
      <c r="AU135" s="243" t="s">
        <v>88</v>
      </c>
      <c r="AV135" s="13" t="s">
        <v>88</v>
      </c>
      <c r="AW135" s="13" t="s">
        <v>32</v>
      </c>
      <c r="AX135" s="13" t="s">
        <v>78</v>
      </c>
      <c r="AY135" s="243" t="s">
        <v>190</v>
      </c>
    </row>
    <row r="136" s="14" customFormat="1">
      <c r="A136" s="14"/>
      <c r="B136" s="244"/>
      <c r="C136" s="245"/>
      <c r="D136" s="234" t="s">
        <v>218</v>
      </c>
      <c r="E136" s="246" t="s">
        <v>1</v>
      </c>
      <c r="F136" s="247" t="s">
        <v>221</v>
      </c>
      <c r="G136" s="245"/>
      <c r="H136" s="248">
        <v>38.399999999999999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218</v>
      </c>
      <c r="AU136" s="254" t="s">
        <v>88</v>
      </c>
      <c r="AV136" s="14" t="s">
        <v>210</v>
      </c>
      <c r="AW136" s="14" t="s">
        <v>32</v>
      </c>
      <c r="AX136" s="14" t="s">
        <v>86</v>
      </c>
      <c r="AY136" s="254" t="s">
        <v>190</v>
      </c>
    </row>
    <row r="137" s="2" customFormat="1" ht="24.15" customHeight="1">
      <c r="A137" s="39"/>
      <c r="B137" s="40"/>
      <c r="C137" s="219" t="s">
        <v>232</v>
      </c>
      <c r="D137" s="219" t="s">
        <v>193</v>
      </c>
      <c r="E137" s="220" t="s">
        <v>1598</v>
      </c>
      <c r="F137" s="221" t="s">
        <v>287</v>
      </c>
      <c r="G137" s="222" t="s">
        <v>224</v>
      </c>
      <c r="H137" s="223">
        <v>42.240000000000002</v>
      </c>
      <c r="I137" s="224"/>
      <c r="J137" s="225">
        <f>ROUND(I137*H137,2)</f>
        <v>0</v>
      </c>
      <c r="K137" s="221" t="s">
        <v>197</v>
      </c>
      <c r="L137" s="45"/>
      <c r="M137" s="226" t="s">
        <v>1</v>
      </c>
      <c r="N137" s="227" t="s">
        <v>43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210</v>
      </c>
      <c r="AT137" s="230" t="s">
        <v>193</v>
      </c>
      <c r="AU137" s="230" t="s">
        <v>88</v>
      </c>
      <c r="AY137" s="18" t="s">
        <v>190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86</v>
      </c>
      <c r="BK137" s="231">
        <f>ROUND(I137*H137,2)</f>
        <v>0</v>
      </c>
      <c r="BL137" s="18" t="s">
        <v>210</v>
      </c>
      <c r="BM137" s="230" t="s">
        <v>231</v>
      </c>
    </row>
    <row r="138" s="2" customFormat="1" ht="24.15" customHeight="1">
      <c r="A138" s="39"/>
      <c r="B138" s="40"/>
      <c r="C138" s="219" t="s">
        <v>214</v>
      </c>
      <c r="D138" s="219" t="s">
        <v>193</v>
      </c>
      <c r="E138" s="220" t="s">
        <v>1599</v>
      </c>
      <c r="F138" s="221" t="s">
        <v>1600</v>
      </c>
      <c r="G138" s="222" t="s">
        <v>224</v>
      </c>
      <c r="H138" s="223">
        <v>15.359999999999999</v>
      </c>
      <c r="I138" s="224"/>
      <c r="J138" s="225">
        <f>ROUND(I138*H138,2)</f>
        <v>0</v>
      </c>
      <c r="K138" s="221" t="s">
        <v>197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210</v>
      </c>
      <c r="AT138" s="230" t="s">
        <v>193</v>
      </c>
      <c r="AU138" s="230" t="s">
        <v>88</v>
      </c>
      <c r="AY138" s="18" t="s">
        <v>190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210</v>
      </c>
      <c r="BM138" s="230" t="s">
        <v>235</v>
      </c>
    </row>
    <row r="139" s="13" customFormat="1">
      <c r="A139" s="13"/>
      <c r="B139" s="232"/>
      <c r="C139" s="233"/>
      <c r="D139" s="234" t="s">
        <v>218</v>
      </c>
      <c r="E139" s="235" t="s">
        <v>1</v>
      </c>
      <c r="F139" s="236" t="s">
        <v>1827</v>
      </c>
      <c r="G139" s="233"/>
      <c r="H139" s="237">
        <v>15.359999999999999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218</v>
      </c>
      <c r="AU139" s="243" t="s">
        <v>88</v>
      </c>
      <c r="AV139" s="13" t="s">
        <v>88</v>
      </c>
      <c r="AW139" s="13" t="s">
        <v>32</v>
      </c>
      <c r="AX139" s="13" t="s">
        <v>78</v>
      </c>
      <c r="AY139" s="243" t="s">
        <v>190</v>
      </c>
    </row>
    <row r="140" s="14" customFormat="1">
      <c r="A140" s="14"/>
      <c r="B140" s="244"/>
      <c r="C140" s="245"/>
      <c r="D140" s="234" t="s">
        <v>218</v>
      </c>
      <c r="E140" s="246" t="s">
        <v>1</v>
      </c>
      <c r="F140" s="247" t="s">
        <v>221</v>
      </c>
      <c r="G140" s="245"/>
      <c r="H140" s="248">
        <v>15.359999999999999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218</v>
      </c>
      <c r="AU140" s="254" t="s">
        <v>88</v>
      </c>
      <c r="AV140" s="14" t="s">
        <v>210</v>
      </c>
      <c r="AW140" s="14" t="s">
        <v>32</v>
      </c>
      <c r="AX140" s="14" t="s">
        <v>86</v>
      </c>
      <c r="AY140" s="254" t="s">
        <v>190</v>
      </c>
    </row>
    <row r="141" s="2" customFormat="1" ht="16.5" customHeight="1">
      <c r="A141" s="39"/>
      <c r="B141" s="40"/>
      <c r="C141" s="255" t="s">
        <v>241</v>
      </c>
      <c r="D141" s="255" t="s">
        <v>299</v>
      </c>
      <c r="E141" s="256" t="s">
        <v>1197</v>
      </c>
      <c r="F141" s="257" t="s">
        <v>1198</v>
      </c>
      <c r="G141" s="258" t="s">
        <v>244</v>
      </c>
      <c r="H141" s="259">
        <v>30.719999999999999</v>
      </c>
      <c r="I141" s="260"/>
      <c r="J141" s="261">
        <f>ROUND(I141*H141,2)</f>
        <v>0</v>
      </c>
      <c r="K141" s="257" t="s">
        <v>197</v>
      </c>
      <c r="L141" s="262"/>
      <c r="M141" s="263" t="s">
        <v>1</v>
      </c>
      <c r="N141" s="264" t="s">
        <v>43</v>
      </c>
      <c r="O141" s="92"/>
      <c r="P141" s="228">
        <f>O141*H141</f>
        <v>0</v>
      </c>
      <c r="Q141" s="228">
        <v>1</v>
      </c>
      <c r="R141" s="228">
        <f>Q141*H141</f>
        <v>30.719999999999999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202</v>
      </c>
      <c r="AT141" s="230" t="s">
        <v>299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238</v>
      </c>
    </row>
    <row r="142" s="15" customFormat="1">
      <c r="A142" s="15"/>
      <c r="B142" s="275"/>
      <c r="C142" s="276"/>
      <c r="D142" s="234" t="s">
        <v>218</v>
      </c>
      <c r="E142" s="277" t="s">
        <v>1</v>
      </c>
      <c r="F142" s="278" t="s">
        <v>1602</v>
      </c>
      <c r="G142" s="276"/>
      <c r="H142" s="277" t="s">
        <v>1</v>
      </c>
      <c r="I142" s="279"/>
      <c r="J142" s="276"/>
      <c r="K142" s="276"/>
      <c r="L142" s="280"/>
      <c r="M142" s="281"/>
      <c r="N142" s="282"/>
      <c r="O142" s="282"/>
      <c r="P142" s="282"/>
      <c r="Q142" s="282"/>
      <c r="R142" s="282"/>
      <c r="S142" s="282"/>
      <c r="T142" s="283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4" t="s">
        <v>218</v>
      </c>
      <c r="AU142" s="284" t="s">
        <v>88</v>
      </c>
      <c r="AV142" s="15" t="s">
        <v>86</v>
      </c>
      <c r="AW142" s="15" t="s">
        <v>32</v>
      </c>
      <c r="AX142" s="15" t="s">
        <v>78</v>
      </c>
      <c r="AY142" s="284" t="s">
        <v>190</v>
      </c>
    </row>
    <row r="143" s="13" customFormat="1">
      <c r="A143" s="13"/>
      <c r="B143" s="232"/>
      <c r="C143" s="233"/>
      <c r="D143" s="234" t="s">
        <v>218</v>
      </c>
      <c r="E143" s="235" t="s">
        <v>1</v>
      </c>
      <c r="F143" s="236" t="s">
        <v>1828</v>
      </c>
      <c r="G143" s="233"/>
      <c r="H143" s="237">
        <v>30.719999999999999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218</v>
      </c>
      <c r="AU143" s="243" t="s">
        <v>88</v>
      </c>
      <c r="AV143" s="13" t="s">
        <v>88</v>
      </c>
      <c r="AW143" s="13" t="s">
        <v>32</v>
      </c>
      <c r="AX143" s="13" t="s">
        <v>78</v>
      </c>
      <c r="AY143" s="243" t="s">
        <v>190</v>
      </c>
    </row>
    <row r="144" s="14" customFormat="1">
      <c r="A144" s="14"/>
      <c r="B144" s="244"/>
      <c r="C144" s="245"/>
      <c r="D144" s="234" t="s">
        <v>218</v>
      </c>
      <c r="E144" s="246" t="s">
        <v>1</v>
      </c>
      <c r="F144" s="247" t="s">
        <v>221</v>
      </c>
      <c r="G144" s="245"/>
      <c r="H144" s="248">
        <v>30.719999999999999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218</v>
      </c>
      <c r="AU144" s="254" t="s">
        <v>88</v>
      </c>
      <c r="AV144" s="14" t="s">
        <v>210</v>
      </c>
      <c r="AW144" s="14" t="s">
        <v>32</v>
      </c>
      <c r="AX144" s="14" t="s">
        <v>86</v>
      </c>
      <c r="AY144" s="254" t="s">
        <v>190</v>
      </c>
    </row>
    <row r="145" s="12" customFormat="1" ht="22.8" customHeight="1">
      <c r="A145" s="12"/>
      <c r="B145" s="203"/>
      <c r="C145" s="204"/>
      <c r="D145" s="205" t="s">
        <v>77</v>
      </c>
      <c r="E145" s="217" t="s">
        <v>210</v>
      </c>
      <c r="F145" s="217" t="s">
        <v>1604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7.2605567999999998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86</v>
      </c>
      <c r="AT145" s="215" t="s">
        <v>77</v>
      </c>
      <c r="AU145" s="215" t="s">
        <v>86</v>
      </c>
      <c r="AY145" s="214" t="s">
        <v>190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8</v>
      </c>
      <c r="D146" s="219" t="s">
        <v>193</v>
      </c>
      <c r="E146" s="220" t="s">
        <v>1605</v>
      </c>
      <c r="F146" s="221" t="s">
        <v>1606</v>
      </c>
      <c r="G146" s="222" t="s">
        <v>224</v>
      </c>
      <c r="H146" s="223">
        <v>3.8399999999999999</v>
      </c>
      <c r="I146" s="224"/>
      <c r="J146" s="225">
        <f>ROUND(I146*H146,2)</f>
        <v>0</v>
      </c>
      <c r="K146" s="221" t="s">
        <v>197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1.8907700000000001</v>
      </c>
      <c r="R146" s="228">
        <f>Q146*H146</f>
        <v>7.2605567999999998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210</v>
      </c>
      <c r="AT146" s="230" t="s">
        <v>193</v>
      </c>
      <c r="AU146" s="230" t="s">
        <v>88</v>
      </c>
      <c r="AY146" s="18" t="s">
        <v>190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210</v>
      </c>
      <c r="BM146" s="230" t="s">
        <v>245</v>
      </c>
    </row>
    <row r="147" s="13" customFormat="1">
      <c r="A147" s="13"/>
      <c r="B147" s="232"/>
      <c r="C147" s="233"/>
      <c r="D147" s="234" t="s">
        <v>218</v>
      </c>
      <c r="E147" s="235" t="s">
        <v>1</v>
      </c>
      <c r="F147" s="236" t="s">
        <v>1829</v>
      </c>
      <c r="G147" s="233"/>
      <c r="H147" s="237">
        <v>3.8399999999999999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218</v>
      </c>
      <c r="AU147" s="243" t="s">
        <v>88</v>
      </c>
      <c r="AV147" s="13" t="s">
        <v>88</v>
      </c>
      <c r="AW147" s="13" t="s">
        <v>32</v>
      </c>
      <c r="AX147" s="13" t="s">
        <v>78</v>
      </c>
      <c r="AY147" s="243" t="s">
        <v>190</v>
      </c>
    </row>
    <row r="148" s="14" customFormat="1">
      <c r="A148" s="14"/>
      <c r="B148" s="244"/>
      <c r="C148" s="245"/>
      <c r="D148" s="234" t="s">
        <v>218</v>
      </c>
      <c r="E148" s="246" t="s">
        <v>1</v>
      </c>
      <c r="F148" s="247" t="s">
        <v>221</v>
      </c>
      <c r="G148" s="245"/>
      <c r="H148" s="248">
        <v>3.8399999999999999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218</v>
      </c>
      <c r="AU148" s="254" t="s">
        <v>88</v>
      </c>
      <c r="AV148" s="14" t="s">
        <v>210</v>
      </c>
      <c r="AW148" s="14" t="s">
        <v>32</v>
      </c>
      <c r="AX148" s="14" t="s">
        <v>86</v>
      </c>
      <c r="AY148" s="254" t="s">
        <v>190</v>
      </c>
    </row>
    <row r="149" s="12" customFormat="1" ht="22.8" customHeight="1">
      <c r="A149" s="12"/>
      <c r="B149" s="203"/>
      <c r="C149" s="204"/>
      <c r="D149" s="205" t="s">
        <v>77</v>
      </c>
      <c r="E149" s="217" t="s">
        <v>202</v>
      </c>
      <c r="F149" s="217" t="s">
        <v>1608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SUM(P150:P164)</f>
        <v>0</v>
      </c>
      <c r="Q149" s="211"/>
      <c r="R149" s="212">
        <f>SUM(R150:R164)</f>
        <v>0.17383519999999997</v>
      </c>
      <c r="S149" s="211"/>
      <c r="T149" s="213">
        <f>SUM(T150:T164)</f>
        <v>0.27467999999999998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86</v>
      </c>
      <c r="AT149" s="215" t="s">
        <v>77</v>
      </c>
      <c r="AU149" s="215" t="s">
        <v>86</v>
      </c>
      <c r="AY149" s="214" t="s">
        <v>190</v>
      </c>
      <c r="BK149" s="216">
        <f>SUM(BK150:BK164)</f>
        <v>0</v>
      </c>
    </row>
    <row r="150" s="2" customFormat="1" ht="24.15" customHeight="1">
      <c r="A150" s="39"/>
      <c r="B150" s="40"/>
      <c r="C150" s="219" t="s">
        <v>249</v>
      </c>
      <c r="D150" s="219" t="s">
        <v>193</v>
      </c>
      <c r="E150" s="220" t="s">
        <v>1830</v>
      </c>
      <c r="F150" s="221" t="s">
        <v>1831</v>
      </c>
      <c r="G150" s="222" t="s">
        <v>213</v>
      </c>
      <c r="H150" s="223">
        <v>28</v>
      </c>
      <c r="I150" s="224"/>
      <c r="J150" s="225">
        <f>ROUND(I150*H150,2)</f>
        <v>0</v>
      </c>
      <c r="K150" s="221" t="s">
        <v>197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0.00034927999999999999</v>
      </c>
      <c r="R150" s="228">
        <f>Q150*H150</f>
        <v>0.0097798399999999997</v>
      </c>
      <c r="S150" s="228">
        <v>0.0098099999999999993</v>
      </c>
      <c r="T150" s="229">
        <f>S150*H150</f>
        <v>0.27467999999999998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210</v>
      </c>
      <c r="AT150" s="230" t="s">
        <v>193</v>
      </c>
      <c r="AU150" s="230" t="s">
        <v>88</v>
      </c>
      <c r="AY150" s="18" t="s">
        <v>190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210</v>
      </c>
      <c r="BM150" s="230" t="s">
        <v>248</v>
      </c>
    </row>
    <row r="151" s="2" customFormat="1" ht="33" customHeight="1">
      <c r="A151" s="39"/>
      <c r="B151" s="40"/>
      <c r="C151" s="219" t="s">
        <v>225</v>
      </c>
      <c r="D151" s="219" t="s">
        <v>193</v>
      </c>
      <c r="E151" s="220" t="s">
        <v>1832</v>
      </c>
      <c r="F151" s="221" t="s">
        <v>1833</v>
      </c>
      <c r="G151" s="222" t="s">
        <v>213</v>
      </c>
      <c r="H151" s="223">
        <v>36</v>
      </c>
      <c r="I151" s="224"/>
      <c r="J151" s="225">
        <f>ROUND(I151*H151,2)</f>
        <v>0</v>
      </c>
      <c r="K151" s="221" t="s">
        <v>197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210</v>
      </c>
      <c r="AT151" s="230" t="s">
        <v>193</v>
      </c>
      <c r="AU151" s="230" t="s">
        <v>88</v>
      </c>
      <c r="AY151" s="18" t="s">
        <v>190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210</v>
      </c>
      <c r="BM151" s="230" t="s">
        <v>252</v>
      </c>
    </row>
    <row r="152" s="2" customFormat="1" ht="24.15" customHeight="1">
      <c r="A152" s="39"/>
      <c r="B152" s="40"/>
      <c r="C152" s="255" t="s">
        <v>257</v>
      </c>
      <c r="D152" s="255" t="s">
        <v>299</v>
      </c>
      <c r="E152" s="256" t="s">
        <v>1834</v>
      </c>
      <c r="F152" s="257" t="s">
        <v>1835</v>
      </c>
      <c r="G152" s="258" t="s">
        <v>213</v>
      </c>
      <c r="H152" s="259">
        <v>36</v>
      </c>
      <c r="I152" s="260"/>
      <c r="J152" s="261">
        <f>ROUND(I152*H152,2)</f>
        <v>0</v>
      </c>
      <c r="K152" s="257" t="s">
        <v>197</v>
      </c>
      <c r="L152" s="262"/>
      <c r="M152" s="263" t="s">
        <v>1</v>
      </c>
      <c r="N152" s="264" t="s">
        <v>43</v>
      </c>
      <c r="O152" s="92"/>
      <c r="P152" s="228">
        <f>O152*H152</f>
        <v>0</v>
      </c>
      <c r="Q152" s="228">
        <v>0.0031800000000000001</v>
      </c>
      <c r="R152" s="228">
        <f>Q152*H152</f>
        <v>0.11448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202</v>
      </c>
      <c r="AT152" s="230" t="s">
        <v>299</v>
      </c>
      <c r="AU152" s="230" t="s">
        <v>88</v>
      </c>
      <c r="AY152" s="18" t="s">
        <v>190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210</v>
      </c>
      <c r="BM152" s="230" t="s">
        <v>255</v>
      </c>
    </row>
    <row r="153" s="2" customFormat="1" ht="16.5" customHeight="1">
      <c r="A153" s="39"/>
      <c r="B153" s="40"/>
      <c r="C153" s="255" t="s">
        <v>198</v>
      </c>
      <c r="D153" s="255" t="s">
        <v>299</v>
      </c>
      <c r="E153" s="256" t="s">
        <v>1836</v>
      </c>
      <c r="F153" s="257" t="s">
        <v>1837</v>
      </c>
      <c r="G153" s="258" t="s">
        <v>213</v>
      </c>
      <c r="H153" s="259">
        <v>9</v>
      </c>
      <c r="I153" s="260"/>
      <c r="J153" s="261">
        <f>ROUND(I153*H153,2)</f>
        <v>0</v>
      </c>
      <c r="K153" s="257" t="s">
        <v>197</v>
      </c>
      <c r="L153" s="262"/>
      <c r="M153" s="263" t="s">
        <v>1</v>
      </c>
      <c r="N153" s="264" t="s">
        <v>43</v>
      </c>
      <c r="O153" s="92"/>
      <c r="P153" s="228">
        <f>O153*H153</f>
        <v>0</v>
      </c>
      <c r="Q153" s="228">
        <v>0.0030300000000000001</v>
      </c>
      <c r="R153" s="228">
        <f>Q153*H153</f>
        <v>0.027270000000000003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202</v>
      </c>
      <c r="AT153" s="230" t="s">
        <v>299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260</v>
      </c>
    </row>
    <row r="154" s="2" customFormat="1" ht="24.15" customHeight="1">
      <c r="A154" s="39"/>
      <c r="B154" s="40"/>
      <c r="C154" s="219" t="s">
        <v>265</v>
      </c>
      <c r="D154" s="219" t="s">
        <v>193</v>
      </c>
      <c r="E154" s="220" t="s">
        <v>1838</v>
      </c>
      <c r="F154" s="221" t="s">
        <v>1839</v>
      </c>
      <c r="G154" s="222" t="s">
        <v>196</v>
      </c>
      <c r="H154" s="223">
        <v>2</v>
      </c>
      <c r="I154" s="224"/>
      <c r="J154" s="225">
        <f>ROUND(I154*H154,2)</f>
        <v>0</v>
      </c>
      <c r="K154" s="221" t="s">
        <v>197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210</v>
      </c>
      <c r="AT154" s="230" t="s">
        <v>193</v>
      </c>
      <c r="AU154" s="230" t="s">
        <v>88</v>
      </c>
      <c r="AY154" s="18" t="s">
        <v>190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210</v>
      </c>
      <c r="BM154" s="230" t="s">
        <v>263</v>
      </c>
    </row>
    <row r="155" s="2" customFormat="1" ht="16.5" customHeight="1">
      <c r="A155" s="39"/>
      <c r="B155" s="40"/>
      <c r="C155" s="255" t="s">
        <v>231</v>
      </c>
      <c r="D155" s="255" t="s">
        <v>299</v>
      </c>
      <c r="E155" s="256" t="s">
        <v>1840</v>
      </c>
      <c r="F155" s="257" t="s">
        <v>1841</v>
      </c>
      <c r="G155" s="258" t="s">
        <v>196</v>
      </c>
      <c r="H155" s="259">
        <v>2</v>
      </c>
      <c r="I155" s="260"/>
      <c r="J155" s="261">
        <f>ROUND(I155*H155,2)</f>
        <v>0</v>
      </c>
      <c r="K155" s="257" t="s">
        <v>1613</v>
      </c>
      <c r="L155" s="262"/>
      <c r="M155" s="263" t="s">
        <v>1</v>
      </c>
      <c r="N155" s="264" t="s">
        <v>43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202</v>
      </c>
      <c r="AT155" s="230" t="s">
        <v>299</v>
      </c>
      <c r="AU155" s="230" t="s">
        <v>88</v>
      </c>
      <c r="AY155" s="18" t="s">
        <v>190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86</v>
      </c>
      <c r="BK155" s="231">
        <f>ROUND(I155*H155,2)</f>
        <v>0</v>
      </c>
      <c r="BL155" s="18" t="s">
        <v>210</v>
      </c>
      <c r="BM155" s="230" t="s">
        <v>268</v>
      </c>
    </row>
    <row r="156" s="2" customFormat="1" ht="37.8" customHeight="1">
      <c r="A156" s="39"/>
      <c r="B156" s="40"/>
      <c r="C156" s="219" t="s">
        <v>278</v>
      </c>
      <c r="D156" s="219" t="s">
        <v>193</v>
      </c>
      <c r="E156" s="220" t="s">
        <v>1842</v>
      </c>
      <c r="F156" s="221" t="s">
        <v>1843</v>
      </c>
      <c r="G156" s="222" t="s">
        <v>196</v>
      </c>
      <c r="H156" s="223">
        <v>2</v>
      </c>
      <c r="I156" s="224"/>
      <c r="J156" s="225">
        <f>ROUND(I156*H156,2)</f>
        <v>0</v>
      </c>
      <c r="K156" s="221" t="s">
        <v>197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210</v>
      </c>
      <c r="AT156" s="230" t="s">
        <v>193</v>
      </c>
      <c r="AU156" s="230" t="s">
        <v>88</v>
      </c>
      <c r="AY156" s="18" t="s">
        <v>190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210</v>
      </c>
      <c r="BM156" s="230" t="s">
        <v>365</v>
      </c>
    </row>
    <row r="157" s="2" customFormat="1" ht="16.5" customHeight="1">
      <c r="A157" s="39"/>
      <c r="B157" s="40"/>
      <c r="C157" s="255" t="s">
        <v>235</v>
      </c>
      <c r="D157" s="255" t="s">
        <v>299</v>
      </c>
      <c r="E157" s="256" t="s">
        <v>1844</v>
      </c>
      <c r="F157" s="257" t="s">
        <v>1845</v>
      </c>
      <c r="G157" s="258" t="s">
        <v>196</v>
      </c>
      <c r="H157" s="259">
        <v>2</v>
      </c>
      <c r="I157" s="260"/>
      <c r="J157" s="261">
        <f>ROUND(I157*H157,2)</f>
        <v>0</v>
      </c>
      <c r="K157" s="257" t="s">
        <v>197</v>
      </c>
      <c r="L157" s="262"/>
      <c r="M157" s="263" t="s">
        <v>1</v>
      </c>
      <c r="N157" s="264" t="s">
        <v>43</v>
      </c>
      <c r="O157" s="92"/>
      <c r="P157" s="228">
        <f>O157*H157</f>
        <v>0</v>
      </c>
      <c r="Q157" s="228">
        <v>0.0012099999999999999</v>
      </c>
      <c r="R157" s="228">
        <f>Q157*H157</f>
        <v>0.0024199999999999998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202</v>
      </c>
      <c r="AT157" s="230" t="s">
        <v>299</v>
      </c>
      <c r="AU157" s="230" t="s">
        <v>88</v>
      </c>
      <c r="AY157" s="18" t="s">
        <v>190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210</v>
      </c>
      <c r="BM157" s="230" t="s">
        <v>274</v>
      </c>
    </row>
    <row r="158" s="2" customFormat="1" ht="37.8" customHeight="1">
      <c r="A158" s="39"/>
      <c r="B158" s="40"/>
      <c r="C158" s="219" t="s">
        <v>7</v>
      </c>
      <c r="D158" s="219" t="s">
        <v>193</v>
      </c>
      <c r="E158" s="220" t="s">
        <v>1842</v>
      </c>
      <c r="F158" s="221" t="s">
        <v>1843</v>
      </c>
      <c r="G158" s="222" t="s">
        <v>196</v>
      </c>
      <c r="H158" s="223">
        <v>4</v>
      </c>
      <c r="I158" s="224"/>
      <c r="J158" s="225">
        <f>ROUND(I158*H158,2)</f>
        <v>0</v>
      </c>
      <c r="K158" s="221" t="s">
        <v>197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210</v>
      </c>
      <c r="AT158" s="230" t="s">
        <v>193</v>
      </c>
      <c r="AU158" s="230" t="s">
        <v>88</v>
      </c>
      <c r="AY158" s="18" t="s">
        <v>190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210</v>
      </c>
      <c r="BM158" s="230" t="s">
        <v>385</v>
      </c>
    </row>
    <row r="159" s="2" customFormat="1" ht="16.5" customHeight="1">
      <c r="A159" s="39"/>
      <c r="B159" s="40"/>
      <c r="C159" s="255" t="s">
        <v>238</v>
      </c>
      <c r="D159" s="255" t="s">
        <v>299</v>
      </c>
      <c r="E159" s="256" t="s">
        <v>1846</v>
      </c>
      <c r="F159" s="257" t="s">
        <v>1847</v>
      </c>
      <c r="G159" s="258" t="s">
        <v>196</v>
      </c>
      <c r="H159" s="259">
        <v>4</v>
      </c>
      <c r="I159" s="260"/>
      <c r="J159" s="261">
        <f>ROUND(I159*H159,2)</f>
        <v>0</v>
      </c>
      <c r="K159" s="257" t="s">
        <v>197</v>
      </c>
      <c r="L159" s="262"/>
      <c r="M159" s="263" t="s">
        <v>1</v>
      </c>
      <c r="N159" s="264" t="s">
        <v>43</v>
      </c>
      <c r="O159" s="92"/>
      <c r="P159" s="228">
        <f>O159*H159</f>
        <v>0</v>
      </c>
      <c r="Q159" s="228">
        <v>0.00141</v>
      </c>
      <c r="R159" s="228">
        <f>Q159*H159</f>
        <v>0.00564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202</v>
      </c>
      <c r="AT159" s="230" t="s">
        <v>299</v>
      </c>
      <c r="AU159" s="230" t="s">
        <v>88</v>
      </c>
      <c r="AY159" s="18" t="s">
        <v>190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86</v>
      </c>
      <c r="BK159" s="231">
        <f>ROUND(I159*H159,2)</f>
        <v>0</v>
      </c>
      <c r="BL159" s="18" t="s">
        <v>210</v>
      </c>
      <c r="BM159" s="230" t="s">
        <v>396</v>
      </c>
    </row>
    <row r="160" s="2" customFormat="1" ht="24.15" customHeight="1">
      <c r="A160" s="39"/>
      <c r="B160" s="40"/>
      <c r="C160" s="219" t="s">
        <v>295</v>
      </c>
      <c r="D160" s="219" t="s">
        <v>193</v>
      </c>
      <c r="E160" s="220" t="s">
        <v>1848</v>
      </c>
      <c r="F160" s="221" t="s">
        <v>1849</v>
      </c>
      <c r="G160" s="222" t="s">
        <v>196</v>
      </c>
      <c r="H160" s="223">
        <v>1</v>
      </c>
      <c r="I160" s="224"/>
      <c r="J160" s="225">
        <f>ROUND(I160*H160,2)</f>
        <v>0</v>
      </c>
      <c r="K160" s="221" t="s">
        <v>197</v>
      </c>
      <c r="L160" s="45"/>
      <c r="M160" s="226" t="s">
        <v>1</v>
      </c>
      <c r="N160" s="227" t="s">
        <v>43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210</v>
      </c>
      <c r="AT160" s="230" t="s">
        <v>193</v>
      </c>
      <c r="AU160" s="230" t="s">
        <v>88</v>
      </c>
      <c r="AY160" s="18" t="s">
        <v>190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86</v>
      </c>
      <c r="BK160" s="231">
        <f>ROUND(I160*H160,2)</f>
        <v>0</v>
      </c>
      <c r="BL160" s="18" t="s">
        <v>210</v>
      </c>
      <c r="BM160" s="230" t="s">
        <v>404</v>
      </c>
    </row>
    <row r="161" s="2" customFormat="1" ht="24.15" customHeight="1">
      <c r="A161" s="39"/>
      <c r="B161" s="40"/>
      <c r="C161" s="255" t="s">
        <v>245</v>
      </c>
      <c r="D161" s="255" t="s">
        <v>299</v>
      </c>
      <c r="E161" s="256" t="s">
        <v>1850</v>
      </c>
      <c r="F161" s="257" t="s">
        <v>1851</v>
      </c>
      <c r="G161" s="258" t="s">
        <v>196</v>
      </c>
      <c r="H161" s="259">
        <v>1</v>
      </c>
      <c r="I161" s="260"/>
      <c r="J161" s="261">
        <f>ROUND(I161*H161,2)</f>
        <v>0</v>
      </c>
      <c r="K161" s="257" t="s">
        <v>197</v>
      </c>
      <c r="L161" s="262"/>
      <c r="M161" s="263" t="s">
        <v>1</v>
      </c>
      <c r="N161" s="264" t="s">
        <v>43</v>
      </c>
      <c r="O161" s="92"/>
      <c r="P161" s="228">
        <f>O161*H161</f>
        <v>0</v>
      </c>
      <c r="Q161" s="228">
        <v>0.0035999999999999999</v>
      </c>
      <c r="R161" s="228">
        <f>Q161*H161</f>
        <v>0.0035999999999999999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202</v>
      </c>
      <c r="AT161" s="230" t="s">
        <v>299</v>
      </c>
      <c r="AU161" s="230" t="s">
        <v>88</v>
      </c>
      <c r="AY161" s="18" t="s">
        <v>190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210</v>
      </c>
      <c r="BM161" s="230" t="s">
        <v>412</v>
      </c>
    </row>
    <row r="162" s="2" customFormat="1" ht="16.5" customHeight="1">
      <c r="A162" s="39"/>
      <c r="B162" s="40"/>
      <c r="C162" s="219" t="s">
        <v>306</v>
      </c>
      <c r="D162" s="219" t="s">
        <v>193</v>
      </c>
      <c r="E162" s="220" t="s">
        <v>1634</v>
      </c>
      <c r="F162" s="221" t="s">
        <v>1635</v>
      </c>
      <c r="G162" s="222" t="s">
        <v>213</v>
      </c>
      <c r="H162" s="223">
        <v>36</v>
      </c>
      <c r="I162" s="224"/>
      <c r="J162" s="225">
        <f>ROUND(I162*H162,2)</f>
        <v>0</v>
      </c>
      <c r="K162" s="221" t="s">
        <v>197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0.00019236000000000001</v>
      </c>
      <c r="R162" s="228">
        <f>Q162*H162</f>
        <v>0.00692496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210</v>
      </c>
      <c r="AT162" s="230" t="s">
        <v>193</v>
      </c>
      <c r="AU162" s="230" t="s">
        <v>88</v>
      </c>
      <c r="AY162" s="18" t="s">
        <v>190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210</v>
      </c>
      <c r="BM162" s="230" t="s">
        <v>421</v>
      </c>
    </row>
    <row r="163" s="2" customFormat="1" ht="24.15" customHeight="1">
      <c r="A163" s="39"/>
      <c r="B163" s="40"/>
      <c r="C163" s="219" t="s">
        <v>248</v>
      </c>
      <c r="D163" s="219" t="s">
        <v>193</v>
      </c>
      <c r="E163" s="220" t="s">
        <v>1636</v>
      </c>
      <c r="F163" s="221" t="s">
        <v>1637</v>
      </c>
      <c r="G163" s="222" t="s">
        <v>213</v>
      </c>
      <c r="H163" s="223">
        <v>36</v>
      </c>
      <c r="I163" s="224"/>
      <c r="J163" s="225">
        <f>ROUND(I163*H163,2)</f>
        <v>0</v>
      </c>
      <c r="K163" s="221" t="s">
        <v>197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9.4500000000000007E-05</v>
      </c>
      <c r="R163" s="228">
        <f>Q163*H163</f>
        <v>0.0034020000000000001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210</v>
      </c>
      <c r="AT163" s="230" t="s">
        <v>193</v>
      </c>
      <c r="AU163" s="230" t="s">
        <v>88</v>
      </c>
      <c r="AY163" s="18" t="s">
        <v>190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210</v>
      </c>
      <c r="BM163" s="230" t="s">
        <v>430</v>
      </c>
    </row>
    <row r="164" s="2" customFormat="1" ht="37.8" customHeight="1">
      <c r="A164" s="39"/>
      <c r="B164" s="40"/>
      <c r="C164" s="219" t="s">
        <v>318</v>
      </c>
      <c r="D164" s="219" t="s">
        <v>193</v>
      </c>
      <c r="E164" s="220" t="s">
        <v>1852</v>
      </c>
      <c r="F164" s="221" t="s">
        <v>1853</v>
      </c>
      <c r="G164" s="222" t="s">
        <v>196</v>
      </c>
      <c r="H164" s="223">
        <v>2</v>
      </c>
      <c r="I164" s="224"/>
      <c r="J164" s="225">
        <f>ROUND(I164*H164,2)</f>
        <v>0</v>
      </c>
      <c r="K164" s="221" t="s">
        <v>197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0.00015919999999999999</v>
      </c>
      <c r="R164" s="228">
        <f>Q164*H164</f>
        <v>0.00031839999999999999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210</v>
      </c>
      <c r="AT164" s="230" t="s">
        <v>193</v>
      </c>
      <c r="AU164" s="230" t="s">
        <v>88</v>
      </c>
      <c r="AY164" s="18" t="s">
        <v>190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210</v>
      </c>
      <c r="BM164" s="230" t="s">
        <v>438</v>
      </c>
    </row>
    <row r="165" s="12" customFormat="1" ht="22.8" customHeight="1">
      <c r="A165" s="12"/>
      <c r="B165" s="203"/>
      <c r="C165" s="204"/>
      <c r="D165" s="205" t="s">
        <v>77</v>
      </c>
      <c r="E165" s="217" t="s">
        <v>232</v>
      </c>
      <c r="F165" s="217" t="s">
        <v>1854</v>
      </c>
      <c r="G165" s="204"/>
      <c r="H165" s="204"/>
      <c r="I165" s="207"/>
      <c r="J165" s="218">
        <f>BK165</f>
        <v>0</v>
      </c>
      <c r="K165" s="204"/>
      <c r="L165" s="209"/>
      <c r="M165" s="210"/>
      <c r="N165" s="211"/>
      <c r="O165" s="211"/>
      <c r="P165" s="212">
        <f>SUM(P166:P167)</f>
        <v>0</v>
      </c>
      <c r="Q165" s="211"/>
      <c r="R165" s="212">
        <f>SUM(R166:R167)</f>
        <v>0</v>
      </c>
      <c r="S165" s="211"/>
      <c r="T165" s="213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86</v>
      </c>
      <c r="AT165" s="215" t="s">
        <v>77</v>
      </c>
      <c r="AU165" s="215" t="s">
        <v>86</v>
      </c>
      <c r="AY165" s="214" t="s">
        <v>190</v>
      </c>
      <c r="BK165" s="216">
        <f>SUM(BK166:BK167)</f>
        <v>0</v>
      </c>
    </row>
    <row r="166" s="2" customFormat="1" ht="24.15" customHeight="1">
      <c r="A166" s="39"/>
      <c r="B166" s="40"/>
      <c r="C166" s="219" t="s">
        <v>252</v>
      </c>
      <c r="D166" s="219" t="s">
        <v>193</v>
      </c>
      <c r="E166" s="220" t="s">
        <v>1855</v>
      </c>
      <c r="F166" s="221" t="s">
        <v>1856</v>
      </c>
      <c r="G166" s="222" t="s">
        <v>196</v>
      </c>
      <c r="H166" s="223">
        <v>2</v>
      </c>
      <c r="I166" s="224"/>
      <c r="J166" s="225">
        <f>ROUND(I166*H166,2)</f>
        <v>0</v>
      </c>
      <c r="K166" s="221" t="s">
        <v>1613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210</v>
      </c>
      <c r="AT166" s="230" t="s">
        <v>193</v>
      </c>
      <c r="AU166" s="230" t="s">
        <v>88</v>
      </c>
      <c r="AY166" s="18" t="s">
        <v>190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210</v>
      </c>
      <c r="BM166" s="230" t="s">
        <v>304</v>
      </c>
    </row>
    <row r="167" s="2" customFormat="1">
      <c r="A167" s="39"/>
      <c r="B167" s="40"/>
      <c r="C167" s="41"/>
      <c r="D167" s="234" t="s">
        <v>508</v>
      </c>
      <c r="E167" s="41"/>
      <c r="F167" s="265" t="s">
        <v>1857</v>
      </c>
      <c r="G167" s="41"/>
      <c r="H167" s="41"/>
      <c r="I167" s="266"/>
      <c r="J167" s="41"/>
      <c r="K167" s="41"/>
      <c r="L167" s="45"/>
      <c r="M167" s="267"/>
      <c r="N167" s="268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508</v>
      </c>
      <c r="AU167" s="18" t="s">
        <v>88</v>
      </c>
    </row>
    <row r="168" s="12" customFormat="1" ht="22.8" customHeight="1">
      <c r="A168" s="12"/>
      <c r="B168" s="203"/>
      <c r="C168" s="204"/>
      <c r="D168" s="205" t="s">
        <v>77</v>
      </c>
      <c r="E168" s="217" t="s">
        <v>1638</v>
      </c>
      <c r="F168" s="217" t="s">
        <v>1639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SUM(P169:P170)</f>
        <v>0</v>
      </c>
      <c r="Q168" s="211"/>
      <c r="R168" s="212">
        <f>SUM(R169:R170)</f>
        <v>0</v>
      </c>
      <c r="S168" s="211"/>
      <c r="T168" s="213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86</v>
      </c>
      <c r="AT168" s="215" t="s">
        <v>77</v>
      </c>
      <c r="AU168" s="215" t="s">
        <v>86</v>
      </c>
      <c r="AY168" s="214" t="s">
        <v>190</v>
      </c>
      <c r="BK168" s="216">
        <f>SUM(BK169:BK170)</f>
        <v>0</v>
      </c>
    </row>
    <row r="169" s="2" customFormat="1" ht="24.15" customHeight="1">
      <c r="A169" s="39"/>
      <c r="B169" s="40"/>
      <c r="C169" s="219" t="s">
        <v>326</v>
      </c>
      <c r="D169" s="219" t="s">
        <v>193</v>
      </c>
      <c r="E169" s="220" t="s">
        <v>1640</v>
      </c>
      <c r="F169" s="221" t="s">
        <v>1641</v>
      </c>
      <c r="G169" s="222" t="s">
        <v>244</v>
      </c>
      <c r="H169" s="223">
        <v>0.032000000000000001</v>
      </c>
      <c r="I169" s="224"/>
      <c r="J169" s="225">
        <f>ROUND(I169*H169,2)</f>
        <v>0</v>
      </c>
      <c r="K169" s="221" t="s">
        <v>197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210</v>
      </c>
      <c r="AT169" s="230" t="s">
        <v>193</v>
      </c>
      <c r="AU169" s="230" t="s">
        <v>88</v>
      </c>
      <c r="AY169" s="18" t="s">
        <v>190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210</v>
      </c>
      <c r="BM169" s="230" t="s">
        <v>453</v>
      </c>
    </row>
    <row r="170" s="2" customFormat="1" ht="33" customHeight="1">
      <c r="A170" s="39"/>
      <c r="B170" s="40"/>
      <c r="C170" s="219" t="s">
        <v>255</v>
      </c>
      <c r="D170" s="219" t="s">
        <v>193</v>
      </c>
      <c r="E170" s="220" t="s">
        <v>1642</v>
      </c>
      <c r="F170" s="221" t="s">
        <v>1643</v>
      </c>
      <c r="G170" s="222" t="s">
        <v>244</v>
      </c>
      <c r="H170" s="223">
        <v>0.032000000000000001</v>
      </c>
      <c r="I170" s="224"/>
      <c r="J170" s="225">
        <f>ROUND(I170*H170,2)</f>
        <v>0</v>
      </c>
      <c r="K170" s="221" t="s">
        <v>197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210</v>
      </c>
      <c r="AT170" s="230" t="s">
        <v>193</v>
      </c>
      <c r="AU170" s="230" t="s">
        <v>88</v>
      </c>
      <c r="AY170" s="18" t="s">
        <v>190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210</v>
      </c>
      <c r="BM170" s="230" t="s">
        <v>460</v>
      </c>
    </row>
    <row r="171" s="12" customFormat="1" ht="25.92" customHeight="1">
      <c r="A171" s="12"/>
      <c r="B171" s="203"/>
      <c r="C171" s="204"/>
      <c r="D171" s="205" t="s">
        <v>77</v>
      </c>
      <c r="E171" s="206" t="s">
        <v>1644</v>
      </c>
      <c r="F171" s="206" t="s">
        <v>1645</v>
      </c>
      <c r="G171" s="204"/>
      <c r="H171" s="204"/>
      <c r="I171" s="207"/>
      <c r="J171" s="208">
        <f>BK171</f>
        <v>0</v>
      </c>
      <c r="K171" s="204"/>
      <c r="L171" s="209"/>
      <c r="M171" s="210"/>
      <c r="N171" s="211"/>
      <c r="O171" s="211"/>
      <c r="P171" s="212">
        <f>SUM(P172:P173)</f>
        <v>0</v>
      </c>
      <c r="Q171" s="211"/>
      <c r="R171" s="212">
        <f>SUM(R172:R173)</f>
        <v>0</v>
      </c>
      <c r="S171" s="211"/>
      <c r="T171" s="213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215</v>
      </c>
      <c r="AT171" s="215" t="s">
        <v>77</v>
      </c>
      <c r="AU171" s="215" t="s">
        <v>78</v>
      </c>
      <c r="AY171" s="214" t="s">
        <v>190</v>
      </c>
      <c r="BK171" s="216">
        <f>SUM(BK172:BK173)</f>
        <v>0</v>
      </c>
    </row>
    <row r="172" s="2" customFormat="1" ht="16.5" customHeight="1">
      <c r="A172" s="39"/>
      <c r="B172" s="40"/>
      <c r="C172" s="219" t="s">
        <v>335</v>
      </c>
      <c r="D172" s="219" t="s">
        <v>193</v>
      </c>
      <c r="E172" s="220" t="s">
        <v>1858</v>
      </c>
      <c r="F172" s="221" t="s">
        <v>1859</v>
      </c>
      <c r="G172" s="222" t="s">
        <v>1648</v>
      </c>
      <c r="H172" s="223">
        <v>1</v>
      </c>
      <c r="I172" s="224"/>
      <c r="J172" s="225">
        <f>ROUND(I172*H172,2)</f>
        <v>0</v>
      </c>
      <c r="K172" s="221" t="s">
        <v>1613</v>
      </c>
      <c r="L172" s="45"/>
      <c r="M172" s="226" t="s">
        <v>1</v>
      </c>
      <c r="N172" s="227" t="s">
        <v>43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210</v>
      </c>
      <c r="AT172" s="230" t="s">
        <v>193</v>
      </c>
      <c r="AU172" s="230" t="s">
        <v>86</v>
      </c>
      <c r="AY172" s="18" t="s">
        <v>190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86</v>
      </c>
      <c r="BK172" s="231">
        <f>ROUND(I172*H172,2)</f>
        <v>0</v>
      </c>
      <c r="BL172" s="18" t="s">
        <v>210</v>
      </c>
      <c r="BM172" s="230" t="s">
        <v>496</v>
      </c>
    </row>
    <row r="173" s="2" customFormat="1" ht="16.5" customHeight="1">
      <c r="A173" s="39"/>
      <c r="B173" s="40"/>
      <c r="C173" s="219" t="s">
        <v>260</v>
      </c>
      <c r="D173" s="219" t="s">
        <v>193</v>
      </c>
      <c r="E173" s="220" t="s">
        <v>1860</v>
      </c>
      <c r="F173" s="221" t="s">
        <v>1861</v>
      </c>
      <c r="G173" s="222" t="s">
        <v>1648</v>
      </c>
      <c r="H173" s="223">
        <v>1</v>
      </c>
      <c r="I173" s="224"/>
      <c r="J173" s="225">
        <f>ROUND(I173*H173,2)</f>
        <v>0</v>
      </c>
      <c r="K173" s="221" t="s">
        <v>1613</v>
      </c>
      <c r="L173" s="45"/>
      <c r="M173" s="270" t="s">
        <v>1</v>
      </c>
      <c r="N173" s="271" t="s">
        <v>43</v>
      </c>
      <c r="O173" s="272"/>
      <c r="P173" s="273">
        <f>O173*H173</f>
        <v>0</v>
      </c>
      <c r="Q173" s="273">
        <v>0</v>
      </c>
      <c r="R173" s="273">
        <f>Q173*H173</f>
        <v>0</v>
      </c>
      <c r="S173" s="273">
        <v>0</v>
      </c>
      <c r="T173" s="27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210</v>
      </c>
      <c r="AT173" s="230" t="s">
        <v>193</v>
      </c>
      <c r="AU173" s="230" t="s">
        <v>86</v>
      </c>
      <c r="AY173" s="18" t="s">
        <v>190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210</v>
      </c>
      <c r="BM173" s="230" t="s">
        <v>504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4v/CVZB9o7gfgw2ke8XuvkBWPjEIjYGzyz3/gd4Hp5IPV/WVVRpHvH/8lwozA1ubOUesptk9u5Sq9kOzj6gZGg==" hashValue="NUSPSrAuyqBFwjWozhblxc5c0YGICnu34JEKp56+bNPHIEZz9npR7McbdYJyoz0It0ZPxjgSXYSf+Tvc53HWkw==" algorithmName="SHA-512" password="CC35"/>
  <autoFilter ref="C122:K17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1862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ROUND((SUM(BE119:BE127)),  2)</f>
        <v>0</v>
      </c>
      <c r="G33" s="39"/>
      <c r="H33" s="39"/>
      <c r="I33" s="156">
        <v>0.20999999999999999</v>
      </c>
      <c r="J33" s="155">
        <f>ROUND(((SUM(BE119:BE127))*I33),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ROUND((SUM(BF119:BF127)),  2)</f>
        <v>0</v>
      </c>
      <c r="G34" s="39"/>
      <c r="H34" s="39"/>
      <c r="I34" s="156">
        <v>0.12</v>
      </c>
      <c r="J34" s="155">
        <f>ROUND(((SUM(BF119:BF127))*I34),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ROUND((SUM(BG119:BG127)),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ROUND((SUM(BH119:BH127)),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ROUND((SUM(BI119:BI127)),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R1.1 - Stavební úpravy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1571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1863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1575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175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Úpravy veřejného parteru a zahrady objektů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R1.1 - Stavební úpravy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Husova 69 a 110 - 113</v>
      </c>
      <c r="G113" s="41"/>
      <c r="H113" s="41"/>
      <c r="I113" s="33" t="s">
        <v>22</v>
      </c>
      <c r="J113" s="80" t="str">
        <f>IF(J12="","",J12)</f>
        <v>15. 5. 2024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Ing. Arch. Jakub Našinec</v>
      </c>
      <c r="G115" s="41"/>
      <c r="H115" s="41"/>
      <c r="I115" s="33" t="s">
        <v>30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>QSB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176</v>
      </c>
      <c r="D118" s="195" t="s">
        <v>63</v>
      </c>
      <c r="E118" s="195" t="s">
        <v>59</v>
      </c>
      <c r="F118" s="195" t="s">
        <v>60</v>
      </c>
      <c r="G118" s="195" t="s">
        <v>177</v>
      </c>
      <c r="H118" s="195" t="s">
        <v>178</v>
      </c>
      <c r="I118" s="195" t="s">
        <v>179</v>
      </c>
      <c r="J118" s="195" t="s">
        <v>127</v>
      </c>
      <c r="K118" s="196" t="s">
        <v>180</v>
      </c>
      <c r="L118" s="197"/>
      <c r="M118" s="101" t="s">
        <v>1</v>
      </c>
      <c r="N118" s="102" t="s">
        <v>42</v>
      </c>
      <c r="O118" s="102" t="s">
        <v>181</v>
      </c>
      <c r="P118" s="102" t="s">
        <v>182</v>
      </c>
      <c r="Q118" s="102" t="s">
        <v>183</v>
      </c>
      <c r="R118" s="102" t="s">
        <v>184</v>
      </c>
      <c r="S118" s="102" t="s">
        <v>185</v>
      </c>
      <c r="T118" s="103" t="s">
        <v>186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187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168.345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77</v>
      </c>
      <c r="AU119" s="18" t="s">
        <v>129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77</v>
      </c>
      <c r="E120" s="206" t="s">
        <v>1577</v>
      </c>
      <c r="F120" s="206" t="s">
        <v>1578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P121+P126</f>
        <v>0</v>
      </c>
      <c r="Q120" s="211"/>
      <c r="R120" s="212">
        <f>R121+R126</f>
        <v>168.345</v>
      </c>
      <c r="S120" s="211"/>
      <c r="T120" s="213">
        <f>T121+T126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86</v>
      </c>
      <c r="AT120" s="215" t="s">
        <v>77</v>
      </c>
      <c r="AU120" s="215" t="s">
        <v>78</v>
      </c>
      <c r="AY120" s="214" t="s">
        <v>190</v>
      </c>
      <c r="BK120" s="216">
        <f>BK121+BK126</f>
        <v>0</v>
      </c>
    </row>
    <row r="121" s="12" customFormat="1" ht="22.8" customHeight="1">
      <c r="A121" s="12"/>
      <c r="B121" s="203"/>
      <c r="C121" s="204"/>
      <c r="D121" s="205" t="s">
        <v>77</v>
      </c>
      <c r="E121" s="217" t="s">
        <v>215</v>
      </c>
      <c r="F121" s="217" t="s">
        <v>1864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SUM(P122:P125)</f>
        <v>0</v>
      </c>
      <c r="Q121" s="211"/>
      <c r="R121" s="212">
        <f>SUM(R122:R125)</f>
        <v>168.345</v>
      </c>
      <c r="S121" s="211"/>
      <c r="T121" s="213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86</v>
      </c>
      <c r="AT121" s="215" t="s">
        <v>77</v>
      </c>
      <c r="AU121" s="215" t="s">
        <v>86</v>
      </c>
      <c r="AY121" s="214" t="s">
        <v>190</v>
      </c>
      <c r="BK121" s="216">
        <f>SUM(BK122:BK125)</f>
        <v>0</v>
      </c>
    </row>
    <row r="122" s="2" customFormat="1" ht="24.15" customHeight="1">
      <c r="A122" s="39"/>
      <c r="B122" s="40"/>
      <c r="C122" s="219" t="s">
        <v>86</v>
      </c>
      <c r="D122" s="219" t="s">
        <v>193</v>
      </c>
      <c r="E122" s="220" t="s">
        <v>511</v>
      </c>
      <c r="F122" s="221" t="s">
        <v>512</v>
      </c>
      <c r="G122" s="222" t="s">
        <v>292</v>
      </c>
      <c r="H122" s="223">
        <v>435</v>
      </c>
      <c r="I122" s="224"/>
      <c r="J122" s="225">
        <f>ROUND(I122*H122,2)</f>
        <v>0</v>
      </c>
      <c r="K122" s="221" t="s">
        <v>197</v>
      </c>
      <c r="L122" s="45"/>
      <c r="M122" s="226" t="s">
        <v>1</v>
      </c>
      <c r="N122" s="227" t="s">
        <v>43</v>
      </c>
      <c r="O122" s="92"/>
      <c r="P122" s="228">
        <f>O122*H122</f>
        <v>0</v>
      </c>
      <c r="Q122" s="228">
        <v>0.38700000000000001</v>
      </c>
      <c r="R122" s="228">
        <f>Q122*H122</f>
        <v>168.345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210</v>
      </c>
      <c r="AT122" s="230" t="s">
        <v>193</v>
      </c>
      <c r="AU122" s="230" t="s">
        <v>88</v>
      </c>
      <c r="AY122" s="18" t="s">
        <v>190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86</v>
      </c>
      <c r="BK122" s="231">
        <f>ROUND(I122*H122,2)</f>
        <v>0</v>
      </c>
      <c r="BL122" s="18" t="s">
        <v>210</v>
      </c>
      <c r="BM122" s="230" t="s">
        <v>412</v>
      </c>
    </row>
    <row r="123" s="13" customFormat="1">
      <c r="A123" s="13"/>
      <c r="B123" s="232"/>
      <c r="C123" s="233"/>
      <c r="D123" s="234" t="s">
        <v>218</v>
      </c>
      <c r="E123" s="235" t="s">
        <v>1</v>
      </c>
      <c r="F123" s="236" t="s">
        <v>1865</v>
      </c>
      <c r="G123" s="233"/>
      <c r="H123" s="237">
        <v>390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218</v>
      </c>
      <c r="AU123" s="243" t="s">
        <v>88</v>
      </c>
      <c r="AV123" s="13" t="s">
        <v>88</v>
      </c>
      <c r="AW123" s="13" t="s">
        <v>32</v>
      </c>
      <c r="AX123" s="13" t="s">
        <v>78</v>
      </c>
      <c r="AY123" s="243" t="s">
        <v>190</v>
      </c>
    </row>
    <row r="124" s="13" customFormat="1">
      <c r="A124" s="13"/>
      <c r="B124" s="232"/>
      <c r="C124" s="233"/>
      <c r="D124" s="234" t="s">
        <v>218</v>
      </c>
      <c r="E124" s="235" t="s">
        <v>1</v>
      </c>
      <c r="F124" s="236" t="s">
        <v>1866</v>
      </c>
      <c r="G124" s="233"/>
      <c r="H124" s="237">
        <v>45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218</v>
      </c>
      <c r="AU124" s="243" t="s">
        <v>88</v>
      </c>
      <c r="AV124" s="13" t="s">
        <v>88</v>
      </c>
      <c r="AW124" s="13" t="s">
        <v>32</v>
      </c>
      <c r="AX124" s="13" t="s">
        <v>78</v>
      </c>
      <c r="AY124" s="243" t="s">
        <v>190</v>
      </c>
    </row>
    <row r="125" s="14" customFormat="1">
      <c r="A125" s="14"/>
      <c r="B125" s="244"/>
      <c r="C125" s="245"/>
      <c r="D125" s="234" t="s">
        <v>218</v>
      </c>
      <c r="E125" s="246" t="s">
        <v>1</v>
      </c>
      <c r="F125" s="247" t="s">
        <v>221</v>
      </c>
      <c r="G125" s="245"/>
      <c r="H125" s="248">
        <v>435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4" t="s">
        <v>218</v>
      </c>
      <c r="AU125" s="254" t="s">
        <v>88</v>
      </c>
      <c r="AV125" s="14" t="s">
        <v>210</v>
      </c>
      <c r="AW125" s="14" t="s">
        <v>32</v>
      </c>
      <c r="AX125" s="14" t="s">
        <v>86</v>
      </c>
      <c r="AY125" s="254" t="s">
        <v>190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1638</v>
      </c>
      <c r="F126" s="217" t="s">
        <v>1639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P127</f>
        <v>0</v>
      </c>
      <c r="Q126" s="211"/>
      <c r="R126" s="212">
        <f>R127</f>
        <v>0</v>
      </c>
      <c r="S126" s="211"/>
      <c r="T126" s="21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190</v>
      </c>
      <c r="BK126" s="216">
        <f>BK127</f>
        <v>0</v>
      </c>
    </row>
    <row r="127" s="2" customFormat="1" ht="24.15" customHeight="1">
      <c r="A127" s="39"/>
      <c r="B127" s="40"/>
      <c r="C127" s="219" t="s">
        <v>88</v>
      </c>
      <c r="D127" s="219" t="s">
        <v>193</v>
      </c>
      <c r="E127" s="220" t="s">
        <v>386</v>
      </c>
      <c r="F127" s="221" t="s">
        <v>387</v>
      </c>
      <c r="G127" s="222" t="s">
        <v>244</v>
      </c>
      <c r="H127" s="223">
        <v>147.00399999999999</v>
      </c>
      <c r="I127" s="224"/>
      <c r="J127" s="225">
        <f>ROUND(I127*H127,2)</f>
        <v>0</v>
      </c>
      <c r="K127" s="221" t="s">
        <v>197</v>
      </c>
      <c r="L127" s="45"/>
      <c r="M127" s="270" t="s">
        <v>1</v>
      </c>
      <c r="N127" s="271" t="s">
        <v>43</v>
      </c>
      <c r="O127" s="272"/>
      <c r="P127" s="273">
        <f>O127*H127</f>
        <v>0</v>
      </c>
      <c r="Q127" s="273">
        <v>0</v>
      </c>
      <c r="R127" s="273">
        <f>Q127*H127</f>
        <v>0</v>
      </c>
      <c r="S127" s="273">
        <v>0</v>
      </c>
      <c r="T127" s="27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210</v>
      </c>
      <c r="AT127" s="230" t="s">
        <v>193</v>
      </c>
      <c r="AU127" s="230" t="s">
        <v>88</v>
      </c>
      <c r="AY127" s="18" t="s">
        <v>190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210</v>
      </c>
      <c r="BM127" s="230" t="s">
        <v>1867</v>
      </c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68"/>
      <c r="J128" s="68"/>
      <c r="K128" s="68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IDFDMr8ScHs4bB26LJYJGYt24mezmQ4BQchgZ3aP2TTqAokuUesmieBNaYUTbkCSLV++nlYDlDi4oppz8QWJdA==" hashValue="JEamjKxUQC8oNjr5OSOYVzJ2LR6EMtKH/1MJaAjMIh6mqoKkwL6suE8/NZPvv8wHOwTXS5WhcHJOAUQwqolDOw==" algorithmName="SHA-512" password="CC35"/>
  <autoFilter ref="C118:K12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1868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ROUND((SUM(BE129:BE325)),  2)</f>
        <v>0</v>
      </c>
      <c r="G33" s="39"/>
      <c r="H33" s="39"/>
      <c r="I33" s="156">
        <v>0.20999999999999999</v>
      </c>
      <c r="J33" s="155">
        <f>ROUND(((SUM(BE129:BE325))*I33),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ROUND((SUM(BF129:BF325)),  2)</f>
        <v>0</v>
      </c>
      <c r="G34" s="39"/>
      <c r="H34" s="39"/>
      <c r="I34" s="156">
        <v>0.12</v>
      </c>
      <c r="J34" s="155">
        <f>ROUND(((SUM(BF129:BF325))*I34),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ROUND((SUM(BG129:BG325)),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ROUND((SUM(BH129:BH325)),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ROUND((SUM(BI129:BI325)),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R1.2 - Zárubní zdi, únosnost podloží a přidružené činnosti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1571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1572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1869</v>
      </c>
      <c r="E99" s="189"/>
      <c r="F99" s="189"/>
      <c r="G99" s="189"/>
      <c r="H99" s="189"/>
      <c r="I99" s="189"/>
      <c r="J99" s="190">
        <f>J161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1870</v>
      </c>
      <c r="E100" s="189"/>
      <c r="F100" s="189"/>
      <c r="G100" s="189"/>
      <c r="H100" s="189"/>
      <c r="I100" s="189"/>
      <c r="J100" s="190">
        <f>J185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1573</v>
      </c>
      <c r="E101" s="189"/>
      <c r="F101" s="189"/>
      <c r="G101" s="189"/>
      <c r="H101" s="189"/>
      <c r="I101" s="189"/>
      <c r="J101" s="190">
        <f>J193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1863</v>
      </c>
      <c r="E102" s="189"/>
      <c r="F102" s="189"/>
      <c r="G102" s="189"/>
      <c r="H102" s="189"/>
      <c r="I102" s="189"/>
      <c r="J102" s="190">
        <f>J207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1871</v>
      </c>
      <c r="E103" s="189"/>
      <c r="F103" s="189"/>
      <c r="G103" s="189"/>
      <c r="H103" s="189"/>
      <c r="I103" s="189"/>
      <c r="J103" s="190">
        <f>J220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1822</v>
      </c>
      <c r="E104" s="189"/>
      <c r="F104" s="189"/>
      <c r="G104" s="189"/>
      <c r="H104" s="189"/>
      <c r="I104" s="189"/>
      <c r="J104" s="190">
        <f>J238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1872</v>
      </c>
      <c r="E105" s="189"/>
      <c r="F105" s="189"/>
      <c r="G105" s="189"/>
      <c r="H105" s="189"/>
      <c r="I105" s="189"/>
      <c r="J105" s="190">
        <f>J265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1575</v>
      </c>
      <c r="E106" s="189"/>
      <c r="F106" s="189"/>
      <c r="G106" s="189"/>
      <c r="H106" s="189"/>
      <c r="I106" s="189"/>
      <c r="J106" s="190">
        <f>J284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1873</v>
      </c>
      <c r="E107" s="183"/>
      <c r="F107" s="183"/>
      <c r="G107" s="183"/>
      <c r="H107" s="183"/>
      <c r="I107" s="183"/>
      <c r="J107" s="184">
        <f>J286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1773</v>
      </c>
      <c r="E108" s="183"/>
      <c r="F108" s="183"/>
      <c r="G108" s="183"/>
      <c r="H108" s="183"/>
      <c r="I108" s="183"/>
      <c r="J108" s="184">
        <f>J295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1874</v>
      </c>
      <c r="E109" s="189"/>
      <c r="F109" s="189"/>
      <c r="G109" s="189"/>
      <c r="H109" s="189"/>
      <c r="I109" s="189"/>
      <c r="J109" s="190">
        <f>J296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175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Úpravy veřejného parteru a zahrady objektů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R1.2 - Zárubní zdi, únosnost podloží a přidružené činnosti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Husova 69 a 110 - 113</v>
      </c>
      <c r="G123" s="41"/>
      <c r="H123" s="41"/>
      <c r="I123" s="33" t="s">
        <v>22</v>
      </c>
      <c r="J123" s="80" t="str">
        <f>IF(J12="","",J12)</f>
        <v>15. 5. 2024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Ing. Arch. Jakub Našinec</v>
      </c>
      <c r="G125" s="41"/>
      <c r="H125" s="41"/>
      <c r="I125" s="33" t="s">
        <v>30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QSB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176</v>
      </c>
      <c r="D128" s="195" t="s">
        <v>63</v>
      </c>
      <c r="E128" s="195" t="s">
        <v>59</v>
      </c>
      <c r="F128" s="195" t="s">
        <v>60</v>
      </c>
      <c r="G128" s="195" t="s">
        <v>177</v>
      </c>
      <c r="H128" s="195" t="s">
        <v>178</v>
      </c>
      <c r="I128" s="195" t="s">
        <v>179</v>
      </c>
      <c r="J128" s="195" t="s">
        <v>127</v>
      </c>
      <c r="K128" s="196" t="s">
        <v>180</v>
      </c>
      <c r="L128" s="197"/>
      <c r="M128" s="101" t="s">
        <v>1</v>
      </c>
      <c r="N128" s="102" t="s">
        <v>42</v>
      </c>
      <c r="O128" s="102" t="s">
        <v>181</v>
      </c>
      <c r="P128" s="102" t="s">
        <v>182</v>
      </c>
      <c r="Q128" s="102" t="s">
        <v>183</v>
      </c>
      <c r="R128" s="102" t="s">
        <v>184</v>
      </c>
      <c r="S128" s="102" t="s">
        <v>185</v>
      </c>
      <c r="T128" s="103" t="s">
        <v>186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187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P130+P286+P295</f>
        <v>0</v>
      </c>
      <c r="Q129" s="105"/>
      <c r="R129" s="200">
        <f>R130+R286+R295</f>
        <v>251.93030164999999</v>
      </c>
      <c r="S129" s="105"/>
      <c r="T129" s="201">
        <f>T130+T286+T295</f>
        <v>91.078584000000006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129</v>
      </c>
      <c r="BK129" s="202">
        <f>BK130+BK286+BK295</f>
        <v>0</v>
      </c>
    </row>
    <row r="130" s="12" customFormat="1" ht="25.92" customHeight="1">
      <c r="A130" s="12"/>
      <c r="B130" s="203"/>
      <c r="C130" s="204"/>
      <c r="D130" s="205" t="s">
        <v>77</v>
      </c>
      <c r="E130" s="206" t="s">
        <v>1577</v>
      </c>
      <c r="F130" s="206" t="s">
        <v>1578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P131+P161+P185+P193+P207+P220+P238+P265+P284</f>
        <v>0</v>
      </c>
      <c r="Q130" s="211"/>
      <c r="R130" s="212">
        <f>R131+R161+R185+R193+R207+R220+R238+R265+R284</f>
        <v>251.80627744999998</v>
      </c>
      <c r="S130" s="211"/>
      <c r="T130" s="213">
        <f>T131+T161+T185+T193+T207+T220+T238+T265+T284</f>
        <v>91.078584000000006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86</v>
      </c>
      <c r="AT130" s="215" t="s">
        <v>77</v>
      </c>
      <c r="AU130" s="215" t="s">
        <v>78</v>
      </c>
      <c r="AY130" s="214" t="s">
        <v>190</v>
      </c>
      <c r="BK130" s="216">
        <f>BK131+BK161+BK185+BK193+BK207+BK220+BK238+BK265+BK284</f>
        <v>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86</v>
      </c>
      <c r="F131" s="217" t="s">
        <v>1579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SUM(P132:P160)</f>
        <v>0</v>
      </c>
      <c r="Q131" s="211"/>
      <c r="R131" s="212">
        <f>SUM(R132:R160)</f>
        <v>137.82272</v>
      </c>
      <c r="S131" s="211"/>
      <c r="T131" s="213">
        <f>SUM(T132:T160)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86</v>
      </c>
      <c r="AT131" s="215" t="s">
        <v>77</v>
      </c>
      <c r="AU131" s="215" t="s">
        <v>86</v>
      </c>
      <c r="AY131" s="214" t="s">
        <v>190</v>
      </c>
      <c r="BK131" s="216">
        <f>SUM(BK132:BK160)</f>
        <v>0</v>
      </c>
    </row>
    <row r="132" s="2" customFormat="1" ht="33" customHeight="1">
      <c r="A132" s="39"/>
      <c r="B132" s="40"/>
      <c r="C132" s="219" t="s">
        <v>86</v>
      </c>
      <c r="D132" s="219" t="s">
        <v>193</v>
      </c>
      <c r="E132" s="220" t="s">
        <v>1875</v>
      </c>
      <c r="F132" s="221" t="s">
        <v>1876</v>
      </c>
      <c r="G132" s="222" t="s">
        <v>224</v>
      </c>
      <c r="H132" s="223">
        <v>196.77000000000001</v>
      </c>
      <c r="I132" s="224"/>
      <c r="J132" s="225">
        <f>ROUND(I132*H132,2)</f>
        <v>0</v>
      </c>
      <c r="K132" s="221" t="s">
        <v>197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210</v>
      </c>
      <c r="AT132" s="230" t="s">
        <v>193</v>
      </c>
      <c r="AU132" s="230" t="s">
        <v>88</v>
      </c>
      <c r="AY132" s="18" t="s">
        <v>190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210</v>
      </c>
      <c r="BM132" s="230" t="s">
        <v>88</v>
      </c>
    </row>
    <row r="133" s="13" customFormat="1">
      <c r="A133" s="13"/>
      <c r="B133" s="232"/>
      <c r="C133" s="233"/>
      <c r="D133" s="234" t="s">
        <v>218</v>
      </c>
      <c r="E133" s="235" t="s">
        <v>1</v>
      </c>
      <c r="F133" s="236" t="s">
        <v>1877</v>
      </c>
      <c r="G133" s="233"/>
      <c r="H133" s="237">
        <v>196.77000000000001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218</v>
      </c>
      <c r="AU133" s="243" t="s">
        <v>88</v>
      </c>
      <c r="AV133" s="13" t="s">
        <v>88</v>
      </c>
      <c r="AW133" s="13" t="s">
        <v>32</v>
      </c>
      <c r="AX133" s="13" t="s">
        <v>78</v>
      </c>
      <c r="AY133" s="243" t="s">
        <v>190</v>
      </c>
    </row>
    <row r="134" s="14" customFormat="1">
      <c r="A134" s="14"/>
      <c r="B134" s="244"/>
      <c r="C134" s="245"/>
      <c r="D134" s="234" t="s">
        <v>218</v>
      </c>
      <c r="E134" s="246" t="s">
        <v>1</v>
      </c>
      <c r="F134" s="247" t="s">
        <v>221</v>
      </c>
      <c r="G134" s="245"/>
      <c r="H134" s="248">
        <v>196.77000000000001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218</v>
      </c>
      <c r="AU134" s="254" t="s">
        <v>88</v>
      </c>
      <c r="AV134" s="14" t="s">
        <v>210</v>
      </c>
      <c r="AW134" s="14" t="s">
        <v>32</v>
      </c>
      <c r="AX134" s="14" t="s">
        <v>86</v>
      </c>
      <c r="AY134" s="254" t="s">
        <v>190</v>
      </c>
    </row>
    <row r="135" s="2" customFormat="1" ht="21.75" customHeight="1">
      <c r="A135" s="39"/>
      <c r="B135" s="40"/>
      <c r="C135" s="219" t="s">
        <v>88</v>
      </c>
      <c r="D135" s="219" t="s">
        <v>193</v>
      </c>
      <c r="E135" s="220" t="s">
        <v>1878</v>
      </c>
      <c r="F135" s="221" t="s">
        <v>1879</v>
      </c>
      <c r="G135" s="222" t="s">
        <v>292</v>
      </c>
      <c r="H135" s="223">
        <v>45.5</v>
      </c>
      <c r="I135" s="224"/>
      <c r="J135" s="225">
        <f>ROUND(I135*H135,2)</f>
        <v>0</v>
      </c>
      <c r="K135" s="221" t="s">
        <v>197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0.00072000000000000005</v>
      </c>
      <c r="R135" s="228">
        <f>Q135*H135</f>
        <v>0.032760000000000004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210</v>
      </c>
      <c r="AT135" s="230" t="s">
        <v>193</v>
      </c>
      <c r="AU135" s="230" t="s">
        <v>88</v>
      </c>
      <c r="AY135" s="18" t="s">
        <v>190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210</v>
      </c>
      <c r="BM135" s="230" t="s">
        <v>210</v>
      </c>
    </row>
    <row r="136" s="13" customFormat="1">
      <c r="A136" s="13"/>
      <c r="B136" s="232"/>
      <c r="C136" s="233"/>
      <c r="D136" s="234" t="s">
        <v>218</v>
      </c>
      <c r="E136" s="235" t="s">
        <v>1</v>
      </c>
      <c r="F136" s="236" t="s">
        <v>1880</v>
      </c>
      <c r="G136" s="233"/>
      <c r="H136" s="237">
        <v>45.5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218</v>
      </c>
      <c r="AU136" s="243" t="s">
        <v>88</v>
      </c>
      <c r="AV136" s="13" t="s">
        <v>88</v>
      </c>
      <c r="AW136" s="13" t="s">
        <v>32</v>
      </c>
      <c r="AX136" s="13" t="s">
        <v>78</v>
      </c>
      <c r="AY136" s="243" t="s">
        <v>190</v>
      </c>
    </row>
    <row r="137" s="14" customFormat="1">
      <c r="A137" s="14"/>
      <c r="B137" s="244"/>
      <c r="C137" s="245"/>
      <c r="D137" s="234" t="s">
        <v>218</v>
      </c>
      <c r="E137" s="246" t="s">
        <v>1</v>
      </c>
      <c r="F137" s="247" t="s">
        <v>221</v>
      </c>
      <c r="G137" s="245"/>
      <c r="H137" s="248">
        <v>45.5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218</v>
      </c>
      <c r="AU137" s="254" t="s">
        <v>88</v>
      </c>
      <c r="AV137" s="14" t="s">
        <v>210</v>
      </c>
      <c r="AW137" s="14" t="s">
        <v>32</v>
      </c>
      <c r="AX137" s="14" t="s">
        <v>86</v>
      </c>
      <c r="AY137" s="254" t="s">
        <v>190</v>
      </c>
    </row>
    <row r="138" s="2" customFormat="1" ht="21.75" customHeight="1">
      <c r="A138" s="39"/>
      <c r="B138" s="40"/>
      <c r="C138" s="219" t="s">
        <v>203</v>
      </c>
      <c r="D138" s="219" t="s">
        <v>193</v>
      </c>
      <c r="E138" s="220" t="s">
        <v>1881</v>
      </c>
      <c r="F138" s="221" t="s">
        <v>1882</v>
      </c>
      <c r="G138" s="222" t="s">
        <v>292</v>
      </c>
      <c r="H138" s="223">
        <v>45.5</v>
      </c>
      <c r="I138" s="224"/>
      <c r="J138" s="225">
        <f>ROUND(I138*H138,2)</f>
        <v>0</v>
      </c>
      <c r="K138" s="221" t="s">
        <v>197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210</v>
      </c>
      <c r="AT138" s="230" t="s">
        <v>193</v>
      </c>
      <c r="AU138" s="230" t="s">
        <v>88</v>
      </c>
      <c r="AY138" s="18" t="s">
        <v>190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210</v>
      </c>
      <c r="BM138" s="230" t="s">
        <v>199</v>
      </c>
    </row>
    <row r="139" s="2" customFormat="1" ht="24.15" customHeight="1">
      <c r="A139" s="39"/>
      <c r="B139" s="40"/>
      <c r="C139" s="219" t="s">
        <v>210</v>
      </c>
      <c r="D139" s="219" t="s">
        <v>193</v>
      </c>
      <c r="E139" s="220" t="s">
        <v>1883</v>
      </c>
      <c r="F139" s="221" t="s">
        <v>1884</v>
      </c>
      <c r="G139" s="222" t="s">
        <v>292</v>
      </c>
      <c r="H139" s="223">
        <v>45.5</v>
      </c>
      <c r="I139" s="224"/>
      <c r="J139" s="225">
        <f>ROUND(I139*H139,2)</f>
        <v>0</v>
      </c>
      <c r="K139" s="221" t="s">
        <v>197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0.0011199999999999999</v>
      </c>
      <c r="R139" s="228">
        <f>Q139*H139</f>
        <v>0.050959999999999998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210</v>
      </c>
      <c r="AT139" s="230" t="s">
        <v>193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210</v>
      </c>
      <c r="BM139" s="230" t="s">
        <v>202</v>
      </c>
    </row>
    <row r="140" s="2" customFormat="1" ht="24.15" customHeight="1">
      <c r="A140" s="39"/>
      <c r="B140" s="40"/>
      <c r="C140" s="219" t="s">
        <v>215</v>
      </c>
      <c r="D140" s="219" t="s">
        <v>193</v>
      </c>
      <c r="E140" s="220" t="s">
        <v>1885</v>
      </c>
      <c r="F140" s="221" t="s">
        <v>1886</v>
      </c>
      <c r="G140" s="222" t="s">
        <v>292</v>
      </c>
      <c r="H140" s="223">
        <v>45.5</v>
      </c>
      <c r="I140" s="224"/>
      <c r="J140" s="225">
        <f>ROUND(I140*H140,2)</f>
        <v>0</v>
      </c>
      <c r="K140" s="221" t="s">
        <v>197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210</v>
      </c>
      <c r="AT140" s="230" t="s">
        <v>193</v>
      </c>
      <c r="AU140" s="230" t="s">
        <v>88</v>
      </c>
      <c r="AY140" s="18" t="s">
        <v>190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210</v>
      </c>
      <c r="BM140" s="230" t="s">
        <v>214</v>
      </c>
    </row>
    <row r="141" s="2" customFormat="1" ht="33" customHeight="1">
      <c r="A141" s="39"/>
      <c r="B141" s="40"/>
      <c r="C141" s="219" t="s">
        <v>199</v>
      </c>
      <c r="D141" s="219" t="s">
        <v>193</v>
      </c>
      <c r="E141" s="220" t="s">
        <v>1781</v>
      </c>
      <c r="F141" s="221" t="s">
        <v>1782</v>
      </c>
      <c r="G141" s="222" t="s">
        <v>224</v>
      </c>
      <c r="H141" s="223">
        <v>136.22999999999999</v>
      </c>
      <c r="I141" s="224"/>
      <c r="J141" s="225">
        <f>ROUND(I141*H141,2)</f>
        <v>0</v>
      </c>
      <c r="K141" s="221" t="s">
        <v>197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210</v>
      </c>
      <c r="AT141" s="230" t="s">
        <v>193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8</v>
      </c>
    </row>
    <row r="142" s="13" customFormat="1">
      <c r="A142" s="13"/>
      <c r="B142" s="232"/>
      <c r="C142" s="233"/>
      <c r="D142" s="234" t="s">
        <v>218</v>
      </c>
      <c r="E142" s="235" t="s">
        <v>1</v>
      </c>
      <c r="F142" s="236" t="s">
        <v>1887</v>
      </c>
      <c r="G142" s="233"/>
      <c r="H142" s="237">
        <v>136.22999999999999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218</v>
      </c>
      <c r="AU142" s="243" t="s">
        <v>88</v>
      </c>
      <c r="AV142" s="13" t="s">
        <v>88</v>
      </c>
      <c r="AW142" s="13" t="s">
        <v>32</v>
      </c>
      <c r="AX142" s="13" t="s">
        <v>78</v>
      </c>
      <c r="AY142" s="243" t="s">
        <v>190</v>
      </c>
    </row>
    <row r="143" s="14" customFormat="1">
      <c r="A143" s="14"/>
      <c r="B143" s="244"/>
      <c r="C143" s="245"/>
      <c r="D143" s="234" t="s">
        <v>218</v>
      </c>
      <c r="E143" s="246" t="s">
        <v>1</v>
      </c>
      <c r="F143" s="247" t="s">
        <v>221</v>
      </c>
      <c r="G143" s="245"/>
      <c r="H143" s="248">
        <v>136.22999999999999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218</v>
      </c>
      <c r="AU143" s="254" t="s">
        <v>88</v>
      </c>
      <c r="AV143" s="14" t="s">
        <v>210</v>
      </c>
      <c r="AW143" s="14" t="s">
        <v>32</v>
      </c>
      <c r="AX143" s="14" t="s">
        <v>86</v>
      </c>
      <c r="AY143" s="254" t="s">
        <v>190</v>
      </c>
    </row>
    <row r="144" s="2" customFormat="1" ht="37.8" customHeight="1">
      <c r="A144" s="39"/>
      <c r="B144" s="40"/>
      <c r="C144" s="219" t="s">
        <v>226</v>
      </c>
      <c r="D144" s="219" t="s">
        <v>193</v>
      </c>
      <c r="E144" s="220" t="s">
        <v>1888</v>
      </c>
      <c r="F144" s="221" t="s">
        <v>1889</v>
      </c>
      <c r="G144" s="222" t="s">
        <v>224</v>
      </c>
      <c r="H144" s="223">
        <v>255.80099999999999</v>
      </c>
      <c r="I144" s="224"/>
      <c r="J144" s="225">
        <f>ROUND(I144*H144,2)</f>
        <v>0</v>
      </c>
      <c r="K144" s="221" t="s">
        <v>197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210</v>
      </c>
      <c r="AT144" s="230" t="s">
        <v>193</v>
      </c>
      <c r="AU144" s="230" t="s">
        <v>88</v>
      </c>
      <c r="AY144" s="18" t="s">
        <v>190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210</v>
      </c>
      <c r="BM144" s="230" t="s">
        <v>1890</v>
      </c>
    </row>
    <row r="145" s="13" customFormat="1">
      <c r="A145" s="13"/>
      <c r="B145" s="232"/>
      <c r="C145" s="233"/>
      <c r="D145" s="234" t="s">
        <v>218</v>
      </c>
      <c r="E145" s="235" t="s">
        <v>1</v>
      </c>
      <c r="F145" s="236" t="s">
        <v>1891</v>
      </c>
      <c r="G145" s="233"/>
      <c r="H145" s="237">
        <v>196.77000000000001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218</v>
      </c>
      <c r="AU145" s="243" t="s">
        <v>88</v>
      </c>
      <c r="AV145" s="13" t="s">
        <v>88</v>
      </c>
      <c r="AW145" s="13" t="s">
        <v>32</v>
      </c>
      <c r="AX145" s="13" t="s">
        <v>78</v>
      </c>
      <c r="AY145" s="243" t="s">
        <v>190</v>
      </c>
    </row>
    <row r="146" s="13" customFormat="1">
      <c r="A146" s="13"/>
      <c r="B146" s="232"/>
      <c r="C146" s="233"/>
      <c r="D146" s="234" t="s">
        <v>218</v>
      </c>
      <c r="E146" s="235" t="s">
        <v>1</v>
      </c>
      <c r="F146" s="236" t="s">
        <v>1892</v>
      </c>
      <c r="G146" s="233"/>
      <c r="H146" s="237">
        <v>59.030999999999999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218</v>
      </c>
      <c r="AU146" s="243" t="s">
        <v>88</v>
      </c>
      <c r="AV146" s="13" t="s">
        <v>88</v>
      </c>
      <c r="AW146" s="13" t="s">
        <v>32</v>
      </c>
      <c r="AX146" s="13" t="s">
        <v>78</v>
      </c>
      <c r="AY146" s="243" t="s">
        <v>190</v>
      </c>
    </row>
    <row r="147" s="14" customFormat="1">
      <c r="A147" s="14"/>
      <c r="B147" s="244"/>
      <c r="C147" s="245"/>
      <c r="D147" s="234" t="s">
        <v>218</v>
      </c>
      <c r="E147" s="246" t="s">
        <v>1</v>
      </c>
      <c r="F147" s="247" t="s">
        <v>221</v>
      </c>
      <c r="G147" s="245"/>
      <c r="H147" s="248">
        <v>255.80099999999999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218</v>
      </c>
      <c r="AU147" s="254" t="s">
        <v>88</v>
      </c>
      <c r="AV147" s="14" t="s">
        <v>210</v>
      </c>
      <c r="AW147" s="14" t="s">
        <v>32</v>
      </c>
      <c r="AX147" s="14" t="s">
        <v>86</v>
      </c>
      <c r="AY147" s="254" t="s">
        <v>190</v>
      </c>
    </row>
    <row r="148" s="2" customFormat="1" ht="37.8" customHeight="1">
      <c r="A148" s="39"/>
      <c r="B148" s="40"/>
      <c r="C148" s="219" t="s">
        <v>202</v>
      </c>
      <c r="D148" s="219" t="s">
        <v>193</v>
      </c>
      <c r="E148" s="220" t="s">
        <v>1893</v>
      </c>
      <c r="F148" s="221" t="s">
        <v>1894</v>
      </c>
      <c r="G148" s="222" t="s">
        <v>224</v>
      </c>
      <c r="H148" s="223">
        <v>1279.0050000000001</v>
      </c>
      <c r="I148" s="224"/>
      <c r="J148" s="225">
        <f>ROUND(I148*H148,2)</f>
        <v>0</v>
      </c>
      <c r="K148" s="221" t="s">
        <v>197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210</v>
      </c>
      <c r="AT148" s="230" t="s">
        <v>193</v>
      </c>
      <c r="AU148" s="230" t="s">
        <v>88</v>
      </c>
      <c r="AY148" s="18" t="s">
        <v>190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210</v>
      </c>
      <c r="BM148" s="230" t="s">
        <v>1895</v>
      </c>
    </row>
    <row r="149" s="13" customFormat="1">
      <c r="A149" s="13"/>
      <c r="B149" s="232"/>
      <c r="C149" s="233"/>
      <c r="D149" s="234" t="s">
        <v>218</v>
      </c>
      <c r="E149" s="235" t="s">
        <v>1</v>
      </c>
      <c r="F149" s="236" t="s">
        <v>1891</v>
      </c>
      <c r="G149" s="233"/>
      <c r="H149" s="237">
        <v>196.77000000000001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218</v>
      </c>
      <c r="AU149" s="243" t="s">
        <v>88</v>
      </c>
      <c r="AV149" s="13" t="s">
        <v>88</v>
      </c>
      <c r="AW149" s="13" t="s">
        <v>32</v>
      </c>
      <c r="AX149" s="13" t="s">
        <v>78</v>
      </c>
      <c r="AY149" s="243" t="s">
        <v>190</v>
      </c>
    </row>
    <row r="150" s="13" customFormat="1">
      <c r="A150" s="13"/>
      <c r="B150" s="232"/>
      <c r="C150" s="233"/>
      <c r="D150" s="234" t="s">
        <v>218</v>
      </c>
      <c r="E150" s="235" t="s">
        <v>1</v>
      </c>
      <c r="F150" s="236" t="s">
        <v>1892</v>
      </c>
      <c r="G150" s="233"/>
      <c r="H150" s="237">
        <v>59.030999999999999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218</v>
      </c>
      <c r="AU150" s="243" t="s">
        <v>88</v>
      </c>
      <c r="AV150" s="13" t="s">
        <v>88</v>
      </c>
      <c r="AW150" s="13" t="s">
        <v>32</v>
      </c>
      <c r="AX150" s="13" t="s">
        <v>78</v>
      </c>
      <c r="AY150" s="243" t="s">
        <v>190</v>
      </c>
    </row>
    <row r="151" s="14" customFormat="1">
      <c r="A151" s="14"/>
      <c r="B151" s="244"/>
      <c r="C151" s="245"/>
      <c r="D151" s="234" t="s">
        <v>218</v>
      </c>
      <c r="E151" s="246" t="s">
        <v>1</v>
      </c>
      <c r="F151" s="247" t="s">
        <v>221</v>
      </c>
      <c r="G151" s="245"/>
      <c r="H151" s="248">
        <v>255.80099999999999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218</v>
      </c>
      <c r="AU151" s="254" t="s">
        <v>88</v>
      </c>
      <c r="AV151" s="14" t="s">
        <v>210</v>
      </c>
      <c r="AW151" s="14" t="s">
        <v>32</v>
      </c>
      <c r="AX151" s="14" t="s">
        <v>86</v>
      </c>
      <c r="AY151" s="254" t="s">
        <v>190</v>
      </c>
    </row>
    <row r="152" s="13" customFormat="1">
      <c r="A152" s="13"/>
      <c r="B152" s="232"/>
      <c r="C152" s="233"/>
      <c r="D152" s="234" t="s">
        <v>218</v>
      </c>
      <c r="E152" s="233"/>
      <c r="F152" s="236" t="s">
        <v>1896</v>
      </c>
      <c r="G152" s="233"/>
      <c r="H152" s="237">
        <v>1279.0050000000001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218</v>
      </c>
      <c r="AU152" s="243" t="s">
        <v>88</v>
      </c>
      <c r="AV152" s="13" t="s">
        <v>88</v>
      </c>
      <c r="AW152" s="13" t="s">
        <v>4</v>
      </c>
      <c r="AX152" s="13" t="s">
        <v>86</v>
      </c>
      <c r="AY152" s="243" t="s">
        <v>190</v>
      </c>
    </row>
    <row r="153" s="2" customFormat="1" ht="24.15" customHeight="1">
      <c r="A153" s="39"/>
      <c r="B153" s="40"/>
      <c r="C153" s="219" t="s">
        <v>232</v>
      </c>
      <c r="D153" s="219" t="s">
        <v>193</v>
      </c>
      <c r="E153" s="220" t="s">
        <v>286</v>
      </c>
      <c r="F153" s="221" t="s">
        <v>287</v>
      </c>
      <c r="G153" s="222" t="s">
        <v>224</v>
      </c>
      <c r="H153" s="223">
        <v>196.77000000000001</v>
      </c>
      <c r="I153" s="224"/>
      <c r="J153" s="225">
        <f>ROUND(I153*H153,2)</f>
        <v>0</v>
      </c>
      <c r="K153" s="221" t="s">
        <v>197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210</v>
      </c>
      <c r="AT153" s="230" t="s">
        <v>193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1897</v>
      </c>
    </row>
    <row r="154" s="13" customFormat="1">
      <c r="A154" s="13"/>
      <c r="B154" s="232"/>
      <c r="C154" s="233"/>
      <c r="D154" s="234" t="s">
        <v>218</v>
      </c>
      <c r="E154" s="235" t="s">
        <v>1</v>
      </c>
      <c r="F154" s="236" t="s">
        <v>1898</v>
      </c>
      <c r="G154" s="233"/>
      <c r="H154" s="237">
        <v>59.030999999999999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218</v>
      </c>
      <c r="AU154" s="243" t="s">
        <v>88</v>
      </c>
      <c r="AV154" s="13" t="s">
        <v>88</v>
      </c>
      <c r="AW154" s="13" t="s">
        <v>32</v>
      </c>
      <c r="AX154" s="13" t="s">
        <v>78</v>
      </c>
      <c r="AY154" s="243" t="s">
        <v>190</v>
      </c>
    </row>
    <row r="155" s="13" customFormat="1">
      <c r="A155" s="13"/>
      <c r="B155" s="232"/>
      <c r="C155" s="233"/>
      <c r="D155" s="234" t="s">
        <v>218</v>
      </c>
      <c r="E155" s="235" t="s">
        <v>1</v>
      </c>
      <c r="F155" s="236" t="s">
        <v>1899</v>
      </c>
      <c r="G155" s="233"/>
      <c r="H155" s="237">
        <v>137.739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218</v>
      </c>
      <c r="AU155" s="243" t="s">
        <v>88</v>
      </c>
      <c r="AV155" s="13" t="s">
        <v>88</v>
      </c>
      <c r="AW155" s="13" t="s">
        <v>32</v>
      </c>
      <c r="AX155" s="13" t="s">
        <v>78</v>
      </c>
      <c r="AY155" s="243" t="s">
        <v>190</v>
      </c>
    </row>
    <row r="156" s="14" customFormat="1">
      <c r="A156" s="14"/>
      <c r="B156" s="244"/>
      <c r="C156" s="245"/>
      <c r="D156" s="234" t="s">
        <v>218</v>
      </c>
      <c r="E156" s="246" t="s">
        <v>1</v>
      </c>
      <c r="F156" s="247" t="s">
        <v>221</v>
      </c>
      <c r="G156" s="245"/>
      <c r="H156" s="248">
        <v>196.77000000000001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218</v>
      </c>
      <c r="AU156" s="254" t="s">
        <v>88</v>
      </c>
      <c r="AV156" s="14" t="s">
        <v>210</v>
      </c>
      <c r="AW156" s="14" t="s">
        <v>32</v>
      </c>
      <c r="AX156" s="14" t="s">
        <v>86</v>
      </c>
      <c r="AY156" s="254" t="s">
        <v>190</v>
      </c>
    </row>
    <row r="157" s="2" customFormat="1" ht="16.5" customHeight="1">
      <c r="A157" s="39"/>
      <c r="B157" s="40"/>
      <c r="C157" s="255" t="s">
        <v>214</v>
      </c>
      <c r="D157" s="255" t="s">
        <v>299</v>
      </c>
      <c r="E157" s="256" t="s">
        <v>1900</v>
      </c>
      <c r="F157" s="257" t="s">
        <v>1901</v>
      </c>
      <c r="G157" s="258" t="s">
        <v>224</v>
      </c>
      <c r="H157" s="259">
        <v>137.739</v>
      </c>
      <c r="I157" s="260"/>
      <c r="J157" s="261">
        <f>ROUND(I157*H157,2)</f>
        <v>0</v>
      </c>
      <c r="K157" s="257" t="s">
        <v>1</v>
      </c>
      <c r="L157" s="262"/>
      <c r="M157" s="263" t="s">
        <v>1</v>
      </c>
      <c r="N157" s="264" t="s">
        <v>43</v>
      </c>
      <c r="O157" s="92"/>
      <c r="P157" s="228">
        <f>O157*H157</f>
        <v>0</v>
      </c>
      <c r="Q157" s="228">
        <v>1</v>
      </c>
      <c r="R157" s="228">
        <f>Q157*H157</f>
        <v>137.739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202</v>
      </c>
      <c r="AT157" s="230" t="s">
        <v>299</v>
      </c>
      <c r="AU157" s="230" t="s">
        <v>88</v>
      </c>
      <c r="AY157" s="18" t="s">
        <v>190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210</v>
      </c>
      <c r="BM157" s="230" t="s">
        <v>1902</v>
      </c>
    </row>
    <row r="158" s="2" customFormat="1">
      <c r="A158" s="39"/>
      <c r="B158" s="40"/>
      <c r="C158" s="41"/>
      <c r="D158" s="234" t="s">
        <v>508</v>
      </c>
      <c r="E158" s="41"/>
      <c r="F158" s="265" t="s">
        <v>1903</v>
      </c>
      <c r="G158" s="41"/>
      <c r="H158" s="41"/>
      <c r="I158" s="266"/>
      <c r="J158" s="41"/>
      <c r="K158" s="41"/>
      <c r="L158" s="45"/>
      <c r="M158" s="267"/>
      <c r="N158" s="26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508</v>
      </c>
      <c r="AU158" s="18" t="s">
        <v>88</v>
      </c>
    </row>
    <row r="159" s="13" customFormat="1">
      <c r="A159" s="13"/>
      <c r="B159" s="232"/>
      <c r="C159" s="233"/>
      <c r="D159" s="234" t="s">
        <v>218</v>
      </c>
      <c r="E159" s="235" t="s">
        <v>1</v>
      </c>
      <c r="F159" s="236" t="s">
        <v>1899</v>
      </c>
      <c r="G159" s="233"/>
      <c r="H159" s="237">
        <v>137.739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218</v>
      </c>
      <c r="AU159" s="243" t="s">
        <v>88</v>
      </c>
      <c r="AV159" s="13" t="s">
        <v>88</v>
      </c>
      <c r="AW159" s="13" t="s">
        <v>32</v>
      </c>
      <c r="AX159" s="13" t="s">
        <v>78</v>
      </c>
      <c r="AY159" s="243" t="s">
        <v>190</v>
      </c>
    </row>
    <row r="160" s="14" customFormat="1">
      <c r="A160" s="14"/>
      <c r="B160" s="244"/>
      <c r="C160" s="245"/>
      <c r="D160" s="234" t="s">
        <v>218</v>
      </c>
      <c r="E160" s="246" t="s">
        <v>1</v>
      </c>
      <c r="F160" s="247" t="s">
        <v>221</v>
      </c>
      <c r="G160" s="245"/>
      <c r="H160" s="248">
        <v>137.739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218</v>
      </c>
      <c r="AU160" s="254" t="s">
        <v>88</v>
      </c>
      <c r="AV160" s="14" t="s">
        <v>210</v>
      </c>
      <c r="AW160" s="14" t="s">
        <v>32</v>
      </c>
      <c r="AX160" s="14" t="s">
        <v>86</v>
      </c>
      <c r="AY160" s="254" t="s">
        <v>190</v>
      </c>
    </row>
    <row r="161" s="12" customFormat="1" ht="22.8" customHeight="1">
      <c r="A161" s="12"/>
      <c r="B161" s="203"/>
      <c r="C161" s="204"/>
      <c r="D161" s="205" t="s">
        <v>77</v>
      </c>
      <c r="E161" s="217" t="s">
        <v>88</v>
      </c>
      <c r="F161" s="217" t="s">
        <v>1904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SUM(P162:P184)</f>
        <v>0</v>
      </c>
      <c r="Q161" s="211"/>
      <c r="R161" s="212">
        <f>SUM(R162:R184)</f>
        <v>100.37764877999999</v>
      </c>
      <c r="S161" s="211"/>
      <c r="T161" s="213">
        <f>SUM(T162:T184)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86</v>
      </c>
      <c r="AT161" s="215" t="s">
        <v>77</v>
      </c>
      <c r="AU161" s="215" t="s">
        <v>86</v>
      </c>
      <c r="AY161" s="214" t="s">
        <v>190</v>
      </c>
      <c r="BK161" s="216">
        <f>SUM(BK162:BK184)</f>
        <v>0</v>
      </c>
    </row>
    <row r="162" s="2" customFormat="1" ht="24.15" customHeight="1">
      <c r="A162" s="39"/>
      <c r="B162" s="40"/>
      <c r="C162" s="219" t="s">
        <v>241</v>
      </c>
      <c r="D162" s="219" t="s">
        <v>193</v>
      </c>
      <c r="E162" s="220" t="s">
        <v>1905</v>
      </c>
      <c r="F162" s="221" t="s">
        <v>1906</v>
      </c>
      <c r="G162" s="222" t="s">
        <v>224</v>
      </c>
      <c r="H162" s="223">
        <v>12.9</v>
      </c>
      <c r="I162" s="224"/>
      <c r="J162" s="225">
        <f>ROUND(I162*H162,2)</f>
        <v>0</v>
      </c>
      <c r="K162" s="221" t="s">
        <v>197</v>
      </c>
      <c r="L162" s="45"/>
      <c r="M162" s="226" t="s">
        <v>1</v>
      </c>
      <c r="N162" s="227" t="s">
        <v>43</v>
      </c>
      <c r="O162" s="92"/>
      <c r="P162" s="228">
        <f>O162*H162</f>
        <v>0</v>
      </c>
      <c r="Q162" s="228">
        <v>2.5018699999999998</v>
      </c>
      <c r="R162" s="228">
        <f>Q162*H162</f>
        <v>32.274122999999996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210</v>
      </c>
      <c r="AT162" s="230" t="s">
        <v>193</v>
      </c>
      <c r="AU162" s="230" t="s">
        <v>88</v>
      </c>
      <c r="AY162" s="18" t="s">
        <v>190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86</v>
      </c>
      <c r="BK162" s="231">
        <f>ROUND(I162*H162,2)</f>
        <v>0</v>
      </c>
      <c r="BL162" s="18" t="s">
        <v>210</v>
      </c>
      <c r="BM162" s="230" t="s">
        <v>231</v>
      </c>
    </row>
    <row r="163" s="15" customFormat="1">
      <c r="A163" s="15"/>
      <c r="B163" s="275"/>
      <c r="C163" s="276"/>
      <c r="D163" s="234" t="s">
        <v>218</v>
      </c>
      <c r="E163" s="277" t="s">
        <v>1</v>
      </c>
      <c r="F163" s="278" t="s">
        <v>1907</v>
      </c>
      <c r="G163" s="276"/>
      <c r="H163" s="277" t="s">
        <v>1</v>
      </c>
      <c r="I163" s="279"/>
      <c r="J163" s="276"/>
      <c r="K163" s="276"/>
      <c r="L163" s="280"/>
      <c r="M163" s="281"/>
      <c r="N163" s="282"/>
      <c r="O163" s="282"/>
      <c r="P163" s="282"/>
      <c r="Q163" s="282"/>
      <c r="R163" s="282"/>
      <c r="S163" s="282"/>
      <c r="T163" s="28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4" t="s">
        <v>218</v>
      </c>
      <c r="AU163" s="284" t="s">
        <v>88</v>
      </c>
      <c r="AV163" s="15" t="s">
        <v>86</v>
      </c>
      <c r="AW163" s="15" t="s">
        <v>32</v>
      </c>
      <c r="AX163" s="15" t="s">
        <v>78</v>
      </c>
      <c r="AY163" s="284" t="s">
        <v>190</v>
      </c>
    </row>
    <row r="164" s="13" customFormat="1">
      <c r="A164" s="13"/>
      <c r="B164" s="232"/>
      <c r="C164" s="233"/>
      <c r="D164" s="234" t="s">
        <v>218</v>
      </c>
      <c r="E164" s="235" t="s">
        <v>1</v>
      </c>
      <c r="F164" s="236" t="s">
        <v>1908</v>
      </c>
      <c r="G164" s="233"/>
      <c r="H164" s="237">
        <v>12.9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218</v>
      </c>
      <c r="AU164" s="243" t="s">
        <v>88</v>
      </c>
      <c r="AV164" s="13" t="s">
        <v>88</v>
      </c>
      <c r="AW164" s="13" t="s">
        <v>32</v>
      </c>
      <c r="AX164" s="13" t="s">
        <v>78</v>
      </c>
      <c r="AY164" s="243" t="s">
        <v>190</v>
      </c>
    </row>
    <row r="165" s="14" customFormat="1">
      <c r="A165" s="14"/>
      <c r="B165" s="244"/>
      <c r="C165" s="245"/>
      <c r="D165" s="234" t="s">
        <v>218</v>
      </c>
      <c r="E165" s="246" t="s">
        <v>1</v>
      </c>
      <c r="F165" s="247" t="s">
        <v>221</v>
      </c>
      <c r="G165" s="245"/>
      <c r="H165" s="248">
        <v>12.9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218</v>
      </c>
      <c r="AU165" s="254" t="s">
        <v>88</v>
      </c>
      <c r="AV165" s="14" t="s">
        <v>210</v>
      </c>
      <c r="AW165" s="14" t="s">
        <v>32</v>
      </c>
      <c r="AX165" s="14" t="s">
        <v>86</v>
      </c>
      <c r="AY165" s="254" t="s">
        <v>190</v>
      </c>
    </row>
    <row r="166" s="2" customFormat="1" ht="16.5" customHeight="1">
      <c r="A166" s="39"/>
      <c r="B166" s="40"/>
      <c r="C166" s="219" t="s">
        <v>8</v>
      </c>
      <c r="D166" s="219" t="s">
        <v>193</v>
      </c>
      <c r="E166" s="220" t="s">
        <v>439</v>
      </c>
      <c r="F166" s="221" t="s">
        <v>440</v>
      </c>
      <c r="G166" s="222" t="s">
        <v>292</v>
      </c>
      <c r="H166" s="223">
        <v>3.1949999999999998</v>
      </c>
      <c r="I166" s="224"/>
      <c r="J166" s="225">
        <f>ROUND(I166*H166,2)</f>
        <v>0</v>
      </c>
      <c r="K166" s="221" t="s">
        <v>197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0.0029399999999999999</v>
      </c>
      <c r="R166" s="228">
        <f>Q166*H166</f>
        <v>0.0093932999999999985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210</v>
      </c>
      <c r="AT166" s="230" t="s">
        <v>193</v>
      </c>
      <c r="AU166" s="230" t="s">
        <v>88</v>
      </c>
      <c r="AY166" s="18" t="s">
        <v>190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210</v>
      </c>
      <c r="BM166" s="230" t="s">
        <v>235</v>
      </c>
    </row>
    <row r="167" s="13" customFormat="1">
      <c r="A167" s="13"/>
      <c r="B167" s="232"/>
      <c r="C167" s="233"/>
      <c r="D167" s="234" t="s">
        <v>218</v>
      </c>
      <c r="E167" s="235" t="s">
        <v>1</v>
      </c>
      <c r="F167" s="236" t="s">
        <v>1909</v>
      </c>
      <c r="G167" s="233"/>
      <c r="H167" s="237">
        <v>3.1949999999999998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218</v>
      </c>
      <c r="AU167" s="243" t="s">
        <v>88</v>
      </c>
      <c r="AV167" s="13" t="s">
        <v>88</v>
      </c>
      <c r="AW167" s="13" t="s">
        <v>32</v>
      </c>
      <c r="AX167" s="13" t="s">
        <v>78</v>
      </c>
      <c r="AY167" s="243" t="s">
        <v>190</v>
      </c>
    </row>
    <row r="168" s="14" customFormat="1">
      <c r="A168" s="14"/>
      <c r="B168" s="244"/>
      <c r="C168" s="245"/>
      <c r="D168" s="234" t="s">
        <v>218</v>
      </c>
      <c r="E168" s="246" t="s">
        <v>1</v>
      </c>
      <c r="F168" s="247" t="s">
        <v>221</v>
      </c>
      <c r="G168" s="245"/>
      <c r="H168" s="248">
        <v>3.1949999999999998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218</v>
      </c>
      <c r="AU168" s="254" t="s">
        <v>88</v>
      </c>
      <c r="AV168" s="14" t="s">
        <v>210</v>
      </c>
      <c r="AW168" s="14" t="s">
        <v>32</v>
      </c>
      <c r="AX168" s="14" t="s">
        <v>86</v>
      </c>
      <c r="AY168" s="254" t="s">
        <v>190</v>
      </c>
    </row>
    <row r="169" s="2" customFormat="1" ht="16.5" customHeight="1">
      <c r="A169" s="39"/>
      <c r="B169" s="40"/>
      <c r="C169" s="219" t="s">
        <v>249</v>
      </c>
      <c r="D169" s="219" t="s">
        <v>193</v>
      </c>
      <c r="E169" s="220" t="s">
        <v>443</v>
      </c>
      <c r="F169" s="221" t="s">
        <v>444</v>
      </c>
      <c r="G169" s="222" t="s">
        <v>292</v>
      </c>
      <c r="H169" s="223">
        <v>3.1949999999999998</v>
      </c>
      <c r="I169" s="224"/>
      <c r="J169" s="225">
        <f>ROUND(I169*H169,2)</f>
        <v>0</v>
      </c>
      <c r="K169" s="221" t="s">
        <v>197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210</v>
      </c>
      <c r="AT169" s="230" t="s">
        <v>193</v>
      </c>
      <c r="AU169" s="230" t="s">
        <v>88</v>
      </c>
      <c r="AY169" s="18" t="s">
        <v>190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210</v>
      </c>
      <c r="BM169" s="230" t="s">
        <v>238</v>
      </c>
    </row>
    <row r="170" s="2" customFormat="1" ht="16.5" customHeight="1">
      <c r="A170" s="39"/>
      <c r="B170" s="40"/>
      <c r="C170" s="219" t="s">
        <v>225</v>
      </c>
      <c r="D170" s="219" t="s">
        <v>193</v>
      </c>
      <c r="E170" s="220" t="s">
        <v>1214</v>
      </c>
      <c r="F170" s="221" t="s">
        <v>1215</v>
      </c>
      <c r="G170" s="222" t="s">
        <v>244</v>
      </c>
      <c r="H170" s="223">
        <v>0.54400000000000004</v>
      </c>
      <c r="I170" s="224"/>
      <c r="J170" s="225">
        <f>ROUND(I170*H170,2)</f>
        <v>0</v>
      </c>
      <c r="K170" s="221" t="s">
        <v>197</v>
      </c>
      <c r="L170" s="45"/>
      <c r="M170" s="226" t="s">
        <v>1</v>
      </c>
      <c r="N170" s="227" t="s">
        <v>43</v>
      </c>
      <c r="O170" s="92"/>
      <c r="P170" s="228">
        <f>O170*H170</f>
        <v>0</v>
      </c>
      <c r="Q170" s="228">
        <v>1.06277</v>
      </c>
      <c r="R170" s="228">
        <f>Q170*H170</f>
        <v>0.57814688000000003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210</v>
      </c>
      <c r="AT170" s="230" t="s">
        <v>193</v>
      </c>
      <c r="AU170" s="230" t="s">
        <v>88</v>
      </c>
      <c r="AY170" s="18" t="s">
        <v>190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210</v>
      </c>
      <c r="BM170" s="230" t="s">
        <v>245</v>
      </c>
    </row>
    <row r="171" s="15" customFormat="1">
      <c r="A171" s="15"/>
      <c r="B171" s="275"/>
      <c r="C171" s="276"/>
      <c r="D171" s="234" t="s">
        <v>218</v>
      </c>
      <c r="E171" s="277" t="s">
        <v>1</v>
      </c>
      <c r="F171" s="278" t="s">
        <v>1910</v>
      </c>
      <c r="G171" s="276"/>
      <c r="H171" s="277" t="s">
        <v>1</v>
      </c>
      <c r="I171" s="279"/>
      <c r="J171" s="276"/>
      <c r="K171" s="276"/>
      <c r="L171" s="280"/>
      <c r="M171" s="281"/>
      <c r="N171" s="282"/>
      <c r="O171" s="282"/>
      <c r="P171" s="282"/>
      <c r="Q171" s="282"/>
      <c r="R171" s="282"/>
      <c r="S171" s="282"/>
      <c r="T171" s="28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84" t="s">
        <v>218</v>
      </c>
      <c r="AU171" s="284" t="s">
        <v>88</v>
      </c>
      <c r="AV171" s="15" t="s">
        <v>86</v>
      </c>
      <c r="AW171" s="15" t="s">
        <v>32</v>
      </c>
      <c r="AX171" s="15" t="s">
        <v>78</v>
      </c>
      <c r="AY171" s="284" t="s">
        <v>190</v>
      </c>
    </row>
    <row r="172" s="13" customFormat="1">
      <c r="A172" s="13"/>
      <c r="B172" s="232"/>
      <c r="C172" s="233"/>
      <c r="D172" s="234" t="s">
        <v>218</v>
      </c>
      <c r="E172" s="235" t="s">
        <v>1</v>
      </c>
      <c r="F172" s="236" t="s">
        <v>1911</v>
      </c>
      <c r="G172" s="233"/>
      <c r="H172" s="237">
        <v>0.54400000000000004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218</v>
      </c>
      <c r="AU172" s="243" t="s">
        <v>88</v>
      </c>
      <c r="AV172" s="13" t="s">
        <v>88</v>
      </c>
      <c r="AW172" s="13" t="s">
        <v>32</v>
      </c>
      <c r="AX172" s="13" t="s">
        <v>78</v>
      </c>
      <c r="AY172" s="243" t="s">
        <v>190</v>
      </c>
    </row>
    <row r="173" s="14" customFormat="1">
      <c r="A173" s="14"/>
      <c r="B173" s="244"/>
      <c r="C173" s="245"/>
      <c r="D173" s="234" t="s">
        <v>218</v>
      </c>
      <c r="E173" s="246" t="s">
        <v>1</v>
      </c>
      <c r="F173" s="247" t="s">
        <v>221</v>
      </c>
      <c r="G173" s="245"/>
      <c r="H173" s="248">
        <v>0.54400000000000004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218</v>
      </c>
      <c r="AU173" s="254" t="s">
        <v>88</v>
      </c>
      <c r="AV173" s="14" t="s">
        <v>210</v>
      </c>
      <c r="AW173" s="14" t="s">
        <v>32</v>
      </c>
      <c r="AX173" s="14" t="s">
        <v>86</v>
      </c>
      <c r="AY173" s="254" t="s">
        <v>190</v>
      </c>
    </row>
    <row r="174" s="2" customFormat="1" ht="24.15" customHeight="1">
      <c r="A174" s="39"/>
      <c r="B174" s="40"/>
      <c r="C174" s="219" t="s">
        <v>257</v>
      </c>
      <c r="D174" s="219" t="s">
        <v>193</v>
      </c>
      <c r="E174" s="220" t="s">
        <v>1912</v>
      </c>
      <c r="F174" s="221" t="s">
        <v>1913</v>
      </c>
      <c r="G174" s="222" t="s">
        <v>224</v>
      </c>
      <c r="H174" s="223">
        <v>25.800000000000001</v>
      </c>
      <c r="I174" s="224"/>
      <c r="J174" s="225">
        <f>ROUND(I174*H174,2)</f>
        <v>0</v>
      </c>
      <c r="K174" s="221" t="s">
        <v>197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2.5018699999999998</v>
      </c>
      <c r="R174" s="228">
        <f>Q174*H174</f>
        <v>64.548245999999992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210</v>
      </c>
      <c r="AT174" s="230" t="s">
        <v>193</v>
      </c>
      <c r="AU174" s="230" t="s">
        <v>88</v>
      </c>
      <c r="AY174" s="18" t="s">
        <v>190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210</v>
      </c>
      <c r="BM174" s="230" t="s">
        <v>248</v>
      </c>
    </row>
    <row r="175" s="15" customFormat="1">
      <c r="A175" s="15"/>
      <c r="B175" s="275"/>
      <c r="C175" s="276"/>
      <c r="D175" s="234" t="s">
        <v>218</v>
      </c>
      <c r="E175" s="277" t="s">
        <v>1</v>
      </c>
      <c r="F175" s="278" t="s">
        <v>1914</v>
      </c>
      <c r="G175" s="276"/>
      <c r="H175" s="277" t="s">
        <v>1</v>
      </c>
      <c r="I175" s="279"/>
      <c r="J175" s="276"/>
      <c r="K175" s="276"/>
      <c r="L175" s="280"/>
      <c r="M175" s="281"/>
      <c r="N175" s="282"/>
      <c r="O175" s="282"/>
      <c r="P175" s="282"/>
      <c r="Q175" s="282"/>
      <c r="R175" s="282"/>
      <c r="S175" s="282"/>
      <c r="T175" s="28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4" t="s">
        <v>218</v>
      </c>
      <c r="AU175" s="284" t="s">
        <v>88</v>
      </c>
      <c r="AV175" s="15" t="s">
        <v>86</v>
      </c>
      <c r="AW175" s="15" t="s">
        <v>32</v>
      </c>
      <c r="AX175" s="15" t="s">
        <v>78</v>
      </c>
      <c r="AY175" s="284" t="s">
        <v>190</v>
      </c>
    </row>
    <row r="176" s="13" customFormat="1">
      <c r="A176" s="13"/>
      <c r="B176" s="232"/>
      <c r="C176" s="233"/>
      <c r="D176" s="234" t="s">
        <v>218</v>
      </c>
      <c r="E176" s="235" t="s">
        <v>1</v>
      </c>
      <c r="F176" s="236" t="s">
        <v>1915</v>
      </c>
      <c r="G176" s="233"/>
      <c r="H176" s="237">
        <v>25.800000000000001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218</v>
      </c>
      <c r="AU176" s="243" t="s">
        <v>88</v>
      </c>
      <c r="AV176" s="13" t="s">
        <v>88</v>
      </c>
      <c r="AW176" s="13" t="s">
        <v>32</v>
      </c>
      <c r="AX176" s="13" t="s">
        <v>78</v>
      </c>
      <c r="AY176" s="243" t="s">
        <v>190</v>
      </c>
    </row>
    <row r="177" s="14" customFormat="1">
      <c r="A177" s="14"/>
      <c r="B177" s="244"/>
      <c r="C177" s="245"/>
      <c r="D177" s="234" t="s">
        <v>218</v>
      </c>
      <c r="E177" s="246" t="s">
        <v>1</v>
      </c>
      <c r="F177" s="247" t="s">
        <v>221</v>
      </c>
      <c r="G177" s="245"/>
      <c r="H177" s="248">
        <v>25.800000000000001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218</v>
      </c>
      <c r="AU177" s="254" t="s">
        <v>88</v>
      </c>
      <c r="AV177" s="14" t="s">
        <v>210</v>
      </c>
      <c r="AW177" s="14" t="s">
        <v>32</v>
      </c>
      <c r="AX177" s="14" t="s">
        <v>86</v>
      </c>
      <c r="AY177" s="254" t="s">
        <v>190</v>
      </c>
    </row>
    <row r="178" s="2" customFormat="1" ht="16.5" customHeight="1">
      <c r="A178" s="39"/>
      <c r="B178" s="40"/>
      <c r="C178" s="219" t="s">
        <v>198</v>
      </c>
      <c r="D178" s="219" t="s">
        <v>193</v>
      </c>
      <c r="E178" s="220" t="s">
        <v>454</v>
      </c>
      <c r="F178" s="221" t="s">
        <v>455</v>
      </c>
      <c r="G178" s="222" t="s">
        <v>292</v>
      </c>
      <c r="H178" s="223">
        <v>86</v>
      </c>
      <c r="I178" s="224"/>
      <c r="J178" s="225">
        <f>ROUND(I178*H178,2)</f>
        <v>0</v>
      </c>
      <c r="K178" s="221" t="s">
        <v>197</v>
      </c>
      <c r="L178" s="45"/>
      <c r="M178" s="226" t="s">
        <v>1</v>
      </c>
      <c r="N178" s="227" t="s">
        <v>43</v>
      </c>
      <c r="O178" s="92"/>
      <c r="P178" s="228">
        <f>O178*H178</f>
        <v>0</v>
      </c>
      <c r="Q178" s="228">
        <v>0.0026900000000000001</v>
      </c>
      <c r="R178" s="228">
        <f>Q178*H178</f>
        <v>0.23134000000000002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210</v>
      </c>
      <c r="AT178" s="230" t="s">
        <v>193</v>
      </c>
      <c r="AU178" s="230" t="s">
        <v>88</v>
      </c>
      <c r="AY178" s="18" t="s">
        <v>190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86</v>
      </c>
      <c r="BK178" s="231">
        <f>ROUND(I178*H178,2)</f>
        <v>0</v>
      </c>
      <c r="BL178" s="18" t="s">
        <v>210</v>
      </c>
      <c r="BM178" s="230" t="s">
        <v>252</v>
      </c>
    </row>
    <row r="179" s="13" customFormat="1">
      <c r="A179" s="13"/>
      <c r="B179" s="232"/>
      <c r="C179" s="233"/>
      <c r="D179" s="234" t="s">
        <v>218</v>
      </c>
      <c r="E179" s="235" t="s">
        <v>1</v>
      </c>
      <c r="F179" s="236" t="s">
        <v>1916</v>
      </c>
      <c r="G179" s="233"/>
      <c r="H179" s="237">
        <v>86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218</v>
      </c>
      <c r="AU179" s="243" t="s">
        <v>88</v>
      </c>
      <c r="AV179" s="13" t="s">
        <v>88</v>
      </c>
      <c r="AW179" s="13" t="s">
        <v>32</v>
      </c>
      <c r="AX179" s="13" t="s">
        <v>78</v>
      </c>
      <c r="AY179" s="243" t="s">
        <v>190</v>
      </c>
    </row>
    <row r="180" s="14" customFormat="1">
      <c r="A180" s="14"/>
      <c r="B180" s="244"/>
      <c r="C180" s="245"/>
      <c r="D180" s="234" t="s">
        <v>218</v>
      </c>
      <c r="E180" s="246" t="s">
        <v>1</v>
      </c>
      <c r="F180" s="247" t="s">
        <v>221</v>
      </c>
      <c r="G180" s="245"/>
      <c r="H180" s="248">
        <v>86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218</v>
      </c>
      <c r="AU180" s="254" t="s">
        <v>88</v>
      </c>
      <c r="AV180" s="14" t="s">
        <v>210</v>
      </c>
      <c r="AW180" s="14" t="s">
        <v>32</v>
      </c>
      <c r="AX180" s="14" t="s">
        <v>86</v>
      </c>
      <c r="AY180" s="254" t="s">
        <v>190</v>
      </c>
    </row>
    <row r="181" s="2" customFormat="1" ht="16.5" customHeight="1">
      <c r="A181" s="39"/>
      <c r="B181" s="40"/>
      <c r="C181" s="219" t="s">
        <v>265</v>
      </c>
      <c r="D181" s="219" t="s">
        <v>193</v>
      </c>
      <c r="E181" s="220" t="s">
        <v>457</v>
      </c>
      <c r="F181" s="221" t="s">
        <v>458</v>
      </c>
      <c r="G181" s="222" t="s">
        <v>292</v>
      </c>
      <c r="H181" s="223">
        <v>86</v>
      </c>
      <c r="I181" s="224"/>
      <c r="J181" s="225">
        <f>ROUND(I181*H181,2)</f>
        <v>0</v>
      </c>
      <c r="K181" s="221" t="s">
        <v>197</v>
      </c>
      <c r="L181" s="45"/>
      <c r="M181" s="226" t="s">
        <v>1</v>
      </c>
      <c r="N181" s="227" t="s">
        <v>43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210</v>
      </c>
      <c r="AT181" s="230" t="s">
        <v>193</v>
      </c>
      <c r="AU181" s="230" t="s">
        <v>88</v>
      </c>
      <c r="AY181" s="18" t="s">
        <v>190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86</v>
      </c>
      <c r="BK181" s="231">
        <f>ROUND(I181*H181,2)</f>
        <v>0</v>
      </c>
      <c r="BL181" s="18" t="s">
        <v>210</v>
      </c>
      <c r="BM181" s="230" t="s">
        <v>255</v>
      </c>
    </row>
    <row r="182" s="2" customFormat="1" ht="21.75" customHeight="1">
      <c r="A182" s="39"/>
      <c r="B182" s="40"/>
      <c r="C182" s="219" t="s">
        <v>231</v>
      </c>
      <c r="D182" s="219" t="s">
        <v>193</v>
      </c>
      <c r="E182" s="220" t="s">
        <v>431</v>
      </c>
      <c r="F182" s="221" t="s">
        <v>432</v>
      </c>
      <c r="G182" s="222" t="s">
        <v>244</v>
      </c>
      <c r="H182" s="223">
        <v>2.5800000000000001</v>
      </c>
      <c r="I182" s="224"/>
      <c r="J182" s="225">
        <f>ROUND(I182*H182,2)</f>
        <v>0</v>
      </c>
      <c r="K182" s="221" t="s">
        <v>197</v>
      </c>
      <c r="L182" s="45"/>
      <c r="M182" s="226" t="s">
        <v>1</v>
      </c>
      <c r="N182" s="227" t="s">
        <v>43</v>
      </c>
      <c r="O182" s="92"/>
      <c r="P182" s="228">
        <f>O182*H182</f>
        <v>0</v>
      </c>
      <c r="Q182" s="228">
        <v>1.0606199999999999</v>
      </c>
      <c r="R182" s="228">
        <f>Q182*H182</f>
        <v>2.7363995999999999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210</v>
      </c>
      <c r="AT182" s="230" t="s">
        <v>193</v>
      </c>
      <c r="AU182" s="230" t="s">
        <v>88</v>
      </c>
      <c r="AY182" s="18" t="s">
        <v>190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210</v>
      </c>
      <c r="BM182" s="230" t="s">
        <v>260</v>
      </c>
    </row>
    <row r="183" s="13" customFormat="1">
      <c r="A183" s="13"/>
      <c r="B183" s="232"/>
      <c r="C183" s="233"/>
      <c r="D183" s="234" t="s">
        <v>218</v>
      </c>
      <c r="E183" s="235" t="s">
        <v>1</v>
      </c>
      <c r="F183" s="236" t="s">
        <v>1917</v>
      </c>
      <c r="G183" s="233"/>
      <c r="H183" s="237">
        <v>2.5800000000000001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218</v>
      </c>
      <c r="AU183" s="243" t="s">
        <v>88</v>
      </c>
      <c r="AV183" s="13" t="s">
        <v>88</v>
      </c>
      <c r="AW183" s="13" t="s">
        <v>32</v>
      </c>
      <c r="AX183" s="13" t="s">
        <v>78</v>
      </c>
      <c r="AY183" s="243" t="s">
        <v>190</v>
      </c>
    </row>
    <row r="184" s="14" customFormat="1">
      <c r="A184" s="14"/>
      <c r="B184" s="244"/>
      <c r="C184" s="245"/>
      <c r="D184" s="234" t="s">
        <v>218</v>
      </c>
      <c r="E184" s="246" t="s">
        <v>1</v>
      </c>
      <c r="F184" s="247" t="s">
        <v>221</v>
      </c>
      <c r="G184" s="245"/>
      <c r="H184" s="248">
        <v>2.5800000000000001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218</v>
      </c>
      <c r="AU184" s="254" t="s">
        <v>88</v>
      </c>
      <c r="AV184" s="14" t="s">
        <v>210</v>
      </c>
      <c r="AW184" s="14" t="s">
        <v>32</v>
      </c>
      <c r="AX184" s="14" t="s">
        <v>86</v>
      </c>
      <c r="AY184" s="254" t="s">
        <v>190</v>
      </c>
    </row>
    <row r="185" s="12" customFormat="1" ht="22.8" customHeight="1">
      <c r="A185" s="12"/>
      <c r="B185" s="203"/>
      <c r="C185" s="204"/>
      <c r="D185" s="205" t="s">
        <v>77</v>
      </c>
      <c r="E185" s="217" t="s">
        <v>203</v>
      </c>
      <c r="F185" s="217" t="s">
        <v>1918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SUM(P186:P192)</f>
        <v>0</v>
      </c>
      <c r="Q185" s="211"/>
      <c r="R185" s="212">
        <f>SUM(R186:R192)</f>
        <v>1.7047699999999999</v>
      </c>
      <c r="S185" s="211"/>
      <c r="T185" s="213">
        <f>SUM(T186:T192)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86</v>
      </c>
      <c r="AT185" s="215" t="s">
        <v>77</v>
      </c>
      <c r="AU185" s="215" t="s">
        <v>86</v>
      </c>
      <c r="AY185" s="214" t="s">
        <v>190</v>
      </c>
      <c r="BK185" s="216">
        <f>SUM(BK186:BK192)</f>
        <v>0</v>
      </c>
    </row>
    <row r="186" s="2" customFormat="1" ht="24.15" customHeight="1">
      <c r="A186" s="39"/>
      <c r="B186" s="40"/>
      <c r="C186" s="219" t="s">
        <v>278</v>
      </c>
      <c r="D186" s="219" t="s">
        <v>193</v>
      </c>
      <c r="E186" s="220" t="s">
        <v>1919</v>
      </c>
      <c r="F186" s="221" t="s">
        <v>1920</v>
      </c>
      <c r="G186" s="222" t="s">
        <v>224</v>
      </c>
      <c r="H186" s="223">
        <v>0.90800000000000003</v>
      </c>
      <c r="I186" s="224"/>
      <c r="J186" s="225">
        <f>ROUND(I186*H186,2)</f>
        <v>0</v>
      </c>
      <c r="K186" s="221" t="s">
        <v>197</v>
      </c>
      <c r="L186" s="45"/>
      <c r="M186" s="226" t="s">
        <v>1</v>
      </c>
      <c r="N186" s="227" t="s">
        <v>43</v>
      </c>
      <c r="O186" s="92"/>
      <c r="P186" s="228">
        <f>O186*H186</f>
        <v>0</v>
      </c>
      <c r="Q186" s="228">
        <v>1.8775</v>
      </c>
      <c r="R186" s="228">
        <f>Q186*H186</f>
        <v>1.7047699999999999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210</v>
      </c>
      <c r="AT186" s="230" t="s">
        <v>193</v>
      </c>
      <c r="AU186" s="230" t="s">
        <v>88</v>
      </c>
      <c r="AY186" s="18" t="s">
        <v>190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86</v>
      </c>
      <c r="BK186" s="231">
        <f>ROUND(I186*H186,2)</f>
        <v>0</v>
      </c>
      <c r="BL186" s="18" t="s">
        <v>210</v>
      </c>
      <c r="BM186" s="230" t="s">
        <v>263</v>
      </c>
    </row>
    <row r="187" s="15" customFormat="1">
      <c r="A187" s="15"/>
      <c r="B187" s="275"/>
      <c r="C187" s="276"/>
      <c r="D187" s="234" t="s">
        <v>218</v>
      </c>
      <c r="E187" s="277" t="s">
        <v>1</v>
      </c>
      <c r="F187" s="278" t="s">
        <v>1921</v>
      </c>
      <c r="G187" s="276"/>
      <c r="H187" s="277" t="s">
        <v>1</v>
      </c>
      <c r="I187" s="279"/>
      <c r="J187" s="276"/>
      <c r="K187" s="276"/>
      <c r="L187" s="280"/>
      <c r="M187" s="281"/>
      <c r="N187" s="282"/>
      <c r="O187" s="282"/>
      <c r="P187" s="282"/>
      <c r="Q187" s="282"/>
      <c r="R187" s="282"/>
      <c r="S187" s="282"/>
      <c r="T187" s="28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4" t="s">
        <v>218</v>
      </c>
      <c r="AU187" s="284" t="s">
        <v>88</v>
      </c>
      <c r="AV187" s="15" t="s">
        <v>86</v>
      </c>
      <c r="AW187" s="15" t="s">
        <v>32</v>
      </c>
      <c r="AX187" s="15" t="s">
        <v>78</v>
      </c>
      <c r="AY187" s="284" t="s">
        <v>190</v>
      </c>
    </row>
    <row r="188" s="13" customFormat="1">
      <c r="A188" s="13"/>
      <c r="B188" s="232"/>
      <c r="C188" s="233"/>
      <c r="D188" s="234" t="s">
        <v>218</v>
      </c>
      <c r="E188" s="235" t="s">
        <v>1</v>
      </c>
      <c r="F188" s="236" t="s">
        <v>1922</v>
      </c>
      <c r="G188" s="233"/>
      <c r="H188" s="237">
        <v>0.90800000000000003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218</v>
      </c>
      <c r="AU188" s="243" t="s">
        <v>88</v>
      </c>
      <c r="AV188" s="13" t="s">
        <v>88</v>
      </c>
      <c r="AW188" s="13" t="s">
        <v>32</v>
      </c>
      <c r="AX188" s="13" t="s">
        <v>78</v>
      </c>
      <c r="AY188" s="243" t="s">
        <v>190</v>
      </c>
    </row>
    <row r="189" s="14" customFormat="1">
      <c r="A189" s="14"/>
      <c r="B189" s="244"/>
      <c r="C189" s="245"/>
      <c r="D189" s="234" t="s">
        <v>218</v>
      </c>
      <c r="E189" s="246" t="s">
        <v>1</v>
      </c>
      <c r="F189" s="247" t="s">
        <v>221</v>
      </c>
      <c r="G189" s="245"/>
      <c r="H189" s="248">
        <v>0.90800000000000003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218</v>
      </c>
      <c r="AU189" s="254" t="s">
        <v>88</v>
      </c>
      <c r="AV189" s="14" t="s">
        <v>210</v>
      </c>
      <c r="AW189" s="14" t="s">
        <v>32</v>
      </c>
      <c r="AX189" s="14" t="s">
        <v>86</v>
      </c>
      <c r="AY189" s="254" t="s">
        <v>190</v>
      </c>
    </row>
    <row r="190" s="2" customFormat="1" ht="33" customHeight="1">
      <c r="A190" s="39"/>
      <c r="B190" s="40"/>
      <c r="C190" s="219" t="s">
        <v>235</v>
      </c>
      <c r="D190" s="219" t="s">
        <v>193</v>
      </c>
      <c r="E190" s="220" t="s">
        <v>1923</v>
      </c>
      <c r="F190" s="221" t="s">
        <v>1924</v>
      </c>
      <c r="G190" s="222" t="s">
        <v>292</v>
      </c>
      <c r="H190" s="223">
        <v>4.2999999999999998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210</v>
      </c>
      <c r="AT190" s="230" t="s">
        <v>193</v>
      </c>
      <c r="AU190" s="230" t="s">
        <v>88</v>
      </c>
      <c r="AY190" s="18" t="s">
        <v>190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86</v>
      </c>
      <c r="BK190" s="231">
        <f>ROUND(I190*H190,2)</f>
        <v>0</v>
      </c>
      <c r="BL190" s="18" t="s">
        <v>210</v>
      </c>
      <c r="BM190" s="230" t="s">
        <v>268</v>
      </c>
    </row>
    <row r="191" s="13" customFormat="1">
      <c r="A191" s="13"/>
      <c r="B191" s="232"/>
      <c r="C191" s="233"/>
      <c r="D191" s="234" t="s">
        <v>218</v>
      </c>
      <c r="E191" s="235" t="s">
        <v>1</v>
      </c>
      <c r="F191" s="236" t="s">
        <v>1925</v>
      </c>
      <c r="G191" s="233"/>
      <c r="H191" s="237">
        <v>4.2999999999999998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218</v>
      </c>
      <c r="AU191" s="243" t="s">
        <v>88</v>
      </c>
      <c r="AV191" s="13" t="s">
        <v>88</v>
      </c>
      <c r="AW191" s="13" t="s">
        <v>32</v>
      </c>
      <c r="AX191" s="13" t="s">
        <v>78</v>
      </c>
      <c r="AY191" s="243" t="s">
        <v>190</v>
      </c>
    </row>
    <row r="192" s="14" customFormat="1">
      <c r="A192" s="14"/>
      <c r="B192" s="244"/>
      <c r="C192" s="245"/>
      <c r="D192" s="234" t="s">
        <v>218</v>
      </c>
      <c r="E192" s="246" t="s">
        <v>1</v>
      </c>
      <c r="F192" s="247" t="s">
        <v>221</v>
      </c>
      <c r="G192" s="245"/>
      <c r="H192" s="248">
        <v>4.2999999999999998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218</v>
      </c>
      <c r="AU192" s="254" t="s">
        <v>88</v>
      </c>
      <c r="AV192" s="14" t="s">
        <v>210</v>
      </c>
      <c r="AW192" s="14" t="s">
        <v>32</v>
      </c>
      <c r="AX192" s="14" t="s">
        <v>86</v>
      </c>
      <c r="AY192" s="254" t="s">
        <v>190</v>
      </c>
    </row>
    <row r="193" s="12" customFormat="1" ht="22.8" customHeight="1">
      <c r="A193" s="12"/>
      <c r="B193" s="203"/>
      <c r="C193" s="204"/>
      <c r="D193" s="205" t="s">
        <v>77</v>
      </c>
      <c r="E193" s="217" t="s">
        <v>210</v>
      </c>
      <c r="F193" s="217" t="s">
        <v>1604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SUM(P194:P206)</f>
        <v>0</v>
      </c>
      <c r="Q193" s="211"/>
      <c r="R193" s="212">
        <f>SUM(R194:R206)</f>
        <v>5.9441574700000004</v>
      </c>
      <c r="S193" s="211"/>
      <c r="T193" s="213">
        <f>SUM(T194:T206)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86</v>
      </c>
      <c r="AT193" s="215" t="s">
        <v>77</v>
      </c>
      <c r="AU193" s="215" t="s">
        <v>86</v>
      </c>
      <c r="AY193" s="214" t="s">
        <v>190</v>
      </c>
      <c r="BK193" s="216">
        <f>SUM(BK194:BK206)</f>
        <v>0</v>
      </c>
    </row>
    <row r="194" s="2" customFormat="1" ht="16.5" customHeight="1">
      <c r="A194" s="39"/>
      <c r="B194" s="40"/>
      <c r="C194" s="219" t="s">
        <v>7</v>
      </c>
      <c r="D194" s="219" t="s">
        <v>193</v>
      </c>
      <c r="E194" s="220" t="s">
        <v>1926</v>
      </c>
      <c r="F194" s="221" t="s">
        <v>1927</v>
      </c>
      <c r="G194" s="222" t="s">
        <v>224</v>
      </c>
      <c r="H194" s="223">
        <v>2.2320000000000002</v>
      </c>
      <c r="I194" s="224"/>
      <c r="J194" s="225">
        <f>ROUND(I194*H194,2)</f>
        <v>0</v>
      </c>
      <c r="K194" s="221" t="s">
        <v>197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2.5019800000000001</v>
      </c>
      <c r="R194" s="228">
        <f>Q194*H194</f>
        <v>5.5844193600000009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210</v>
      </c>
      <c r="AT194" s="230" t="s">
        <v>193</v>
      </c>
      <c r="AU194" s="230" t="s">
        <v>88</v>
      </c>
      <c r="AY194" s="18" t="s">
        <v>190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210</v>
      </c>
      <c r="BM194" s="230" t="s">
        <v>274</v>
      </c>
    </row>
    <row r="195" s="15" customFormat="1">
      <c r="A195" s="15"/>
      <c r="B195" s="275"/>
      <c r="C195" s="276"/>
      <c r="D195" s="234" t="s">
        <v>218</v>
      </c>
      <c r="E195" s="277" t="s">
        <v>1</v>
      </c>
      <c r="F195" s="278" t="s">
        <v>1928</v>
      </c>
      <c r="G195" s="276"/>
      <c r="H195" s="277" t="s">
        <v>1</v>
      </c>
      <c r="I195" s="279"/>
      <c r="J195" s="276"/>
      <c r="K195" s="276"/>
      <c r="L195" s="280"/>
      <c r="M195" s="281"/>
      <c r="N195" s="282"/>
      <c r="O195" s="282"/>
      <c r="P195" s="282"/>
      <c r="Q195" s="282"/>
      <c r="R195" s="282"/>
      <c r="S195" s="282"/>
      <c r="T195" s="28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4" t="s">
        <v>218</v>
      </c>
      <c r="AU195" s="284" t="s">
        <v>88</v>
      </c>
      <c r="AV195" s="15" t="s">
        <v>86</v>
      </c>
      <c r="AW195" s="15" t="s">
        <v>32</v>
      </c>
      <c r="AX195" s="15" t="s">
        <v>78</v>
      </c>
      <c r="AY195" s="284" t="s">
        <v>190</v>
      </c>
    </row>
    <row r="196" s="13" customFormat="1">
      <c r="A196" s="13"/>
      <c r="B196" s="232"/>
      <c r="C196" s="233"/>
      <c r="D196" s="234" t="s">
        <v>218</v>
      </c>
      <c r="E196" s="235" t="s">
        <v>1</v>
      </c>
      <c r="F196" s="236" t="s">
        <v>1929</v>
      </c>
      <c r="G196" s="233"/>
      <c r="H196" s="237">
        <v>2.2320000000000002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218</v>
      </c>
      <c r="AU196" s="243" t="s">
        <v>88</v>
      </c>
      <c r="AV196" s="13" t="s">
        <v>88</v>
      </c>
      <c r="AW196" s="13" t="s">
        <v>32</v>
      </c>
      <c r="AX196" s="13" t="s">
        <v>78</v>
      </c>
      <c r="AY196" s="243" t="s">
        <v>190</v>
      </c>
    </row>
    <row r="197" s="14" customFormat="1">
      <c r="A197" s="14"/>
      <c r="B197" s="244"/>
      <c r="C197" s="245"/>
      <c r="D197" s="234" t="s">
        <v>218</v>
      </c>
      <c r="E197" s="246" t="s">
        <v>1</v>
      </c>
      <c r="F197" s="247" t="s">
        <v>221</v>
      </c>
      <c r="G197" s="245"/>
      <c r="H197" s="248">
        <v>2.2320000000000002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218</v>
      </c>
      <c r="AU197" s="254" t="s">
        <v>88</v>
      </c>
      <c r="AV197" s="14" t="s">
        <v>210</v>
      </c>
      <c r="AW197" s="14" t="s">
        <v>32</v>
      </c>
      <c r="AX197" s="14" t="s">
        <v>86</v>
      </c>
      <c r="AY197" s="254" t="s">
        <v>190</v>
      </c>
    </row>
    <row r="198" s="2" customFormat="1" ht="16.5" customHeight="1">
      <c r="A198" s="39"/>
      <c r="B198" s="40"/>
      <c r="C198" s="219" t="s">
        <v>238</v>
      </c>
      <c r="D198" s="219" t="s">
        <v>193</v>
      </c>
      <c r="E198" s="220" t="s">
        <v>1930</v>
      </c>
      <c r="F198" s="221" t="s">
        <v>1931</v>
      </c>
      <c r="G198" s="222" t="s">
        <v>292</v>
      </c>
      <c r="H198" s="223">
        <v>18.600000000000001</v>
      </c>
      <c r="I198" s="224"/>
      <c r="J198" s="225">
        <f>ROUND(I198*H198,2)</f>
        <v>0</v>
      </c>
      <c r="K198" s="221" t="s">
        <v>197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0.011169999999999999</v>
      </c>
      <c r="R198" s="228">
        <f>Q198*H198</f>
        <v>0.207762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210</v>
      </c>
      <c r="AT198" s="230" t="s">
        <v>193</v>
      </c>
      <c r="AU198" s="230" t="s">
        <v>88</v>
      </c>
      <c r="AY198" s="18" t="s">
        <v>190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210</v>
      </c>
      <c r="BM198" s="230" t="s">
        <v>385</v>
      </c>
    </row>
    <row r="199" s="15" customFormat="1">
      <c r="A199" s="15"/>
      <c r="B199" s="275"/>
      <c r="C199" s="276"/>
      <c r="D199" s="234" t="s">
        <v>218</v>
      </c>
      <c r="E199" s="277" t="s">
        <v>1</v>
      </c>
      <c r="F199" s="278" t="s">
        <v>1928</v>
      </c>
      <c r="G199" s="276"/>
      <c r="H199" s="277" t="s">
        <v>1</v>
      </c>
      <c r="I199" s="279"/>
      <c r="J199" s="276"/>
      <c r="K199" s="276"/>
      <c r="L199" s="280"/>
      <c r="M199" s="281"/>
      <c r="N199" s="282"/>
      <c r="O199" s="282"/>
      <c r="P199" s="282"/>
      <c r="Q199" s="282"/>
      <c r="R199" s="282"/>
      <c r="S199" s="282"/>
      <c r="T199" s="28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4" t="s">
        <v>218</v>
      </c>
      <c r="AU199" s="284" t="s">
        <v>88</v>
      </c>
      <c r="AV199" s="15" t="s">
        <v>86</v>
      </c>
      <c r="AW199" s="15" t="s">
        <v>32</v>
      </c>
      <c r="AX199" s="15" t="s">
        <v>78</v>
      </c>
      <c r="AY199" s="284" t="s">
        <v>190</v>
      </c>
    </row>
    <row r="200" s="13" customFormat="1">
      <c r="A200" s="13"/>
      <c r="B200" s="232"/>
      <c r="C200" s="233"/>
      <c r="D200" s="234" t="s">
        <v>218</v>
      </c>
      <c r="E200" s="235" t="s">
        <v>1</v>
      </c>
      <c r="F200" s="236" t="s">
        <v>1932</v>
      </c>
      <c r="G200" s="233"/>
      <c r="H200" s="237">
        <v>18.600000000000001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218</v>
      </c>
      <c r="AU200" s="243" t="s">
        <v>88</v>
      </c>
      <c r="AV200" s="13" t="s">
        <v>88</v>
      </c>
      <c r="AW200" s="13" t="s">
        <v>32</v>
      </c>
      <c r="AX200" s="13" t="s">
        <v>78</v>
      </c>
      <c r="AY200" s="243" t="s">
        <v>190</v>
      </c>
    </row>
    <row r="201" s="14" customFormat="1">
      <c r="A201" s="14"/>
      <c r="B201" s="244"/>
      <c r="C201" s="245"/>
      <c r="D201" s="234" t="s">
        <v>218</v>
      </c>
      <c r="E201" s="246" t="s">
        <v>1</v>
      </c>
      <c r="F201" s="247" t="s">
        <v>221</v>
      </c>
      <c r="G201" s="245"/>
      <c r="H201" s="248">
        <v>18.600000000000001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218</v>
      </c>
      <c r="AU201" s="254" t="s">
        <v>88</v>
      </c>
      <c r="AV201" s="14" t="s">
        <v>210</v>
      </c>
      <c r="AW201" s="14" t="s">
        <v>32</v>
      </c>
      <c r="AX201" s="14" t="s">
        <v>86</v>
      </c>
      <c r="AY201" s="254" t="s">
        <v>190</v>
      </c>
    </row>
    <row r="202" s="2" customFormat="1" ht="16.5" customHeight="1">
      <c r="A202" s="39"/>
      <c r="B202" s="40"/>
      <c r="C202" s="219" t="s">
        <v>295</v>
      </c>
      <c r="D202" s="219" t="s">
        <v>193</v>
      </c>
      <c r="E202" s="220" t="s">
        <v>1933</v>
      </c>
      <c r="F202" s="221" t="s">
        <v>1934</v>
      </c>
      <c r="G202" s="222" t="s">
        <v>292</v>
      </c>
      <c r="H202" s="223">
        <v>18.600000000000001</v>
      </c>
      <c r="I202" s="224"/>
      <c r="J202" s="225">
        <f>ROUND(I202*H202,2)</f>
        <v>0</v>
      </c>
      <c r="K202" s="221" t="s">
        <v>197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210</v>
      </c>
      <c r="AT202" s="230" t="s">
        <v>193</v>
      </c>
      <c r="AU202" s="230" t="s">
        <v>88</v>
      </c>
      <c r="AY202" s="18" t="s">
        <v>190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86</v>
      </c>
      <c r="BK202" s="231">
        <f>ROUND(I202*H202,2)</f>
        <v>0</v>
      </c>
      <c r="BL202" s="18" t="s">
        <v>210</v>
      </c>
      <c r="BM202" s="230" t="s">
        <v>396</v>
      </c>
    </row>
    <row r="203" s="2" customFormat="1" ht="21.75" customHeight="1">
      <c r="A203" s="39"/>
      <c r="B203" s="40"/>
      <c r="C203" s="219" t="s">
        <v>245</v>
      </c>
      <c r="D203" s="219" t="s">
        <v>193</v>
      </c>
      <c r="E203" s="220" t="s">
        <v>1935</v>
      </c>
      <c r="F203" s="221" t="s">
        <v>1936</v>
      </c>
      <c r="G203" s="222" t="s">
        <v>244</v>
      </c>
      <c r="H203" s="223">
        <v>0.14299999999999999</v>
      </c>
      <c r="I203" s="224"/>
      <c r="J203" s="225">
        <f>ROUND(I203*H203,2)</f>
        <v>0</v>
      </c>
      <c r="K203" s="221" t="s">
        <v>197</v>
      </c>
      <c r="L203" s="45"/>
      <c r="M203" s="226" t="s">
        <v>1</v>
      </c>
      <c r="N203" s="227" t="s">
        <v>43</v>
      </c>
      <c r="O203" s="92"/>
      <c r="P203" s="228">
        <f>O203*H203</f>
        <v>0</v>
      </c>
      <c r="Q203" s="228">
        <v>1.06277</v>
      </c>
      <c r="R203" s="228">
        <f>Q203*H203</f>
        <v>0.15197611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210</v>
      </c>
      <c r="AT203" s="230" t="s">
        <v>193</v>
      </c>
      <c r="AU203" s="230" t="s">
        <v>88</v>
      </c>
      <c r="AY203" s="18" t="s">
        <v>190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86</v>
      </c>
      <c r="BK203" s="231">
        <f>ROUND(I203*H203,2)</f>
        <v>0</v>
      </c>
      <c r="BL203" s="18" t="s">
        <v>210</v>
      </c>
      <c r="BM203" s="230" t="s">
        <v>412</v>
      </c>
    </row>
    <row r="204" s="15" customFormat="1">
      <c r="A204" s="15"/>
      <c r="B204" s="275"/>
      <c r="C204" s="276"/>
      <c r="D204" s="234" t="s">
        <v>218</v>
      </c>
      <c r="E204" s="277" t="s">
        <v>1</v>
      </c>
      <c r="F204" s="278" t="s">
        <v>1928</v>
      </c>
      <c r="G204" s="276"/>
      <c r="H204" s="277" t="s">
        <v>1</v>
      </c>
      <c r="I204" s="279"/>
      <c r="J204" s="276"/>
      <c r="K204" s="276"/>
      <c r="L204" s="280"/>
      <c r="M204" s="281"/>
      <c r="N204" s="282"/>
      <c r="O204" s="282"/>
      <c r="P204" s="282"/>
      <c r="Q204" s="282"/>
      <c r="R204" s="282"/>
      <c r="S204" s="282"/>
      <c r="T204" s="28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84" t="s">
        <v>218</v>
      </c>
      <c r="AU204" s="284" t="s">
        <v>88</v>
      </c>
      <c r="AV204" s="15" t="s">
        <v>86</v>
      </c>
      <c r="AW204" s="15" t="s">
        <v>32</v>
      </c>
      <c r="AX204" s="15" t="s">
        <v>78</v>
      </c>
      <c r="AY204" s="284" t="s">
        <v>190</v>
      </c>
    </row>
    <row r="205" s="13" customFormat="1">
      <c r="A205" s="13"/>
      <c r="B205" s="232"/>
      <c r="C205" s="233"/>
      <c r="D205" s="234" t="s">
        <v>218</v>
      </c>
      <c r="E205" s="235" t="s">
        <v>1</v>
      </c>
      <c r="F205" s="236" t="s">
        <v>1937</v>
      </c>
      <c r="G205" s="233"/>
      <c r="H205" s="237">
        <v>0.14299999999999999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218</v>
      </c>
      <c r="AU205" s="243" t="s">
        <v>88</v>
      </c>
      <c r="AV205" s="13" t="s">
        <v>88</v>
      </c>
      <c r="AW205" s="13" t="s">
        <v>32</v>
      </c>
      <c r="AX205" s="13" t="s">
        <v>78</v>
      </c>
      <c r="AY205" s="243" t="s">
        <v>190</v>
      </c>
    </row>
    <row r="206" s="14" customFormat="1">
      <c r="A206" s="14"/>
      <c r="B206" s="244"/>
      <c r="C206" s="245"/>
      <c r="D206" s="234" t="s">
        <v>218</v>
      </c>
      <c r="E206" s="246" t="s">
        <v>1</v>
      </c>
      <c r="F206" s="247" t="s">
        <v>221</v>
      </c>
      <c r="G206" s="245"/>
      <c r="H206" s="248">
        <v>0.14299999999999999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218</v>
      </c>
      <c r="AU206" s="254" t="s">
        <v>88</v>
      </c>
      <c r="AV206" s="14" t="s">
        <v>210</v>
      </c>
      <c r="AW206" s="14" t="s">
        <v>32</v>
      </c>
      <c r="AX206" s="14" t="s">
        <v>86</v>
      </c>
      <c r="AY206" s="254" t="s">
        <v>190</v>
      </c>
    </row>
    <row r="207" s="12" customFormat="1" ht="22.8" customHeight="1">
      <c r="A207" s="12"/>
      <c r="B207" s="203"/>
      <c r="C207" s="204"/>
      <c r="D207" s="205" t="s">
        <v>77</v>
      </c>
      <c r="E207" s="217" t="s">
        <v>215</v>
      </c>
      <c r="F207" s="217" t="s">
        <v>1864</v>
      </c>
      <c r="G207" s="204"/>
      <c r="H207" s="204"/>
      <c r="I207" s="207"/>
      <c r="J207" s="218">
        <f>BK207</f>
        <v>0</v>
      </c>
      <c r="K207" s="204"/>
      <c r="L207" s="209"/>
      <c r="M207" s="210"/>
      <c r="N207" s="211"/>
      <c r="O207" s="211"/>
      <c r="P207" s="212">
        <f>SUM(P208:P219)</f>
        <v>0</v>
      </c>
      <c r="Q207" s="211"/>
      <c r="R207" s="212">
        <f>SUM(R208:R219)</f>
        <v>3.3400000000000003</v>
      </c>
      <c r="S207" s="211"/>
      <c r="T207" s="213">
        <f>SUM(T208:T219)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86</v>
      </c>
      <c r="AT207" s="215" t="s">
        <v>77</v>
      </c>
      <c r="AU207" s="215" t="s">
        <v>86</v>
      </c>
      <c r="AY207" s="214" t="s">
        <v>190</v>
      </c>
      <c r="BK207" s="216">
        <f>SUM(BK208:BK219)</f>
        <v>0</v>
      </c>
    </row>
    <row r="208" s="2" customFormat="1" ht="21.75" customHeight="1">
      <c r="A208" s="39"/>
      <c r="B208" s="40"/>
      <c r="C208" s="219" t="s">
        <v>306</v>
      </c>
      <c r="D208" s="219" t="s">
        <v>193</v>
      </c>
      <c r="E208" s="220" t="s">
        <v>1938</v>
      </c>
      <c r="F208" s="221" t="s">
        <v>1939</v>
      </c>
      <c r="G208" s="222" t="s">
        <v>292</v>
      </c>
      <c r="H208" s="223">
        <v>20</v>
      </c>
      <c r="I208" s="224"/>
      <c r="J208" s="225">
        <f>ROUND(I208*H208,2)</f>
        <v>0</v>
      </c>
      <c r="K208" s="221" t="s">
        <v>197</v>
      </c>
      <c r="L208" s="45"/>
      <c r="M208" s="226" t="s">
        <v>1</v>
      </c>
      <c r="N208" s="227" t="s">
        <v>43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210</v>
      </c>
      <c r="AT208" s="230" t="s">
        <v>193</v>
      </c>
      <c r="AU208" s="230" t="s">
        <v>88</v>
      </c>
      <c r="AY208" s="18" t="s">
        <v>190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86</v>
      </c>
      <c r="BK208" s="231">
        <f>ROUND(I208*H208,2)</f>
        <v>0</v>
      </c>
      <c r="BL208" s="18" t="s">
        <v>210</v>
      </c>
      <c r="BM208" s="230" t="s">
        <v>421</v>
      </c>
    </row>
    <row r="209" s="2" customFormat="1">
      <c r="A209" s="39"/>
      <c r="B209" s="40"/>
      <c r="C209" s="41"/>
      <c r="D209" s="234" t="s">
        <v>508</v>
      </c>
      <c r="E209" s="41"/>
      <c r="F209" s="265" t="s">
        <v>509</v>
      </c>
      <c r="G209" s="41"/>
      <c r="H209" s="41"/>
      <c r="I209" s="266"/>
      <c r="J209" s="41"/>
      <c r="K209" s="41"/>
      <c r="L209" s="45"/>
      <c r="M209" s="267"/>
      <c r="N209" s="268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508</v>
      </c>
      <c r="AU209" s="18" t="s">
        <v>88</v>
      </c>
    </row>
    <row r="210" s="15" customFormat="1">
      <c r="A210" s="15"/>
      <c r="B210" s="275"/>
      <c r="C210" s="276"/>
      <c r="D210" s="234" t="s">
        <v>218</v>
      </c>
      <c r="E210" s="277" t="s">
        <v>1</v>
      </c>
      <c r="F210" s="278" t="s">
        <v>1940</v>
      </c>
      <c r="G210" s="276"/>
      <c r="H210" s="277" t="s">
        <v>1</v>
      </c>
      <c r="I210" s="279"/>
      <c r="J210" s="276"/>
      <c r="K210" s="276"/>
      <c r="L210" s="280"/>
      <c r="M210" s="281"/>
      <c r="N210" s="282"/>
      <c r="O210" s="282"/>
      <c r="P210" s="282"/>
      <c r="Q210" s="282"/>
      <c r="R210" s="282"/>
      <c r="S210" s="282"/>
      <c r="T210" s="28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4" t="s">
        <v>218</v>
      </c>
      <c r="AU210" s="284" t="s">
        <v>88</v>
      </c>
      <c r="AV210" s="15" t="s">
        <v>86</v>
      </c>
      <c r="AW210" s="15" t="s">
        <v>32</v>
      </c>
      <c r="AX210" s="15" t="s">
        <v>78</v>
      </c>
      <c r="AY210" s="284" t="s">
        <v>190</v>
      </c>
    </row>
    <row r="211" s="13" customFormat="1">
      <c r="A211" s="13"/>
      <c r="B211" s="232"/>
      <c r="C211" s="233"/>
      <c r="D211" s="234" t="s">
        <v>218</v>
      </c>
      <c r="E211" s="235" t="s">
        <v>1</v>
      </c>
      <c r="F211" s="236" t="s">
        <v>235</v>
      </c>
      <c r="G211" s="233"/>
      <c r="H211" s="237">
        <v>20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218</v>
      </c>
      <c r="AU211" s="243" t="s">
        <v>88</v>
      </c>
      <c r="AV211" s="13" t="s">
        <v>88</v>
      </c>
      <c r="AW211" s="13" t="s">
        <v>32</v>
      </c>
      <c r="AX211" s="13" t="s">
        <v>78</v>
      </c>
      <c r="AY211" s="243" t="s">
        <v>190</v>
      </c>
    </row>
    <row r="212" s="14" customFormat="1">
      <c r="A212" s="14"/>
      <c r="B212" s="244"/>
      <c r="C212" s="245"/>
      <c r="D212" s="234" t="s">
        <v>218</v>
      </c>
      <c r="E212" s="246" t="s">
        <v>1</v>
      </c>
      <c r="F212" s="247" t="s">
        <v>221</v>
      </c>
      <c r="G212" s="245"/>
      <c r="H212" s="248">
        <v>20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218</v>
      </c>
      <c r="AU212" s="254" t="s">
        <v>88</v>
      </c>
      <c r="AV212" s="14" t="s">
        <v>210</v>
      </c>
      <c r="AW212" s="14" t="s">
        <v>32</v>
      </c>
      <c r="AX212" s="14" t="s">
        <v>86</v>
      </c>
      <c r="AY212" s="254" t="s">
        <v>190</v>
      </c>
    </row>
    <row r="213" s="2" customFormat="1" ht="24.15" customHeight="1">
      <c r="A213" s="39"/>
      <c r="B213" s="40"/>
      <c r="C213" s="219" t="s">
        <v>248</v>
      </c>
      <c r="D213" s="219" t="s">
        <v>193</v>
      </c>
      <c r="E213" s="220" t="s">
        <v>313</v>
      </c>
      <c r="F213" s="221" t="s">
        <v>314</v>
      </c>
      <c r="G213" s="222" t="s">
        <v>292</v>
      </c>
      <c r="H213" s="223">
        <v>20</v>
      </c>
      <c r="I213" s="224"/>
      <c r="J213" s="225">
        <f>ROUND(I213*H213,2)</f>
        <v>0</v>
      </c>
      <c r="K213" s="221" t="s">
        <v>197</v>
      </c>
      <c r="L213" s="45"/>
      <c r="M213" s="226" t="s">
        <v>1</v>
      </c>
      <c r="N213" s="227" t="s">
        <v>43</v>
      </c>
      <c r="O213" s="92"/>
      <c r="P213" s="228">
        <f>O213*H213</f>
        <v>0</v>
      </c>
      <c r="Q213" s="228">
        <v>0.16700000000000001</v>
      </c>
      <c r="R213" s="228">
        <f>Q213*H213</f>
        <v>3.3400000000000003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210</v>
      </c>
      <c r="AT213" s="230" t="s">
        <v>193</v>
      </c>
      <c r="AU213" s="230" t="s">
        <v>88</v>
      </c>
      <c r="AY213" s="18" t="s">
        <v>190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86</v>
      </c>
      <c r="BK213" s="231">
        <f>ROUND(I213*H213,2)</f>
        <v>0</v>
      </c>
      <c r="BL213" s="18" t="s">
        <v>210</v>
      </c>
      <c r="BM213" s="230" t="s">
        <v>438</v>
      </c>
    </row>
    <row r="214" s="15" customFormat="1">
      <c r="A214" s="15"/>
      <c r="B214" s="275"/>
      <c r="C214" s="276"/>
      <c r="D214" s="234" t="s">
        <v>218</v>
      </c>
      <c r="E214" s="277" t="s">
        <v>1</v>
      </c>
      <c r="F214" s="278" t="s">
        <v>1941</v>
      </c>
      <c r="G214" s="276"/>
      <c r="H214" s="277" t="s">
        <v>1</v>
      </c>
      <c r="I214" s="279"/>
      <c r="J214" s="276"/>
      <c r="K214" s="276"/>
      <c r="L214" s="280"/>
      <c r="M214" s="281"/>
      <c r="N214" s="282"/>
      <c r="O214" s="282"/>
      <c r="P214" s="282"/>
      <c r="Q214" s="282"/>
      <c r="R214" s="282"/>
      <c r="S214" s="282"/>
      <c r="T214" s="28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84" t="s">
        <v>218</v>
      </c>
      <c r="AU214" s="284" t="s">
        <v>88</v>
      </c>
      <c r="AV214" s="15" t="s">
        <v>86</v>
      </c>
      <c r="AW214" s="15" t="s">
        <v>32</v>
      </c>
      <c r="AX214" s="15" t="s">
        <v>78</v>
      </c>
      <c r="AY214" s="284" t="s">
        <v>190</v>
      </c>
    </row>
    <row r="215" s="13" customFormat="1">
      <c r="A215" s="13"/>
      <c r="B215" s="232"/>
      <c r="C215" s="233"/>
      <c r="D215" s="234" t="s">
        <v>218</v>
      </c>
      <c r="E215" s="235" t="s">
        <v>1</v>
      </c>
      <c r="F215" s="236" t="s">
        <v>235</v>
      </c>
      <c r="G215" s="233"/>
      <c r="H215" s="237">
        <v>20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218</v>
      </c>
      <c r="AU215" s="243" t="s">
        <v>88</v>
      </c>
      <c r="AV215" s="13" t="s">
        <v>88</v>
      </c>
      <c r="AW215" s="13" t="s">
        <v>32</v>
      </c>
      <c r="AX215" s="13" t="s">
        <v>78</v>
      </c>
      <c r="AY215" s="243" t="s">
        <v>190</v>
      </c>
    </row>
    <row r="216" s="14" customFormat="1">
      <c r="A216" s="14"/>
      <c r="B216" s="244"/>
      <c r="C216" s="245"/>
      <c r="D216" s="234" t="s">
        <v>218</v>
      </c>
      <c r="E216" s="246" t="s">
        <v>1</v>
      </c>
      <c r="F216" s="247" t="s">
        <v>221</v>
      </c>
      <c r="G216" s="245"/>
      <c r="H216" s="248">
        <v>20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218</v>
      </c>
      <c r="AU216" s="254" t="s">
        <v>88</v>
      </c>
      <c r="AV216" s="14" t="s">
        <v>210</v>
      </c>
      <c r="AW216" s="14" t="s">
        <v>32</v>
      </c>
      <c r="AX216" s="14" t="s">
        <v>86</v>
      </c>
      <c r="AY216" s="254" t="s">
        <v>190</v>
      </c>
    </row>
    <row r="217" s="2" customFormat="1" ht="16.5" customHeight="1">
      <c r="A217" s="39"/>
      <c r="B217" s="40"/>
      <c r="C217" s="255" t="s">
        <v>318</v>
      </c>
      <c r="D217" s="255" t="s">
        <v>299</v>
      </c>
      <c r="E217" s="256" t="s">
        <v>1942</v>
      </c>
      <c r="F217" s="257" t="s">
        <v>1943</v>
      </c>
      <c r="G217" s="258" t="s">
        <v>292</v>
      </c>
      <c r="H217" s="259">
        <v>20.399999999999999</v>
      </c>
      <c r="I217" s="260"/>
      <c r="J217" s="261">
        <f>ROUND(I217*H217,2)</f>
        <v>0</v>
      </c>
      <c r="K217" s="257" t="s">
        <v>1</v>
      </c>
      <c r="L217" s="262"/>
      <c r="M217" s="263" t="s">
        <v>1</v>
      </c>
      <c r="N217" s="264" t="s">
        <v>43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202</v>
      </c>
      <c r="AT217" s="230" t="s">
        <v>299</v>
      </c>
      <c r="AU217" s="230" t="s">
        <v>88</v>
      </c>
      <c r="AY217" s="18" t="s">
        <v>190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86</v>
      </c>
      <c r="BK217" s="231">
        <f>ROUND(I217*H217,2)</f>
        <v>0</v>
      </c>
      <c r="BL217" s="18" t="s">
        <v>210</v>
      </c>
      <c r="BM217" s="230" t="s">
        <v>304</v>
      </c>
    </row>
    <row r="218" s="13" customFormat="1">
      <c r="A218" s="13"/>
      <c r="B218" s="232"/>
      <c r="C218" s="233"/>
      <c r="D218" s="234" t="s">
        <v>218</v>
      </c>
      <c r="E218" s="235" t="s">
        <v>1</v>
      </c>
      <c r="F218" s="236" t="s">
        <v>1944</v>
      </c>
      <c r="G218" s="233"/>
      <c r="H218" s="237">
        <v>20.399999999999999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218</v>
      </c>
      <c r="AU218" s="243" t="s">
        <v>88</v>
      </c>
      <c r="AV218" s="13" t="s">
        <v>88</v>
      </c>
      <c r="AW218" s="13" t="s">
        <v>32</v>
      </c>
      <c r="AX218" s="13" t="s">
        <v>78</v>
      </c>
      <c r="AY218" s="243" t="s">
        <v>190</v>
      </c>
    </row>
    <row r="219" s="14" customFormat="1">
      <c r="A219" s="14"/>
      <c r="B219" s="244"/>
      <c r="C219" s="245"/>
      <c r="D219" s="234" t="s">
        <v>218</v>
      </c>
      <c r="E219" s="246" t="s">
        <v>1</v>
      </c>
      <c r="F219" s="247" t="s">
        <v>221</v>
      </c>
      <c r="G219" s="245"/>
      <c r="H219" s="248">
        <v>20.399999999999999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218</v>
      </c>
      <c r="AU219" s="254" t="s">
        <v>88</v>
      </c>
      <c r="AV219" s="14" t="s">
        <v>210</v>
      </c>
      <c r="AW219" s="14" t="s">
        <v>32</v>
      </c>
      <c r="AX219" s="14" t="s">
        <v>86</v>
      </c>
      <c r="AY219" s="254" t="s">
        <v>190</v>
      </c>
    </row>
    <row r="220" s="12" customFormat="1" ht="22.8" customHeight="1">
      <c r="A220" s="12"/>
      <c r="B220" s="203"/>
      <c r="C220" s="204"/>
      <c r="D220" s="205" t="s">
        <v>77</v>
      </c>
      <c r="E220" s="217" t="s">
        <v>199</v>
      </c>
      <c r="F220" s="217" t="s">
        <v>1945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SUM(P221:P237)</f>
        <v>0</v>
      </c>
      <c r="Q220" s="211"/>
      <c r="R220" s="212">
        <f>SUM(R221:R237)</f>
        <v>2.2675692000000001</v>
      </c>
      <c r="S220" s="211"/>
      <c r="T220" s="213">
        <f>SUM(T221:T237)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86</v>
      </c>
      <c r="AT220" s="215" t="s">
        <v>77</v>
      </c>
      <c r="AU220" s="215" t="s">
        <v>86</v>
      </c>
      <c r="AY220" s="214" t="s">
        <v>190</v>
      </c>
      <c r="BK220" s="216">
        <f>SUM(BK221:BK237)</f>
        <v>0</v>
      </c>
    </row>
    <row r="221" s="2" customFormat="1" ht="24.15" customHeight="1">
      <c r="A221" s="39"/>
      <c r="B221" s="40"/>
      <c r="C221" s="219" t="s">
        <v>252</v>
      </c>
      <c r="D221" s="219" t="s">
        <v>193</v>
      </c>
      <c r="E221" s="220" t="s">
        <v>1946</v>
      </c>
      <c r="F221" s="221" t="s">
        <v>1947</v>
      </c>
      <c r="G221" s="222" t="s">
        <v>292</v>
      </c>
      <c r="H221" s="223">
        <v>25.800000000000001</v>
      </c>
      <c r="I221" s="224"/>
      <c r="J221" s="225">
        <f>ROUND(I221*H221,2)</f>
        <v>0</v>
      </c>
      <c r="K221" s="221" t="s">
        <v>197</v>
      </c>
      <c r="L221" s="45"/>
      <c r="M221" s="226" t="s">
        <v>1</v>
      </c>
      <c r="N221" s="227" t="s">
        <v>43</v>
      </c>
      <c r="O221" s="92"/>
      <c r="P221" s="228">
        <f>O221*H221</f>
        <v>0</v>
      </c>
      <c r="Q221" s="228">
        <v>0.0073499999999999998</v>
      </c>
      <c r="R221" s="228">
        <f>Q221*H221</f>
        <v>0.18962999999999999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210</v>
      </c>
      <c r="AT221" s="230" t="s">
        <v>193</v>
      </c>
      <c r="AU221" s="230" t="s">
        <v>88</v>
      </c>
      <c r="AY221" s="18" t="s">
        <v>190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86</v>
      </c>
      <c r="BK221" s="231">
        <f>ROUND(I221*H221,2)</f>
        <v>0</v>
      </c>
      <c r="BL221" s="18" t="s">
        <v>210</v>
      </c>
      <c r="BM221" s="230" t="s">
        <v>460</v>
      </c>
    </row>
    <row r="222" s="15" customFormat="1">
      <c r="A222" s="15"/>
      <c r="B222" s="275"/>
      <c r="C222" s="276"/>
      <c r="D222" s="234" t="s">
        <v>218</v>
      </c>
      <c r="E222" s="277" t="s">
        <v>1</v>
      </c>
      <c r="F222" s="278" t="s">
        <v>1948</v>
      </c>
      <c r="G222" s="276"/>
      <c r="H222" s="277" t="s">
        <v>1</v>
      </c>
      <c r="I222" s="279"/>
      <c r="J222" s="276"/>
      <c r="K222" s="276"/>
      <c r="L222" s="280"/>
      <c r="M222" s="281"/>
      <c r="N222" s="282"/>
      <c r="O222" s="282"/>
      <c r="P222" s="282"/>
      <c r="Q222" s="282"/>
      <c r="R222" s="282"/>
      <c r="S222" s="282"/>
      <c r="T222" s="28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4" t="s">
        <v>218</v>
      </c>
      <c r="AU222" s="284" t="s">
        <v>88</v>
      </c>
      <c r="AV222" s="15" t="s">
        <v>86</v>
      </c>
      <c r="AW222" s="15" t="s">
        <v>32</v>
      </c>
      <c r="AX222" s="15" t="s">
        <v>78</v>
      </c>
      <c r="AY222" s="284" t="s">
        <v>190</v>
      </c>
    </row>
    <row r="223" s="13" customFormat="1">
      <c r="A223" s="13"/>
      <c r="B223" s="232"/>
      <c r="C223" s="233"/>
      <c r="D223" s="234" t="s">
        <v>218</v>
      </c>
      <c r="E223" s="235" t="s">
        <v>1</v>
      </c>
      <c r="F223" s="236" t="s">
        <v>1949</v>
      </c>
      <c r="G223" s="233"/>
      <c r="H223" s="237">
        <v>45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218</v>
      </c>
      <c r="AU223" s="243" t="s">
        <v>88</v>
      </c>
      <c r="AV223" s="13" t="s">
        <v>88</v>
      </c>
      <c r="AW223" s="13" t="s">
        <v>32</v>
      </c>
      <c r="AX223" s="13" t="s">
        <v>78</v>
      </c>
      <c r="AY223" s="243" t="s">
        <v>190</v>
      </c>
    </row>
    <row r="224" s="15" customFormat="1">
      <c r="A224" s="15"/>
      <c r="B224" s="275"/>
      <c r="C224" s="276"/>
      <c r="D224" s="234" t="s">
        <v>218</v>
      </c>
      <c r="E224" s="277" t="s">
        <v>1</v>
      </c>
      <c r="F224" s="278" t="s">
        <v>1950</v>
      </c>
      <c r="G224" s="276"/>
      <c r="H224" s="277" t="s">
        <v>1</v>
      </c>
      <c r="I224" s="279"/>
      <c r="J224" s="276"/>
      <c r="K224" s="276"/>
      <c r="L224" s="280"/>
      <c r="M224" s="281"/>
      <c r="N224" s="282"/>
      <c r="O224" s="282"/>
      <c r="P224" s="282"/>
      <c r="Q224" s="282"/>
      <c r="R224" s="282"/>
      <c r="S224" s="282"/>
      <c r="T224" s="28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4" t="s">
        <v>218</v>
      </c>
      <c r="AU224" s="284" t="s">
        <v>88</v>
      </c>
      <c r="AV224" s="15" t="s">
        <v>86</v>
      </c>
      <c r="AW224" s="15" t="s">
        <v>32</v>
      </c>
      <c r="AX224" s="15" t="s">
        <v>78</v>
      </c>
      <c r="AY224" s="284" t="s">
        <v>190</v>
      </c>
    </row>
    <row r="225" s="13" customFormat="1">
      <c r="A225" s="13"/>
      <c r="B225" s="232"/>
      <c r="C225" s="233"/>
      <c r="D225" s="234" t="s">
        <v>218</v>
      </c>
      <c r="E225" s="235" t="s">
        <v>1</v>
      </c>
      <c r="F225" s="236" t="s">
        <v>1951</v>
      </c>
      <c r="G225" s="233"/>
      <c r="H225" s="237">
        <v>7.2599999999999998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218</v>
      </c>
      <c r="AU225" s="243" t="s">
        <v>88</v>
      </c>
      <c r="AV225" s="13" t="s">
        <v>88</v>
      </c>
      <c r="AW225" s="13" t="s">
        <v>32</v>
      </c>
      <c r="AX225" s="13" t="s">
        <v>78</v>
      </c>
      <c r="AY225" s="243" t="s">
        <v>190</v>
      </c>
    </row>
    <row r="226" s="13" customFormat="1">
      <c r="A226" s="13"/>
      <c r="B226" s="232"/>
      <c r="C226" s="233"/>
      <c r="D226" s="234" t="s">
        <v>218</v>
      </c>
      <c r="E226" s="235" t="s">
        <v>1</v>
      </c>
      <c r="F226" s="236" t="s">
        <v>1952</v>
      </c>
      <c r="G226" s="233"/>
      <c r="H226" s="237">
        <v>3.96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218</v>
      </c>
      <c r="AU226" s="243" t="s">
        <v>88</v>
      </c>
      <c r="AV226" s="13" t="s">
        <v>88</v>
      </c>
      <c r="AW226" s="13" t="s">
        <v>32</v>
      </c>
      <c r="AX226" s="13" t="s">
        <v>78</v>
      </c>
      <c r="AY226" s="243" t="s">
        <v>190</v>
      </c>
    </row>
    <row r="227" s="13" customFormat="1">
      <c r="A227" s="13"/>
      <c r="B227" s="232"/>
      <c r="C227" s="233"/>
      <c r="D227" s="234" t="s">
        <v>218</v>
      </c>
      <c r="E227" s="235" t="s">
        <v>1</v>
      </c>
      <c r="F227" s="236" t="s">
        <v>1953</v>
      </c>
      <c r="G227" s="233"/>
      <c r="H227" s="237">
        <v>-30.420000000000002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218</v>
      </c>
      <c r="AU227" s="243" t="s">
        <v>88</v>
      </c>
      <c r="AV227" s="13" t="s">
        <v>88</v>
      </c>
      <c r="AW227" s="13" t="s">
        <v>32</v>
      </c>
      <c r="AX227" s="13" t="s">
        <v>78</v>
      </c>
      <c r="AY227" s="243" t="s">
        <v>190</v>
      </c>
    </row>
    <row r="228" s="14" customFormat="1">
      <c r="A228" s="14"/>
      <c r="B228" s="244"/>
      <c r="C228" s="245"/>
      <c r="D228" s="234" t="s">
        <v>218</v>
      </c>
      <c r="E228" s="246" t="s">
        <v>1</v>
      </c>
      <c r="F228" s="247" t="s">
        <v>221</v>
      </c>
      <c r="G228" s="245"/>
      <c r="H228" s="248">
        <v>25.800000000000001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218</v>
      </c>
      <c r="AU228" s="254" t="s">
        <v>88</v>
      </c>
      <c r="AV228" s="14" t="s">
        <v>210</v>
      </c>
      <c r="AW228" s="14" t="s">
        <v>32</v>
      </c>
      <c r="AX228" s="14" t="s">
        <v>86</v>
      </c>
      <c r="AY228" s="254" t="s">
        <v>190</v>
      </c>
    </row>
    <row r="229" s="2" customFormat="1" ht="24.15" customHeight="1">
      <c r="A229" s="39"/>
      <c r="B229" s="40"/>
      <c r="C229" s="219" t="s">
        <v>326</v>
      </c>
      <c r="D229" s="219" t="s">
        <v>193</v>
      </c>
      <c r="E229" s="220" t="s">
        <v>1954</v>
      </c>
      <c r="F229" s="221" t="s">
        <v>1955</v>
      </c>
      <c r="G229" s="222" t="s">
        <v>292</v>
      </c>
      <c r="H229" s="223">
        <v>25.800000000000001</v>
      </c>
      <c r="I229" s="224"/>
      <c r="J229" s="225">
        <f>ROUND(I229*H229,2)</f>
        <v>0</v>
      </c>
      <c r="K229" s="221" t="s">
        <v>197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0.023099999999999999</v>
      </c>
      <c r="R229" s="228">
        <f>Q229*H229</f>
        <v>0.59597999999999995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210</v>
      </c>
      <c r="AT229" s="230" t="s">
        <v>193</v>
      </c>
      <c r="AU229" s="230" t="s">
        <v>88</v>
      </c>
      <c r="AY229" s="18" t="s">
        <v>190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86</v>
      </c>
      <c r="BK229" s="231">
        <f>ROUND(I229*H229,2)</f>
        <v>0</v>
      </c>
      <c r="BL229" s="18" t="s">
        <v>210</v>
      </c>
      <c r="BM229" s="230" t="s">
        <v>469</v>
      </c>
    </row>
    <row r="230" s="15" customFormat="1">
      <c r="A230" s="15"/>
      <c r="B230" s="275"/>
      <c r="C230" s="276"/>
      <c r="D230" s="234" t="s">
        <v>218</v>
      </c>
      <c r="E230" s="277" t="s">
        <v>1</v>
      </c>
      <c r="F230" s="278" t="s">
        <v>1956</v>
      </c>
      <c r="G230" s="276"/>
      <c r="H230" s="277" t="s">
        <v>1</v>
      </c>
      <c r="I230" s="279"/>
      <c r="J230" s="276"/>
      <c r="K230" s="276"/>
      <c r="L230" s="280"/>
      <c r="M230" s="281"/>
      <c r="N230" s="282"/>
      <c r="O230" s="282"/>
      <c r="P230" s="282"/>
      <c r="Q230" s="282"/>
      <c r="R230" s="282"/>
      <c r="S230" s="282"/>
      <c r="T230" s="283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84" t="s">
        <v>218</v>
      </c>
      <c r="AU230" s="284" t="s">
        <v>88</v>
      </c>
      <c r="AV230" s="15" t="s">
        <v>86</v>
      </c>
      <c r="AW230" s="15" t="s">
        <v>32</v>
      </c>
      <c r="AX230" s="15" t="s">
        <v>78</v>
      </c>
      <c r="AY230" s="284" t="s">
        <v>190</v>
      </c>
    </row>
    <row r="231" s="13" customFormat="1">
      <c r="A231" s="13"/>
      <c r="B231" s="232"/>
      <c r="C231" s="233"/>
      <c r="D231" s="234" t="s">
        <v>218</v>
      </c>
      <c r="E231" s="235" t="s">
        <v>1</v>
      </c>
      <c r="F231" s="236" t="s">
        <v>1957</v>
      </c>
      <c r="G231" s="233"/>
      <c r="H231" s="237">
        <v>56.219999999999999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218</v>
      </c>
      <c r="AU231" s="243" t="s">
        <v>88</v>
      </c>
      <c r="AV231" s="13" t="s">
        <v>88</v>
      </c>
      <c r="AW231" s="13" t="s">
        <v>32</v>
      </c>
      <c r="AX231" s="13" t="s">
        <v>78</v>
      </c>
      <c r="AY231" s="243" t="s">
        <v>190</v>
      </c>
    </row>
    <row r="232" s="13" customFormat="1">
      <c r="A232" s="13"/>
      <c r="B232" s="232"/>
      <c r="C232" s="233"/>
      <c r="D232" s="234" t="s">
        <v>218</v>
      </c>
      <c r="E232" s="235" t="s">
        <v>1</v>
      </c>
      <c r="F232" s="236" t="s">
        <v>1953</v>
      </c>
      <c r="G232" s="233"/>
      <c r="H232" s="237">
        <v>-30.420000000000002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218</v>
      </c>
      <c r="AU232" s="243" t="s">
        <v>88</v>
      </c>
      <c r="AV232" s="13" t="s">
        <v>88</v>
      </c>
      <c r="AW232" s="13" t="s">
        <v>32</v>
      </c>
      <c r="AX232" s="13" t="s">
        <v>78</v>
      </c>
      <c r="AY232" s="243" t="s">
        <v>190</v>
      </c>
    </row>
    <row r="233" s="14" customFormat="1">
      <c r="A233" s="14"/>
      <c r="B233" s="244"/>
      <c r="C233" s="245"/>
      <c r="D233" s="234" t="s">
        <v>218</v>
      </c>
      <c r="E233" s="246" t="s">
        <v>1</v>
      </c>
      <c r="F233" s="247" t="s">
        <v>221</v>
      </c>
      <c r="G233" s="245"/>
      <c r="H233" s="248">
        <v>25.800000000000001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218</v>
      </c>
      <c r="AU233" s="254" t="s">
        <v>88</v>
      </c>
      <c r="AV233" s="14" t="s">
        <v>210</v>
      </c>
      <c r="AW233" s="14" t="s">
        <v>32</v>
      </c>
      <c r="AX233" s="14" t="s">
        <v>86</v>
      </c>
      <c r="AY233" s="254" t="s">
        <v>190</v>
      </c>
    </row>
    <row r="234" s="2" customFormat="1" ht="24.15" customHeight="1">
      <c r="A234" s="39"/>
      <c r="B234" s="40"/>
      <c r="C234" s="219" t="s">
        <v>255</v>
      </c>
      <c r="D234" s="219" t="s">
        <v>193</v>
      </c>
      <c r="E234" s="220" t="s">
        <v>1958</v>
      </c>
      <c r="F234" s="221" t="s">
        <v>1959</v>
      </c>
      <c r="G234" s="222" t="s">
        <v>292</v>
      </c>
      <c r="H234" s="223">
        <v>56.219999999999999</v>
      </c>
      <c r="I234" s="224"/>
      <c r="J234" s="225">
        <f>ROUND(I234*H234,2)</f>
        <v>0</v>
      </c>
      <c r="K234" s="221" t="s">
        <v>197</v>
      </c>
      <c r="L234" s="45"/>
      <c r="M234" s="226" t="s">
        <v>1</v>
      </c>
      <c r="N234" s="227" t="s">
        <v>43</v>
      </c>
      <c r="O234" s="92"/>
      <c r="P234" s="228">
        <f>O234*H234</f>
        <v>0</v>
      </c>
      <c r="Q234" s="228">
        <v>0.026360000000000001</v>
      </c>
      <c r="R234" s="228">
        <f>Q234*H234</f>
        <v>1.4819592000000001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210</v>
      </c>
      <c r="AT234" s="230" t="s">
        <v>193</v>
      </c>
      <c r="AU234" s="230" t="s">
        <v>88</v>
      </c>
      <c r="AY234" s="18" t="s">
        <v>190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86</v>
      </c>
      <c r="BK234" s="231">
        <f>ROUND(I234*H234,2)</f>
        <v>0</v>
      </c>
      <c r="BL234" s="18" t="s">
        <v>210</v>
      </c>
      <c r="BM234" s="230" t="s">
        <v>479</v>
      </c>
    </row>
    <row r="235" s="15" customFormat="1">
      <c r="A235" s="15"/>
      <c r="B235" s="275"/>
      <c r="C235" s="276"/>
      <c r="D235" s="234" t="s">
        <v>218</v>
      </c>
      <c r="E235" s="277" t="s">
        <v>1</v>
      </c>
      <c r="F235" s="278" t="s">
        <v>1956</v>
      </c>
      <c r="G235" s="276"/>
      <c r="H235" s="277" t="s">
        <v>1</v>
      </c>
      <c r="I235" s="279"/>
      <c r="J235" s="276"/>
      <c r="K235" s="276"/>
      <c r="L235" s="280"/>
      <c r="M235" s="281"/>
      <c r="N235" s="282"/>
      <c r="O235" s="282"/>
      <c r="P235" s="282"/>
      <c r="Q235" s="282"/>
      <c r="R235" s="282"/>
      <c r="S235" s="282"/>
      <c r="T235" s="28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4" t="s">
        <v>218</v>
      </c>
      <c r="AU235" s="284" t="s">
        <v>88</v>
      </c>
      <c r="AV235" s="15" t="s">
        <v>86</v>
      </c>
      <c r="AW235" s="15" t="s">
        <v>32</v>
      </c>
      <c r="AX235" s="15" t="s">
        <v>78</v>
      </c>
      <c r="AY235" s="284" t="s">
        <v>190</v>
      </c>
    </row>
    <row r="236" s="13" customFormat="1">
      <c r="A236" s="13"/>
      <c r="B236" s="232"/>
      <c r="C236" s="233"/>
      <c r="D236" s="234" t="s">
        <v>218</v>
      </c>
      <c r="E236" s="235" t="s">
        <v>1</v>
      </c>
      <c r="F236" s="236" t="s">
        <v>1957</v>
      </c>
      <c r="G236" s="233"/>
      <c r="H236" s="237">
        <v>56.219999999999999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218</v>
      </c>
      <c r="AU236" s="243" t="s">
        <v>88</v>
      </c>
      <c r="AV236" s="13" t="s">
        <v>88</v>
      </c>
      <c r="AW236" s="13" t="s">
        <v>32</v>
      </c>
      <c r="AX236" s="13" t="s">
        <v>78</v>
      </c>
      <c r="AY236" s="243" t="s">
        <v>190</v>
      </c>
    </row>
    <row r="237" s="14" customFormat="1">
      <c r="A237" s="14"/>
      <c r="B237" s="244"/>
      <c r="C237" s="245"/>
      <c r="D237" s="234" t="s">
        <v>218</v>
      </c>
      <c r="E237" s="246" t="s">
        <v>1</v>
      </c>
      <c r="F237" s="247" t="s">
        <v>221</v>
      </c>
      <c r="G237" s="245"/>
      <c r="H237" s="248">
        <v>56.219999999999999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218</v>
      </c>
      <c r="AU237" s="254" t="s">
        <v>88</v>
      </c>
      <c r="AV237" s="14" t="s">
        <v>210</v>
      </c>
      <c r="AW237" s="14" t="s">
        <v>32</v>
      </c>
      <c r="AX237" s="14" t="s">
        <v>86</v>
      </c>
      <c r="AY237" s="254" t="s">
        <v>190</v>
      </c>
    </row>
    <row r="238" s="12" customFormat="1" ht="22.8" customHeight="1">
      <c r="A238" s="12"/>
      <c r="B238" s="203"/>
      <c r="C238" s="204"/>
      <c r="D238" s="205" t="s">
        <v>77</v>
      </c>
      <c r="E238" s="217" t="s">
        <v>232</v>
      </c>
      <c r="F238" s="217" t="s">
        <v>1854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SUM(P239:P264)</f>
        <v>0</v>
      </c>
      <c r="Q238" s="211"/>
      <c r="R238" s="212">
        <f>SUM(R239:R264)</f>
        <v>0.349412</v>
      </c>
      <c r="S238" s="211"/>
      <c r="T238" s="213">
        <f>SUM(T239:T264)</f>
        <v>91.078584000000006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86</v>
      </c>
      <c r="AT238" s="215" t="s">
        <v>77</v>
      </c>
      <c r="AU238" s="215" t="s">
        <v>86</v>
      </c>
      <c r="AY238" s="214" t="s">
        <v>190</v>
      </c>
      <c r="BK238" s="216">
        <f>SUM(BK239:BK264)</f>
        <v>0</v>
      </c>
    </row>
    <row r="239" s="2" customFormat="1" ht="16.5" customHeight="1">
      <c r="A239" s="39"/>
      <c r="B239" s="40"/>
      <c r="C239" s="219" t="s">
        <v>335</v>
      </c>
      <c r="D239" s="219" t="s">
        <v>193</v>
      </c>
      <c r="E239" s="220" t="s">
        <v>1960</v>
      </c>
      <c r="F239" s="221" t="s">
        <v>1961</v>
      </c>
      <c r="G239" s="222" t="s">
        <v>224</v>
      </c>
      <c r="H239" s="223">
        <v>25.800000000000001</v>
      </c>
      <c r="I239" s="224"/>
      <c r="J239" s="225">
        <f>ROUND(I239*H239,2)</f>
        <v>0</v>
      </c>
      <c r="K239" s="221" t="s">
        <v>197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2.3999999999999999</v>
      </c>
      <c r="T239" s="229">
        <f>S239*H239</f>
        <v>61.920000000000002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210</v>
      </c>
      <c r="AT239" s="230" t="s">
        <v>193</v>
      </c>
      <c r="AU239" s="230" t="s">
        <v>88</v>
      </c>
      <c r="AY239" s="18" t="s">
        <v>190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86</v>
      </c>
      <c r="BK239" s="231">
        <f>ROUND(I239*H239,2)</f>
        <v>0</v>
      </c>
      <c r="BL239" s="18" t="s">
        <v>210</v>
      </c>
      <c r="BM239" s="230" t="s">
        <v>487</v>
      </c>
    </row>
    <row r="240" s="15" customFormat="1">
      <c r="A240" s="15"/>
      <c r="B240" s="275"/>
      <c r="C240" s="276"/>
      <c r="D240" s="234" t="s">
        <v>218</v>
      </c>
      <c r="E240" s="277" t="s">
        <v>1</v>
      </c>
      <c r="F240" s="278" t="s">
        <v>1914</v>
      </c>
      <c r="G240" s="276"/>
      <c r="H240" s="277" t="s">
        <v>1</v>
      </c>
      <c r="I240" s="279"/>
      <c r="J240" s="276"/>
      <c r="K240" s="276"/>
      <c r="L240" s="280"/>
      <c r="M240" s="281"/>
      <c r="N240" s="282"/>
      <c r="O240" s="282"/>
      <c r="P240" s="282"/>
      <c r="Q240" s="282"/>
      <c r="R240" s="282"/>
      <c r="S240" s="282"/>
      <c r="T240" s="28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4" t="s">
        <v>218</v>
      </c>
      <c r="AU240" s="284" t="s">
        <v>88</v>
      </c>
      <c r="AV240" s="15" t="s">
        <v>86</v>
      </c>
      <c r="AW240" s="15" t="s">
        <v>32</v>
      </c>
      <c r="AX240" s="15" t="s">
        <v>78</v>
      </c>
      <c r="AY240" s="284" t="s">
        <v>190</v>
      </c>
    </row>
    <row r="241" s="13" customFormat="1">
      <c r="A241" s="13"/>
      <c r="B241" s="232"/>
      <c r="C241" s="233"/>
      <c r="D241" s="234" t="s">
        <v>218</v>
      </c>
      <c r="E241" s="235" t="s">
        <v>1</v>
      </c>
      <c r="F241" s="236" t="s">
        <v>1915</v>
      </c>
      <c r="G241" s="233"/>
      <c r="H241" s="237">
        <v>25.800000000000001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218</v>
      </c>
      <c r="AU241" s="243" t="s">
        <v>88</v>
      </c>
      <c r="AV241" s="13" t="s">
        <v>88</v>
      </c>
      <c r="AW241" s="13" t="s">
        <v>32</v>
      </c>
      <c r="AX241" s="13" t="s">
        <v>78</v>
      </c>
      <c r="AY241" s="243" t="s">
        <v>190</v>
      </c>
    </row>
    <row r="242" s="14" customFormat="1">
      <c r="A242" s="14"/>
      <c r="B242" s="244"/>
      <c r="C242" s="245"/>
      <c r="D242" s="234" t="s">
        <v>218</v>
      </c>
      <c r="E242" s="246" t="s">
        <v>1</v>
      </c>
      <c r="F242" s="247" t="s">
        <v>221</v>
      </c>
      <c r="G242" s="245"/>
      <c r="H242" s="248">
        <v>25.800000000000001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218</v>
      </c>
      <c r="AU242" s="254" t="s">
        <v>88</v>
      </c>
      <c r="AV242" s="14" t="s">
        <v>210</v>
      </c>
      <c r="AW242" s="14" t="s">
        <v>32</v>
      </c>
      <c r="AX242" s="14" t="s">
        <v>86</v>
      </c>
      <c r="AY242" s="254" t="s">
        <v>190</v>
      </c>
    </row>
    <row r="243" s="2" customFormat="1" ht="24.15" customHeight="1">
      <c r="A243" s="39"/>
      <c r="B243" s="40"/>
      <c r="C243" s="219" t="s">
        <v>260</v>
      </c>
      <c r="D243" s="219" t="s">
        <v>193</v>
      </c>
      <c r="E243" s="220" t="s">
        <v>1962</v>
      </c>
      <c r="F243" s="221" t="s">
        <v>1963</v>
      </c>
      <c r="G243" s="222" t="s">
        <v>224</v>
      </c>
      <c r="H243" s="223">
        <v>14.079000000000001</v>
      </c>
      <c r="I243" s="224"/>
      <c r="J243" s="225">
        <f>ROUND(I243*H243,2)</f>
        <v>0</v>
      </c>
      <c r="K243" s="221" t="s">
        <v>197</v>
      </c>
      <c r="L243" s="45"/>
      <c r="M243" s="226" t="s">
        <v>1</v>
      </c>
      <c r="N243" s="227" t="s">
        <v>43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1.8</v>
      </c>
      <c r="T243" s="229">
        <f>S243*H243</f>
        <v>25.342200000000002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210</v>
      </c>
      <c r="AT243" s="230" t="s">
        <v>193</v>
      </c>
      <c r="AU243" s="230" t="s">
        <v>88</v>
      </c>
      <c r="AY243" s="18" t="s">
        <v>190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86</v>
      </c>
      <c r="BK243" s="231">
        <f>ROUND(I243*H243,2)</f>
        <v>0</v>
      </c>
      <c r="BL243" s="18" t="s">
        <v>210</v>
      </c>
      <c r="BM243" s="230" t="s">
        <v>496</v>
      </c>
    </row>
    <row r="244" s="15" customFormat="1">
      <c r="A244" s="15"/>
      <c r="B244" s="275"/>
      <c r="C244" s="276"/>
      <c r="D244" s="234" t="s">
        <v>218</v>
      </c>
      <c r="E244" s="277" t="s">
        <v>1</v>
      </c>
      <c r="F244" s="278" t="s">
        <v>1964</v>
      </c>
      <c r="G244" s="276"/>
      <c r="H244" s="277" t="s">
        <v>1</v>
      </c>
      <c r="I244" s="279"/>
      <c r="J244" s="276"/>
      <c r="K244" s="276"/>
      <c r="L244" s="280"/>
      <c r="M244" s="281"/>
      <c r="N244" s="282"/>
      <c r="O244" s="282"/>
      <c r="P244" s="282"/>
      <c r="Q244" s="282"/>
      <c r="R244" s="282"/>
      <c r="S244" s="282"/>
      <c r="T244" s="28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84" t="s">
        <v>218</v>
      </c>
      <c r="AU244" s="284" t="s">
        <v>88</v>
      </c>
      <c r="AV244" s="15" t="s">
        <v>86</v>
      </c>
      <c r="AW244" s="15" t="s">
        <v>32</v>
      </c>
      <c r="AX244" s="15" t="s">
        <v>78</v>
      </c>
      <c r="AY244" s="284" t="s">
        <v>190</v>
      </c>
    </row>
    <row r="245" s="13" customFormat="1">
      <c r="A245" s="13"/>
      <c r="B245" s="232"/>
      <c r="C245" s="233"/>
      <c r="D245" s="234" t="s">
        <v>218</v>
      </c>
      <c r="E245" s="235" t="s">
        <v>1</v>
      </c>
      <c r="F245" s="236" t="s">
        <v>1965</v>
      </c>
      <c r="G245" s="233"/>
      <c r="H245" s="237">
        <v>3.504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218</v>
      </c>
      <c r="AU245" s="243" t="s">
        <v>88</v>
      </c>
      <c r="AV245" s="13" t="s">
        <v>88</v>
      </c>
      <c r="AW245" s="13" t="s">
        <v>32</v>
      </c>
      <c r="AX245" s="13" t="s">
        <v>78</v>
      </c>
      <c r="AY245" s="243" t="s">
        <v>190</v>
      </c>
    </row>
    <row r="246" s="15" customFormat="1">
      <c r="A246" s="15"/>
      <c r="B246" s="275"/>
      <c r="C246" s="276"/>
      <c r="D246" s="234" t="s">
        <v>218</v>
      </c>
      <c r="E246" s="277" t="s">
        <v>1</v>
      </c>
      <c r="F246" s="278" t="s">
        <v>1966</v>
      </c>
      <c r="G246" s="276"/>
      <c r="H246" s="277" t="s">
        <v>1</v>
      </c>
      <c r="I246" s="279"/>
      <c r="J246" s="276"/>
      <c r="K246" s="276"/>
      <c r="L246" s="280"/>
      <c r="M246" s="281"/>
      <c r="N246" s="282"/>
      <c r="O246" s="282"/>
      <c r="P246" s="282"/>
      <c r="Q246" s="282"/>
      <c r="R246" s="282"/>
      <c r="S246" s="282"/>
      <c r="T246" s="28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84" t="s">
        <v>218</v>
      </c>
      <c r="AU246" s="284" t="s">
        <v>88</v>
      </c>
      <c r="AV246" s="15" t="s">
        <v>86</v>
      </c>
      <c r="AW246" s="15" t="s">
        <v>32</v>
      </c>
      <c r="AX246" s="15" t="s">
        <v>78</v>
      </c>
      <c r="AY246" s="284" t="s">
        <v>190</v>
      </c>
    </row>
    <row r="247" s="13" customFormat="1">
      <c r="A247" s="13"/>
      <c r="B247" s="232"/>
      <c r="C247" s="233"/>
      <c r="D247" s="234" t="s">
        <v>218</v>
      </c>
      <c r="E247" s="235" t="s">
        <v>1</v>
      </c>
      <c r="F247" s="236" t="s">
        <v>1967</v>
      </c>
      <c r="G247" s="233"/>
      <c r="H247" s="237">
        <v>10.574999999999999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218</v>
      </c>
      <c r="AU247" s="243" t="s">
        <v>88</v>
      </c>
      <c r="AV247" s="13" t="s">
        <v>88</v>
      </c>
      <c r="AW247" s="13" t="s">
        <v>32</v>
      </c>
      <c r="AX247" s="13" t="s">
        <v>78</v>
      </c>
      <c r="AY247" s="243" t="s">
        <v>190</v>
      </c>
    </row>
    <row r="248" s="14" customFormat="1">
      <c r="A248" s="14"/>
      <c r="B248" s="244"/>
      <c r="C248" s="245"/>
      <c r="D248" s="234" t="s">
        <v>218</v>
      </c>
      <c r="E248" s="246" t="s">
        <v>1</v>
      </c>
      <c r="F248" s="247" t="s">
        <v>221</v>
      </c>
      <c r="G248" s="245"/>
      <c r="H248" s="248">
        <v>14.079000000000001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218</v>
      </c>
      <c r="AU248" s="254" t="s">
        <v>88</v>
      </c>
      <c r="AV248" s="14" t="s">
        <v>210</v>
      </c>
      <c r="AW248" s="14" t="s">
        <v>32</v>
      </c>
      <c r="AX248" s="14" t="s">
        <v>86</v>
      </c>
      <c r="AY248" s="254" t="s">
        <v>190</v>
      </c>
    </row>
    <row r="249" s="2" customFormat="1" ht="37.8" customHeight="1">
      <c r="A249" s="39"/>
      <c r="B249" s="40"/>
      <c r="C249" s="219" t="s">
        <v>345</v>
      </c>
      <c r="D249" s="219" t="s">
        <v>193</v>
      </c>
      <c r="E249" s="220" t="s">
        <v>1968</v>
      </c>
      <c r="F249" s="221" t="s">
        <v>1969</v>
      </c>
      <c r="G249" s="222" t="s">
        <v>224</v>
      </c>
      <c r="H249" s="223">
        <v>0.85999999999999999</v>
      </c>
      <c r="I249" s="224"/>
      <c r="J249" s="225">
        <f>ROUND(I249*H249,2)</f>
        <v>0</v>
      </c>
      <c r="K249" s="221" t="s">
        <v>197</v>
      </c>
      <c r="L249" s="45"/>
      <c r="M249" s="226" t="s">
        <v>1</v>
      </c>
      <c r="N249" s="227" t="s">
        <v>43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2.3500000000000001</v>
      </c>
      <c r="T249" s="229">
        <f>S249*H249</f>
        <v>2.0209999999999999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210</v>
      </c>
      <c r="AT249" s="230" t="s">
        <v>193</v>
      </c>
      <c r="AU249" s="230" t="s">
        <v>88</v>
      </c>
      <c r="AY249" s="18" t="s">
        <v>190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86</v>
      </c>
      <c r="BK249" s="231">
        <f>ROUND(I249*H249,2)</f>
        <v>0</v>
      </c>
      <c r="BL249" s="18" t="s">
        <v>210</v>
      </c>
      <c r="BM249" s="230" t="s">
        <v>504</v>
      </c>
    </row>
    <row r="250" s="15" customFormat="1">
      <c r="A250" s="15"/>
      <c r="B250" s="275"/>
      <c r="C250" s="276"/>
      <c r="D250" s="234" t="s">
        <v>218</v>
      </c>
      <c r="E250" s="277" t="s">
        <v>1</v>
      </c>
      <c r="F250" s="278" t="s">
        <v>1970</v>
      </c>
      <c r="G250" s="276"/>
      <c r="H250" s="277" t="s">
        <v>1</v>
      </c>
      <c r="I250" s="279"/>
      <c r="J250" s="276"/>
      <c r="K250" s="276"/>
      <c r="L250" s="280"/>
      <c r="M250" s="281"/>
      <c r="N250" s="282"/>
      <c r="O250" s="282"/>
      <c r="P250" s="282"/>
      <c r="Q250" s="282"/>
      <c r="R250" s="282"/>
      <c r="S250" s="282"/>
      <c r="T250" s="28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4" t="s">
        <v>218</v>
      </c>
      <c r="AU250" s="284" t="s">
        <v>88</v>
      </c>
      <c r="AV250" s="15" t="s">
        <v>86</v>
      </c>
      <c r="AW250" s="15" t="s">
        <v>32</v>
      </c>
      <c r="AX250" s="15" t="s">
        <v>78</v>
      </c>
      <c r="AY250" s="284" t="s">
        <v>190</v>
      </c>
    </row>
    <row r="251" s="13" customFormat="1">
      <c r="A251" s="13"/>
      <c r="B251" s="232"/>
      <c r="C251" s="233"/>
      <c r="D251" s="234" t="s">
        <v>218</v>
      </c>
      <c r="E251" s="235" t="s">
        <v>1</v>
      </c>
      <c r="F251" s="236" t="s">
        <v>1971</v>
      </c>
      <c r="G251" s="233"/>
      <c r="H251" s="237">
        <v>0.85999999999999999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218</v>
      </c>
      <c r="AU251" s="243" t="s">
        <v>88</v>
      </c>
      <c r="AV251" s="13" t="s">
        <v>88</v>
      </c>
      <c r="AW251" s="13" t="s">
        <v>32</v>
      </c>
      <c r="AX251" s="13" t="s">
        <v>78</v>
      </c>
      <c r="AY251" s="243" t="s">
        <v>190</v>
      </c>
    </row>
    <row r="252" s="14" customFormat="1">
      <c r="A252" s="14"/>
      <c r="B252" s="244"/>
      <c r="C252" s="245"/>
      <c r="D252" s="234" t="s">
        <v>218</v>
      </c>
      <c r="E252" s="246" t="s">
        <v>1</v>
      </c>
      <c r="F252" s="247" t="s">
        <v>221</v>
      </c>
      <c r="G252" s="245"/>
      <c r="H252" s="248">
        <v>0.85999999999999999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218</v>
      </c>
      <c r="AU252" s="254" t="s">
        <v>88</v>
      </c>
      <c r="AV252" s="14" t="s">
        <v>210</v>
      </c>
      <c r="AW252" s="14" t="s">
        <v>32</v>
      </c>
      <c r="AX252" s="14" t="s">
        <v>86</v>
      </c>
      <c r="AY252" s="254" t="s">
        <v>190</v>
      </c>
    </row>
    <row r="253" s="2" customFormat="1" ht="24.15" customHeight="1">
      <c r="A253" s="39"/>
      <c r="B253" s="40"/>
      <c r="C253" s="219" t="s">
        <v>263</v>
      </c>
      <c r="D253" s="219" t="s">
        <v>193</v>
      </c>
      <c r="E253" s="220" t="s">
        <v>1972</v>
      </c>
      <c r="F253" s="221" t="s">
        <v>1973</v>
      </c>
      <c r="G253" s="222" t="s">
        <v>213</v>
      </c>
      <c r="H253" s="223">
        <v>7.3200000000000003</v>
      </c>
      <c r="I253" s="224"/>
      <c r="J253" s="225">
        <f>ROUND(I253*H253,2)</f>
        <v>0</v>
      </c>
      <c r="K253" s="221" t="s">
        <v>197</v>
      </c>
      <c r="L253" s="45"/>
      <c r="M253" s="226" t="s">
        <v>1</v>
      </c>
      <c r="N253" s="227" t="s">
        <v>43</v>
      </c>
      <c r="O253" s="92"/>
      <c r="P253" s="228">
        <f>O253*H253</f>
        <v>0</v>
      </c>
      <c r="Q253" s="228">
        <v>0.0010499999999999999</v>
      </c>
      <c r="R253" s="228">
        <f>Q253*H253</f>
        <v>0.0076860000000000001</v>
      </c>
      <c r="S253" s="228">
        <v>0.0061999999999999998</v>
      </c>
      <c r="T253" s="229">
        <f>S253*H253</f>
        <v>0.045384000000000001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210</v>
      </c>
      <c r="AT253" s="230" t="s">
        <v>193</v>
      </c>
      <c r="AU253" s="230" t="s">
        <v>88</v>
      </c>
      <c r="AY253" s="18" t="s">
        <v>190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86</v>
      </c>
      <c r="BK253" s="231">
        <f>ROUND(I253*H253,2)</f>
        <v>0</v>
      </c>
      <c r="BL253" s="18" t="s">
        <v>210</v>
      </c>
      <c r="BM253" s="230" t="s">
        <v>514</v>
      </c>
    </row>
    <row r="254" s="15" customFormat="1">
      <c r="A254" s="15"/>
      <c r="B254" s="275"/>
      <c r="C254" s="276"/>
      <c r="D254" s="234" t="s">
        <v>218</v>
      </c>
      <c r="E254" s="277" t="s">
        <v>1</v>
      </c>
      <c r="F254" s="278" t="s">
        <v>1974</v>
      </c>
      <c r="G254" s="276"/>
      <c r="H254" s="277" t="s">
        <v>1</v>
      </c>
      <c r="I254" s="279"/>
      <c r="J254" s="276"/>
      <c r="K254" s="276"/>
      <c r="L254" s="280"/>
      <c r="M254" s="281"/>
      <c r="N254" s="282"/>
      <c r="O254" s="282"/>
      <c r="P254" s="282"/>
      <c r="Q254" s="282"/>
      <c r="R254" s="282"/>
      <c r="S254" s="282"/>
      <c r="T254" s="28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4" t="s">
        <v>218</v>
      </c>
      <c r="AU254" s="284" t="s">
        <v>88</v>
      </c>
      <c r="AV254" s="15" t="s">
        <v>86</v>
      </c>
      <c r="AW254" s="15" t="s">
        <v>32</v>
      </c>
      <c r="AX254" s="15" t="s">
        <v>78</v>
      </c>
      <c r="AY254" s="284" t="s">
        <v>190</v>
      </c>
    </row>
    <row r="255" s="13" customFormat="1">
      <c r="A255" s="13"/>
      <c r="B255" s="232"/>
      <c r="C255" s="233"/>
      <c r="D255" s="234" t="s">
        <v>218</v>
      </c>
      <c r="E255" s="235" t="s">
        <v>1</v>
      </c>
      <c r="F255" s="236" t="s">
        <v>1975</v>
      </c>
      <c r="G255" s="233"/>
      <c r="H255" s="237">
        <v>7.3200000000000003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218</v>
      </c>
      <c r="AU255" s="243" t="s">
        <v>88</v>
      </c>
      <c r="AV255" s="13" t="s">
        <v>88</v>
      </c>
      <c r="AW255" s="13" t="s">
        <v>32</v>
      </c>
      <c r="AX255" s="13" t="s">
        <v>78</v>
      </c>
      <c r="AY255" s="243" t="s">
        <v>190</v>
      </c>
    </row>
    <row r="256" s="14" customFormat="1">
      <c r="A256" s="14"/>
      <c r="B256" s="244"/>
      <c r="C256" s="245"/>
      <c r="D256" s="234" t="s">
        <v>218</v>
      </c>
      <c r="E256" s="246" t="s">
        <v>1</v>
      </c>
      <c r="F256" s="247" t="s">
        <v>221</v>
      </c>
      <c r="G256" s="245"/>
      <c r="H256" s="248">
        <v>7.3200000000000003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218</v>
      </c>
      <c r="AU256" s="254" t="s">
        <v>88</v>
      </c>
      <c r="AV256" s="14" t="s">
        <v>210</v>
      </c>
      <c r="AW256" s="14" t="s">
        <v>32</v>
      </c>
      <c r="AX256" s="14" t="s">
        <v>86</v>
      </c>
      <c r="AY256" s="254" t="s">
        <v>190</v>
      </c>
    </row>
    <row r="257" s="2" customFormat="1" ht="24.15" customHeight="1">
      <c r="A257" s="39"/>
      <c r="B257" s="40"/>
      <c r="C257" s="219" t="s">
        <v>352</v>
      </c>
      <c r="D257" s="219" t="s">
        <v>193</v>
      </c>
      <c r="E257" s="220" t="s">
        <v>1976</v>
      </c>
      <c r="F257" s="221" t="s">
        <v>1977</v>
      </c>
      <c r="G257" s="222" t="s">
        <v>224</v>
      </c>
      <c r="H257" s="223">
        <v>0.69999999999999996</v>
      </c>
      <c r="I257" s="224"/>
      <c r="J257" s="225">
        <f>ROUND(I257*H257,2)</f>
        <v>0</v>
      </c>
      <c r="K257" s="221" t="s">
        <v>197</v>
      </c>
      <c r="L257" s="45"/>
      <c r="M257" s="226" t="s">
        <v>1</v>
      </c>
      <c r="N257" s="227" t="s">
        <v>43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2.5</v>
      </c>
      <c r="T257" s="229">
        <f>S257*H257</f>
        <v>1.75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210</v>
      </c>
      <c r="AT257" s="230" t="s">
        <v>193</v>
      </c>
      <c r="AU257" s="230" t="s">
        <v>88</v>
      </c>
      <c r="AY257" s="18" t="s">
        <v>190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86</v>
      </c>
      <c r="BK257" s="231">
        <f>ROUND(I257*H257,2)</f>
        <v>0</v>
      </c>
      <c r="BL257" s="18" t="s">
        <v>210</v>
      </c>
      <c r="BM257" s="230" t="s">
        <v>520</v>
      </c>
    </row>
    <row r="258" s="15" customFormat="1">
      <c r="A258" s="15"/>
      <c r="B258" s="275"/>
      <c r="C258" s="276"/>
      <c r="D258" s="234" t="s">
        <v>218</v>
      </c>
      <c r="E258" s="277" t="s">
        <v>1</v>
      </c>
      <c r="F258" s="278" t="s">
        <v>1978</v>
      </c>
      <c r="G258" s="276"/>
      <c r="H258" s="277" t="s">
        <v>1</v>
      </c>
      <c r="I258" s="279"/>
      <c r="J258" s="276"/>
      <c r="K258" s="276"/>
      <c r="L258" s="280"/>
      <c r="M258" s="281"/>
      <c r="N258" s="282"/>
      <c r="O258" s="282"/>
      <c r="P258" s="282"/>
      <c r="Q258" s="282"/>
      <c r="R258" s="282"/>
      <c r="S258" s="282"/>
      <c r="T258" s="28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4" t="s">
        <v>218</v>
      </c>
      <c r="AU258" s="284" t="s">
        <v>88</v>
      </c>
      <c r="AV258" s="15" t="s">
        <v>86</v>
      </c>
      <c r="AW258" s="15" t="s">
        <v>32</v>
      </c>
      <c r="AX258" s="15" t="s">
        <v>78</v>
      </c>
      <c r="AY258" s="284" t="s">
        <v>190</v>
      </c>
    </row>
    <row r="259" s="13" customFormat="1">
      <c r="A259" s="13"/>
      <c r="B259" s="232"/>
      <c r="C259" s="233"/>
      <c r="D259" s="234" t="s">
        <v>218</v>
      </c>
      <c r="E259" s="235" t="s">
        <v>1</v>
      </c>
      <c r="F259" s="236" t="s">
        <v>1979</v>
      </c>
      <c r="G259" s="233"/>
      <c r="H259" s="237">
        <v>0.69999999999999996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218</v>
      </c>
      <c r="AU259" s="243" t="s">
        <v>88</v>
      </c>
      <c r="AV259" s="13" t="s">
        <v>88</v>
      </c>
      <c r="AW259" s="13" t="s">
        <v>32</v>
      </c>
      <c r="AX259" s="13" t="s">
        <v>78</v>
      </c>
      <c r="AY259" s="243" t="s">
        <v>190</v>
      </c>
    </row>
    <row r="260" s="14" customFormat="1">
      <c r="A260" s="14"/>
      <c r="B260" s="244"/>
      <c r="C260" s="245"/>
      <c r="D260" s="234" t="s">
        <v>218</v>
      </c>
      <c r="E260" s="246" t="s">
        <v>1</v>
      </c>
      <c r="F260" s="247" t="s">
        <v>221</v>
      </c>
      <c r="G260" s="245"/>
      <c r="H260" s="248">
        <v>0.69999999999999996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218</v>
      </c>
      <c r="AU260" s="254" t="s">
        <v>88</v>
      </c>
      <c r="AV260" s="14" t="s">
        <v>210</v>
      </c>
      <c r="AW260" s="14" t="s">
        <v>32</v>
      </c>
      <c r="AX260" s="14" t="s">
        <v>86</v>
      </c>
      <c r="AY260" s="254" t="s">
        <v>190</v>
      </c>
    </row>
    <row r="261" s="2" customFormat="1" ht="24.15" customHeight="1">
      <c r="A261" s="39"/>
      <c r="B261" s="40"/>
      <c r="C261" s="219" t="s">
        <v>268</v>
      </c>
      <c r="D261" s="219" t="s">
        <v>193</v>
      </c>
      <c r="E261" s="220" t="s">
        <v>1980</v>
      </c>
      <c r="F261" s="221" t="s">
        <v>1981</v>
      </c>
      <c r="G261" s="222" t="s">
        <v>224</v>
      </c>
      <c r="H261" s="223">
        <v>0.69999999999999996</v>
      </c>
      <c r="I261" s="224"/>
      <c r="J261" s="225">
        <f>ROUND(I261*H261,2)</f>
        <v>0</v>
      </c>
      <c r="K261" s="221" t="s">
        <v>197</v>
      </c>
      <c r="L261" s="45"/>
      <c r="M261" s="226" t="s">
        <v>1</v>
      </c>
      <c r="N261" s="227" t="s">
        <v>43</v>
      </c>
      <c r="O261" s="92"/>
      <c r="P261" s="228">
        <f>O261*H261</f>
        <v>0</v>
      </c>
      <c r="Q261" s="228">
        <v>0.48818</v>
      </c>
      <c r="R261" s="228">
        <f>Q261*H261</f>
        <v>0.34172599999999997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210</v>
      </c>
      <c r="AT261" s="230" t="s">
        <v>193</v>
      </c>
      <c r="AU261" s="230" t="s">
        <v>88</v>
      </c>
      <c r="AY261" s="18" t="s">
        <v>190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86</v>
      </c>
      <c r="BK261" s="231">
        <f>ROUND(I261*H261,2)</f>
        <v>0</v>
      </c>
      <c r="BL261" s="18" t="s">
        <v>210</v>
      </c>
      <c r="BM261" s="230" t="s">
        <v>526</v>
      </c>
    </row>
    <row r="262" s="15" customFormat="1">
      <c r="A262" s="15"/>
      <c r="B262" s="275"/>
      <c r="C262" s="276"/>
      <c r="D262" s="234" t="s">
        <v>218</v>
      </c>
      <c r="E262" s="277" t="s">
        <v>1</v>
      </c>
      <c r="F262" s="278" t="s">
        <v>1982</v>
      </c>
      <c r="G262" s="276"/>
      <c r="H262" s="277" t="s">
        <v>1</v>
      </c>
      <c r="I262" s="279"/>
      <c r="J262" s="276"/>
      <c r="K262" s="276"/>
      <c r="L262" s="280"/>
      <c r="M262" s="281"/>
      <c r="N262" s="282"/>
      <c r="O262" s="282"/>
      <c r="P262" s="282"/>
      <c r="Q262" s="282"/>
      <c r="R262" s="282"/>
      <c r="S262" s="282"/>
      <c r="T262" s="28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4" t="s">
        <v>218</v>
      </c>
      <c r="AU262" s="284" t="s">
        <v>88</v>
      </c>
      <c r="AV262" s="15" t="s">
        <v>86</v>
      </c>
      <c r="AW262" s="15" t="s">
        <v>32</v>
      </c>
      <c r="AX262" s="15" t="s">
        <v>78</v>
      </c>
      <c r="AY262" s="284" t="s">
        <v>190</v>
      </c>
    </row>
    <row r="263" s="13" customFormat="1">
      <c r="A263" s="13"/>
      <c r="B263" s="232"/>
      <c r="C263" s="233"/>
      <c r="D263" s="234" t="s">
        <v>218</v>
      </c>
      <c r="E263" s="235" t="s">
        <v>1</v>
      </c>
      <c r="F263" s="236" t="s">
        <v>1979</v>
      </c>
      <c r="G263" s="233"/>
      <c r="H263" s="237">
        <v>0.69999999999999996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218</v>
      </c>
      <c r="AU263" s="243" t="s">
        <v>88</v>
      </c>
      <c r="AV263" s="13" t="s">
        <v>88</v>
      </c>
      <c r="AW263" s="13" t="s">
        <v>32</v>
      </c>
      <c r="AX263" s="13" t="s">
        <v>78</v>
      </c>
      <c r="AY263" s="243" t="s">
        <v>190</v>
      </c>
    </row>
    <row r="264" s="14" customFormat="1">
      <c r="A264" s="14"/>
      <c r="B264" s="244"/>
      <c r="C264" s="245"/>
      <c r="D264" s="234" t="s">
        <v>218</v>
      </c>
      <c r="E264" s="246" t="s">
        <v>1</v>
      </c>
      <c r="F264" s="247" t="s">
        <v>221</v>
      </c>
      <c r="G264" s="245"/>
      <c r="H264" s="248">
        <v>0.69999999999999996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218</v>
      </c>
      <c r="AU264" s="254" t="s">
        <v>88</v>
      </c>
      <c r="AV264" s="14" t="s">
        <v>210</v>
      </c>
      <c r="AW264" s="14" t="s">
        <v>32</v>
      </c>
      <c r="AX264" s="14" t="s">
        <v>86</v>
      </c>
      <c r="AY264" s="254" t="s">
        <v>190</v>
      </c>
    </row>
    <row r="265" s="12" customFormat="1" ht="22.8" customHeight="1">
      <c r="A265" s="12"/>
      <c r="B265" s="203"/>
      <c r="C265" s="204"/>
      <c r="D265" s="205" t="s">
        <v>77</v>
      </c>
      <c r="E265" s="217" t="s">
        <v>1983</v>
      </c>
      <c r="F265" s="217" t="s">
        <v>1984</v>
      </c>
      <c r="G265" s="204"/>
      <c r="H265" s="204"/>
      <c r="I265" s="207"/>
      <c r="J265" s="218">
        <f>BK265</f>
        <v>0</v>
      </c>
      <c r="K265" s="204"/>
      <c r="L265" s="209"/>
      <c r="M265" s="210"/>
      <c r="N265" s="211"/>
      <c r="O265" s="211"/>
      <c r="P265" s="212">
        <f>SUM(P266:P283)</f>
        <v>0</v>
      </c>
      <c r="Q265" s="211"/>
      <c r="R265" s="212">
        <f>SUM(R266:R283)</f>
        <v>0</v>
      </c>
      <c r="S265" s="211"/>
      <c r="T265" s="213">
        <f>SUM(T266:T283)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4" t="s">
        <v>86</v>
      </c>
      <c r="AT265" s="215" t="s">
        <v>77</v>
      </c>
      <c r="AU265" s="215" t="s">
        <v>86</v>
      </c>
      <c r="AY265" s="214" t="s">
        <v>190</v>
      </c>
      <c r="BK265" s="216">
        <f>SUM(BK266:BK283)</f>
        <v>0</v>
      </c>
    </row>
    <row r="266" s="2" customFormat="1" ht="16.5" customHeight="1">
      <c r="A266" s="39"/>
      <c r="B266" s="40"/>
      <c r="C266" s="219" t="s">
        <v>361</v>
      </c>
      <c r="D266" s="219" t="s">
        <v>193</v>
      </c>
      <c r="E266" s="220" t="s">
        <v>1985</v>
      </c>
      <c r="F266" s="221" t="s">
        <v>1986</v>
      </c>
      <c r="G266" s="222" t="s">
        <v>244</v>
      </c>
      <c r="H266" s="223">
        <v>412.233</v>
      </c>
      <c r="I266" s="224"/>
      <c r="J266" s="225">
        <f>ROUND(I266*H266,2)</f>
        <v>0</v>
      </c>
      <c r="K266" s="221" t="s">
        <v>197</v>
      </c>
      <c r="L266" s="45"/>
      <c r="M266" s="226" t="s">
        <v>1</v>
      </c>
      <c r="N266" s="227" t="s">
        <v>43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210</v>
      </c>
      <c r="AT266" s="230" t="s">
        <v>193</v>
      </c>
      <c r="AU266" s="230" t="s">
        <v>88</v>
      </c>
      <c r="AY266" s="18" t="s">
        <v>190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86</v>
      </c>
      <c r="BK266" s="231">
        <f>ROUND(I266*H266,2)</f>
        <v>0</v>
      </c>
      <c r="BL266" s="18" t="s">
        <v>210</v>
      </c>
      <c r="BM266" s="230" t="s">
        <v>1987</v>
      </c>
    </row>
    <row r="267" s="13" customFormat="1">
      <c r="A267" s="13"/>
      <c r="B267" s="232"/>
      <c r="C267" s="233"/>
      <c r="D267" s="234" t="s">
        <v>218</v>
      </c>
      <c r="E267" s="235" t="s">
        <v>1</v>
      </c>
      <c r="F267" s="236" t="s">
        <v>1988</v>
      </c>
      <c r="G267" s="233"/>
      <c r="H267" s="237">
        <v>412.233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218</v>
      </c>
      <c r="AU267" s="243" t="s">
        <v>88</v>
      </c>
      <c r="AV267" s="13" t="s">
        <v>88</v>
      </c>
      <c r="AW267" s="13" t="s">
        <v>32</v>
      </c>
      <c r="AX267" s="13" t="s">
        <v>78</v>
      </c>
      <c r="AY267" s="243" t="s">
        <v>190</v>
      </c>
    </row>
    <row r="268" s="14" customFormat="1">
      <c r="A268" s="14"/>
      <c r="B268" s="244"/>
      <c r="C268" s="245"/>
      <c r="D268" s="234" t="s">
        <v>218</v>
      </c>
      <c r="E268" s="246" t="s">
        <v>1</v>
      </c>
      <c r="F268" s="247" t="s">
        <v>221</v>
      </c>
      <c r="G268" s="245"/>
      <c r="H268" s="248">
        <v>412.233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218</v>
      </c>
      <c r="AU268" s="254" t="s">
        <v>88</v>
      </c>
      <c r="AV268" s="14" t="s">
        <v>210</v>
      </c>
      <c r="AW268" s="14" t="s">
        <v>32</v>
      </c>
      <c r="AX268" s="14" t="s">
        <v>86</v>
      </c>
      <c r="AY268" s="254" t="s">
        <v>190</v>
      </c>
    </row>
    <row r="269" s="2" customFormat="1" ht="33" customHeight="1">
      <c r="A269" s="39"/>
      <c r="B269" s="40"/>
      <c r="C269" s="219" t="s">
        <v>365</v>
      </c>
      <c r="D269" s="219" t="s">
        <v>193</v>
      </c>
      <c r="E269" s="220" t="s">
        <v>1989</v>
      </c>
      <c r="F269" s="221" t="s">
        <v>1990</v>
      </c>
      <c r="G269" s="222" t="s">
        <v>244</v>
      </c>
      <c r="H269" s="223">
        <v>25.387</v>
      </c>
      <c r="I269" s="224"/>
      <c r="J269" s="225">
        <f>ROUND(I269*H269,2)</f>
        <v>0</v>
      </c>
      <c r="K269" s="221" t="s">
        <v>197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210</v>
      </c>
      <c r="AT269" s="230" t="s">
        <v>193</v>
      </c>
      <c r="AU269" s="230" t="s">
        <v>88</v>
      </c>
      <c r="AY269" s="18" t="s">
        <v>190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210</v>
      </c>
      <c r="BM269" s="230" t="s">
        <v>535</v>
      </c>
    </row>
    <row r="270" s="13" customFormat="1">
      <c r="A270" s="13"/>
      <c r="B270" s="232"/>
      <c r="C270" s="233"/>
      <c r="D270" s="234" t="s">
        <v>218</v>
      </c>
      <c r="E270" s="235" t="s">
        <v>1</v>
      </c>
      <c r="F270" s="236" t="s">
        <v>1991</v>
      </c>
      <c r="G270" s="233"/>
      <c r="H270" s="237">
        <v>25.387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218</v>
      </c>
      <c r="AU270" s="243" t="s">
        <v>88</v>
      </c>
      <c r="AV270" s="13" t="s">
        <v>88</v>
      </c>
      <c r="AW270" s="13" t="s">
        <v>32</v>
      </c>
      <c r="AX270" s="13" t="s">
        <v>86</v>
      </c>
      <c r="AY270" s="243" t="s">
        <v>190</v>
      </c>
    </row>
    <row r="271" s="2" customFormat="1" ht="44.25" customHeight="1">
      <c r="A271" s="39"/>
      <c r="B271" s="40"/>
      <c r="C271" s="219" t="s">
        <v>371</v>
      </c>
      <c r="D271" s="219" t="s">
        <v>193</v>
      </c>
      <c r="E271" s="220" t="s">
        <v>261</v>
      </c>
      <c r="F271" s="221" t="s">
        <v>262</v>
      </c>
      <c r="G271" s="222" t="s">
        <v>244</v>
      </c>
      <c r="H271" s="223">
        <v>304.77600000000001</v>
      </c>
      <c r="I271" s="224"/>
      <c r="J271" s="225">
        <f>ROUND(I271*H271,2)</f>
        <v>0</v>
      </c>
      <c r="K271" s="221" t="s">
        <v>197</v>
      </c>
      <c r="L271" s="45"/>
      <c r="M271" s="226" t="s">
        <v>1</v>
      </c>
      <c r="N271" s="227" t="s">
        <v>43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210</v>
      </c>
      <c r="AT271" s="230" t="s">
        <v>193</v>
      </c>
      <c r="AU271" s="230" t="s">
        <v>88</v>
      </c>
      <c r="AY271" s="18" t="s">
        <v>190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86</v>
      </c>
      <c r="BK271" s="231">
        <f>ROUND(I271*H271,2)</f>
        <v>0</v>
      </c>
      <c r="BL271" s="18" t="s">
        <v>210</v>
      </c>
      <c r="BM271" s="230" t="s">
        <v>543</v>
      </c>
    </row>
    <row r="272" s="13" customFormat="1">
      <c r="A272" s="13"/>
      <c r="B272" s="232"/>
      <c r="C272" s="233"/>
      <c r="D272" s="234" t="s">
        <v>218</v>
      </c>
      <c r="E272" s="235" t="s">
        <v>1</v>
      </c>
      <c r="F272" s="236" t="s">
        <v>1992</v>
      </c>
      <c r="G272" s="233"/>
      <c r="H272" s="237">
        <v>303.02600000000001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218</v>
      </c>
      <c r="AU272" s="243" t="s">
        <v>88</v>
      </c>
      <c r="AV272" s="13" t="s">
        <v>88</v>
      </c>
      <c r="AW272" s="13" t="s">
        <v>32</v>
      </c>
      <c r="AX272" s="13" t="s">
        <v>78</v>
      </c>
      <c r="AY272" s="243" t="s">
        <v>190</v>
      </c>
    </row>
    <row r="273" s="13" customFormat="1">
      <c r="A273" s="13"/>
      <c r="B273" s="232"/>
      <c r="C273" s="233"/>
      <c r="D273" s="234" t="s">
        <v>218</v>
      </c>
      <c r="E273" s="235" t="s">
        <v>1</v>
      </c>
      <c r="F273" s="236" t="s">
        <v>1993</v>
      </c>
      <c r="G273" s="233"/>
      <c r="H273" s="237">
        <v>1.75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218</v>
      </c>
      <c r="AU273" s="243" t="s">
        <v>88</v>
      </c>
      <c r="AV273" s="13" t="s">
        <v>88</v>
      </c>
      <c r="AW273" s="13" t="s">
        <v>32</v>
      </c>
      <c r="AX273" s="13" t="s">
        <v>78</v>
      </c>
      <c r="AY273" s="243" t="s">
        <v>190</v>
      </c>
    </row>
    <row r="274" s="14" customFormat="1">
      <c r="A274" s="14"/>
      <c r="B274" s="244"/>
      <c r="C274" s="245"/>
      <c r="D274" s="234" t="s">
        <v>218</v>
      </c>
      <c r="E274" s="246" t="s">
        <v>1</v>
      </c>
      <c r="F274" s="247" t="s">
        <v>221</v>
      </c>
      <c r="G274" s="245"/>
      <c r="H274" s="248">
        <v>304.77600000000001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218</v>
      </c>
      <c r="AU274" s="254" t="s">
        <v>88</v>
      </c>
      <c r="AV274" s="14" t="s">
        <v>210</v>
      </c>
      <c r="AW274" s="14" t="s">
        <v>32</v>
      </c>
      <c r="AX274" s="14" t="s">
        <v>86</v>
      </c>
      <c r="AY274" s="254" t="s">
        <v>190</v>
      </c>
    </row>
    <row r="275" s="2" customFormat="1" ht="37.8" customHeight="1">
      <c r="A275" s="39"/>
      <c r="B275" s="40"/>
      <c r="C275" s="219" t="s">
        <v>274</v>
      </c>
      <c r="D275" s="219" t="s">
        <v>193</v>
      </c>
      <c r="E275" s="220" t="s">
        <v>1994</v>
      </c>
      <c r="F275" s="221" t="s">
        <v>1995</v>
      </c>
      <c r="G275" s="222" t="s">
        <v>244</v>
      </c>
      <c r="H275" s="223">
        <v>63.941000000000002</v>
      </c>
      <c r="I275" s="224"/>
      <c r="J275" s="225">
        <f>ROUND(I275*H275,2)</f>
        <v>0</v>
      </c>
      <c r="K275" s="221" t="s">
        <v>197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210</v>
      </c>
      <c r="AT275" s="230" t="s">
        <v>193</v>
      </c>
      <c r="AU275" s="230" t="s">
        <v>88</v>
      </c>
      <c r="AY275" s="18" t="s">
        <v>190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86</v>
      </c>
      <c r="BK275" s="231">
        <f>ROUND(I275*H275,2)</f>
        <v>0</v>
      </c>
      <c r="BL275" s="18" t="s">
        <v>210</v>
      </c>
      <c r="BM275" s="230" t="s">
        <v>1996</v>
      </c>
    </row>
    <row r="276" s="13" customFormat="1">
      <c r="A276" s="13"/>
      <c r="B276" s="232"/>
      <c r="C276" s="233"/>
      <c r="D276" s="234" t="s">
        <v>218</v>
      </c>
      <c r="E276" s="235" t="s">
        <v>1</v>
      </c>
      <c r="F276" s="236" t="s">
        <v>1997</v>
      </c>
      <c r="G276" s="233"/>
      <c r="H276" s="237">
        <v>63.941000000000002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218</v>
      </c>
      <c r="AU276" s="243" t="s">
        <v>88</v>
      </c>
      <c r="AV276" s="13" t="s">
        <v>88</v>
      </c>
      <c r="AW276" s="13" t="s">
        <v>32</v>
      </c>
      <c r="AX276" s="13" t="s">
        <v>86</v>
      </c>
      <c r="AY276" s="243" t="s">
        <v>190</v>
      </c>
    </row>
    <row r="277" s="2" customFormat="1" ht="21.75" customHeight="1">
      <c r="A277" s="39"/>
      <c r="B277" s="40"/>
      <c r="C277" s="219" t="s">
        <v>379</v>
      </c>
      <c r="D277" s="219" t="s">
        <v>193</v>
      </c>
      <c r="E277" s="220" t="s">
        <v>1998</v>
      </c>
      <c r="F277" s="221" t="s">
        <v>1999</v>
      </c>
      <c r="G277" s="222" t="s">
        <v>244</v>
      </c>
      <c r="H277" s="223">
        <v>91.078999999999994</v>
      </c>
      <c r="I277" s="224"/>
      <c r="J277" s="225">
        <f>ROUND(I277*H277,2)</f>
        <v>0</v>
      </c>
      <c r="K277" s="221" t="s">
        <v>197</v>
      </c>
      <c r="L277" s="45"/>
      <c r="M277" s="226" t="s">
        <v>1</v>
      </c>
      <c r="N277" s="227" t="s">
        <v>43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210</v>
      </c>
      <c r="AT277" s="230" t="s">
        <v>193</v>
      </c>
      <c r="AU277" s="230" t="s">
        <v>88</v>
      </c>
      <c r="AY277" s="18" t="s">
        <v>190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86</v>
      </c>
      <c r="BK277" s="231">
        <f>ROUND(I277*H277,2)</f>
        <v>0</v>
      </c>
      <c r="BL277" s="18" t="s">
        <v>210</v>
      </c>
      <c r="BM277" s="230" t="s">
        <v>551</v>
      </c>
    </row>
    <row r="278" s="13" customFormat="1">
      <c r="A278" s="13"/>
      <c r="B278" s="232"/>
      <c r="C278" s="233"/>
      <c r="D278" s="234" t="s">
        <v>218</v>
      </c>
      <c r="E278" s="235" t="s">
        <v>1</v>
      </c>
      <c r="F278" s="236" t="s">
        <v>2000</v>
      </c>
      <c r="G278" s="233"/>
      <c r="H278" s="237">
        <v>91.078999999999994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218</v>
      </c>
      <c r="AU278" s="243" t="s">
        <v>88</v>
      </c>
      <c r="AV278" s="13" t="s">
        <v>88</v>
      </c>
      <c r="AW278" s="13" t="s">
        <v>32</v>
      </c>
      <c r="AX278" s="13" t="s">
        <v>86</v>
      </c>
      <c r="AY278" s="243" t="s">
        <v>190</v>
      </c>
    </row>
    <row r="279" s="2" customFormat="1" ht="24.15" customHeight="1">
      <c r="A279" s="39"/>
      <c r="B279" s="40"/>
      <c r="C279" s="219" t="s">
        <v>385</v>
      </c>
      <c r="D279" s="219" t="s">
        <v>193</v>
      </c>
      <c r="E279" s="220" t="s">
        <v>2001</v>
      </c>
      <c r="F279" s="221" t="s">
        <v>2002</v>
      </c>
      <c r="G279" s="222" t="s">
        <v>244</v>
      </c>
      <c r="H279" s="223">
        <v>1275.106</v>
      </c>
      <c r="I279" s="224"/>
      <c r="J279" s="225">
        <f>ROUND(I279*H279,2)</f>
        <v>0</v>
      </c>
      <c r="K279" s="221" t="s">
        <v>197</v>
      </c>
      <c r="L279" s="45"/>
      <c r="M279" s="226" t="s">
        <v>1</v>
      </c>
      <c r="N279" s="227" t="s">
        <v>43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210</v>
      </c>
      <c r="AT279" s="230" t="s">
        <v>193</v>
      </c>
      <c r="AU279" s="230" t="s">
        <v>88</v>
      </c>
      <c r="AY279" s="18" t="s">
        <v>190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86</v>
      </c>
      <c r="BK279" s="231">
        <f>ROUND(I279*H279,2)</f>
        <v>0</v>
      </c>
      <c r="BL279" s="18" t="s">
        <v>210</v>
      </c>
      <c r="BM279" s="230" t="s">
        <v>560</v>
      </c>
    </row>
    <row r="280" s="13" customFormat="1">
      <c r="A280" s="13"/>
      <c r="B280" s="232"/>
      <c r="C280" s="233"/>
      <c r="D280" s="234" t="s">
        <v>218</v>
      </c>
      <c r="E280" s="235" t="s">
        <v>1</v>
      </c>
      <c r="F280" s="236" t="s">
        <v>2003</v>
      </c>
      <c r="G280" s="233"/>
      <c r="H280" s="237">
        <v>1275.106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218</v>
      </c>
      <c r="AU280" s="243" t="s">
        <v>88</v>
      </c>
      <c r="AV280" s="13" t="s">
        <v>88</v>
      </c>
      <c r="AW280" s="13" t="s">
        <v>32</v>
      </c>
      <c r="AX280" s="13" t="s">
        <v>78</v>
      </c>
      <c r="AY280" s="243" t="s">
        <v>190</v>
      </c>
    </row>
    <row r="281" s="14" customFormat="1">
      <c r="A281" s="14"/>
      <c r="B281" s="244"/>
      <c r="C281" s="245"/>
      <c r="D281" s="234" t="s">
        <v>218</v>
      </c>
      <c r="E281" s="246" t="s">
        <v>1</v>
      </c>
      <c r="F281" s="247" t="s">
        <v>221</v>
      </c>
      <c r="G281" s="245"/>
      <c r="H281" s="248">
        <v>1275.106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218</v>
      </c>
      <c r="AU281" s="254" t="s">
        <v>88</v>
      </c>
      <c r="AV281" s="14" t="s">
        <v>210</v>
      </c>
      <c r="AW281" s="14" t="s">
        <v>32</v>
      </c>
      <c r="AX281" s="14" t="s">
        <v>86</v>
      </c>
      <c r="AY281" s="254" t="s">
        <v>190</v>
      </c>
    </row>
    <row r="282" s="2" customFormat="1" ht="24.15" customHeight="1">
      <c r="A282" s="39"/>
      <c r="B282" s="40"/>
      <c r="C282" s="219" t="s">
        <v>392</v>
      </c>
      <c r="D282" s="219" t="s">
        <v>193</v>
      </c>
      <c r="E282" s="220" t="s">
        <v>2004</v>
      </c>
      <c r="F282" s="221" t="s">
        <v>2005</v>
      </c>
      <c r="G282" s="222" t="s">
        <v>244</v>
      </c>
      <c r="H282" s="223">
        <v>91.078999999999994</v>
      </c>
      <c r="I282" s="224"/>
      <c r="J282" s="225">
        <f>ROUND(I282*H282,2)</f>
        <v>0</v>
      </c>
      <c r="K282" s="221" t="s">
        <v>197</v>
      </c>
      <c r="L282" s="45"/>
      <c r="M282" s="226" t="s">
        <v>1</v>
      </c>
      <c r="N282" s="227" t="s">
        <v>43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210</v>
      </c>
      <c r="AT282" s="230" t="s">
        <v>193</v>
      </c>
      <c r="AU282" s="230" t="s">
        <v>88</v>
      </c>
      <c r="AY282" s="18" t="s">
        <v>190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86</v>
      </c>
      <c r="BK282" s="231">
        <f>ROUND(I282*H282,2)</f>
        <v>0</v>
      </c>
      <c r="BL282" s="18" t="s">
        <v>210</v>
      </c>
      <c r="BM282" s="230" t="s">
        <v>566</v>
      </c>
    </row>
    <row r="283" s="13" customFormat="1">
      <c r="A283" s="13"/>
      <c r="B283" s="232"/>
      <c r="C283" s="233"/>
      <c r="D283" s="234" t="s">
        <v>218</v>
      </c>
      <c r="E283" s="235" t="s">
        <v>1</v>
      </c>
      <c r="F283" s="236" t="s">
        <v>2000</v>
      </c>
      <c r="G283" s="233"/>
      <c r="H283" s="237">
        <v>91.078999999999994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218</v>
      </c>
      <c r="AU283" s="243" t="s">
        <v>88</v>
      </c>
      <c r="AV283" s="13" t="s">
        <v>88</v>
      </c>
      <c r="AW283" s="13" t="s">
        <v>32</v>
      </c>
      <c r="AX283" s="13" t="s">
        <v>86</v>
      </c>
      <c r="AY283" s="243" t="s">
        <v>190</v>
      </c>
    </row>
    <row r="284" s="12" customFormat="1" ht="22.8" customHeight="1">
      <c r="A284" s="12"/>
      <c r="B284" s="203"/>
      <c r="C284" s="204"/>
      <c r="D284" s="205" t="s">
        <v>77</v>
      </c>
      <c r="E284" s="217" t="s">
        <v>1638</v>
      </c>
      <c r="F284" s="217" t="s">
        <v>1639</v>
      </c>
      <c r="G284" s="204"/>
      <c r="H284" s="204"/>
      <c r="I284" s="207"/>
      <c r="J284" s="218">
        <f>BK284</f>
        <v>0</v>
      </c>
      <c r="K284" s="204"/>
      <c r="L284" s="209"/>
      <c r="M284" s="210"/>
      <c r="N284" s="211"/>
      <c r="O284" s="211"/>
      <c r="P284" s="212">
        <f>P285</f>
        <v>0</v>
      </c>
      <c r="Q284" s="211"/>
      <c r="R284" s="212">
        <f>R285</f>
        <v>0</v>
      </c>
      <c r="S284" s="211"/>
      <c r="T284" s="213">
        <f>T285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86</v>
      </c>
      <c r="AT284" s="215" t="s">
        <v>77</v>
      </c>
      <c r="AU284" s="215" t="s">
        <v>86</v>
      </c>
      <c r="AY284" s="214" t="s">
        <v>190</v>
      </c>
      <c r="BK284" s="216">
        <f>BK285</f>
        <v>0</v>
      </c>
    </row>
    <row r="285" s="2" customFormat="1" ht="24.15" customHeight="1">
      <c r="A285" s="39"/>
      <c r="B285" s="40"/>
      <c r="C285" s="219" t="s">
        <v>396</v>
      </c>
      <c r="D285" s="219" t="s">
        <v>193</v>
      </c>
      <c r="E285" s="220" t="s">
        <v>386</v>
      </c>
      <c r="F285" s="221" t="s">
        <v>387</v>
      </c>
      <c r="G285" s="222" t="s">
        <v>244</v>
      </c>
      <c r="H285" s="223">
        <v>251.80600000000001</v>
      </c>
      <c r="I285" s="224"/>
      <c r="J285" s="225">
        <f>ROUND(I285*H285,2)</f>
        <v>0</v>
      </c>
      <c r="K285" s="221" t="s">
        <v>197</v>
      </c>
      <c r="L285" s="45"/>
      <c r="M285" s="226" t="s">
        <v>1</v>
      </c>
      <c r="N285" s="227" t="s">
        <v>43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210</v>
      </c>
      <c r="AT285" s="230" t="s">
        <v>193</v>
      </c>
      <c r="AU285" s="230" t="s">
        <v>88</v>
      </c>
      <c r="AY285" s="18" t="s">
        <v>190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86</v>
      </c>
      <c r="BK285" s="231">
        <f>ROUND(I285*H285,2)</f>
        <v>0</v>
      </c>
      <c r="BL285" s="18" t="s">
        <v>210</v>
      </c>
      <c r="BM285" s="230" t="s">
        <v>583</v>
      </c>
    </row>
    <row r="286" s="12" customFormat="1" ht="25.92" customHeight="1">
      <c r="A286" s="12"/>
      <c r="B286" s="203"/>
      <c r="C286" s="204"/>
      <c r="D286" s="205" t="s">
        <v>77</v>
      </c>
      <c r="E286" s="206" t="s">
        <v>620</v>
      </c>
      <c r="F286" s="206" t="s">
        <v>2006</v>
      </c>
      <c r="G286" s="204"/>
      <c r="H286" s="204"/>
      <c r="I286" s="207"/>
      <c r="J286" s="208">
        <f>BK286</f>
        <v>0</v>
      </c>
      <c r="K286" s="204"/>
      <c r="L286" s="209"/>
      <c r="M286" s="210"/>
      <c r="N286" s="211"/>
      <c r="O286" s="211"/>
      <c r="P286" s="212">
        <f>SUM(P287:P294)</f>
        <v>0</v>
      </c>
      <c r="Q286" s="211"/>
      <c r="R286" s="212">
        <f>SUM(R287:R294)</f>
        <v>0.0063189000000000006</v>
      </c>
      <c r="S286" s="211"/>
      <c r="T286" s="213">
        <f>SUM(T287:T294)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88</v>
      </c>
      <c r="AT286" s="215" t="s">
        <v>77</v>
      </c>
      <c r="AU286" s="215" t="s">
        <v>78</v>
      </c>
      <c r="AY286" s="214" t="s">
        <v>190</v>
      </c>
      <c r="BK286" s="216">
        <f>SUM(BK287:BK294)</f>
        <v>0</v>
      </c>
    </row>
    <row r="287" s="2" customFormat="1" ht="24.15" customHeight="1">
      <c r="A287" s="39"/>
      <c r="B287" s="40"/>
      <c r="C287" s="219" t="s">
        <v>399</v>
      </c>
      <c r="D287" s="219" t="s">
        <v>193</v>
      </c>
      <c r="E287" s="220" t="s">
        <v>527</v>
      </c>
      <c r="F287" s="221" t="s">
        <v>528</v>
      </c>
      <c r="G287" s="222" t="s">
        <v>292</v>
      </c>
      <c r="H287" s="223">
        <v>30.09</v>
      </c>
      <c r="I287" s="224"/>
      <c r="J287" s="225">
        <f>ROUND(I287*H287,2)</f>
        <v>0</v>
      </c>
      <c r="K287" s="221" t="s">
        <v>197</v>
      </c>
      <c r="L287" s="45"/>
      <c r="M287" s="226" t="s">
        <v>1</v>
      </c>
      <c r="N287" s="227" t="s">
        <v>43</v>
      </c>
      <c r="O287" s="92"/>
      <c r="P287" s="228">
        <f>O287*H287</f>
        <v>0</v>
      </c>
      <c r="Q287" s="228">
        <v>0.00021000000000000001</v>
      </c>
      <c r="R287" s="228">
        <f>Q287*H287</f>
        <v>0.0063189000000000006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198</v>
      </c>
      <c r="AT287" s="230" t="s">
        <v>193</v>
      </c>
      <c r="AU287" s="230" t="s">
        <v>86</v>
      </c>
      <c r="AY287" s="18" t="s">
        <v>190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86</v>
      </c>
      <c r="BK287" s="231">
        <f>ROUND(I287*H287,2)</f>
        <v>0</v>
      </c>
      <c r="BL287" s="18" t="s">
        <v>198</v>
      </c>
      <c r="BM287" s="230" t="s">
        <v>592</v>
      </c>
    </row>
    <row r="288" s="15" customFormat="1">
      <c r="A288" s="15"/>
      <c r="B288" s="275"/>
      <c r="C288" s="276"/>
      <c r="D288" s="234" t="s">
        <v>218</v>
      </c>
      <c r="E288" s="277" t="s">
        <v>1</v>
      </c>
      <c r="F288" s="278" t="s">
        <v>2007</v>
      </c>
      <c r="G288" s="276"/>
      <c r="H288" s="277" t="s">
        <v>1</v>
      </c>
      <c r="I288" s="279"/>
      <c r="J288" s="276"/>
      <c r="K288" s="276"/>
      <c r="L288" s="280"/>
      <c r="M288" s="281"/>
      <c r="N288" s="282"/>
      <c r="O288" s="282"/>
      <c r="P288" s="282"/>
      <c r="Q288" s="282"/>
      <c r="R288" s="282"/>
      <c r="S288" s="282"/>
      <c r="T288" s="283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84" t="s">
        <v>218</v>
      </c>
      <c r="AU288" s="284" t="s">
        <v>86</v>
      </c>
      <c r="AV288" s="15" t="s">
        <v>86</v>
      </c>
      <c r="AW288" s="15" t="s">
        <v>32</v>
      </c>
      <c r="AX288" s="15" t="s">
        <v>78</v>
      </c>
      <c r="AY288" s="284" t="s">
        <v>190</v>
      </c>
    </row>
    <row r="289" s="15" customFormat="1">
      <c r="A289" s="15"/>
      <c r="B289" s="275"/>
      <c r="C289" s="276"/>
      <c r="D289" s="234" t="s">
        <v>218</v>
      </c>
      <c r="E289" s="277" t="s">
        <v>1</v>
      </c>
      <c r="F289" s="278" t="s">
        <v>1948</v>
      </c>
      <c r="G289" s="276"/>
      <c r="H289" s="277" t="s">
        <v>1</v>
      </c>
      <c r="I289" s="279"/>
      <c r="J289" s="276"/>
      <c r="K289" s="276"/>
      <c r="L289" s="280"/>
      <c r="M289" s="281"/>
      <c r="N289" s="282"/>
      <c r="O289" s="282"/>
      <c r="P289" s="282"/>
      <c r="Q289" s="282"/>
      <c r="R289" s="282"/>
      <c r="S289" s="282"/>
      <c r="T289" s="28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4" t="s">
        <v>218</v>
      </c>
      <c r="AU289" s="284" t="s">
        <v>86</v>
      </c>
      <c r="AV289" s="15" t="s">
        <v>86</v>
      </c>
      <c r="AW289" s="15" t="s">
        <v>32</v>
      </c>
      <c r="AX289" s="15" t="s">
        <v>78</v>
      </c>
      <c r="AY289" s="284" t="s">
        <v>190</v>
      </c>
    </row>
    <row r="290" s="13" customFormat="1">
      <c r="A290" s="13"/>
      <c r="B290" s="232"/>
      <c r="C290" s="233"/>
      <c r="D290" s="234" t="s">
        <v>218</v>
      </c>
      <c r="E290" s="235" t="s">
        <v>1</v>
      </c>
      <c r="F290" s="236" t="s">
        <v>2008</v>
      </c>
      <c r="G290" s="233"/>
      <c r="H290" s="237">
        <v>22.5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218</v>
      </c>
      <c r="AU290" s="243" t="s">
        <v>86</v>
      </c>
      <c r="AV290" s="13" t="s">
        <v>88</v>
      </c>
      <c r="AW290" s="13" t="s">
        <v>32</v>
      </c>
      <c r="AX290" s="13" t="s">
        <v>78</v>
      </c>
      <c r="AY290" s="243" t="s">
        <v>190</v>
      </c>
    </row>
    <row r="291" s="15" customFormat="1">
      <c r="A291" s="15"/>
      <c r="B291" s="275"/>
      <c r="C291" s="276"/>
      <c r="D291" s="234" t="s">
        <v>218</v>
      </c>
      <c r="E291" s="277" t="s">
        <v>1</v>
      </c>
      <c r="F291" s="278" t="s">
        <v>1950</v>
      </c>
      <c r="G291" s="276"/>
      <c r="H291" s="277" t="s">
        <v>1</v>
      </c>
      <c r="I291" s="279"/>
      <c r="J291" s="276"/>
      <c r="K291" s="276"/>
      <c r="L291" s="280"/>
      <c r="M291" s="281"/>
      <c r="N291" s="282"/>
      <c r="O291" s="282"/>
      <c r="P291" s="282"/>
      <c r="Q291" s="282"/>
      <c r="R291" s="282"/>
      <c r="S291" s="282"/>
      <c r="T291" s="28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84" t="s">
        <v>218</v>
      </c>
      <c r="AU291" s="284" t="s">
        <v>86</v>
      </c>
      <c r="AV291" s="15" t="s">
        <v>86</v>
      </c>
      <c r="AW291" s="15" t="s">
        <v>32</v>
      </c>
      <c r="AX291" s="15" t="s">
        <v>78</v>
      </c>
      <c r="AY291" s="284" t="s">
        <v>190</v>
      </c>
    </row>
    <row r="292" s="13" customFormat="1">
      <c r="A292" s="13"/>
      <c r="B292" s="232"/>
      <c r="C292" s="233"/>
      <c r="D292" s="234" t="s">
        <v>218</v>
      </c>
      <c r="E292" s="235" t="s">
        <v>1</v>
      </c>
      <c r="F292" s="236" t="s">
        <v>2009</v>
      </c>
      <c r="G292" s="233"/>
      <c r="H292" s="237">
        <v>3.6299999999999999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218</v>
      </c>
      <c r="AU292" s="243" t="s">
        <v>86</v>
      </c>
      <c r="AV292" s="13" t="s">
        <v>88</v>
      </c>
      <c r="AW292" s="13" t="s">
        <v>32</v>
      </c>
      <c r="AX292" s="13" t="s">
        <v>78</v>
      </c>
      <c r="AY292" s="243" t="s">
        <v>190</v>
      </c>
    </row>
    <row r="293" s="13" customFormat="1">
      <c r="A293" s="13"/>
      <c r="B293" s="232"/>
      <c r="C293" s="233"/>
      <c r="D293" s="234" t="s">
        <v>218</v>
      </c>
      <c r="E293" s="235" t="s">
        <v>1</v>
      </c>
      <c r="F293" s="236" t="s">
        <v>1952</v>
      </c>
      <c r="G293" s="233"/>
      <c r="H293" s="237">
        <v>3.96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218</v>
      </c>
      <c r="AU293" s="243" t="s">
        <v>86</v>
      </c>
      <c r="AV293" s="13" t="s">
        <v>88</v>
      </c>
      <c r="AW293" s="13" t="s">
        <v>32</v>
      </c>
      <c r="AX293" s="13" t="s">
        <v>78</v>
      </c>
      <c r="AY293" s="243" t="s">
        <v>190</v>
      </c>
    </row>
    <row r="294" s="14" customFormat="1">
      <c r="A294" s="14"/>
      <c r="B294" s="244"/>
      <c r="C294" s="245"/>
      <c r="D294" s="234" t="s">
        <v>218</v>
      </c>
      <c r="E294" s="246" t="s">
        <v>1</v>
      </c>
      <c r="F294" s="247" t="s">
        <v>221</v>
      </c>
      <c r="G294" s="245"/>
      <c r="H294" s="248">
        <v>30.09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4" t="s">
        <v>218</v>
      </c>
      <c r="AU294" s="254" t="s">
        <v>86</v>
      </c>
      <c r="AV294" s="14" t="s">
        <v>210</v>
      </c>
      <c r="AW294" s="14" t="s">
        <v>32</v>
      </c>
      <c r="AX294" s="14" t="s">
        <v>86</v>
      </c>
      <c r="AY294" s="254" t="s">
        <v>190</v>
      </c>
    </row>
    <row r="295" s="12" customFormat="1" ht="25.92" customHeight="1">
      <c r="A295" s="12"/>
      <c r="B295" s="203"/>
      <c r="C295" s="204"/>
      <c r="D295" s="205" t="s">
        <v>77</v>
      </c>
      <c r="E295" s="206" t="s">
        <v>1810</v>
      </c>
      <c r="F295" s="206" t="s">
        <v>1811</v>
      </c>
      <c r="G295" s="204"/>
      <c r="H295" s="204"/>
      <c r="I295" s="207"/>
      <c r="J295" s="208">
        <f>BK295</f>
        <v>0</v>
      </c>
      <c r="K295" s="204"/>
      <c r="L295" s="209"/>
      <c r="M295" s="210"/>
      <c r="N295" s="211"/>
      <c r="O295" s="211"/>
      <c r="P295" s="212">
        <f>P296</f>
        <v>0</v>
      </c>
      <c r="Q295" s="211"/>
      <c r="R295" s="212">
        <f>R296</f>
        <v>0.11770530000000001</v>
      </c>
      <c r="S295" s="211"/>
      <c r="T295" s="213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88</v>
      </c>
      <c r="AT295" s="215" t="s">
        <v>77</v>
      </c>
      <c r="AU295" s="215" t="s">
        <v>78</v>
      </c>
      <c r="AY295" s="214" t="s">
        <v>190</v>
      </c>
      <c r="BK295" s="216">
        <f>BK296</f>
        <v>0</v>
      </c>
    </row>
    <row r="296" s="12" customFormat="1" ht="22.8" customHeight="1">
      <c r="A296" s="12"/>
      <c r="B296" s="203"/>
      <c r="C296" s="204"/>
      <c r="D296" s="205" t="s">
        <v>77</v>
      </c>
      <c r="E296" s="217" t="s">
        <v>343</v>
      </c>
      <c r="F296" s="217" t="s">
        <v>2010</v>
      </c>
      <c r="G296" s="204"/>
      <c r="H296" s="204"/>
      <c r="I296" s="207"/>
      <c r="J296" s="218">
        <f>BK296</f>
        <v>0</v>
      </c>
      <c r="K296" s="204"/>
      <c r="L296" s="209"/>
      <c r="M296" s="210"/>
      <c r="N296" s="211"/>
      <c r="O296" s="211"/>
      <c r="P296" s="212">
        <f>SUM(P297:P325)</f>
        <v>0</v>
      </c>
      <c r="Q296" s="211"/>
      <c r="R296" s="212">
        <f>SUM(R297:R325)</f>
        <v>0.11770530000000001</v>
      </c>
      <c r="S296" s="211"/>
      <c r="T296" s="213">
        <f>SUM(T297:T325)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4" t="s">
        <v>88</v>
      </c>
      <c r="AT296" s="215" t="s">
        <v>77</v>
      </c>
      <c r="AU296" s="215" t="s">
        <v>86</v>
      </c>
      <c r="AY296" s="214" t="s">
        <v>190</v>
      </c>
      <c r="BK296" s="216">
        <f>SUM(BK297:BK325)</f>
        <v>0</v>
      </c>
    </row>
    <row r="297" s="2" customFormat="1" ht="24.15" customHeight="1">
      <c r="A297" s="39"/>
      <c r="B297" s="40"/>
      <c r="C297" s="219" t="s">
        <v>404</v>
      </c>
      <c r="D297" s="219" t="s">
        <v>193</v>
      </c>
      <c r="E297" s="220" t="s">
        <v>561</v>
      </c>
      <c r="F297" s="221" t="s">
        <v>562</v>
      </c>
      <c r="G297" s="222" t="s">
        <v>292</v>
      </c>
      <c r="H297" s="223">
        <v>6.5999999999999996</v>
      </c>
      <c r="I297" s="224"/>
      <c r="J297" s="225">
        <f>ROUND(I297*H297,2)</f>
        <v>0</v>
      </c>
      <c r="K297" s="221" t="s">
        <v>197</v>
      </c>
      <c r="L297" s="45"/>
      <c r="M297" s="226" t="s">
        <v>1</v>
      </c>
      <c r="N297" s="227" t="s">
        <v>43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198</v>
      </c>
      <c r="AT297" s="230" t="s">
        <v>193</v>
      </c>
      <c r="AU297" s="230" t="s">
        <v>88</v>
      </c>
      <c r="AY297" s="18" t="s">
        <v>190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86</v>
      </c>
      <c r="BK297" s="231">
        <f>ROUND(I297*H297,2)</f>
        <v>0</v>
      </c>
      <c r="BL297" s="18" t="s">
        <v>198</v>
      </c>
      <c r="BM297" s="230" t="s">
        <v>602</v>
      </c>
    </row>
    <row r="298" s="13" customFormat="1">
      <c r="A298" s="13"/>
      <c r="B298" s="232"/>
      <c r="C298" s="233"/>
      <c r="D298" s="234" t="s">
        <v>218</v>
      </c>
      <c r="E298" s="235" t="s">
        <v>1</v>
      </c>
      <c r="F298" s="236" t="s">
        <v>2011</v>
      </c>
      <c r="G298" s="233"/>
      <c r="H298" s="237">
        <v>21.600000000000001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218</v>
      </c>
      <c r="AU298" s="243" t="s">
        <v>88</v>
      </c>
      <c r="AV298" s="13" t="s">
        <v>88</v>
      </c>
      <c r="AW298" s="13" t="s">
        <v>32</v>
      </c>
      <c r="AX298" s="13" t="s">
        <v>78</v>
      </c>
      <c r="AY298" s="243" t="s">
        <v>190</v>
      </c>
    </row>
    <row r="299" s="13" customFormat="1">
      <c r="A299" s="13"/>
      <c r="B299" s="232"/>
      <c r="C299" s="233"/>
      <c r="D299" s="234" t="s">
        <v>218</v>
      </c>
      <c r="E299" s="235" t="s">
        <v>1</v>
      </c>
      <c r="F299" s="236" t="s">
        <v>2012</v>
      </c>
      <c r="G299" s="233"/>
      <c r="H299" s="237">
        <v>-15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218</v>
      </c>
      <c r="AU299" s="243" t="s">
        <v>88</v>
      </c>
      <c r="AV299" s="13" t="s">
        <v>88</v>
      </c>
      <c r="AW299" s="13" t="s">
        <v>32</v>
      </c>
      <c r="AX299" s="13" t="s">
        <v>78</v>
      </c>
      <c r="AY299" s="243" t="s">
        <v>190</v>
      </c>
    </row>
    <row r="300" s="14" customFormat="1">
      <c r="A300" s="14"/>
      <c r="B300" s="244"/>
      <c r="C300" s="245"/>
      <c r="D300" s="234" t="s">
        <v>218</v>
      </c>
      <c r="E300" s="246" t="s">
        <v>1</v>
      </c>
      <c r="F300" s="247" t="s">
        <v>221</v>
      </c>
      <c r="G300" s="245"/>
      <c r="H300" s="248">
        <v>6.5999999999999996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218</v>
      </c>
      <c r="AU300" s="254" t="s">
        <v>88</v>
      </c>
      <c r="AV300" s="14" t="s">
        <v>210</v>
      </c>
      <c r="AW300" s="14" t="s">
        <v>32</v>
      </c>
      <c r="AX300" s="14" t="s">
        <v>86</v>
      </c>
      <c r="AY300" s="254" t="s">
        <v>190</v>
      </c>
    </row>
    <row r="301" s="2" customFormat="1" ht="16.5" customHeight="1">
      <c r="A301" s="39"/>
      <c r="B301" s="40"/>
      <c r="C301" s="255" t="s">
        <v>408</v>
      </c>
      <c r="D301" s="255" t="s">
        <v>299</v>
      </c>
      <c r="E301" s="256" t="s">
        <v>2013</v>
      </c>
      <c r="F301" s="257" t="s">
        <v>2014</v>
      </c>
      <c r="G301" s="258" t="s">
        <v>244</v>
      </c>
      <c r="H301" s="259">
        <v>0.0030000000000000001</v>
      </c>
      <c r="I301" s="260"/>
      <c r="J301" s="261">
        <f>ROUND(I301*H301,2)</f>
        <v>0</v>
      </c>
      <c r="K301" s="257" t="s">
        <v>197</v>
      </c>
      <c r="L301" s="262"/>
      <c r="M301" s="263" t="s">
        <v>1</v>
      </c>
      <c r="N301" s="264" t="s">
        <v>43</v>
      </c>
      <c r="O301" s="92"/>
      <c r="P301" s="228">
        <f>O301*H301</f>
        <v>0</v>
      </c>
      <c r="Q301" s="228">
        <v>1</v>
      </c>
      <c r="R301" s="228">
        <f>Q301*H301</f>
        <v>0.0030000000000000001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260</v>
      </c>
      <c r="AT301" s="230" t="s">
        <v>299</v>
      </c>
      <c r="AU301" s="230" t="s">
        <v>88</v>
      </c>
      <c r="AY301" s="18" t="s">
        <v>190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86</v>
      </c>
      <c r="BK301" s="231">
        <f>ROUND(I301*H301,2)</f>
        <v>0</v>
      </c>
      <c r="BL301" s="18" t="s">
        <v>198</v>
      </c>
      <c r="BM301" s="230" t="s">
        <v>208</v>
      </c>
    </row>
    <row r="302" s="2" customFormat="1">
      <c r="A302" s="39"/>
      <c r="B302" s="40"/>
      <c r="C302" s="41"/>
      <c r="D302" s="234" t="s">
        <v>508</v>
      </c>
      <c r="E302" s="41"/>
      <c r="F302" s="265" t="s">
        <v>2015</v>
      </c>
      <c r="G302" s="41"/>
      <c r="H302" s="41"/>
      <c r="I302" s="266"/>
      <c r="J302" s="41"/>
      <c r="K302" s="41"/>
      <c r="L302" s="45"/>
      <c r="M302" s="267"/>
      <c r="N302" s="268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508</v>
      </c>
      <c r="AU302" s="18" t="s">
        <v>88</v>
      </c>
    </row>
    <row r="303" s="13" customFormat="1">
      <c r="A303" s="13"/>
      <c r="B303" s="232"/>
      <c r="C303" s="233"/>
      <c r="D303" s="234" t="s">
        <v>218</v>
      </c>
      <c r="E303" s="235" t="s">
        <v>1</v>
      </c>
      <c r="F303" s="236" t="s">
        <v>2016</v>
      </c>
      <c r="G303" s="233"/>
      <c r="H303" s="237">
        <v>0.0089999999999999993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218</v>
      </c>
      <c r="AU303" s="243" t="s">
        <v>88</v>
      </c>
      <c r="AV303" s="13" t="s">
        <v>88</v>
      </c>
      <c r="AW303" s="13" t="s">
        <v>32</v>
      </c>
      <c r="AX303" s="13" t="s">
        <v>78</v>
      </c>
      <c r="AY303" s="243" t="s">
        <v>190</v>
      </c>
    </row>
    <row r="304" s="13" customFormat="1">
      <c r="A304" s="13"/>
      <c r="B304" s="232"/>
      <c r="C304" s="233"/>
      <c r="D304" s="234" t="s">
        <v>218</v>
      </c>
      <c r="E304" s="235" t="s">
        <v>1</v>
      </c>
      <c r="F304" s="236" t="s">
        <v>2017</v>
      </c>
      <c r="G304" s="233"/>
      <c r="H304" s="237">
        <v>-0.0060000000000000001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218</v>
      </c>
      <c r="AU304" s="243" t="s">
        <v>88</v>
      </c>
      <c r="AV304" s="13" t="s">
        <v>88</v>
      </c>
      <c r="AW304" s="13" t="s">
        <v>32</v>
      </c>
      <c r="AX304" s="13" t="s">
        <v>78</v>
      </c>
      <c r="AY304" s="243" t="s">
        <v>190</v>
      </c>
    </row>
    <row r="305" s="14" customFormat="1">
      <c r="A305" s="14"/>
      <c r="B305" s="244"/>
      <c r="C305" s="245"/>
      <c r="D305" s="234" t="s">
        <v>218</v>
      </c>
      <c r="E305" s="246" t="s">
        <v>1</v>
      </c>
      <c r="F305" s="247" t="s">
        <v>221</v>
      </c>
      <c r="G305" s="245"/>
      <c r="H305" s="248">
        <v>0.0030000000000000001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218</v>
      </c>
      <c r="AU305" s="254" t="s">
        <v>88</v>
      </c>
      <c r="AV305" s="14" t="s">
        <v>210</v>
      </c>
      <c r="AW305" s="14" t="s">
        <v>32</v>
      </c>
      <c r="AX305" s="14" t="s">
        <v>86</v>
      </c>
      <c r="AY305" s="254" t="s">
        <v>190</v>
      </c>
    </row>
    <row r="306" s="2" customFormat="1" ht="24.15" customHeight="1">
      <c r="A306" s="39"/>
      <c r="B306" s="40"/>
      <c r="C306" s="219" t="s">
        <v>412</v>
      </c>
      <c r="D306" s="219" t="s">
        <v>193</v>
      </c>
      <c r="E306" s="220" t="s">
        <v>863</v>
      </c>
      <c r="F306" s="221" t="s">
        <v>864</v>
      </c>
      <c r="G306" s="222" t="s">
        <v>292</v>
      </c>
      <c r="H306" s="223">
        <v>6.5999999999999996</v>
      </c>
      <c r="I306" s="224"/>
      <c r="J306" s="225">
        <f>ROUND(I306*H306,2)</f>
        <v>0</v>
      </c>
      <c r="K306" s="221" t="s">
        <v>197</v>
      </c>
      <c r="L306" s="45"/>
      <c r="M306" s="226" t="s">
        <v>1</v>
      </c>
      <c r="N306" s="227" t="s">
        <v>43</v>
      </c>
      <c r="O306" s="92"/>
      <c r="P306" s="228">
        <f>O306*H306</f>
        <v>0</v>
      </c>
      <c r="Q306" s="228">
        <v>0.00040000000000000002</v>
      </c>
      <c r="R306" s="228">
        <f>Q306*H306</f>
        <v>0.00264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198</v>
      </c>
      <c r="AT306" s="230" t="s">
        <v>193</v>
      </c>
      <c r="AU306" s="230" t="s">
        <v>88</v>
      </c>
      <c r="AY306" s="18" t="s">
        <v>190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86</v>
      </c>
      <c r="BK306" s="231">
        <f>ROUND(I306*H306,2)</f>
        <v>0</v>
      </c>
      <c r="BL306" s="18" t="s">
        <v>198</v>
      </c>
      <c r="BM306" s="230" t="s">
        <v>616</v>
      </c>
    </row>
    <row r="307" s="13" customFormat="1">
      <c r="A307" s="13"/>
      <c r="B307" s="232"/>
      <c r="C307" s="233"/>
      <c r="D307" s="234" t="s">
        <v>218</v>
      </c>
      <c r="E307" s="235" t="s">
        <v>1</v>
      </c>
      <c r="F307" s="236" t="s">
        <v>2018</v>
      </c>
      <c r="G307" s="233"/>
      <c r="H307" s="237">
        <v>21.600000000000001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218</v>
      </c>
      <c r="AU307" s="243" t="s">
        <v>88</v>
      </c>
      <c r="AV307" s="13" t="s">
        <v>88</v>
      </c>
      <c r="AW307" s="13" t="s">
        <v>32</v>
      </c>
      <c r="AX307" s="13" t="s">
        <v>78</v>
      </c>
      <c r="AY307" s="243" t="s">
        <v>190</v>
      </c>
    </row>
    <row r="308" s="13" customFormat="1">
      <c r="A308" s="13"/>
      <c r="B308" s="232"/>
      <c r="C308" s="233"/>
      <c r="D308" s="234" t="s">
        <v>218</v>
      </c>
      <c r="E308" s="235" t="s">
        <v>1</v>
      </c>
      <c r="F308" s="236" t="s">
        <v>2012</v>
      </c>
      <c r="G308" s="233"/>
      <c r="H308" s="237">
        <v>-15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218</v>
      </c>
      <c r="AU308" s="243" t="s">
        <v>88</v>
      </c>
      <c r="AV308" s="13" t="s">
        <v>88</v>
      </c>
      <c r="AW308" s="13" t="s">
        <v>32</v>
      </c>
      <c r="AX308" s="13" t="s">
        <v>78</v>
      </c>
      <c r="AY308" s="243" t="s">
        <v>190</v>
      </c>
    </row>
    <row r="309" s="14" customFormat="1">
      <c r="A309" s="14"/>
      <c r="B309" s="244"/>
      <c r="C309" s="245"/>
      <c r="D309" s="234" t="s">
        <v>218</v>
      </c>
      <c r="E309" s="246" t="s">
        <v>1</v>
      </c>
      <c r="F309" s="247" t="s">
        <v>221</v>
      </c>
      <c r="G309" s="245"/>
      <c r="H309" s="248">
        <v>6.5999999999999996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218</v>
      </c>
      <c r="AU309" s="254" t="s">
        <v>88</v>
      </c>
      <c r="AV309" s="14" t="s">
        <v>210</v>
      </c>
      <c r="AW309" s="14" t="s">
        <v>32</v>
      </c>
      <c r="AX309" s="14" t="s">
        <v>86</v>
      </c>
      <c r="AY309" s="254" t="s">
        <v>190</v>
      </c>
    </row>
    <row r="310" s="2" customFormat="1" ht="49.05" customHeight="1">
      <c r="A310" s="39"/>
      <c r="B310" s="40"/>
      <c r="C310" s="255" t="s">
        <v>417</v>
      </c>
      <c r="D310" s="255" t="s">
        <v>299</v>
      </c>
      <c r="E310" s="256" t="s">
        <v>2019</v>
      </c>
      <c r="F310" s="257" t="s">
        <v>2020</v>
      </c>
      <c r="G310" s="258" t="s">
        <v>292</v>
      </c>
      <c r="H310" s="259">
        <v>8.0589999999999993</v>
      </c>
      <c r="I310" s="260"/>
      <c r="J310" s="261">
        <f>ROUND(I310*H310,2)</f>
        <v>0</v>
      </c>
      <c r="K310" s="257" t="s">
        <v>197</v>
      </c>
      <c r="L310" s="262"/>
      <c r="M310" s="263" t="s">
        <v>1</v>
      </c>
      <c r="N310" s="264" t="s">
        <v>43</v>
      </c>
      <c r="O310" s="92"/>
      <c r="P310" s="228">
        <f>O310*H310</f>
        <v>0</v>
      </c>
      <c r="Q310" s="228">
        <v>0.0054000000000000003</v>
      </c>
      <c r="R310" s="228">
        <f>Q310*H310</f>
        <v>0.043518599999999998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260</v>
      </c>
      <c r="AT310" s="230" t="s">
        <v>299</v>
      </c>
      <c r="AU310" s="230" t="s">
        <v>88</v>
      </c>
      <c r="AY310" s="18" t="s">
        <v>190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86</v>
      </c>
      <c r="BK310" s="231">
        <f>ROUND(I310*H310,2)</f>
        <v>0</v>
      </c>
      <c r="BL310" s="18" t="s">
        <v>198</v>
      </c>
      <c r="BM310" s="230" t="s">
        <v>626</v>
      </c>
    </row>
    <row r="311" s="13" customFormat="1">
      <c r="A311" s="13"/>
      <c r="B311" s="232"/>
      <c r="C311" s="233"/>
      <c r="D311" s="234" t="s">
        <v>218</v>
      </c>
      <c r="E311" s="235" t="s">
        <v>1</v>
      </c>
      <c r="F311" s="236" t="s">
        <v>2021</v>
      </c>
      <c r="G311" s="233"/>
      <c r="H311" s="237">
        <v>26.373999999999999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218</v>
      </c>
      <c r="AU311" s="243" t="s">
        <v>88</v>
      </c>
      <c r="AV311" s="13" t="s">
        <v>88</v>
      </c>
      <c r="AW311" s="13" t="s">
        <v>32</v>
      </c>
      <c r="AX311" s="13" t="s">
        <v>78</v>
      </c>
      <c r="AY311" s="243" t="s">
        <v>190</v>
      </c>
    </row>
    <row r="312" s="13" customFormat="1">
      <c r="A312" s="13"/>
      <c r="B312" s="232"/>
      <c r="C312" s="233"/>
      <c r="D312" s="234" t="s">
        <v>218</v>
      </c>
      <c r="E312" s="235" t="s">
        <v>1</v>
      </c>
      <c r="F312" s="236" t="s">
        <v>2022</v>
      </c>
      <c r="G312" s="233"/>
      <c r="H312" s="237">
        <v>-18.315000000000001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218</v>
      </c>
      <c r="AU312" s="243" t="s">
        <v>88</v>
      </c>
      <c r="AV312" s="13" t="s">
        <v>88</v>
      </c>
      <c r="AW312" s="13" t="s">
        <v>32</v>
      </c>
      <c r="AX312" s="13" t="s">
        <v>78</v>
      </c>
      <c r="AY312" s="243" t="s">
        <v>190</v>
      </c>
    </row>
    <row r="313" s="14" customFormat="1">
      <c r="A313" s="14"/>
      <c r="B313" s="244"/>
      <c r="C313" s="245"/>
      <c r="D313" s="234" t="s">
        <v>218</v>
      </c>
      <c r="E313" s="246" t="s">
        <v>1</v>
      </c>
      <c r="F313" s="247" t="s">
        <v>221</v>
      </c>
      <c r="G313" s="245"/>
      <c r="H313" s="248">
        <v>8.0589999999999993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218</v>
      </c>
      <c r="AU313" s="254" t="s">
        <v>88</v>
      </c>
      <c r="AV313" s="14" t="s">
        <v>210</v>
      </c>
      <c r="AW313" s="14" t="s">
        <v>32</v>
      </c>
      <c r="AX313" s="14" t="s">
        <v>86</v>
      </c>
      <c r="AY313" s="254" t="s">
        <v>190</v>
      </c>
    </row>
    <row r="314" s="2" customFormat="1" ht="24.15" customHeight="1">
      <c r="A314" s="39"/>
      <c r="B314" s="40"/>
      <c r="C314" s="219" t="s">
        <v>421</v>
      </c>
      <c r="D314" s="219" t="s">
        <v>193</v>
      </c>
      <c r="E314" s="220" t="s">
        <v>567</v>
      </c>
      <c r="F314" s="221" t="s">
        <v>568</v>
      </c>
      <c r="G314" s="222" t="s">
        <v>292</v>
      </c>
      <c r="H314" s="223">
        <v>84</v>
      </c>
      <c r="I314" s="224"/>
      <c r="J314" s="225">
        <f>ROUND(I314*H314,2)</f>
        <v>0</v>
      </c>
      <c r="K314" s="221" t="s">
        <v>197</v>
      </c>
      <c r="L314" s="45"/>
      <c r="M314" s="226" t="s">
        <v>1</v>
      </c>
      <c r="N314" s="227" t="s">
        <v>43</v>
      </c>
      <c r="O314" s="92"/>
      <c r="P314" s="228">
        <f>O314*H314</f>
        <v>0</v>
      </c>
      <c r="Q314" s="228">
        <v>4.0000000000000003E-05</v>
      </c>
      <c r="R314" s="228">
        <f>Q314*H314</f>
        <v>0.0033600000000000001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198</v>
      </c>
      <c r="AT314" s="230" t="s">
        <v>193</v>
      </c>
      <c r="AU314" s="230" t="s">
        <v>88</v>
      </c>
      <c r="AY314" s="18" t="s">
        <v>190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86</v>
      </c>
      <c r="BK314" s="231">
        <f>ROUND(I314*H314,2)</f>
        <v>0</v>
      </c>
      <c r="BL314" s="18" t="s">
        <v>198</v>
      </c>
      <c r="BM314" s="230" t="s">
        <v>634</v>
      </c>
    </row>
    <row r="315" s="13" customFormat="1">
      <c r="A315" s="13"/>
      <c r="B315" s="232"/>
      <c r="C315" s="233"/>
      <c r="D315" s="234" t="s">
        <v>218</v>
      </c>
      <c r="E315" s="235" t="s">
        <v>1</v>
      </c>
      <c r="F315" s="236" t="s">
        <v>2011</v>
      </c>
      <c r="G315" s="233"/>
      <c r="H315" s="237">
        <v>21.600000000000001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218</v>
      </c>
      <c r="AU315" s="243" t="s">
        <v>88</v>
      </c>
      <c r="AV315" s="13" t="s">
        <v>88</v>
      </c>
      <c r="AW315" s="13" t="s">
        <v>32</v>
      </c>
      <c r="AX315" s="13" t="s">
        <v>78</v>
      </c>
      <c r="AY315" s="243" t="s">
        <v>190</v>
      </c>
    </row>
    <row r="316" s="13" customFormat="1">
      <c r="A316" s="13"/>
      <c r="B316" s="232"/>
      <c r="C316" s="233"/>
      <c r="D316" s="234" t="s">
        <v>218</v>
      </c>
      <c r="E316" s="235" t="s">
        <v>1</v>
      </c>
      <c r="F316" s="236" t="s">
        <v>2023</v>
      </c>
      <c r="G316" s="233"/>
      <c r="H316" s="237">
        <v>62.399999999999999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218</v>
      </c>
      <c r="AU316" s="243" t="s">
        <v>88</v>
      </c>
      <c r="AV316" s="13" t="s">
        <v>88</v>
      </c>
      <c r="AW316" s="13" t="s">
        <v>32</v>
      </c>
      <c r="AX316" s="13" t="s">
        <v>78</v>
      </c>
      <c r="AY316" s="243" t="s">
        <v>190</v>
      </c>
    </row>
    <row r="317" s="14" customFormat="1">
      <c r="A317" s="14"/>
      <c r="B317" s="244"/>
      <c r="C317" s="245"/>
      <c r="D317" s="234" t="s">
        <v>218</v>
      </c>
      <c r="E317" s="246" t="s">
        <v>1</v>
      </c>
      <c r="F317" s="247" t="s">
        <v>221</v>
      </c>
      <c r="G317" s="245"/>
      <c r="H317" s="248">
        <v>84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218</v>
      </c>
      <c r="AU317" s="254" t="s">
        <v>88</v>
      </c>
      <c r="AV317" s="14" t="s">
        <v>210</v>
      </c>
      <c r="AW317" s="14" t="s">
        <v>32</v>
      </c>
      <c r="AX317" s="14" t="s">
        <v>86</v>
      </c>
      <c r="AY317" s="254" t="s">
        <v>190</v>
      </c>
    </row>
    <row r="318" s="2" customFormat="1" ht="33" customHeight="1">
      <c r="A318" s="39"/>
      <c r="B318" s="40"/>
      <c r="C318" s="255" t="s">
        <v>425</v>
      </c>
      <c r="D318" s="255" t="s">
        <v>299</v>
      </c>
      <c r="E318" s="256" t="s">
        <v>2024</v>
      </c>
      <c r="F318" s="257" t="s">
        <v>2025</v>
      </c>
      <c r="G318" s="258" t="s">
        <v>292</v>
      </c>
      <c r="H318" s="259">
        <v>26.373999999999999</v>
      </c>
      <c r="I318" s="260"/>
      <c r="J318" s="261">
        <f>ROUND(I318*H318,2)</f>
        <v>0</v>
      </c>
      <c r="K318" s="257" t="s">
        <v>197</v>
      </c>
      <c r="L318" s="262"/>
      <c r="M318" s="263" t="s">
        <v>1</v>
      </c>
      <c r="N318" s="264" t="s">
        <v>43</v>
      </c>
      <c r="O318" s="92"/>
      <c r="P318" s="228">
        <f>O318*H318</f>
        <v>0</v>
      </c>
      <c r="Q318" s="228">
        <v>0.00050000000000000001</v>
      </c>
      <c r="R318" s="228">
        <f>Q318*H318</f>
        <v>0.013186999999999999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260</v>
      </c>
      <c r="AT318" s="230" t="s">
        <v>299</v>
      </c>
      <c r="AU318" s="230" t="s">
        <v>88</v>
      </c>
      <c r="AY318" s="18" t="s">
        <v>190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86</v>
      </c>
      <c r="BK318" s="231">
        <f>ROUND(I318*H318,2)</f>
        <v>0</v>
      </c>
      <c r="BL318" s="18" t="s">
        <v>198</v>
      </c>
      <c r="BM318" s="230" t="s">
        <v>642</v>
      </c>
    </row>
    <row r="319" s="13" customFormat="1">
      <c r="A319" s="13"/>
      <c r="B319" s="232"/>
      <c r="C319" s="233"/>
      <c r="D319" s="234" t="s">
        <v>218</v>
      </c>
      <c r="E319" s="235" t="s">
        <v>1</v>
      </c>
      <c r="F319" s="236" t="s">
        <v>2021</v>
      </c>
      <c r="G319" s="233"/>
      <c r="H319" s="237">
        <v>26.373999999999999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218</v>
      </c>
      <c r="AU319" s="243" t="s">
        <v>88</v>
      </c>
      <c r="AV319" s="13" t="s">
        <v>88</v>
      </c>
      <c r="AW319" s="13" t="s">
        <v>32</v>
      </c>
      <c r="AX319" s="13" t="s">
        <v>78</v>
      </c>
      <c r="AY319" s="243" t="s">
        <v>190</v>
      </c>
    </row>
    <row r="320" s="14" customFormat="1">
      <c r="A320" s="14"/>
      <c r="B320" s="244"/>
      <c r="C320" s="245"/>
      <c r="D320" s="234" t="s">
        <v>218</v>
      </c>
      <c r="E320" s="246" t="s">
        <v>1</v>
      </c>
      <c r="F320" s="247" t="s">
        <v>221</v>
      </c>
      <c r="G320" s="245"/>
      <c r="H320" s="248">
        <v>26.373999999999999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218</v>
      </c>
      <c r="AU320" s="254" t="s">
        <v>88</v>
      </c>
      <c r="AV320" s="14" t="s">
        <v>210</v>
      </c>
      <c r="AW320" s="14" t="s">
        <v>32</v>
      </c>
      <c r="AX320" s="14" t="s">
        <v>86</v>
      </c>
      <c r="AY320" s="254" t="s">
        <v>190</v>
      </c>
    </row>
    <row r="321" s="2" customFormat="1" ht="33" customHeight="1">
      <c r="A321" s="39"/>
      <c r="B321" s="40"/>
      <c r="C321" s="255" t="s">
        <v>430</v>
      </c>
      <c r="D321" s="255" t="s">
        <v>299</v>
      </c>
      <c r="E321" s="256" t="s">
        <v>2026</v>
      </c>
      <c r="F321" s="257" t="s">
        <v>2027</v>
      </c>
      <c r="G321" s="258" t="s">
        <v>292</v>
      </c>
      <c r="H321" s="259">
        <v>76.189999999999998</v>
      </c>
      <c r="I321" s="260"/>
      <c r="J321" s="261">
        <f>ROUND(I321*H321,2)</f>
        <v>0</v>
      </c>
      <c r="K321" s="257" t="s">
        <v>197</v>
      </c>
      <c r="L321" s="262"/>
      <c r="M321" s="263" t="s">
        <v>1</v>
      </c>
      <c r="N321" s="264" t="s">
        <v>43</v>
      </c>
      <c r="O321" s="92"/>
      <c r="P321" s="228">
        <f>O321*H321</f>
        <v>0</v>
      </c>
      <c r="Q321" s="228">
        <v>0.00063000000000000003</v>
      </c>
      <c r="R321" s="228">
        <f>Q321*H321</f>
        <v>0.047999699999999999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260</v>
      </c>
      <c r="AT321" s="230" t="s">
        <v>299</v>
      </c>
      <c r="AU321" s="230" t="s">
        <v>88</v>
      </c>
      <c r="AY321" s="18" t="s">
        <v>190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198</v>
      </c>
      <c r="BM321" s="230" t="s">
        <v>650</v>
      </c>
    </row>
    <row r="322" s="13" customFormat="1">
      <c r="A322" s="13"/>
      <c r="B322" s="232"/>
      <c r="C322" s="233"/>
      <c r="D322" s="234" t="s">
        <v>218</v>
      </c>
      <c r="E322" s="235" t="s">
        <v>1</v>
      </c>
      <c r="F322" s="236" t="s">
        <v>2028</v>
      </c>
      <c r="G322" s="233"/>
      <c r="H322" s="237">
        <v>76.189999999999998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218</v>
      </c>
      <c r="AU322" s="243" t="s">
        <v>88</v>
      </c>
      <c r="AV322" s="13" t="s">
        <v>88</v>
      </c>
      <c r="AW322" s="13" t="s">
        <v>32</v>
      </c>
      <c r="AX322" s="13" t="s">
        <v>78</v>
      </c>
      <c r="AY322" s="243" t="s">
        <v>190</v>
      </c>
    </row>
    <row r="323" s="14" customFormat="1">
      <c r="A323" s="14"/>
      <c r="B323" s="244"/>
      <c r="C323" s="245"/>
      <c r="D323" s="234" t="s">
        <v>218</v>
      </c>
      <c r="E323" s="246" t="s">
        <v>1</v>
      </c>
      <c r="F323" s="247" t="s">
        <v>221</v>
      </c>
      <c r="G323" s="245"/>
      <c r="H323" s="248">
        <v>76.189999999999998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218</v>
      </c>
      <c r="AU323" s="254" t="s">
        <v>88</v>
      </c>
      <c r="AV323" s="14" t="s">
        <v>210</v>
      </c>
      <c r="AW323" s="14" t="s">
        <v>32</v>
      </c>
      <c r="AX323" s="14" t="s">
        <v>86</v>
      </c>
      <c r="AY323" s="254" t="s">
        <v>190</v>
      </c>
    </row>
    <row r="324" s="2" customFormat="1" ht="24.15" customHeight="1">
      <c r="A324" s="39"/>
      <c r="B324" s="40"/>
      <c r="C324" s="219" t="s">
        <v>434</v>
      </c>
      <c r="D324" s="219" t="s">
        <v>193</v>
      </c>
      <c r="E324" s="220" t="s">
        <v>2029</v>
      </c>
      <c r="F324" s="221" t="s">
        <v>2030</v>
      </c>
      <c r="G324" s="222" t="s">
        <v>213</v>
      </c>
      <c r="H324" s="223">
        <v>25</v>
      </c>
      <c r="I324" s="224"/>
      <c r="J324" s="225">
        <f>ROUND(I324*H324,2)</f>
        <v>0</v>
      </c>
      <c r="K324" s="221" t="s">
        <v>197</v>
      </c>
      <c r="L324" s="45"/>
      <c r="M324" s="226" t="s">
        <v>1</v>
      </c>
      <c r="N324" s="227" t="s">
        <v>43</v>
      </c>
      <c r="O324" s="92"/>
      <c r="P324" s="228">
        <f>O324*H324</f>
        <v>0</v>
      </c>
      <c r="Q324" s="228">
        <v>0.00016000000000000001</v>
      </c>
      <c r="R324" s="228">
        <f>Q324*H324</f>
        <v>0.0040000000000000001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198</v>
      </c>
      <c r="AT324" s="230" t="s">
        <v>193</v>
      </c>
      <c r="AU324" s="230" t="s">
        <v>88</v>
      </c>
      <c r="AY324" s="18" t="s">
        <v>190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86</v>
      </c>
      <c r="BK324" s="231">
        <f>ROUND(I324*H324,2)</f>
        <v>0</v>
      </c>
      <c r="BL324" s="18" t="s">
        <v>198</v>
      </c>
      <c r="BM324" s="230" t="s">
        <v>2031</v>
      </c>
    </row>
    <row r="325" s="2" customFormat="1" ht="24.15" customHeight="1">
      <c r="A325" s="39"/>
      <c r="B325" s="40"/>
      <c r="C325" s="219" t="s">
        <v>438</v>
      </c>
      <c r="D325" s="219" t="s">
        <v>193</v>
      </c>
      <c r="E325" s="220" t="s">
        <v>353</v>
      </c>
      <c r="F325" s="221" t="s">
        <v>354</v>
      </c>
      <c r="G325" s="222" t="s">
        <v>244</v>
      </c>
      <c r="H325" s="223">
        <v>0.11799999999999999</v>
      </c>
      <c r="I325" s="224"/>
      <c r="J325" s="225">
        <f>ROUND(I325*H325,2)</f>
        <v>0</v>
      </c>
      <c r="K325" s="221" t="s">
        <v>197</v>
      </c>
      <c r="L325" s="45"/>
      <c r="M325" s="270" t="s">
        <v>1</v>
      </c>
      <c r="N325" s="271" t="s">
        <v>43</v>
      </c>
      <c r="O325" s="272"/>
      <c r="P325" s="273">
        <f>O325*H325</f>
        <v>0</v>
      </c>
      <c r="Q325" s="273">
        <v>0</v>
      </c>
      <c r="R325" s="273">
        <f>Q325*H325</f>
        <v>0</v>
      </c>
      <c r="S325" s="273">
        <v>0</v>
      </c>
      <c r="T325" s="27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198</v>
      </c>
      <c r="AT325" s="230" t="s">
        <v>193</v>
      </c>
      <c r="AU325" s="230" t="s">
        <v>88</v>
      </c>
      <c r="AY325" s="18" t="s">
        <v>190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86</v>
      </c>
      <c r="BK325" s="231">
        <f>ROUND(I325*H325,2)</f>
        <v>0</v>
      </c>
      <c r="BL325" s="18" t="s">
        <v>198</v>
      </c>
      <c r="BM325" s="230" t="s">
        <v>658</v>
      </c>
    </row>
    <row r="326" s="2" customFormat="1" ht="6.96" customHeight="1">
      <c r="A326" s="39"/>
      <c r="B326" s="67"/>
      <c r="C326" s="68"/>
      <c r="D326" s="68"/>
      <c r="E326" s="68"/>
      <c r="F326" s="68"/>
      <c r="G326" s="68"/>
      <c r="H326" s="68"/>
      <c r="I326" s="68"/>
      <c r="J326" s="68"/>
      <c r="K326" s="68"/>
      <c r="L326" s="45"/>
      <c r="M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</row>
  </sheetData>
  <sheetProtection sheet="1" autoFilter="0" formatColumns="0" formatRows="0" objects="1" scenarios="1" spinCount="100000" saltValue="nEndeUPgfBFmFnUUtpnS5+XTZlRbUditdCT8sRh6GSZ9pZdXXa5sHEnFgK2YsjOPOVowBm0zSDF6JOP8XarL+Q==" hashValue="Mwfug+7isR+1x2a4dU0+Tsh2gXBXRLgcxTH31tEHbETMEkWu6SJbqdvBVXgE9JYxa3iTu2XYw5ijQ76u+fhi1Q==" algorithmName="SHA-512" password="CC35"/>
  <autoFilter ref="C128:K32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122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Úpravy veřejného parteru a zahrady objektů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15. 5. 2024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34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35</v>
      </c>
      <c r="F24" s="39"/>
      <c r="G24" s="39"/>
      <c r="H24" s="39"/>
      <c r="I24" s="141" t="s">
        <v>27</v>
      </c>
      <c r="J24" s="144" t="s">
        <v>36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ROUND((SUM(BE129:BE350)),  2)</f>
        <v>0</v>
      </c>
      <c r="G33" s="39"/>
      <c r="H33" s="39"/>
      <c r="I33" s="156">
        <v>0.20999999999999999</v>
      </c>
      <c r="J33" s="155">
        <f>ROUND(((SUM(BE129:BE350))*I33),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ROUND((SUM(BF129:BF350)),  2)</f>
        <v>0</v>
      </c>
      <c r="G34" s="39"/>
      <c r="H34" s="39"/>
      <c r="I34" s="156">
        <v>0.12</v>
      </c>
      <c r="J34" s="155">
        <f>ROUND(((SUM(BF129:BF350))*I34),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ROUND((SUM(BG129:BG350)),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ROUND((SUM(BH129:BH350)),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ROUND((SUM(BI129:BI350)),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Úpravy veřejného parteru a zahrady objektů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R2.1 - Dokončení stavby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Husova 69 a 110 - 113</v>
      </c>
      <c r="G89" s="41"/>
      <c r="H89" s="41"/>
      <c r="I89" s="33" t="s">
        <v>22</v>
      </c>
      <c r="J89" s="80" t="str">
        <f>IF(J12="","",J12)</f>
        <v>15. 5. 2024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Ing. Arch. Jakub Našinec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QSB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126</v>
      </c>
      <c r="D94" s="177"/>
      <c r="E94" s="177"/>
      <c r="F94" s="177"/>
      <c r="G94" s="177"/>
      <c r="H94" s="177"/>
      <c r="I94" s="177"/>
      <c r="J94" s="178" t="s">
        <v>127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128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0"/>
      <c r="C97" s="181"/>
      <c r="D97" s="182" t="s">
        <v>1571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1572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1869</v>
      </c>
      <c r="E99" s="189"/>
      <c r="F99" s="189"/>
      <c r="G99" s="189"/>
      <c r="H99" s="189"/>
      <c r="I99" s="189"/>
      <c r="J99" s="190">
        <f>J177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1863</v>
      </c>
      <c r="E100" s="189"/>
      <c r="F100" s="189"/>
      <c r="G100" s="189"/>
      <c r="H100" s="189"/>
      <c r="I100" s="189"/>
      <c r="J100" s="190">
        <f>J178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1871</v>
      </c>
      <c r="E101" s="189"/>
      <c r="F101" s="189"/>
      <c r="G101" s="189"/>
      <c r="H101" s="189"/>
      <c r="I101" s="189"/>
      <c r="J101" s="190">
        <f>J184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1822</v>
      </c>
      <c r="E102" s="189"/>
      <c r="F102" s="189"/>
      <c r="G102" s="189"/>
      <c r="H102" s="189"/>
      <c r="I102" s="189"/>
      <c r="J102" s="190">
        <f>J196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1872</v>
      </c>
      <c r="E103" s="189"/>
      <c r="F103" s="189"/>
      <c r="G103" s="189"/>
      <c r="H103" s="189"/>
      <c r="I103" s="189"/>
      <c r="J103" s="190">
        <f>J264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1575</v>
      </c>
      <c r="E104" s="189"/>
      <c r="F104" s="189"/>
      <c r="G104" s="189"/>
      <c r="H104" s="189"/>
      <c r="I104" s="189"/>
      <c r="J104" s="190">
        <f>J277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1773</v>
      </c>
      <c r="E105" s="183"/>
      <c r="F105" s="183"/>
      <c r="G105" s="183"/>
      <c r="H105" s="183"/>
      <c r="I105" s="183"/>
      <c r="J105" s="184">
        <f>J279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2033</v>
      </c>
      <c r="E106" s="189"/>
      <c r="F106" s="189"/>
      <c r="G106" s="189"/>
      <c r="H106" s="189"/>
      <c r="I106" s="189"/>
      <c r="J106" s="190">
        <f>J280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2034</v>
      </c>
      <c r="E107" s="189"/>
      <c r="F107" s="189"/>
      <c r="G107" s="189"/>
      <c r="H107" s="189"/>
      <c r="I107" s="189"/>
      <c r="J107" s="190">
        <f>J286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2035</v>
      </c>
      <c r="E108" s="189"/>
      <c r="F108" s="189"/>
      <c r="G108" s="189"/>
      <c r="H108" s="189"/>
      <c r="I108" s="189"/>
      <c r="J108" s="190">
        <f>J293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0"/>
      <c r="C109" s="181"/>
      <c r="D109" s="182" t="s">
        <v>2036</v>
      </c>
      <c r="E109" s="183"/>
      <c r="F109" s="183"/>
      <c r="G109" s="183"/>
      <c r="H109" s="183"/>
      <c r="I109" s="183"/>
      <c r="J109" s="184">
        <f>J300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175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Úpravy veřejného parteru a zahrady objektů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R2.1 - Dokončení stavby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Husova 69 a 110 - 113</v>
      </c>
      <c r="G123" s="41"/>
      <c r="H123" s="41"/>
      <c r="I123" s="33" t="s">
        <v>22</v>
      </c>
      <c r="J123" s="80" t="str">
        <f>IF(J12="","",J12)</f>
        <v>15. 5. 2024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Ing. Arch. Jakub Našinec</v>
      </c>
      <c r="G125" s="41"/>
      <c r="H125" s="41"/>
      <c r="I125" s="33" t="s">
        <v>30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QSB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176</v>
      </c>
      <c r="D128" s="195" t="s">
        <v>63</v>
      </c>
      <c r="E128" s="195" t="s">
        <v>59</v>
      </c>
      <c r="F128" s="195" t="s">
        <v>60</v>
      </c>
      <c r="G128" s="195" t="s">
        <v>177</v>
      </c>
      <c r="H128" s="195" t="s">
        <v>178</v>
      </c>
      <c r="I128" s="195" t="s">
        <v>179</v>
      </c>
      <c r="J128" s="195" t="s">
        <v>127</v>
      </c>
      <c r="K128" s="196" t="s">
        <v>180</v>
      </c>
      <c r="L128" s="197"/>
      <c r="M128" s="101" t="s">
        <v>1</v>
      </c>
      <c r="N128" s="102" t="s">
        <v>42</v>
      </c>
      <c r="O128" s="102" t="s">
        <v>181</v>
      </c>
      <c r="P128" s="102" t="s">
        <v>182</v>
      </c>
      <c r="Q128" s="102" t="s">
        <v>183</v>
      </c>
      <c r="R128" s="102" t="s">
        <v>184</v>
      </c>
      <c r="S128" s="102" t="s">
        <v>185</v>
      </c>
      <c r="T128" s="103" t="s">
        <v>186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187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P130+P279+P300</f>
        <v>0</v>
      </c>
      <c r="Q129" s="105"/>
      <c r="R129" s="200">
        <f>R130+R279+R300</f>
        <v>380.26200007000006</v>
      </c>
      <c r="S129" s="105"/>
      <c r="T129" s="201">
        <f>T130+T279+T300</f>
        <v>484.24740999999989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129</v>
      </c>
      <c r="BK129" s="202">
        <f>BK130+BK279+BK300</f>
        <v>0</v>
      </c>
    </row>
    <row r="130" s="12" customFormat="1" ht="25.92" customHeight="1">
      <c r="A130" s="12"/>
      <c r="B130" s="203"/>
      <c r="C130" s="204"/>
      <c r="D130" s="205" t="s">
        <v>77</v>
      </c>
      <c r="E130" s="206" t="s">
        <v>1577</v>
      </c>
      <c r="F130" s="206" t="s">
        <v>1578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P131+P177+P178+P184+P196+P264+P277</f>
        <v>0</v>
      </c>
      <c r="Q130" s="211"/>
      <c r="R130" s="212">
        <f>R131+R177+R178+R184+R196+R264+R277</f>
        <v>306.91410007000002</v>
      </c>
      <c r="S130" s="211"/>
      <c r="T130" s="213">
        <f>T131+T177+T178+T184+T196+T264+T277</f>
        <v>484.05764999999991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86</v>
      </c>
      <c r="AT130" s="215" t="s">
        <v>77</v>
      </c>
      <c r="AU130" s="215" t="s">
        <v>78</v>
      </c>
      <c r="AY130" s="214" t="s">
        <v>190</v>
      </c>
      <c r="BK130" s="216">
        <f>BK131+BK177+BK178+BK184+BK196+BK264+BK277</f>
        <v>0</v>
      </c>
    </row>
    <row r="131" s="12" customFormat="1" ht="22.8" customHeight="1">
      <c r="A131" s="12"/>
      <c r="B131" s="203"/>
      <c r="C131" s="204"/>
      <c r="D131" s="205" t="s">
        <v>77</v>
      </c>
      <c r="E131" s="217" t="s">
        <v>86</v>
      </c>
      <c r="F131" s="217" t="s">
        <v>1579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SUM(P132:P176)</f>
        <v>0</v>
      </c>
      <c r="Q131" s="211"/>
      <c r="R131" s="212">
        <f>SUM(R132:R176)</f>
        <v>275.00220000000002</v>
      </c>
      <c r="S131" s="211"/>
      <c r="T131" s="213">
        <f>SUM(T132:T176)</f>
        <v>451.04874999999993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86</v>
      </c>
      <c r="AT131" s="215" t="s">
        <v>77</v>
      </c>
      <c r="AU131" s="215" t="s">
        <v>86</v>
      </c>
      <c r="AY131" s="214" t="s">
        <v>190</v>
      </c>
      <c r="BK131" s="216">
        <f>SUM(BK132:BK176)</f>
        <v>0</v>
      </c>
    </row>
    <row r="132" s="2" customFormat="1" ht="24.15" customHeight="1">
      <c r="A132" s="39"/>
      <c r="B132" s="40"/>
      <c r="C132" s="219" t="s">
        <v>86</v>
      </c>
      <c r="D132" s="219" t="s">
        <v>193</v>
      </c>
      <c r="E132" s="220" t="s">
        <v>2037</v>
      </c>
      <c r="F132" s="221" t="s">
        <v>2038</v>
      </c>
      <c r="G132" s="222" t="s">
        <v>292</v>
      </c>
      <c r="H132" s="223">
        <v>16.25</v>
      </c>
      <c r="I132" s="224"/>
      <c r="J132" s="225">
        <f>ROUND(I132*H132,2)</f>
        <v>0</v>
      </c>
      <c r="K132" s="221" t="s">
        <v>197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0.29499999999999998</v>
      </c>
      <c r="T132" s="229">
        <f>S132*H132</f>
        <v>4.7937500000000002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210</v>
      </c>
      <c r="AT132" s="230" t="s">
        <v>193</v>
      </c>
      <c r="AU132" s="230" t="s">
        <v>88</v>
      </c>
      <c r="AY132" s="18" t="s">
        <v>190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210</v>
      </c>
      <c r="BM132" s="230" t="s">
        <v>2039</v>
      </c>
    </row>
    <row r="133" s="13" customFormat="1">
      <c r="A133" s="13"/>
      <c r="B133" s="232"/>
      <c r="C133" s="233"/>
      <c r="D133" s="234" t="s">
        <v>218</v>
      </c>
      <c r="E133" s="235" t="s">
        <v>1</v>
      </c>
      <c r="F133" s="236" t="s">
        <v>2040</v>
      </c>
      <c r="G133" s="233"/>
      <c r="H133" s="237">
        <v>16.25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218</v>
      </c>
      <c r="AU133" s="243" t="s">
        <v>88</v>
      </c>
      <c r="AV133" s="13" t="s">
        <v>88</v>
      </c>
      <c r="AW133" s="13" t="s">
        <v>32</v>
      </c>
      <c r="AX133" s="13" t="s">
        <v>86</v>
      </c>
      <c r="AY133" s="243" t="s">
        <v>190</v>
      </c>
    </row>
    <row r="134" s="2" customFormat="1" ht="24.15" customHeight="1">
      <c r="A134" s="39"/>
      <c r="B134" s="40"/>
      <c r="C134" s="219" t="s">
        <v>88</v>
      </c>
      <c r="D134" s="219" t="s">
        <v>193</v>
      </c>
      <c r="E134" s="220" t="s">
        <v>2041</v>
      </c>
      <c r="F134" s="221" t="s">
        <v>2042</v>
      </c>
      <c r="G134" s="222" t="s">
        <v>292</v>
      </c>
      <c r="H134" s="223">
        <v>35</v>
      </c>
      <c r="I134" s="224"/>
      <c r="J134" s="225">
        <f>ROUND(I134*H134,2)</f>
        <v>0</v>
      </c>
      <c r="K134" s="221" t="s">
        <v>1613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0.29499999999999998</v>
      </c>
      <c r="T134" s="229">
        <f>S134*H134</f>
        <v>10.324999999999999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210</v>
      </c>
      <c r="AT134" s="230" t="s">
        <v>193</v>
      </c>
      <c r="AU134" s="230" t="s">
        <v>88</v>
      </c>
      <c r="AY134" s="18" t="s">
        <v>190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210</v>
      </c>
      <c r="BM134" s="230" t="s">
        <v>2043</v>
      </c>
    </row>
    <row r="135" s="13" customFormat="1">
      <c r="A135" s="13"/>
      <c r="B135" s="232"/>
      <c r="C135" s="233"/>
      <c r="D135" s="234" t="s">
        <v>218</v>
      </c>
      <c r="E135" s="235" t="s">
        <v>1</v>
      </c>
      <c r="F135" s="236" t="s">
        <v>2044</v>
      </c>
      <c r="G135" s="233"/>
      <c r="H135" s="237">
        <v>35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218</v>
      </c>
      <c r="AU135" s="243" t="s">
        <v>88</v>
      </c>
      <c r="AV135" s="13" t="s">
        <v>88</v>
      </c>
      <c r="AW135" s="13" t="s">
        <v>32</v>
      </c>
      <c r="AX135" s="13" t="s">
        <v>86</v>
      </c>
      <c r="AY135" s="243" t="s">
        <v>190</v>
      </c>
    </row>
    <row r="136" s="2" customFormat="1" ht="24.15" customHeight="1">
      <c r="A136" s="39"/>
      <c r="B136" s="40"/>
      <c r="C136" s="219" t="s">
        <v>203</v>
      </c>
      <c r="D136" s="219" t="s">
        <v>193</v>
      </c>
      <c r="E136" s="220" t="s">
        <v>2045</v>
      </c>
      <c r="F136" s="221" t="s">
        <v>2046</v>
      </c>
      <c r="G136" s="222" t="s">
        <v>292</v>
      </c>
      <c r="H136" s="223">
        <v>370</v>
      </c>
      <c r="I136" s="224"/>
      <c r="J136" s="225">
        <f>ROUND(I136*H136,2)</f>
        <v>0</v>
      </c>
      <c r="K136" s="221" t="s">
        <v>197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0.29499999999999998</v>
      </c>
      <c r="T136" s="229">
        <f>S136*H136</f>
        <v>109.14999999999999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210</v>
      </c>
      <c r="AT136" s="230" t="s">
        <v>193</v>
      </c>
      <c r="AU136" s="230" t="s">
        <v>88</v>
      </c>
      <c r="AY136" s="18" t="s">
        <v>190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210</v>
      </c>
      <c r="BM136" s="230" t="s">
        <v>2047</v>
      </c>
    </row>
    <row r="137" s="13" customFormat="1">
      <c r="A137" s="13"/>
      <c r="B137" s="232"/>
      <c r="C137" s="233"/>
      <c r="D137" s="234" t="s">
        <v>218</v>
      </c>
      <c r="E137" s="235" t="s">
        <v>1</v>
      </c>
      <c r="F137" s="236" t="s">
        <v>2048</v>
      </c>
      <c r="G137" s="233"/>
      <c r="H137" s="237">
        <v>370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218</v>
      </c>
      <c r="AU137" s="243" t="s">
        <v>88</v>
      </c>
      <c r="AV137" s="13" t="s">
        <v>88</v>
      </c>
      <c r="AW137" s="13" t="s">
        <v>32</v>
      </c>
      <c r="AX137" s="13" t="s">
        <v>78</v>
      </c>
      <c r="AY137" s="243" t="s">
        <v>190</v>
      </c>
    </row>
    <row r="138" s="14" customFormat="1">
      <c r="A138" s="14"/>
      <c r="B138" s="244"/>
      <c r="C138" s="245"/>
      <c r="D138" s="234" t="s">
        <v>218</v>
      </c>
      <c r="E138" s="246" t="s">
        <v>1</v>
      </c>
      <c r="F138" s="247" t="s">
        <v>221</v>
      </c>
      <c r="G138" s="245"/>
      <c r="H138" s="248">
        <v>370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218</v>
      </c>
      <c r="AU138" s="254" t="s">
        <v>88</v>
      </c>
      <c r="AV138" s="14" t="s">
        <v>210</v>
      </c>
      <c r="AW138" s="14" t="s">
        <v>32</v>
      </c>
      <c r="AX138" s="14" t="s">
        <v>86</v>
      </c>
      <c r="AY138" s="254" t="s">
        <v>190</v>
      </c>
    </row>
    <row r="139" s="2" customFormat="1" ht="24.15" customHeight="1">
      <c r="A139" s="39"/>
      <c r="B139" s="40"/>
      <c r="C139" s="219" t="s">
        <v>210</v>
      </c>
      <c r="D139" s="219" t="s">
        <v>193</v>
      </c>
      <c r="E139" s="220" t="s">
        <v>2049</v>
      </c>
      <c r="F139" s="221" t="s">
        <v>2050</v>
      </c>
      <c r="G139" s="222" t="s">
        <v>292</v>
      </c>
      <c r="H139" s="223">
        <v>9.75</v>
      </c>
      <c r="I139" s="224"/>
      <c r="J139" s="225">
        <f>ROUND(I139*H139,2)</f>
        <v>0</v>
      </c>
      <c r="K139" s="221" t="s">
        <v>197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0.44</v>
      </c>
      <c r="T139" s="229">
        <f>S139*H139</f>
        <v>4.29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210</v>
      </c>
      <c r="AT139" s="230" t="s">
        <v>193</v>
      </c>
      <c r="AU139" s="230" t="s">
        <v>88</v>
      </c>
      <c r="AY139" s="18" t="s">
        <v>190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210</v>
      </c>
      <c r="BM139" s="230" t="s">
        <v>2051</v>
      </c>
    </row>
    <row r="140" s="13" customFormat="1">
      <c r="A140" s="13"/>
      <c r="B140" s="232"/>
      <c r="C140" s="233"/>
      <c r="D140" s="234" t="s">
        <v>218</v>
      </c>
      <c r="E140" s="235" t="s">
        <v>1</v>
      </c>
      <c r="F140" s="236" t="s">
        <v>2052</v>
      </c>
      <c r="G140" s="233"/>
      <c r="H140" s="237">
        <v>9.75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218</v>
      </c>
      <c r="AU140" s="243" t="s">
        <v>88</v>
      </c>
      <c r="AV140" s="13" t="s">
        <v>88</v>
      </c>
      <c r="AW140" s="13" t="s">
        <v>32</v>
      </c>
      <c r="AX140" s="13" t="s">
        <v>86</v>
      </c>
      <c r="AY140" s="243" t="s">
        <v>190</v>
      </c>
    </row>
    <row r="141" s="2" customFormat="1" ht="33" customHeight="1">
      <c r="A141" s="39"/>
      <c r="B141" s="40"/>
      <c r="C141" s="219" t="s">
        <v>215</v>
      </c>
      <c r="D141" s="219" t="s">
        <v>193</v>
      </c>
      <c r="E141" s="220" t="s">
        <v>2053</v>
      </c>
      <c r="F141" s="221" t="s">
        <v>2054</v>
      </c>
      <c r="G141" s="222" t="s">
        <v>224</v>
      </c>
      <c r="H141" s="223">
        <v>24</v>
      </c>
      <c r="I141" s="224"/>
      <c r="J141" s="225">
        <f>ROUND(I141*H141,2)</f>
        <v>0</v>
      </c>
      <c r="K141" s="221" t="s">
        <v>1613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2.3999999999999999</v>
      </c>
      <c r="T141" s="229">
        <f>S141*H141</f>
        <v>57.599999999999994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210</v>
      </c>
      <c r="AT141" s="230" t="s">
        <v>193</v>
      </c>
      <c r="AU141" s="230" t="s">
        <v>88</v>
      </c>
      <c r="AY141" s="18" t="s">
        <v>190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210</v>
      </c>
      <c r="BM141" s="230" t="s">
        <v>2055</v>
      </c>
    </row>
    <row r="142" s="13" customFormat="1">
      <c r="A142" s="13"/>
      <c r="B142" s="232"/>
      <c r="C142" s="233"/>
      <c r="D142" s="234" t="s">
        <v>218</v>
      </c>
      <c r="E142" s="235" t="s">
        <v>1</v>
      </c>
      <c r="F142" s="236" t="s">
        <v>2056</v>
      </c>
      <c r="G142" s="233"/>
      <c r="H142" s="237">
        <v>19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218</v>
      </c>
      <c r="AU142" s="243" t="s">
        <v>88</v>
      </c>
      <c r="AV142" s="13" t="s">
        <v>88</v>
      </c>
      <c r="AW142" s="13" t="s">
        <v>32</v>
      </c>
      <c r="AX142" s="13" t="s">
        <v>78</v>
      </c>
      <c r="AY142" s="243" t="s">
        <v>190</v>
      </c>
    </row>
    <row r="143" s="13" customFormat="1">
      <c r="A143" s="13"/>
      <c r="B143" s="232"/>
      <c r="C143" s="233"/>
      <c r="D143" s="234" t="s">
        <v>218</v>
      </c>
      <c r="E143" s="235" t="s">
        <v>1</v>
      </c>
      <c r="F143" s="236" t="s">
        <v>2057</v>
      </c>
      <c r="G143" s="233"/>
      <c r="H143" s="237">
        <v>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218</v>
      </c>
      <c r="AU143" s="243" t="s">
        <v>88</v>
      </c>
      <c r="AV143" s="13" t="s">
        <v>88</v>
      </c>
      <c r="AW143" s="13" t="s">
        <v>32</v>
      </c>
      <c r="AX143" s="13" t="s">
        <v>78</v>
      </c>
      <c r="AY143" s="243" t="s">
        <v>190</v>
      </c>
    </row>
    <row r="144" s="14" customFormat="1">
      <c r="A144" s="14"/>
      <c r="B144" s="244"/>
      <c r="C144" s="245"/>
      <c r="D144" s="234" t="s">
        <v>218</v>
      </c>
      <c r="E144" s="246" t="s">
        <v>1</v>
      </c>
      <c r="F144" s="247" t="s">
        <v>221</v>
      </c>
      <c r="G144" s="245"/>
      <c r="H144" s="248">
        <v>24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218</v>
      </c>
      <c r="AU144" s="254" t="s">
        <v>88</v>
      </c>
      <c r="AV144" s="14" t="s">
        <v>210</v>
      </c>
      <c r="AW144" s="14" t="s">
        <v>32</v>
      </c>
      <c r="AX144" s="14" t="s">
        <v>86</v>
      </c>
      <c r="AY144" s="254" t="s">
        <v>190</v>
      </c>
    </row>
    <row r="145" s="2" customFormat="1" ht="33" customHeight="1">
      <c r="A145" s="39"/>
      <c r="B145" s="40"/>
      <c r="C145" s="219" t="s">
        <v>199</v>
      </c>
      <c r="D145" s="219" t="s">
        <v>193</v>
      </c>
      <c r="E145" s="220" t="s">
        <v>2058</v>
      </c>
      <c r="F145" s="221" t="s">
        <v>2059</v>
      </c>
      <c r="G145" s="222" t="s">
        <v>292</v>
      </c>
      <c r="H145" s="223">
        <v>47</v>
      </c>
      <c r="I145" s="224"/>
      <c r="J145" s="225">
        <f>ROUND(I145*H145,2)</f>
        <v>0</v>
      </c>
      <c r="K145" s="221" t="s">
        <v>197</v>
      </c>
      <c r="L145" s="45"/>
      <c r="M145" s="226" t="s">
        <v>1</v>
      </c>
      <c r="N145" s="227" t="s">
        <v>43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0.44</v>
      </c>
      <c r="T145" s="229">
        <f>S145*H145</f>
        <v>20.68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210</v>
      </c>
      <c r="AT145" s="230" t="s">
        <v>193</v>
      </c>
      <c r="AU145" s="230" t="s">
        <v>88</v>
      </c>
      <c r="AY145" s="18" t="s">
        <v>190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86</v>
      </c>
      <c r="BK145" s="231">
        <f>ROUND(I145*H145,2)</f>
        <v>0</v>
      </c>
      <c r="BL145" s="18" t="s">
        <v>210</v>
      </c>
      <c r="BM145" s="230" t="s">
        <v>2060</v>
      </c>
    </row>
    <row r="146" s="13" customFormat="1">
      <c r="A146" s="13"/>
      <c r="B146" s="232"/>
      <c r="C146" s="233"/>
      <c r="D146" s="234" t="s">
        <v>218</v>
      </c>
      <c r="E146" s="235" t="s">
        <v>1</v>
      </c>
      <c r="F146" s="236" t="s">
        <v>2061</v>
      </c>
      <c r="G146" s="233"/>
      <c r="H146" s="237">
        <v>47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218</v>
      </c>
      <c r="AU146" s="243" t="s">
        <v>88</v>
      </c>
      <c r="AV146" s="13" t="s">
        <v>88</v>
      </c>
      <c r="AW146" s="13" t="s">
        <v>32</v>
      </c>
      <c r="AX146" s="13" t="s">
        <v>86</v>
      </c>
      <c r="AY146" s="243" t="s">
        <v>190</v>
      </c>
    </row>
    <row r="147" s="2" customFormat="1" ht="33" customHeight="1">
      <c r="A147" s="39"/>
      <c r="B147" s="40"/>
      <c r="C147" s="219" t="s">
        <v>226</v>
      </c>
      <c r="D147" s="219" t="s">
        <v>193</v>
      </c>
      <c r="E147" s="220" t="s">
        <v>2062</v>
      </c>
      <c r="F147" s="221" t="s">
        <v>2063</v>
      </c>
      <c r="G147" s="222" t="s">
        <v>292</v>
      </c>
      <c r="H147" s="223">
        <v>370</v>
      </c>
      <c r="I147" s="224"/>
      <c r="J147" s="225">
        <f>ROUND(I147*H147,2)</f>
        <v>0</v>
      </c>
      <c r="K147" s="221" t="s">
        <v>197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0.57999999999999996</v>
      </c>
      <c r="T147" s="229">
        <f>S147*H147</f>
        <v>214.59999999999999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210</v>
      </c>
      <c r="AT147" s="230" t="s">
        <v>193</v>
      </c>
      <c r="AU147" s="230" t="s">
        <v>88</v>
      </c>
      <c r="AY147" s="18" t="s">
        <v>190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210</v>
      </c>
      <c r="BM147" s="230" t="s">
        <v>2064</v>
      </c>
    </row>
    <row r="148" s="13" customFormat="1">
      <c r="A148" s="13"/>
      <c r="B148" s="232"/>
      <c r="C148" s="233"/>
      <c r="D148" s="234" t="s">
        <v>218</v>
      </c>
      <c r="E148" s="235" t="s">
        <v>1</v>
      </c>
      <c r="F148" s="236" t="s">
        <v>2048</v>
      </c>
      <c r="G148" s="233"/>
      <c r="H148" s="237">
        <v>370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218</v>
      </c>
      <c r="AU148" s="243" t="s">
        <v>88</v>
      </c>
      <c r="AV148" s="13" t="s">
        <v>88</v>
      </c>
      <c r="AW148" s="13" t="s">
        <v>32</v>
      </c>
      <c r="AX148" s="13" t="s">
        <v>86</v>
      </c>
      <c r="AY148" s="243" t="s">
        <v>190</v>
      </c>
    </row>
    <row r="149" s="2" customFormat="1" ht="37.8" customHeight="1">
      <c r="A149" s="39"/>
      <c r="B149" s="40"/>
      <c r="C149" s="219" t="s">
        <v>202</v>
      </c>
      <c r="D149" s="219" t="s">
        <v>193</v>
      </c>
      <c r="E149" s="220" t="s">
        <v>2065</v>
      </c>
      <c r="F149" s="221" t="s">
        <v>2066</v>
      </c>
      <c r="G149" s="222" t="s">
        <v>292</v>
      </c>
      <c r="H149" s="223">
        <v>47</v>
      </c>
      <c r="I149" s="224"/>
      <c r="J149" s="225">
        <f>ROUND(I149*H149,2)</f>
        <v>0</v>
      </c>
      <c r="K149" s="221" t="s">
        <v>197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0.63</v>
      </c>
      <c r="T149" s="229">
        <f>S149*H149</f>
        <v>29.609999999999999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210</v>
      </c>
      <c r="AT149" s="230" t="s">
        <v>193</v>
      </c>
      <c r="AU149" s="230" t="s">
        <v>88</v>
      </c>
      <c r="AY149" s="18" t="s">
        <v>190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210</v>
      </c>
      <c r="BM149" s="230" t="s">
        <v>2067</v>
      </c>
    </row>
    <row r="150" s="13" customFormat="1">
      <c r="A150" s="13"/>
      <c r="B150" s="232"/>
      <c r="C150" s="233"/>
      <c r="D150" s="234" t="s">
        <v>218</v>
      </c>
      <c r="E150" s="235" t="s">
        <v>1</v>
      </c>
      <c r="F150" s="236" t="s">
        <v>2061</v>
      </c>
      <c r="G150" s="233"/>
      <c r="H150" s="237">
        <v>47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218</v>
      </c>
      <c r="AU150" s="243" t="s">
        <v>88</v>
      </c>
      <c r="AV150" s="13" t="s">
        <v>88</v>
      </c>
      <c r="AW150" s="13" t="s">
        <v>32</v>
      </c>
      <c r="AX150" s="13" t="s">
        <v>86</v>
      </c>
      <c r="AY150" s="243" t="s">
        <v>190</v>
      </c>
    </row>
    <row r="151" s="2" customFormat="1" ht="33" customHeight="1">
      <c r="A151" s="39"/>
      <c r="B151" s="40"/>
      <c r="C151" s="219" t="s">
        <v>232</v>
      </c>
      <c r="D151" s="219" t="s">
        <v>193</v>
      </c>
      <c r="E151" s="220" t="s">
        <v>1875</v>
      </c>
      <c r="F151" s="221" t="s">
        <v>1876</v>
      </c>
      <c r="G151" s="222" t="s">
        <v>224</v>
      </c>
      <c r="H151" s="223">
        <v>371.19999999999999</v>
      </c>
      <c r="I151" s="224"/>
      <c r="J151" s="225">
        <f>ROUND(I151*H151,2)</f>
        <v>0</v>
      </c>
      <c r="K151" s="221" t="s">
        <v>197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210</v>
      </c>
      <c r="AT151" s="230" t="s">
        <v>193</v>
      </c>
      <c r="AU151" s="230" t="s">
        <v>88</v>
      </c>
      <c r="AY151" s="18" t="s">
        <v>190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210</v>
      </c>
      <c r="BM151" s="230" t="s">
        <v>2068</v>
      </c>
    </row>
    <row r="152" s="13" customFormat="1">
      <c r="A152" s="13"/>
      <c r="B152" s="232"/>
      <c r="C152" s="233"/>
      <c r="D152" s="234" t="s">
        <v>218</v>
      </c>
      <c r="E152" s="235" t="s">
        <v>1</v>
      </c>
      <c r="F152" s="236" t="s">
        <v>2069</v>
      </c>
      <c r="G152" s="233"/>
      <c r="H152" s="237">
        <v>371.19999999999999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218</v>
      </c>
      <c r="AU152" s="243" t="s">
        <v>88</v>
      </c>
      <c r="AV152" s="13" t="s">
        <v>88</v>
      </c>
      <c r="AW152" s="13" t="s">
        <v>32</v>
      </c>
      <c r="AX152" s="13" t="s">
        <v>86</v>
      </c>
      <c r="AY152" s="243" t="s">
        <v>190</v>
      </c>
    </row>
    <row r="153" s="2" customFormat="1" ht="24.15" customHeight="1">
      <c r="A153" s="39"/>
      <c r="B153" s="40"/>
      <c r="C153" s="219" t="s">
        <v>214</v>
      </c>
      <c r="D153" s="219" t="s">
        <v>193</v>
      </c>
      <c r="E153" s="220" t="s">
        <v>2070</v>
      </c>
      <c r="F153" s="221" t="s">
        <v>2071</v>
      </c>
      <c r="G153" s="222" t="s">
        <v>196</v>
      </c>
      <c r="H153" s="223">
        <v>11</v>
      </c>
      <c r="I153" s="224"/>
      <c r="J153" s="225">
        <f>ROUND(I153*H153,2)</f>
        <v>0</v>
      </c>
      <c r="K153" s="221" t="s">
        <v>197</v>
      </c>
      <c r="L153" s="45"/>
      <c r="M153" s="226" t="s">
        <v>1</v>
      </c>
      <c r="N153" s="227" t="s">
        <v>43</v>
      </c>
      <c r="O153" s="92"/>
      <c r="P153" s="228">
        <f>O153*H153</f>
        <v>0</v>
      </c>
      <c r="Q153" s="228">
        <v>0.00020000000000000001</v>
      </c>
      <c r="R153" s="228">
        <f>Q153*H153</f>
        <v>0.0022000000000000001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210</v>
      </c>
      <c r="AT153" s="230" t="s">
        <v>193</v>
      </c>
      <c r="AU153" s="230" t="s">
        <v>88</v>
      </c>
      <c r="AY153" s="18" t="s">
        <v>190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86</v>
      </c>
      <c r="BK153" s="231">
        <f>ROUND(I153*H153,2)</f>
        <v>0</v>
      </c>
      <c r="BL153" s="18" t="s">
        <v>210</v>
      </c>
      <c r="BM153" s="230" t="s">
        <v>2072</v>
      </c>
    </row>
    <row r="154" s="2" customFormat="1" ht="37.8" customHeight="1">
      <c r="A154" s="39"/>
      <c r="B154" s="40"/>
      <c r="C154" s="219" t="s">
        <v>241</v>
      </c>
      <c r="D154" s="219" t="s">
        <v>193</v>
      </c>
      <c r="E154" s="220" t="s">
        <v>1588</v>
      </c>
      <c r="F154" s="221" t="s">
        <v>1589</v>
      </c>
      <c r="G154" s="222" t="s">
        <v>224</v>
      </c>
      <c r="H154" s="223">
        <v>742.39999999999998</v>
      </c>
      <c r="I154" s="224"/>
      <c r="J154" s="225">
        <f>ROUND(I154*H154,2)</f>
        <v>0</v>
      </c>
      <c r="K154" s="221" t="s">
        <v>197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210</v>
      </c>
      <c r="AT154" s="230" t="s">
        <v>193</v>
      </c>
      <c r="AU154" s="230" t="s">
        <v>88</v>
      </c>
      <c r="AY154" s="18" t="s">
        <v>190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210</v>
      </c>
      <c r="BM154" s="230" t="s">
        <v>2073</v>
      </c>
    </row>
    <row r="155" s="13" customFormat="1">
      <c r="A155" s="13"/>
      <c r="B155" s="232"/>
      <c r="C155" s="233"/>
      <c r="D155" s="234" t="s">
        <v>218</v>
      </c>
      <c r="E155" s="235" t="s">
        <v>1</v>
      </c>
      <c r="F155" s="236" t="s">
        <v>2074</v>
      </c>
      <c r="G155" s="233"/>
      <c r="H155" s="237">
        <v>742.39999999999998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218</v>
      </c>
      <c r="AU155" s="243" t="s">
        <v>88</v>
      </c>
      <c r="AV155" s="13" t="s">
        <v>88</v>
      </c>
      <c r="AW155" s="13" t="s">
        <v>32</v>
      </c>
      <c r="AX155" s="13" t="s">
        <v>86</v>
      </c>
      <c r="AY155" s="243" t="s">
        <v>190</v>
      </c>
    </row>
    <row r="156" s="2" customFormat="1" ht="37.8" customHeight="1">
      <c r="A156" s="39"/>
      <c r="B156" s="40"/>
      <c r="C156" s="219" t="s">
        <v>8</v>
      </c>
      <c r="D156" s="219" t="s">
        <v>193</v>
      </c>
      <c r="E156" s="220" t="s">
        <v>1590</v>
      </c>
      <c r="F156" s="221" t="s">
        <v>1591</v>
      </c>
      <c r="G156" s="222" t="s">
        <v>224</v>
      </c>
      <c r="H156" s="223">
        <v>20</v>
      </c>
      <c r="I156" s="224"/>
      <c r="J156" s="225">
        <f>ROUND(I156*H156,2)</f>
        <v>0</v>
      </c>
      <c r="K156" s="221" t="s">
        <v>197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210</v>
      </c>
      <c r="AT156" s="230" t="s">
        <v>193</v>
      </c>
      <c r="AU156" s="230" t="s">
        <v>88</v>
      </c>
      <c r="AY156" s="18" t="s">
        <v>190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210</v>
      </c>
      <c r="BM156" s="230" t="s">
        <v>2075</v>
      </c>
    </row>
    <row r="157" s="13" customFormat="1">
      <c r="A157" s="13"/>
      <c r="B157" s="232"/>
      <c r="C157" s="233"/>
      <c r="D157" s="234" t="s">
        <v>218</v>
      </c>
      <c r="E157" s="235" t="s">
        <v>1</v>
      </c>
      <c r="F157" s="236" t="s">
        <v>2076</v>
      </c>
      <c r="G157" s="233"/>
      <c r="H157" s="237">
        <v>20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218</v>
      </c>
      <c r="AU157" s="243" t="s">
        <v>88</v>
      </c>
      <c r="AV157" s="13" t="s">
        <v>88</v>
      </c>
      <c r="AW157" s="13" t="s">
        <v>32</v>
      </c>
      <c r="AX157" s="13" t="s">
        <v>86</v>
      </c>
      <c r="AY157" s="243" t="s">
        <v>190</v>
      </c>
    </row>
    <row r="158" s="2" customFormat="1" ht="37.8" customHeight="1">
      <c r="A158" s="39"/>
      <c r="B158" s="40"/>
      <c r="C158" s="219" t="s">
        <v>249</v>
      </c>
      <c r="D158" s="219" t="s">
        <v>193</v>
      </c>
      <c r="E158" s="220" t="s">
        <v>2077</v>
      </c>
      <c r="F158" s="221" t="s">
        <v>2078</v>
      </c>
      <c r="G158" s="222" t="s">
        <v>224</v>
      </c>
      <c r="H158" s="223">
        <v>100</v>
      </c>
      <c r="I158" s="224"/>
      <c r="J158" s="225">
        <f>ROUND(I158*H158,2)</f>
        <v>0</v>
      </c>
      <c r="K158" s="221" t="s">
        <v>197</v>
      </c>
      <c r="L158" s="45"/>
      <c r="M158" s="226" t="s">
        <v>1</v>
      </c>
      <c r="N158" s="227" t="s">
        <v>43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210</v>
      </c>
      <c r="AT158" s="230" t="s">
        <v>193</v>
      </c>
      <c r="AU158" s="230" t="s">
        <v>88</v>
      </c>
      <c r="AY158" s="18" t="s">
        <v>190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86</v>
      </c>
      <c r="BK158" s="231">
        <f>ROUND(I158*H158,2)</f>
        <v>0</v>
      </c>
      <c r="BL158" s="18" t="s">
        <v>210</v>
      </c>
      <c r="BM158" s="230" t="s">
        <v>2079</v>
      </c>
    </row>
    <row r="159" s="13" customFormat="1">
      <c r="A159" s="13"/>
      <c r="B159" s="232"/>
      <c r="C159" s="233"/>
      <c r="D159" s="234" t="s">
        <v>218</v>
      </c>
      <c r="E159" s="235" t="s">
        <v>1</v>
      </c>
      <c r="F159" s="236" t="s">
        <v>2076</v>
      </c>
      <c r="G159" s="233"/>
      <c r="H159" s="237">
        <v>20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218</v>
      </c>
      <c r="AU159" s="243" t="s">
        <v>88</v>
      </c>
      <c r="AV159" s="13" t="s">
        <v>88</v>
      </c>
      <c r="AW159" s="13" t="s">
        <v>32</v>
      </c>
      <c r="AX159" s="13" t="s">
        <v>86</v>
      </c>
      <c r="AY159" s="243" t="s">
        <v>190</v>
      </c>
    </row>
    <row r="160" s="13" customFormat="1">
      <c r="A160" s="13"/>
      <c r="B160" s="232"/>
      <c r="C160" s="233"/>
      <c r="D160" s="234" t="s">
        <v>218</v>
      </c>
      <c r="E160" s="233"/>
      <c r="F160" s="236" t="s">
        <v>2080</v>
      </c>
      <c r="G160" s="233"/>
      <c r="H160" s="237">
        <v>100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218</v>
      </c>
      <c r="AU160" s="243" t="s">
        <v>88</v>
      </c>
      <c r="AV160" s="13" t="s">
        <v>88</v>
      </c>
      <c r="AW160" s="13" t="s">
        <v>4</v>
      </c>
      <c r="AX160" s="13" t="s">
        <v>86</v>
      </c>
      <c r="AY160" s="243" t="s">
        <v>190</v>
      </c>
    </row>
    <row r="161" s="2" customFormat="1" ht="24.15" customHeight="1">
      <c r="A161" s="39"/>
      <c r="B161" s="40"/>
      <c r="C161" s="219" t="s">
        <v>225</v>
      </c>
      <c r="D161" s="219" t="s">
        <v>193</v>
      </c>
      <c r="E161" s="220" t="s">
        <v>279</v>
      </c>
      <c r="F161" s="221" t="s">
        <v>280</v>
      </c>
      <c r="G161" s="222" t="s">
        <v>224</v>
      </c>
      <c r="H161" s="223">
        <v>20</v>
      </c>
      <c r="I161" s="224"/>
      <c r="J161" s="225">
        <f>ROUND(I161*H161,2)</f>
        <v>0</v>
      </c>
      <c r="K161" s="221" t="s">
        <v>197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210</v>
      </c>
      <c r="AT161" s="230" t="s">
        <v>193</v>
      </c>
      <c r="AU161" s="230" t="s">
        <v>88</v>
      </c>
      <c r="AY161" s="18" t="s">
        <v>190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210</v>
      </c>
      <c r="BM161" s="230" t="s">
        <v>2081</v>
      </c>
    </row>
    <row r="162" s="13" customFormat="1">
      <c r="A162" s="13"/>
      <c r="B162" s="232"/>
      <c r="C162" s="233"/>
      <c r="D162" s="234" t="s">
        <v>218</v>
      </c>
      <c r="E162" s="235" t="s">
        <v>1</v>
      </c>
      <c r="F162" s="236" t="s">
        <v>2076</v>
      </c>
      <c r="G162" s="233"/>
      <c r="H162" s="237">
        <v>20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218</v>
      </c>
      <c r="AU162" s="243" t="s">
        <v>88</v>
      </c>
      <c r="AV162" s="13" t="s">
        <v>88</v>
      </c>
      <c r="AW162" s="13" t="s">
        <v>32</v>
      </c>
      <c r="AX162" s="13" t="s">
        <v>86</v>
      </c>
      <c r="AY162" s="243" t="s">
        <v>190</v>
      </c>
    </row>
    <row r="163" s="2" customFormat="1" ht="24.15" customHeight="1">
      <c r="A163" s="39"/>
      <c r="B163" s="40"/>
      <c r="C163" s="219" t="s">
        <v>257</v>
      </c>
      <c r="D163" s="219" t="s">
        <v>193</v>
      </c>
      <c r="E163" s="220" t="s">
        <v>1592</v>
      </c>
      <c r="F163" s="221" t="s">
        <v>1593</v>
      </c>
      <c r="G163" s="222" t="s">
        <v>224</v>
      </c>
      <c r="H163" s="223">
        <v>742.39999999999998</v>
      </c>
      <c r="I163" s="224"/>
      <c r="J163" s="225">
        <f>ROUND(I163*H163,2)</f>
        <v>0</v>
      </c>
      <c r="K163" s="221" t="s">
        <v>197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210</v>
      </c>
      <c r="AT163" s="230" t="s">
        <v>193</v>
      </c>
      <c r="AU163" s="230" t="s">
        <v>88</v>
      </c>
      <c r="AY163" s="18" t="s">
        <v>190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210</v>
      </c>
      <c r="BM163" s="230" t="s">
        <v>2082</v>
      </c>
    </row>
    <row r="164" s="13" customFormat="1">
      <c r="A164" s="13"/>
      <c r="B164" s="232"/>
      <c r="C164" s="233"/>
      <c r="D164" s="234" t="s">
        <v>218</v>
      </c>
      <c r="E164" s="235" t="s">
        <v>1</v>
      </c>
      <c r="F164" s="236" t="s">
        <v>2083</v>
      </c>
      <c r="G164" s="233"/>
      <c r="H164" s="237">
        <v>742.39999999999998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218</v>
      </c>
      <c r="AU164" s="243" t="s">
        <v>88</v>
      </c>
      <c r="AV164" s="13" t="s">
        <v>88</v>
      </c>
      <c r="AW164" s="13" t="s">
        <v>32</v>
      </c>
      <c r="AX164" s="13" t="s">
        <v>86</v>
      </c>
      <c r="AY164" s="243" t="s">
        <v>190</v>
      </c>
    </row>
    <row r="165" s="2" customFormat="1" ht="33" customHeight="1">
      <c r="A165" s="39"/>
      <c r="B165" s="40"/>
      <c r="C165" s="219" t="s">
        <v>198</v>
      </c>
      <c r="D165" s="219" t="s">
        <v>193</v>
      </c>
      <c r="E165" s="220" t="s">
        <v>400</v>
      </c>
      <c r="F165" s="221" t="s">
        <v>401</v>
      </c>
      <c r="G165" s="222" t="s">
        <v>244</v>
      </c>
      <c r="H165" s="223">
        <v>37</v>
      </c>
      <c r="I165" s="224"/>
      <c r="J165" s="225">
        <f>ROUND(I165*H165,2)</f>
        <v>0</v>
      </c>
      <c r="K165" s="221" t="s">
        <v>197</v>
      </c>
      <c r="L165" s="45"/>
      <c r="M165" s="226" t="s">
        <v>1</v>
      </c>
      <c r="N165" s="227" t="s">
        <v>43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210</v>
      </c>
      <c r="AT165" s="230" t="s">
        <v>193</v>
      </c>
      <c r="AU165" s="230" t="s">
        <v>88</v>
      </c>
      <c r="AY165" s="18" t="s">
        <v>190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86</v>
      </c>
      <c r="BK165" s="231">
        <f>ROUND(I165*H165,2)</f>
        <v>0</v>
      </c>
      <c r="BL165" s="18" t="s">
        <v>210</v>
      </c>
      <c r="BM165" s="230" t="s">
        <v>2084</v>
      </c>
    </row>
    <row r="166" s="13" customFormat="1">
      <c r="A166" s="13"/>
      <c r="B166" s="232"/>
      <c r="C166" s="233"/>
      <c r="D166" s="234" t="s">
        <v>218</v>
      </c>
      <c r="E166" s="235" t="s">
        <v>1</v>
      </c>
      <c r="F166" s="236" t="s">
        <v>2085</v>
      </c>
      <c r="G166" s="233"/>
      <c r="H166" s="237">
        <v>37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218</v>
      </c>
      <c r="AU166" s="243" t="s">
        <v>88</v>
      </c>
      <c r="AV166" s="13" t="s">
        <v>88</v>
      </c>
      <c r="AW166" s="13" t="s">
        <v>32</v>
      </c>
      <c r="AX166" s="13" t="s">
        <v>86</v>
      </c>
      <c r="AY166" s="243" t="s">
        <v>190</v>
      </c>
    </row>
    <row r="167" s="2" customFormat="1" ht="16.5" customHeight="1">
      <c r="A167" s="39"/>
      <c r="B167" s="40"/>
      <c r="C167" s="219" t="s">
        <v>265</v>
      </c>
      <c r="D167" s="219" t="s">
        <v>193</v>
      </c>
      <c r="E167" s="220" t="s">
        <v>409</v>
      </c>
      <c r="F167" s="221" t="s">
        <v>410</v>
      </c>
      <c r="G167" s="222" t="s">
        <v>224</v>
      </c>
      <c r="H167" s="223">
        <v>371.19999999999999</v>
      </c>
      <c r="I167" s="224"/>
      <c r="J167" s="225">
        <f>ROUND(I167*H167,2)</f>
        <v>0</v>
      </c>
      <c r="K167" s="221" t="s">
        <v>197</v>
      </c>
      <c r="L167" s="45"/>
      <c r="M167" s="226" t="s">
        <v>1</v>
      </c>
      <c r="N167" s="227" t="s">
        <v>43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210</v>
      </c>
      <c r="AT167" s="230" t="s">
        <v>193</v>
      </c>
      <c r="AU167" s="230" t="s">
        <v>88</v>
      </c>
      <c r="AY167" s="18" t="s">
        <v>190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86</v>
      </c>
      <c r="BK167" s="231">
        <f>ROUND(I167*H167,2)</f>
        <v>0</v>
      </c>
      <c r="BL167" s="18" t="s">
        <v>210</v>
      </c>
      <c r="BM167" s="230" t="s">
        <v>2086</v>
      </c>
    </row>
    <row r="168" s="13" customFormat="1">
      <c r="A168" s="13"/>
      <c r="B168" s="232"/>
      <c r="C168" s="233"/>
      <c r="D168" s="234" t="s">
        <v>218</v>
      </c>
      <c r="E168" s="235" t="s">
        <v>1</v>
      </c>
      <c r="F168" s="236" t="s">
        <v>2069</v>
      </c>
      <c r="G168" s="233"/>
      <c r="H168" s="237">
        <v>371.19999999999999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218</v>
      </c>
      <c r="AU168" s="243" t="s">
        <v>88</v>
      </c>
      <c r="AV168" s="13" t="s">
        <v>88</v>
      </c>
      <c r="AW168" s="13" t="s">
        <v>32</v>
      </c>
      <c r="AX168" s="13" t="s">
        <v>86</v>
      </c>
      <c r="AY168" s="243" t="s">
        <v>190</v>
      </c>
    </row>
    <row r="169" s="2" customFormat="1" ht="24.15" customHeight="1">
      <c r="A169" s="39"/>
      <c r="B169" s="40"/>
      <c r="C169" s="219" t="s">
        <v>231</v>
      </c>
      <c r="D169" s="219" t="s">
        <v>193</v>
      </c>
      <c r="E169" s="220" t="s">
        <v>286</v>
      </c>
      <c r="F169" s="221" t="s">
        <v>287</v>
      </c>
      <c r="G169" s="222" t="s">
        <v>224</v>
      </c>
      <c r="H169" s="223">
        <v>646.20000000000005</v>
      </c>
      <c r="I169" s="224"/>
      <c r="J169" s="225">
        <f>ROUND(I169*H169,2)</f>
        <v>0</v>
      </c>
      <c r="K169" s="221" t="s">
        <v>197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210</v>
      </c>
      <c r="AT169" s="230" t="s">
        <v>193</v>
      </c>
      <c r="AU169" s="230" t="s">
        <v>88</v>
      </c>
      <c r="AY169" s="18" t="s">
        <v>190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210</v>
      </c>
      <c r="BM169" s="230" t="s">
        <v>2087</v>
      </c>
    </row>
    <row r="170" s="13" customFormat="1">
      <c r="A170" s="13"/>
      <c r="B170" s="232"/>
      <c r="C170" s="233"/>
      <c r="D170" s="234" t="s">
        <v>218</v>
      </c>
      <c r="E170" s="235" t="s">
        <v>1</v>
      </c>
      <c r="F170" s="236" t="s">
        <v>2069</v>
      </c>
      <c r="G170" s="233"/>
      <c r="H170" s="237">
        <v>371.19999999999999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218</v>
      </c>
      <c r="AU170" s="243" t="s">
        <v>88</v>
      </c>
      <c r="AV170" s="13" t="s">
        <v>88</v>
      </c>
      <c r="AW170" s="13" t="s">
        <v>32</v>
      </c>
      <c r="AX170" s="13" t="s">
        <v>78</v>
      </c>
      <c r="AY170" s="243" t="s">
        <v>190</v>
      </c>
    </row>
    <row r="171" s="13" customFormat="1">
      <c r="A171" s="13"/>
      <c r="B171" s="232"/>
      <c r="C171" s="233"/>
      <c r="D171" s="234" t="s">
        <v>218</v>
      </c>
      <c r="E171" s="235" t="s">
        <v>1</v>
      </c>
      <c r="F171" s="236" t="s">
        <v>2088</v>
      </c>
      <c r="G171" s="233"/>
      <c r="H171" s="237">
        <v>275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218</v>
      </c>
      <c r="AU171" s="243" t="s">
        <v>88</v>
      </c>
      <c r="AV171" s="13" t="s">
        <v>88</v>
      </c>
      <c r="AW171" s="13" t="s">
        <v>32</v>
      </c>
      <c r="AX171" s="13" t="s">
        <v>78</v>
      </c>
      <c r="AY171" s="243" t="s">
        <v>190</v>
      </c>
    </row>
    <row r="172" s="14" customFormat="1">
      <c r="A172" s="14"/>
      <c r="B172" s="244"/>
      <c r="C172" s="245"/>
      <c r="D172" s="234" t="s">
        <v>218</v>
      </c>
      <c r="E172" s="246" t="s">
        <v>1</v>
      </c>
      <c r="F172" s="247" t="s">
        <v>221</v>
      </c>
      <c r="G172" s="245"/>
      <c r="H172" s="248">
        <v>646.20000000000005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218</v>
      </c>
      <c r="AU172" s="254" t="s">
        <v>88</v>
      </c>
      <c r="AV172" s="14" t="s">
        <v>210</v>
      </c>
      <c r="AW172" s="14" t="s">
        <v>32</v>
      </c>
      <c r="AX172" s="14" t="s">
        <v>86</v>
      </c>
      <c r="AY172" s="254" t="s">
        <v>190</v>
      </c>
    </row>
    <row r="173" s="2" customFormat="1" ht="16.5" customHeight="1">
      <c r="A173" s="39"/>
      <c r="B173" s="40"/>
      <c r="C173" s="255" t="s">
        <v>278</v>
      </c>
      <c r="D173" s="255" t="s">
        <v>299</v>
      </c>
      <c r="E173" s="256" t="s">
        <v>1900</v>
      </c>
      <c r="F173" s="257" t="s">
        <v>1901</v>
      </c>
      <c r="G173" s="258" t="s">
        <v>224</v>
      </c>
      <c r="H173" s="259">
        <v>275</v>
      </c>
      <c r="I173" s="260"/>
      <c r="J173" s="261">
        <f>ROUND(I173*H173,2)</f>
        <v>0</v>
      </c>
      <c r="K173" s="257" t="s">
        <v>1</v>
      </c>
      <c r="L173" s="262"/>
      <c r="M173" s="263" t="s">
        <v>1</v>
      </c>
      <c r="N173" s="264" t="s">
        <v>43</v>
      </c>
      <c r="O173" s="92"/>
      <c r="P173" s="228">
        <f>O173*H173</f>
        <v>0</v>
      </c>
      <c r="Q173" s="228">
        <v>1</v>
      </c>
      <c r="R173" s="228">
        <f>Q173*H173</f>
        <v>275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202</v>
      </c>
      <c r="AT173" s="230" t="s">
        <v>299</v>
      </c>
      <c r="AU173" s="230" t="s">
        <v>88</v>
      </c>
      <c r="AY173" s="18" t="s">
        <v>190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86</v>
      </c>
      <c r="BK173" s="231">
        <f>ROUND(I173*H173,2)</f>
        <v>0</v>
      </c>
      <c r="BL173" s="18" t="s">
        <v>210</v>
      </c>
      <c r="BM173" s="230" t="s">
        <v>2089</v>
      </c>
    </row>
    <row r="174" s="2" customFormat="1">
      <c r="A174" s="39"/>
      <c r="B174" s="40"/>
      <c r="C174" s="41"/>
      <c r="D174" s="234" t="s">
        <v>508</v>
      </c>
      <c r="E174" s="41"/>
      <c r="F174" s="265" t="s">
        <v>1903</v>
      </c>
      <c r="G174" s="41"/>
      <c r="H174" s="41"/>
      <c r="I174" s="266"/>
      <c r="J174" s="41"/>
      <c r="K174" s="41"/>
      <c r="L174" s="45"/>
      <c r="M174" s="267"/>
      <c r="N174" s="268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508</v>
      </c>
      <c r="AU174" s="18" t="s">
        <v>88</v>
      </c>
    </row>
    <row r="175" s="13" customFormat="1">
      <c r="A175" s="13"/>
      <c r="B175" s="232"/>
      <c r="C175" s="233"/>
      <c r="D175" s="234" t="s">
        <v>218</v>
      </c>
      <c r="E175" s="235" t="s">
        <v>1</v>
      </c>
      <c r="F175" s="236" t="s">
        <v>2088</v>
      </c>
      <c r="G175" s="233"/>
      <c r="H175" s="237">
        <v>275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218</v>
      </c>
      <c r="AU175" s="243" t="s">
        <v>88</v>
      </c>
      <c r="AV175" s="13" t="s">
        <v>88</v>
      </c>
      <c r="AW175" s="13" t="s">
        <v>32</v>
      </c>
      <c r="AX175" s="13" t="s">
        <v>78</v>
      </c>
      <c r="AY175" s="243" t="s">
        <v>190</v>
      </c>
    </row>
    <row r="176" s="14" customFormat="1">
      <c r="A176" s="14"/>
      <c r="B176" s="244"/>
      <c r="C176" s="245"/>
      <c r="D176" s="234" t="s">
        <v>218</v>
      </c>
      <c r="E176" s="246" t="s">
        <v>1</v>
      </c>
      <c r="F176" s="247" t="s">
        <v>221</v>
      </c>
      <c r="G176" s="245"/>
      <c r="H176" s="248">
        <v>275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218</v>
      </c>
      <c r="AU176" s="254" t="s">
        <v>88</v>
      </c>
      <c r="AV176" s="14" t="s">
        <v>210</v>
      </c>
      <c r="AW176" s="14" t="s">
        <v>32</v>
      </c>
      <c r="AX176" s="14" t="s">
        <v>86</v>
      </c>
      <c r="AY176" s="254" t="s">
        <v>190</v>
      </c>
    </row>
    <row r="177" s="12" customFormat="1" ht="22.8" customHeight="1">
      <c r="A177" s="12"/>
      <c r="B177" s="203"/>
      <c r="C177" s="204"/>
      <c r="D177" s="205" t="s">
        <v>77</v>
      </c>
      <c r="E177" s="217" t="s">
        <v>88</v>
      </c>
      <c r="F177" s="217" t="s">
        <v>1904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v>0</v>
      </c>
      <c r="Q177" s="211"/>
      <c r="R177" s="212">
        <v>0</v>
      </c>
      <c r="S177" s="211"/>
      <c r="T177" s="213"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86</v>
      </c>
      <c r="AT177" s="215" t="s">
        <v>77</v>
      </c>
      <c r="AU177" s="215" t="s">
        <v>86</v>
      </c>
      <c r="AY177" s="214" t="s">
        <v>190</v>
      </c>
      <c r="BK177" s="216">
        <v>0</v>
      </c>
    </row>
    <row r="178" s="12" customFormat="1" ht="22.8" customHeight="1">
      <c r="A178" s="12"/>
      <c r="B178" s="203"/>
      <c r="C178" s="204"/>
      <c r="D178" s="205" t="s">
        <v>77</v>
      </c>
      <c r="E178" s="217" t="s">
        <v>215</v>
      </c>
      <c r="F178" s="217" t="s">
        <v>1864</v>
      </c>
      <c r="G178" s="204"/>
      <c r="H178" s="204"/>
      <c r="I178" s="207"/>
      <c r="J178" s="218">
        <f>BK178</f>
        <v>0</v>
      </c>
      <c r="K178" s="204"/>
      <c r="L178" s="209"/>
      <c r="M178" s="210"/>
      <c r="N178" s="211"/>
      <c r="O178" s="211"/>
      <c r="P178" s="212">
        <f>SUM(P179:P183)</f>
        <v>0</v>
      </c>
      <c r="Q178" s="211"/>
      <c r="R178" s="212">
        <f>SUM(R179:R183)</f>
        <v>5.5675499999999998</v>
      </c>
      <c r="S178" s="211"/>
      <c r="T178" s="213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4" t="s">
        <v>86</v>
      </c>
      <c r="AT178" s="215" t="s">
        <v>77</v>
      </c>
      <c r="AU178" s="215" t="s">
        <v>86</v>
      </c>
      <c r="AY178" s="214" t="s">
        <v>190</v>
      </c>
      <c r="BK178" s="216">
        <f>SUM(BK179:BK183)</f>
        <v>0</v>
      </c>
    </row>
    <row r="179" s="2" customFormat="1" ht="33" customHeight="1">
      <c r="A179" s="39"/>
      <c r="B179" s="40"/>
      <c r="C179" s="219" t="s">
        <v>235</v>
      </c>
      <c r="D179" s="219" t="s">
        <v>193</v>
      </c>
      <c r="E179" s="220" t="s">
        <v>2090</v>
      </c>
      <c r="F179" s="221" t="s">
        <v>2091</v>
      </c>
      <c r="G179" s="222" t="s">
        <v>292</v>
      </c>
      <c r="H179" s="223">
        <v>15</v>
      </c>
      <c r="I179" s="224"/>
      <c r="J179" s="225">
        <f>ROUND(I179*H179,2)</f>
        <v>0</v>
      </c>
      <c r="K179" s="221" t="s">
        <v>1613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0.25080999999999998</v>
      </c>
      <c r="R179" s="228">
        <f>Q179*H179</f>
        <v>3.7621499999999997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210</v>
      </c>
      <c r="AT179" s="230" t="s">
        <v>193</v>
      </c>
      <c r="AU179" s="230" t="s">
        <v>88</v>
      </c>
      <c r="AY179" s="18" t="s">
        <v>190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210</v>
      </c>
      <c r="BM179" s="230" t="s">
        <v>2092</v>
      </c>
    </row>
    <row r="180" s="2" customFormat="1">
      <c r="A180" s="39"/>
      <c r="B180" s="40"/>
      <c r="C180" s="41"/>
      <c r="D180" s="234" t="s">
        <v>508</v>
      </c>
      <c r="E180" s="41"/>
      <c r="F180" s="265" t="s">
        <v>2093</v>
      </c>
      <c r="G180" s="41"/>
      <c r="H180" s="41"/>
      <c r="I180" s="266"/>
      <c r="J180" s="41"/>
      <c r="K180" s="41"/>
      <c r="L180" s="45"/>
      <c r="M180" s="267"/>
      <c r="N180" s="268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508</v>
      </c>
      <c r="AU180" s="18" t="s">
        <v>88</v>
      </c>
    </row>
    <row r="181" s="13" customFormat="1">
      <c r="A181" s="13"/>
      <c r="B181" s="232"/>
      <c r="C181" s="233"/>
      <c r="D181" s="234" t="s">
        <v>218</v>
      </c>
      <c r="E181" s="235" t="s">
        <v>1</v>
      </c>
      <c r="F181" s="236" t="s">
        <v>2094</v>
      </c>
      <c r="G181" s="233"/>
      <c r="H181" s="237">
        <v>15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218</v>
      </c>
      <c r="AU181" s="243" t="s">
        <v>88</v>
      </c>
      <c r="AV181" s="13" t="s">
        <v>88</v>
      </c>
      <c r="AW181" s="13" t="s">
        <v>32</v>
      </c>
      <c r="AX181" s="13" t="s">
        <v>86</v>
      </c>
      <c r="AY181" s="243" t="s">
        <v>190</v>
      </c>
    </row>
    <row r="182" s="2" customFormat="1" ht="16.5" customHeight="1">
      <c r="A182" s="39"/>
      <c r="B182" s="40"/>
      <c r="C182" s="255" t="s">
        <v>7</v>
      </c>
      <c r="D182" s="255" t="s">
        <v>299</v>
      </c>
      <c r="E182" s="256" t="s">
        <v>2095</v>
      </c>
      <c r="F182" s="257" t="s">
        <v>2096</v>
      </c>
      <c r="G182" s="258" t="s">
        <v>292</v>
      </c>
      <c r="H182" s="259">
        <v>15.300000000000001</v>
      </c>
      <c r="I182" s="260"/>
      <c r="J182" s="261">
        <f>ROUND(I182*H182,2)</f>
        <v>0</v>
      </c>
      <c r="K182" s="257" t="s">
        <v>1613</v>
      </c>
      <c r="L182" s="262"/>
      <c r="M182" s="263" t="s">
        <v>1</v>
      </c>
      <c r="N182" s="264" t="s">
        <v>43</v>
      </c>
      <c r="O182" s="92"/>
      <c r="P182" s="228">
        <f>O182*H182</f>
        <v>0</v>
      </c>
      <c r="Q182" s="228">
        <v>0.11799999999999999</v>
      </c>
      <c r="R182" s="228">
        <f>Q182*H182</f>
        <v>1.8053999999999999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202</v>
      </c>
      <c r="AT182" s="230" t="s">
        <v>299</v>
      </c>
      <c r="AU182" s="230" t="s">
        <v>88</v>
      </c>
      <c r="AY182" s="18" t="s">
        <v>190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86</v>
      </c>
      <c r="BK182" s="231">
        <f>ROUND(I182*H182,2)</f>
        <v>0</v>
      </c>
      <c r="BL182" s="18" t="s">
        <v>210</v>
      </c>
      <c r="BM182" s="230" t="s">
        <v>2097</v>
      </c>
    </row>
    <row r="183" s="13" customFormat="1">
      <c r="A183" s="13"/>
      <c r="B183" s="232"/>
      <c r="C183" s="233"/>
      <c r="D183" s="234" t="s">
        <v>218</v>
      </c>
      <c r="E183" s="233"/>
      <c r="F183" s="236" t="s">
        <v>2098</v>
      </c>
      <c r="G183" s="233"/>
      <c r="H183" s="237">
        <v>15.300000000000001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218</v>
      </c>
      <c r="AU183" s="243" t="s">
        <v>88</v>
      </c>
      <c r="AV183" s="13" t="s">
        <v>88</v>
      </c>
      <c r="AW183" s="13" t="s">
        <v>4</v>
      </c>
      <c r="AX183" s="13" t="s">
        <v>86</v>
      </c>
      <c r="AY183" s="243" t="s">
        <v>190</v>
      </c>
    </row>
    <row r="184" s="12" customFormat="1" ht="22.8" customHeight="1">
      <c r="A184" s="12"/>
      <c r="B184" s="203"/>
      <c r="C184" s="204"/>
      <c r="D184" s="205" t="s">
        <v>77</v>
      </c>
      <c r="E184" s="217" t="s">
        <v>199</v>
      </c>
      <c r="F184" s="217" t="s">
        <v>1945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SUM(P185:P195)</f>
        <v>0</v>
      </c>
      <c r="Q184" s="211"/>
      <c r="R184" s="212">
        <f>SUM(R185:R195)</f>
        <v>6.2931253999999992</v>
      </c>
      <c r="S184" s="211"/>
      <c r="T184" s="213">
        <f>SUM(T185:T195)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86</v>
      </c>
      <c r="AT184" s="215" t="s">
        <v>77</v>
      </c>
      <c r="AU184" s="215" t="s">
        <v>86</v>
      </c>
      <c r="AY184" s="214" t="s">
        <v>190</v>
      </c>
      <c r="BK184" s="216">
        <f>SUM(BK185:BK195)</f>
        <v>0</v>
      </c>
    </row>
    <row r="185" s="2" customFormat="1" ht="24.15" customHeight="1">
      <c r="A185" s="39"/>
      <c r="B185" s="40"/>
      <c r="C185" s="219" t="s">
        <v>238</v>
      </c>
      <c r="D185" s="219" t="s">
        <v>193</v>
      </c>
      <c r="E185" s="220" t="s">
        <v>2099</v>
      </c>
      <c r="F185" s="221" t="s">
        <v>2100</v>
      </c>
      <c r="G185" s="222" t="s">
        <v>292</v>
      </c>
      <c r="H185" s="223">
        <v>15</v>
      </c>
      <c r="I185" s="224"/>
      <c r="J185" s="225">
        <f>ROUND(I185*H185,2)</f>
        <v>0</v>
      </c>
      <c r="K185" s="221" t="s">
        <v>197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0.028199999999999999</v>
      </c>
      <c r="R185" s="228">
        <f>Q185*H185</f>
        <v>0.42299999999999999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210</v>
      </c>
      <c r="AT185" s="230" t="s">
        <v>193</v>
      </c>
      <c r="AU185" s="230" t="s">
        <v>88</v>
      </c>
      <c r="AY185" s="18" t="s">
        <v>190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210</v>
      </c>
      <c r="BM185" s="230" t="s">
        <v>2101</v>
      </c>
    </row>
    <row r="186" s="13" customFormat="1">
      <c r="A186" s="13"/>
      <c r="B186" s="232"/>
      <c r="C186" s="233"/>
      <c r="D186" s="234" t="s">
        <v>218</v>
      </c>
      <c r="E186" s="235" t="s">
        <v>1</v>
      </c>
      <c r="F186" s="236" t="s">
        <v>2102</v>
      </c>
      <c r="G186" s="233"/>
      <c r="H186" s="237">
        <v>15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218</v>
      </c>
      <c r="AU186" s="243" t="s">
        <v>88</v>
      </c>
      <c r="AV186" s="13" t="s">
        <v>88</v>
      </c>
      <c r="AW186" s="13" t="s">
        <v>32</v>
      </c>
      <c r="AX186" s="13" t="s">
        <v>86</v>
      </c>
      <c r="AY186" s="243" t="s">
        <v>190</v>
      </c>
    </row>
    <row r="187" s="2" customFormat="1" ht="24.15" customHeight="1">
      <c r="A187" s="39"/>
      <c r="B187" s="40"/>
      <c r="C187" s="219" t="s">
        <v>295</v>
      </c>
      <c r="D187" s="219" t="s">
        <v>193</v>
      </c>
      <c r="E187" s="220" t="s">
        <v>2103</v>
      </c>
      <c r="F187" s="221" t="s">
        <v>2104</v>
      </c>
      <c r="G187" s="222" t="s">
        <v>292</v>
      </c>
      <c r="H187" s="223">
        <v>56.219999999999999</v>
      </c>
      <c r="I187" s="224"/>
      <c r="J187" s="225">
        <f>ROUND(I187*H187,2)</f>
        <v>0</v>
      </c>
      <c r="K187" s="221" t="s">
        <v>197</v>
      </c>
      <c r="L187" s="45"/>
      <c r="M187" s="226" t="s">
        <v>1</v>
      </c>
      <c r="N187" s="227" t="s">
        <v>43</v>
      </c>
      <c r="O187" s="92"/>
      <c r="P187" s="228">
        <f>O187*H187</f>
        <v>0</v>
      </c>
      <c r="Q187" s="228">
        <v>0.0064999999999999997</v>
      </c>
      <c r="R187" s="228">
        <f>Q187*H187</f>
        <v>0.36542999999999998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210</v>
      </c>
      <c r="AT187" s="230" t="s">
        <v>193</v>
      </c>
      <c r="AU187" s="230" t="s">
        <v>88</v>
      </c>
      <c r="AY187" s="18" t="s">
        <v>190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86</v>
      </c>
      <c r="BK187" s="231">
        <f>ROUND(I187*H187,2)</f>
        <v>0</v>
      </c>
      <c r="BL187" s="18" t="s">
        <v>210</v>
      </c>
      <c r="BM187" s="230" t="s">
        <v>2105</v>
      </c>
    </row>
    <row r="188" s="2" customFormat="1" ht="24.15" customHeight="1">
      <c r="A188" s="39"/>
      <c r="B188" s="40"/>
      <c r="C188" s="219" t="s">
        <v>245</v>
      </c>
      <c r="D188" s="219" t="s">
        <v>193</v>
      </c>
      <c r="E188" s="220" t="s">
        <v>2106</v>
      </c>
      <c r="F188" s="221" t="s">
        <v>2107</v>
      </c>
      <c r="G188" s="222" t="s">
        <v>292</v>
      </c>
      <c r="H188" s="223">
        <v>56.219999999999999</v>
      </c>
      <c r="I188" s="224"/>
      <c r="J188" s="225">
        <f>ROUND(I188*H188,2)</f>
        <v>0</v>
      </c>
      <c r="K188" s="221" t="s">
        <v>197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0.0065599999999999999</v>
      </c>
      <c r="R188" s="228">
        <f>Q188*H188</f>
        <v>0.3688032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210</v>
      </c>
      <c r="AT188" s="230" t="s">
        <v>193</v>
      </c>
      <c r="AU188" s="230" t="s">
        <v>88</v>
      </c>
      <c r="AY188" s="18" t="s">
        <v>190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210</v>
      </c>
      <c r="BM188" s="230" t="s">
        <v>2108</v>
      </c>
    </row>
    <row r="189" s="2" customFormat="1" ht="33" customHeight="1">
      <c r="A189" s="39"/>
      <c r="B189" s="40"/>
      <c r="C189" s="219" t="s">
        <v>306</v>
      </c>
      <c r="D189" s="219" t="s">
        <v>193</v>
      </c>
      <c r="E189" s="220" t="s">
        <v>2109</v>
      </c>
      <c r="F189" s="221" t="s">
        <v>2110</v>
      </c>
      <c r="G189" s="222" t="s">
        <v>292</v>
      </c>
      <c r="H189" s="223">
        <v>56.219999999999999</v>
      </c>
      <c r="I189" s="224"/>
      <c r="J189" s="225">
        <f>ROUND(I189*H189,2)</f>
        <v>0</v>
      </c>
      <c r="K189" s="221" t="s">
        <v>197</v>
      </c>
      <c r="L189" s="45"/>
      <c r="M189" s="226" t="s">
        <v>1</v>
      </c>
      <c r="N189" s="227" t="s">
        <v>43</v>
      </c>
      <c r="O189" s="92"/>
      <c r="P189" s="228">
        <f>O189*H189</f>
        <v>0</v>
      </c>
      <c r="Q189" s="228">
        <v>0.00131</v>
      </c>
      <c r="R189" s="228">
        <f>Q189*H189</f>
        <v>0.073648199999999997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210</v>
      </c>
      <c r="AT189" s="230" t="s">
        <v>193</v>
      </c>
      <c r="AU189" s="230" t="s">
        <v>88</v>
      </c>
      <c r="AY189" s="18" t="s">
        <v>190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86</v>
      </c>
      <c r="BK189" s="231">
        <f>ROUND(I189*H189,2)</f>
        <v>0</v>
      </c>
      <c r="BL189" s="18" t="s">
        <v>210</v>
      </c>
      <c r="BM189" s="230" t="s">
        <v>2111</v>
      </c>
    </row>
    <row r="190" s="2" customFormat="1" ht="24.15" customHeight="1">
      <c r="A190" s="39"/>
      <c r="B190" s="40"/>
      <c r="C190" s="219" t="s">
        <v>248</v>
      </c>
      <c r="D190" s="219" t="s">
        <v>193</v>
      </c>
      <c r="E190" s="220" t="s">
        <v>2112</v>
      </c>
      <c r="F190" s="221" t="s">
        <v>2113</v>
      </c>
      <c r="G190" s="222" t="s">
        <v>224</v>
      </c>
      <c r="H190" s="223">
        <v>2.2000000000000002</v>
      </c>
      <c r="I190" s="224"/>
      <c r="J190" s="225">
        <f>ROUND(I190*H190,2)</f>
        <v>0</v>
      </c>
      <c r="K190" s="221" t="s">
        <v>197</v>
      </c>
      <c r="L190" s="45"/>
      <c r="M190" s="226" t="s">
        <v>1</v>
      </c>
      <c r="N190" s="227" t="s">
        <v>43</v>
      </c>
      <c r="O190" s="92"/>
      <c r="P190" s="228">
        <f>O190*H190</f>
        <v>0</v>
      </c>
      <c r="Q190" s="228">
        <v>2.3010199999999998</v>
      </c>
      <c r="R190" s="228">
        <f>Q190*H190</f>
        <v>5.0622439999999997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210</v>
      </c>
      <c r="AT190" s="230" t="s">
        <v>193</v>
      </c>
      <c r="AU190" s="230" t="s">
        <v>88</v>
      </c>
      <c r="AY190" s="18" t="s">
        <v>190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86</v>
      </c>
      <c r="BK190" s="231">
        <f>ROUND(I190*H190,2)</f>
        <v>0</v>
      </c>
      <c r="BL190" s="18" t="s">
        <v>210</v>
      </c>
      <c r="BM190" s="230" t="s">
        <v>2114</v>
      </c>
    </row>
    <row r="191" s="13" customFormat="1">
      <c r="A191" s="13"/>
      <c r="B191" s="232"/>
      <c r="C191" s="233"/>
      <c r="D191" s="234" t="s">
        <v>218</v>
      </c>
      <c r="E191" s="235" t="s">
        <v>1</v>
      </c>
      <c r="F191" s="236" t="s">
        <v>2115</v>
      </c>
      <c r="G191" s="233"/>
      <c r="H191" s="237">
        <v>2.2000000000000002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218</v>
      </c>
      <c r="AU191" s="243" t="s">
        <v>88</v>
      </c>
      <c r="AV191" s="13" t="s">
        <v>88</v>
      </c>
      <c r="AW191" s="13" t="s">
        <v>32</v>
      </c>
      <c r="AX191" s="13" t="s">
        <v>86</v>
      </c>
      <c r="AY191" s="243" t="s">
        <v>190</v>
      </c>
    </row>
    <row r="192" s="2" customFormat="1" ht="16.5" customHeight="1">
      <c r="A192" s="39"/>
      <c r="B192" s="40"/>
      <c r="C192" s="219" t="s">
        <v>318</v>
      </c>
      <c r="D192" s="219" t="s">
        <v>193</v>
      </c>
      <c r="E192" s="220" t="s">
        <v>2116</v>
      </c>
      <c r="F192" s="221" t="s">
        <v>2117</v>
      </c>
      <c r="G192" s="222" t="s">
        <v>213</v>
      </c>
      <c r="H192" s="223">
        <v>60</v>
      </c>
      <c r="I192" s="224"/>
      <c r="J192" s="225">
        <f>ROUND(I192*H192,2)</f>
        <v>0</v>
      </c>
      <c r="K192" s="221" t="s">
        <v>1613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210</v>
      </c>
      <c r="AT192" s="230" t="s">
        <v>193</v>
      </c>
      <c r="AU192" s="230" t="s">
        <v>88</v>
      </c>
      <c r="AY192" s="18" t="s">
        <v>190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86</v>
      </c>
      <c r="BK192" s="231">
        <f>ROUND(I192*H192,2)</f>
        <v>0</v>
      </c>
      <c r="BL192" s="18" t="s">
        <v>210</v>
      </c>
      <c r="BM192" s="230" t="s">
        <v>2118</v>
      </c>
    </row>
    <row r="193" s="13" customFormat="1">
      <c r="A193" s="13"/>
      <c r="B193" s="232"/>
      <c r="C193" s="233"/>
      <c r="D193" s="234" t="s">
        <v>218</v>
      </c>
      <c r="E193" s="235" t="s">
        <v>1</v>
      </c>
      <c r="F193" s="236" t="s">
        <v>2119</v>
      </c>
      <c r="G193" s="233"/>
      <c r="H193" s="237">
        <v>60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218</v>
      </c>
      <c r="AU193" s="243" t="s">
        <v>88</v>
      </c>
      <c r="AV193" s="13" t="s">
        <v>88</v>
      </c>
      <c r="AW193" s="13" t="s">
        <v>32</v>
      </c>
      <c r="AX193" s="13" t="s">
        <v>86</v>
      </c>
      <c r="AY193" s="243" t="s">
        <v>190</v>
      </c>
    </row>
    <row r="194" s="2" customFormat="1" ht="24.15" customHeight="1">
      <c r="A194" s="39"/>
      <c r="B194" s="40"/>
      <c r="C194" s="219" t="s">
        <v>252</v>
      </c>
      <c r="D194" s="219" t="s">
        <v>193</v>
      </c>
      <c r="E194" s="220" t="s">
        <v>2120</v>
      </c>
      <c r="F194" s="221" t="s">
        <v>2121</v>
      </c>
      <c r="G194" s="222" t="s">
        <v>213</v>
      </c>
      <c r="H194" s="223">
        <v>60</v>
      </c>
      <c r="I194" s="224"/>
      <c r="J194" s="225">
        <f>ROUND(I194*H194,2)</f>
        <v>0</v>
      </c>
      <c r="K194" s="221" t="s">
        <v>197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210</v>
      </c>
      <c r="AT194" s="230" t="s">
        <v>193</v>
      </c>
      <c r="AU194" s="230" t="s">
        <v>88</v>
      </c>
      <c r="AY194" s="18" t="s">
        <v>190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210</v>
      </c>
      <c r="BM194" s="230" t="s">
        <v>2122</v>
      </c>
    </row>
    <row r="195" s="13" customFormat="1">
      <c r="A195" s="13"/>
      <c r="B195" s="232"/>
      <c r="C195" s="233"/>
      <c r="D195" s="234" t="s">
        <v>218</v>
      </c>
      <c r="E195" s="235" t="s">
        <v>1</v>
      </c>
      <c r="F195" s="236" t="s">
        <v>2119</v>
      </c>
      <c r="G195" s="233"/>
      <c r="H195" s="237">
        <v>60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218</v>
      </c>
      <c r="AU195" s="243" t="s">
        <v>88</v>
      </c>
      <c r="AV195" s="13" t="s">
        <v>88</v>
      </c>
      <c r="AW195" s="13" t="s">
        <v>32</v>
      </c>
      <c r="AX195" s="13" t="s">
        <v>86</v>
      </c>
      <c r="AY195" s="243" t="s">
        <v>190</v>
      </c>
    </row>
    <row r="196" s="12" customFormat="1" ht="22.8" customHeight="1">
      <c r="A196" s="12"/>
      <c r="B196" s="203"/>
      <c r="C196" s="204"/>
      <c r="D196" s="205" t="s">
        <v>77</v>
      </c>
      <c r="E196" s="217" t="s">
        <v>232</v>
      </c>
      <c r="F196" s="217" t="s">
        <v>1854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SUM(P197:P263)</f>
        <v>0</v>
      </c>
      <c r="Q196" s="211"/>
      <c r="R196" s="212">
        <f>SUM(R197:R263)</f>
        <v>20.051224670000003</v>
      </c>
      <c r="S196" s="211"/>
      <c r="T196" s="213">
        <f>SUM(T197:T263)</f>
        <v>33.008899999999997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86</v>
      </c>
      <c r="AT196" s="215" t="s">
        <v>77</v>
      </c>
      <c r="AU196" s="215" t="s">
        <v>86</v>
      </c>
      <c r="AY196" s="214" t="s">
        <v>190</v>
      </c>
      <c r="BK196" s="216">
        <f>SUM(BK197:BK263)</f>
        <v>0</v>
      </c>
    </row>
    <row r="197" s="2" customFormat="1" ht="24.15" customHeight="1">
      <c r="A197" s="39"/>
      <c r="B197" s="40"/>
      <c r="C197" s="219" t="s">
        <v>326</v>
      </c>
      <c r="D197" s="219" t="s">
        <v>193</v>
      </c>
      <c r="E197" s="220" t="s">
        <v>2123</v>
      </c>
      <c r="F197" s="221" t="s">
        <v>2124</v>
      </c>
      <c r="G197" s="222" t="s">
        <v>213</v>
      </c>
      <c r="H197" s="223">
        <v>3.5</v>
      </c>
      <c r="I197" s="224"/>
      <c r="J197" s="225">
        <f>ROUND(I197*H197,2)</f>
        <v>0</v>
      </c>
      <c r="K197" s="221" t="s">
        <v>197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0.29221000000000003</v>
      </c>
      <c r="R197" s="228">
        <f>Q197*H197</f>
        <v>1.0227350000000002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210</v>
      </c>
      <c r="AT197" s="230" t="s">
        <v>193</v>
      </c>
      <c r="AU197" s="230" t="s">
        <v>88</v>
      </c>
      <c r="AY197" s="18" t="s">
        <v>190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86</v>
      </c>
      <c r="BK197" s="231">
        <f>ROUND(I197*H197,2)</f>
        <v>0</v>
      </c>
      <c r="BL197" s="18" t="s">
        <v>210</v>
      </c>
      <c r="BM197" s="230" t="s">
        <v>2125</v>
      </c>
    </row>
    <row r="198" s="13" customFormat="1">
      <c r="A198" s="13"/>
      <c r="B198" s="232"/>
      <c r="C198" s="233"/>
      <c r="D198" s="234" t="s">
        <v>218</v>
      </c>
      <c r="E198" s="235" t="s">
        <v>1</v>
      </c>
      <c r="F198" s="236" t="s">
        <v>2126</v>
      </c>
      <c r="G198" s="233"/>
      <c r="H198" s="237">
        <v>3.5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218</v>
      </c>
      <c r="AU198" s="243" t="s">
        <v>88</v>
      </c>
      <c r="AV198" s="13" t="s">
        <v>88</v>
      </c>
      <c r="AW198" s="13" t="s">
        <v>32</v>
      </c>
      <c r="AX198" s="13" t="s">
        <v>86</v>
      </c>
      <c r="AY198" s="243" t="s">
        <v>190</v>
      </c>
    </row>
    <row r="199" s="2" customFormat="1" ht="37.8" customHeight="1">
      <c r="A199" s="39"/>
      <c r="B199" s="40"/>
      <c r="C199" s="255" t="s">
        <v>255</v>
      </c>
      <c r="D199" s="255" t="s">
        <v>299</v>
      </c>
      <c r="E199" s="256" t="s">
        <v>2127</v>
      </c>
      <c r="F199" s="257" t="s">
        <v>2128</v>
      </c>
      <c r="G199" s="258" t="s">
        <v>213</v>
      </c>
      <c r="H199" s="259">
        <v>3.5</v>
      </c>
      <c r="I199" s="260"/>
      <c r="J199" s="261">
        <f>ROUND(I199*H199,2)</f>
        <v>0</v>
      </c>
      <c r="K199" s="257" t="s">
        <v>197</v>
      </c>
      <c r="L199" s="262"/>
      <c r="M199" s="263" t="s">
        <v>1</v>
      </c>
      <c r="N199" s="264" t="s">
        <v>43</v>
      </c>
      <c r="O199" s="92"/>
      <c r="P199" s="228">
        <f>O199*H199</f>
        <v>0</v>
      </c>
      <c r="Q199" s="228">
        <v>0.021499999999999998</v>
      </c>
      <c r="R199" s="228">
        <f>Q199*H199</f>
        <v>0.075249999999999997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202</v>
      </c>
      <c r="AT199" s="230" t="s">
        <v>299</v>
      </c>
      <c r="AU199" s="230" t="s">
        <v>88</v>
      </c>
      <c r="AY199" s="18" t="s">
        <v>190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210</v>
      </c>
      <c r="BM199" s="230" t="s">
        <v>2129</v>
      </c>
    </row>
    <row r="200" s="13" customFormat="1">
      <c r="A200" s="13"/>
      <c r="B200" s="232"/>
      <c r="C200" s="233"/>
      <c r="D200" s="234" t="s">
        <v>218</v>
      </c>
      <c r="E200" s="235" t="s">
        <v>1</v>
      </c>
      <c r="F200" s="236" t="s">
        <v>2126</v>
      </c>
      <c r="G200" s="233"/>
      <c r="H200" s="237">
        <v>3.5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218</v>
      </c>
      <c r="AU200" s="243" t="s">
        <v>88</v>
      </c>
      <c r="AV200" s="13" t="s">
        <v>88</v>
      </c>
      <c r="AW200" s="13" t="s">
        <v>32</v>
      </c>
      <c r="AX200" s="13" t="s">
        <v>86</v>
      </c>
      <c r="AY200" s="243" t="s">
        <v>190</v>
      </c>
    </row>
    <row r="201" s="2" customFormat="1" ht="24.15" customHeight="1">
      <c r="A201" s="39"/>
      <c r="B201" s="40"/>
      <c r="C201" s="255" t="s">
        <v>335</v>
      </c>
      <c r="D201" s="255" t="s">
        <v>299</v>
      </c>
      <c r="E201" s="256" t="s">
        <v>2130</v>
      </c>
      <c r="F201" s="257" t="s">
        <v>2131</v>
      </c>
      <c r="G201" s="258" t="s">
        <v>196</v>
      </c>
      <c r="H201" s="259">
        <v>2</v>
      </c>
      <c r="I201" s="260"/>
      <c r="J201" s="261">
        <f>ROUND(I201*H201,2)</f>
        <v>0</v>
      </c>
      <c r="K201" s="257" t="s">
        <v>197</v>
      </c>
      <c r="L201" s="262"/>
      <c r="M201" s="263" t="s">
        <v>1</v>
      </c>
      <c r="N201" s="264" t="s">
        <v>43</v>
      </c>
      <c r="O201" s="92"/>
      <c r="P201" s="228">
        <f>O201*H201</f>
        <v>0</v>
      </c>
      <c r="Q201" s="228">
        <v>4.0000000000000003E-05</v>
      </c>
      <c r="R201" s="228">
        <f>Q201*H201</f>
        <v>8.0000000000000007E-05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202</v>
      </c>
      <c r="AT201" s="230" t="s">
        <v>299</v>
      </c>
      <c r="AU201" s="230" t="s">
        <v>88</v>
      </c>
      <c r="AY201" s="18" t="s">
        <v>190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86</v>
      </c>
      <c r="BK201" s="231">
        <f>ROUND(I201*H201,2)</f>
        <v>0</v>
      </c>
      <c r="BL201" s="18" t="s">
        <v>210</v>
      </c>
      <c r="BM201" s="230" t="s">
        <v>2132</v>
      </c>
    </row>
    <row r="202" s="13" customFormat="1">
      <c r="A202" s="13"/>
      <c r="B202" s="232"/>
      <c r="C202" s="233"/>
      <c r="D202" s="234" t="s">
        <v>218</v>
      </c>
      <c r="E202" s="235" t="s">
        <v>1</v>
      </c>
      <c r="F202" s="236" t="s">
        <v>2133</v>
      </c>
      <c r="G202" s="233"/>
      <c r="H202" s="237">
        <v>2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218</v>
      </c>
      <c r="AU202" s="243" t="s">
        <v>88</v>
      </c>
      <c r="AV202" s="13" t="s">
        <v>88</v>
      </c>
      <c r="AW202" s="13" t="s">
        <v>32</v>
      </c>
      <c r="AX202" s="13" t="s">
        <v>86</v>
      </c>
      <c r="AY202" s="243" t="s">
        <v>190</v>
      </c>
    </row>
    <row r="203" s="2" customFormat="1" ht="16.5" customHeight="1">
      <c r="A203" s="39"/>
      <c r="B203" s="40"/>
      <c r="C203" s="255" t="s">
        <v>260</v>
      </c>
      <c r="D203" s="255" t="s">
        <v>299</v>
      </c>
      <c r="E203" s="256" t="s">
        <v>2134</v>
      </c>
      <c r="F203" s="257" t="s">
        <v>2135</v>
      </c>
      <c r="G203" s="258" t="s">
        <v>213</v>
      </c>
      <c r="H203" s="259">
        <v>3.5</v>
      </c>
      <c r="I203" s="260"/>
      <c r="J203" s="261">
        <f>ROUND(I203*H203,2)</f>
        <v>0</v>
      </c>
      <c r="K203" s="257" t="s">
        <v>197</v>
      </c>
      <c r="L203" s="262"/>
      <c r="M203" s="263" t="s">
        <v>1</v>
      </c>
      <c r="N203" s="264" t="s">
        <v>43</v>
      </c>
      <c r="O203" s="92"/>
      <c r="P203" s="228">
        <f>O203*H203</f>
        <v>0</v>
      </c>
      <c r="Q203" s="228">
        <v>0.0074000000000000003</v>
      </c>
      <c r="R203" s="228">
        <f>Q203*H203</f>
        <v>0.025899999999999999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202</v>
      </c>
      <c r="AT203" s="230" t="s">
        <v>299</v>
      </c>
      <c r="AU203" s="230" t="s">
        <v>88</v>
      </c>
      <c r="AY203" s="18" t="s">
        <v>190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86</v>
      </c>
      <c r="BK203" s="231">
        <f>ROUND(I203*H203,2)</f>
        <v>0</v>
      </c>
      <c r="BL203" s="18" t="s">
        <v>210</v>
      </c>
      <c r="BM203" s="230" t="s">
        <v>2136</v>
      </c>
    </row>
    <row r="204" s="13" customFormat="1">
      <c r="A204" s="13"/>
      <c r="B204" s="232"/>
      <c r="C204" s="233"/>
      <c r="D204" s="234" t="s">
        <v>218</v>
      </c>
      <c r="E204" s="235" t="s">
        <v>1</v>
      </c>
      <c r="F204" s="236" t="s">
        <v>2126</v>
      </c>
      <c r="G204" s="233"/>
      <c r="H204" s="237">
        <v>3.5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218</v>
      </c>
      <c r="AU204" s="243" t="s">
        <v>88</v>
      </c>
      <c r="AV204" s="13" t="s">
        <v>88</v>
      </c>
      <c r="AW204" s="13" t="s">
        <v>32</v>
      </c>
      <c r="AX204" s="13" t="s">
        <v>86</v>
      </c>
      <c r="AY204" s="243" t="s">
        <v>190</v>
      </c>
    </row>
    <row r="205" s="2" customFormat="1" ht="24.15" customHeight="1">
      <c r="A205" s="39"/>
      <c r="B205" s="40"/>
      <c r="C205" s="219" t="s">
        <v>345</v>
      </c>
      <c r="D205" s="219" t="s">
        <v>193</v>
      </c>
      <c r="E205" s="220" t="s">
        <v>2137</v>
      </c>
      <c r="F205" s="221" t="s">
        <v>2138</v>
      </c>
      <c r="G205" s="222" t="s">
        <v>224</v>
      </c>
      <c r="H205" s="223">
        <v>0.20999999999999999</v>
      </c>
      <c r="I205" s="224"/>
      <c r="J205" s="225">
        <f>ROUND(I205*H205,2)</f>
        <v>0</v>
      </c>
      <c r="K205" s="221" t="s">
        <v>197</v>
      </c>
      <c r="L205" s="45"/>
      <c r="M205" s="226" t="s">
        <v>1</v>
      </c>
      <c r="N205" s="227" t="s">
        <v>43</v>
      </c>
      <c r="O205" s="92"/>
      <c r="P205" s="228">
        <f>O205*H205</f>
        <v>0</v>
      </c>
      <c r="Q205" s="228">
        <v>2.3010199999999998</v>
      </c>
      <c r="R205" s="228">
        <f>Q205*H205</f>
        <v>0.48321419999999993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210</v>
      </c>
      <c r="AT205" s="230" t="s">
        <v>193</v>
      </c>
      <c r="AU205" s="230" t="s">
        <v>88</v>
      </c>
      <c r="AY205" s="18" t="s">
        <v>190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86</v>
      </c>
      <c r="BK205" s="231">
        <f>ROUND(I205*H205,2)</f>
        <v>0</v>
      </c>
      <c r="BL205" s="18" t="s">
        <v>210</v>
      </c>
      <c r="BM205" s="230" t="s">
        <v>2139</v>
      </c>
    </row>
    <row r="206" s="13" customFormat="1">
      <c r="A206" s="13"/>
      <c r="B206" s="232"/>
      <c r="C206" s="233"/>
      <c r="D206" s="234" t="s">
        <v>218</v>
      </c>
      <c r="E206" s="235" t="s">
        <v>1</v>
      </c>
      <c r="F206" s="236" t="s">
        <v>2140</v>
      </c>
      <c r="G206" s="233"/>
      <c r="H206" s="237">
        <v>0.20999999999999999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218</v>
      </c>
      <c r="AU206" s="243" t="s">
        <v>88</v>
      </c>
      <c r="AV206" s="13" t="s">
        <v>88</v>
      </c>
      <c r="AW206" s="13" t="s">
        <v>32</v>
      </c>
      <c r="AX206" s="13" t="s">
        <v>86</v>
      </c>
      <c r="AY206" s="243" t="s">
        <v>190</v>
      </c>
    </row>
    <row r="207" s="2" customFormat="1" ht="16.5" customHeight="1">
      <c r="A207" s="39"/>
      <c r="B207" s="40"/>
      <c r="C207" s="219" t="s">
        <v>263</v>
      </c>
      <c r="D207" s="219" t="s">
        <v>193</v>
      </c>
      <c r="E207" s="220" t="s">
        <v>229</v>
      </c>
      <c r="F207" s="221" t="s">
        <v>230</v>
      </c>
      <c r="G207" s="222" t="s">
        <v>224</v>
      </c>
      <c r="H207" s="223">
        <v>2.4049999999999998</v>
      </c>
      <c r="I207" s="224"/>
      <c r="J207" s="225">
        <f>ROUND(I207*H207,2)</f>
        <v>0</v>
      </c>
      <c r="K207" s="221" t="s">
        <v>197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2</v>
      </c>
      <c r="T207" s="229">
        <f>S207*H207</f>
        <v>4.8099999999999996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210</v>
      </c>
      <c r="AT207" s="230" t="s">
        <v>193</v>
      </c>
      <c r="AU207" s="230" t="s">
        <v>88</v>
      </c>
      <c r="AY207" s="18" t="s">
        <v>190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210</v>
      </c>
      <c r="BM207" s="230" t="s">
        <v>2141</v>
      </c>
    </row>
    <row r="208" s="13" customFormat="1">
      <c r="A208" s="13"/>
      <c r="B208" s="232"/>
      <c r="C208" s="233"/>
      <c r="D208" s="234" t="s">
        <v>218</v>
      </c>
      <c r="E208" s="235" t="s">
        <v>1</v>
      </c>
      <c r="F208" s="236" t="s">
        <v>2142</v>
      </c>
      <c r="G208" s="233"/>
      <c r="H208" s="237">
        <v>0.158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218</v>
      </c>
      <c r="AU208" s="243" t="s">
        <v>88</v>
      </c>
      <c r="AV208" s="13" t="s">
        <v>88</v>
      </c>
      <c r="AW208" s="13" t="s">
        <v>32</v>
      </c>
      <c r="AX208" s="13" t="s">
        <v>78</v>
      </c>
      <c r="AY208" s="243" t="s">
        <v>190</v>
      </c>
    </row>
    <row r="209" s="13" customFormat="1">
      <c r="A209" s="13"/>
      <c r="B209" s="232"/>
      <c r="C209" s="233"/>
      <c r="D209" s="234" t="s">
        <v>218</v>
      </c>
      <c r="E209" s="235" t="s">
        <v>1</v>
      </c>
      <c r="F209" s="236" t="s">
        <v>2143</v>
      </c>
      <c r="G209" s="233"/>
      <c r="H209" s="237">
        <v>2.2469999999999999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218</v>
      </c>
      <c r="AU209" s="243" t="s">
        <v>88</v>
      </c>
      <c r="AV209" s="13" t="s">
        <v>88</v>
      </c>
      <c r="AW209" s="13" t="s">
        <v>32</v>
      </c>
      <c r="AX209" s="13" t="s">
        <v>78</v>
      </c>
      <c r="AY209" s="243" t="s">
        <v>190</v>
      </c>
    </row>
    <row r="210" s="14" customFormat="1">
      <c r="A210" s="14"/>
      <c r="B210" s="244"/>
      <c r="C210" s="245"/>
      <c r="D210" s="234" t="s">
        <v>218</v>
      </c>
      <c r="E210" s="246" t="s">
        <v>1</v>
      </c>
      <c r="F210" s="247" t="s">
        <v>221</v>
      </c>
      <c r="G210" s="245"/>
      <c r="H210" s="248">
        <v>2.4049999999999998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218</v>
      </c>
      <c r="AU210" s="254" t="s">
        <v>88</v>
      </c>
      <c r="AV210" s="14" t="s">
        <v>210</v>
      </c>
      <c r="AW210" s="14" t="s">
        <v>32</v>
      </c>
      <c r="AX210" s="14" t="s">
        <v>86</v>
      </c>
      <c r="AY210" s="254" t="s">
        <v>190</v>
      </c>
    </row>
    <row r="211" s="2" customFormat="1" ht="37.8" customHeight="1">
      <c r="A211" s="39"/>
      <c r="B211" s="40"/>
      <c r="C211" s="219" t="s">
        <v>352</v>
      </c>
      <c r="D211" s="219" t="s">
        <v>193</v>
      </c>
      <c r="E211" s="220" t="s">
        <v>2144</v>
      </c>
      <c r="F211" s="221" t="s">
        <v>2145</v>
      </c>
      <c r="G211" s="222" t="s">
        <v>224</v>
      </c>
      <c r="H211" s="223">
        <v>2.593</v>
      </c>
      <c r="I211" s="224"/>
      <c r="J211" s="225">
        <f>ROUND(I211*H211,2)</f>
        <v>0</v>
      </c>
      <c r="K211" s="221" t="s">
        <v>1613</v>
      </c>
      <c r="L211" s="45"/>
      <c r="M211" s="226" t="s">
        <v>1</v>
      </c>
      <c r="N211" s="227" t="s">
        <v>43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2.3999999999999999</v>
      </c>
      <c r="T211" s="229">
        <f>S211*H211</f>
        <v>6.2231999999999994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210</v>
      </c>
      <c r="AT211" s="230" t="s">
        <v>193</v>
      </c>
      <c r="AU211" s="230" t="s">
        <v>88</v>
      </c>
      <c r="AY211" s="18" t="s">
        <v>190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86</v>
      </c>
      <c r="BK211" s="231">
        <f>ROUND(I211*H211,2)</f>
        <v>0</v>
      </c>
      <c r="BL211" s="18" t="s">
        <v>210</v>
      </c>
      <c r="BM211" s="230" t="s">
        <v>2146</v>
      </c>
    </row>
    <row r="212" s="13" customFormat="1">
      <c r="A212" s="13"/>
      <c r="B212" s="232"/>
      <c r="C212" s="233"/>
      <c r="D212" s="234" t="s">
        <v>218</v>
      </c>
      <c r="E212" s="235" t="s">
        <v>1</v>
      </c>
      <c r="F212" s="236" t="s">
        <v>2147</v>
      </c>
      <c r="G212" s="233"/>
      <c r="H212" s="237">
        <v>2.593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218</v>
      </c>
      <c r="AU212" s="243" t="s">
        <v>88</v>
      </c>
      <c r="AV212" s="13" t="s">
        <v>88</v>
      </c>
      <c r="AW212" s="13" t="s">
        <v>32</v>
      </c>
      <c r="AX212" s="13" t="s">
        <v>86</v>
      </c>
      <c r="AY212" s="243" t="s">
        <v>190</v>
      </c>
    </row>
    <row r="213" s="2" customFormat="1" ht="37.8" customHeight="1">
      <c r="A213" s="39"/>
      <c r="B213" s="40"/>
      <c r="C213" s="219" t="s">
        <v>268</v>
      </c>
      <c r="D213" s="219" t="s">
        <v>193</v>
      </c>
      <c r="E213" s="220" t="s">
        <v>2148</v>
      </c>
      <c r="F213" s="221" t="s">
        <v>2149</v>
      </c>
      <c r="G213" s="222" t="s">
        <v>224</v>
      </c>
      <c r="H213" s="223">
        <v>7.6799999999999997</v>
      </c>
      <c r="I213" s="224"/>
      <c r="J213" s="225">
        <f>ROUND(I213*H213,2)</f>
        <v>0</v>
      </c>
      <c r="K213" s="221" t="s">
        <v>197</v>
      </c>
      <c r="L213" s="45"/>
      <c r="M213" s="226" t="s">
        <v>1</v>
      </c>
      <c r="N213" s="227" t="s">
        <v>43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2.3500000000000001</v>
      </c>
      <c r="T213" s="229">
        <f>S213*H213</f>
        <v>18.047999999999998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210</v>
      </c>
      <c r="AT213" s="230" t="s">
        <v>193</v>
      </c>
      <c r="AU213" s="230" t="s">
        <v>88</v>
      </c>
      <c r="AY213" s="18" t="s">
        <v>190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86</v>
      </c>
      <c r="BK213" s="231">
        <f>ROUND(I213*H213,2)</f>
        <v>0</v>
      </c>
      <c r="BL213" s="18" t="s">
        <v>210</v>
      </c>
      <c r="BM213" s="230" t="s">
        <v>2150</v>
      </c>
    </row>
    <row r="214" s="13" customFormat="1">
      <c r="A214" s="13"/>
      <c r="B214" s="232"/>
      <c r="C214" s="233"/>
      <c r="D214" s="234" t="s">
        <v>218</v>
      </c>
      <c r="E214" s="235" t="s">
        <v>1</v>
      </c>
      <c r="F214" s="236" t="s">
        <v>2151</v>
      </c>
      <c r="G214" s="233"/>
      <c r="H214" s="237">
        <v>7.6799999999999997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218</v>
      </c>
      <c r="AU214" s="243" t="s">
        <v>88</v>
      </c>
      <c r="AV214" s="13" t="s">
        <v>88</v>
      </c>
      <c r="AW214" s="13" t="s">
        <v>32</v>
      </c>
      <c r="AX214" s="13" t="s">
        <v>86</v>
      </c>
      <c r="AY214" s="243" t="s">
        <v>190</v>
      </c>
    </row>
    <row r="215" s="2" customFormat="1" ht="37.8" customHeight="1">
      <c r="A215" s="39"/>
      <c r="B215" s="40"/>
      <c r="C215" s="219" t="s">
        <v>361</v>
      </c>
      <c r="D215" s="219" t="s">
        <v>193</v>
      </c>
      <c r="E215" s="220" t="s">
        <v>2152</v>
      </c>
      <c r="F215" s="221" t="s">
        <v>2153</v>
      </c>
      <c r="G215" s="222" t="s">
        <v>292</v>
      </c>
      <c r="H215" s="223">
        <v>56</v>
      </c>
      <c r="I215" s="224"/>
      <c r="J215" s="225">
        <f>ROUND(I215*H215,2)</f>
        <v>0</v>
      </c>
      <c r="K215" s="221" t="s">
        <v>197</v>
      </c>
      <c r="L215" s="45"/>
      <c r="M215" s="226" t="s">
        <v>1</v>
      </c>
      <c r="N215" s="227" t="s">
        <v>43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0.058999999999999997</v>
      </c>
      <c r="T215" s="229">
        <f>S215*H215</f>
        <v>3.3039999999999998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210</v>
      </c>
      <c r="AT215" s="230" t="s">
        <v>193</v>
      </c>
      <c r="AU215" s="230" t="s">
        <v>88</v>
      </c>
      <c r="AY215" s="18" t="s">
        <v>190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86</v>
      </c>
      <c r="BK215" s="231">
        <f>ROUND(I215*H215,2)</f>
        <v>0</v>
      </c>
      <c r="BL215" s="18" t="s">
        <v>210</v>
      </c>
      <c r="BM215" s="230" t="s">
        <v>2154</v>
      </c>
    </row>
    <row r="216" s="13" customFormat="1">
      <c r="A216" s="13"/>
      <c r="B216" s="232"/>
      <c r="C216" s="233"/>
      <c r="D216" s="234" t="s">
        <v>218</v>
      </c>
      <c r="E216" s="235" t="s">
        <v>1</v>
      </c>
      <c r="F216" s="236" t="s">
        <v>2155</v>
      </c>
      <c r="G216" s="233"/>
      <c r="H216" s="237">
        <v>56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218</v>
      </c>
      <c r="AU216" s="243" t="s">
        <v>88</v>
      </c>
      <c r="AV216" s="13" t="s">
        <v>88</v>
      </c>
      <c r="AW216" s="13" t="s">
        <v>32</v>
      </c>
      <c r="AX216" s="13" t="s">
        <v>86</v>
      </c>
      <c r="AY216" s="243" t="s">
        <v>190</v>
      </c>
    </row>
    <row r="217" s="2" customFormat="1" ht="24.15" customHeight="1">
      <c r="A217" s="39"/>
      <c r="B217" s="40"/>
      <c r="C217" s="219" t="s">
        <v>365</v>
      </c>
      <c r="D217" s="219" t="s">
        <v>193</v>
      </c>
      <c r="E217" s="220" t="s">
        <v>2156</v>
      </c>
      <c r="F217" s="221" t="s">
        <v>2157</v>
      </c>
      <c r="G217" s="222" t="s">
        <v>292</v>
      </c>
      <c r="H217" s="223">
        <v>3.1499999999999999</v>
      </c>
      <c r="I217" s="224"/>
      <c r="J217" s="225">
        <f>ROUND(I217*H217,2)</f>
        <v>0</v>
      </c>
      <c r="K217" s="221" t="s">
        <v>197</v>
      </c>
      <c r="L217" s="45"/>
      <c r="M217" s="226" t="s">
        <v>1</v>
      </c>
      <c r="N217" s="227" t="s">
        <v>43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0.021999999999999999</v>
      </c>
      <c r="T217" s="229">
        <f>S217*H217</f>
        <v>0.0693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210</v>
      </c>
      <c r="AT217" s="230" t="s">
        <v>193</v>
      </c>
      <c r="AU217" s="230" t="s">
        <v>88</v>
      </c>
      <c r="AY217" s="18" t="s">
        <v>190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86</v>
      </c>
      <c r="BK217" s="231">
        <f>ROUND(I217*H217,2)</f>
        <v>0</v>
      </c>
      <c r="BL217" s="18" t="s">
        <v>210</v>
      </c>
      <c r="BM217" s="230" t="s">
        <v>2158</v>
      </c>
    </row>
    <row r="218" s="13" customFormat="1">
      <c r="A218" s="13"/>
      <c r="B218" s="232"/>
      <c r="C218" s="233"/>
      <c r="D218" s="234" t="s">
        <v>218</v>
      </c>
      <c r="E218" s="235" t="s">
        <v>1</v>
      </c>
      <c r="F218" s="236" t="s">
        <v>2159</v>
      </c>
      <c r="G218" s="233"/>
      <c r="H218" s="237">
        <v>3.1499999999999999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218</v>
      </c>
      <c r="AU218" s="243" t="s">
        <v>88</v>
      </c>
      <c r="AV218" s="13" t="s">
        <v>88</v>
      </c>
      <c r="AW218" s="13" t="s">
        <v>32</v>
      </c>
      <c r="AX218" s="13" t="s">
        <v>86</v>
      </c>
      <c r="AY218" s="243" t="s">
        <v>190</v>
      </c>
    </row>
    <row r="219" s="2" customFormat="1" ht="24.15" customHeight="1">
      <c r="A219" s="39"/>
      <c r="B219" s="40"/>
      <c r="C219" s="219" t="s">
        <v>371</v>
      </c>
      <c r="D219" s="219" t="s">
        <v>193</v>
      </c>
      <c r="E219" s="220" t="s">
        <v>2160</v>
      </c>
      <c r="F219" s="221" t="s">
        <v>2161</v>
      </c>
      <c r="G219" s="222" t="s">
        <v>292</v>
      </c>
      <c r="H219" s="223">
        <v>3.1499999999999999</v>
      </c>
      <c r="I219" s="224"/>
      <c r="J219" s="225">
        <f>ROUND(I219*H219,2)</f>
        <v>0</v>
      </c>
      <c r="K219" s="221" t="s">
        <v>197</v>
      </c>
      <c r="L219" s="45"/>
      <c r="M219" s="226" t="s">
        <v>1</v>
      </c>
      <c r="N219" s="227" t="s">
        <v>43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0.066000000000000003</v>
      </c>
      <c r="T219" s="229">
        <f>S219*H219</f>
        <v>0.2079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210</v>
      </c>
      <c r="AT219" s="230" t="s">
        <v>193</v>
      </c>
      <c r="AU219" s="230" t="s">
        <v>88</v>
      </c>
      <c r="AY219" s="18" t="s">
        <v>190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86</v>
      </c>
      <c r="BK219" s="231">
        <f>ROUND(I219*H219,2)</f>
        <v>0</v>
      </c>
      <c r="BL219" s="18" t="s">
        <v>210</v>
      </c>
      <c r="BM219" s="230" t="s">
        <v>2162</v>
      </c>
    </row>
    <row r="220" s="13" customFormat="1">
      <c r="A220" s="13"/>
      <c r="B220" s="232"/>
      <c r="C220" s="233"/>
      <c r="D220" s="234" t="s">
        <v>218</v>
      </c>
      <c r="E220" s="235" t="s">
        <v>1</v>
      </c>
      <c r="F220" s="236" t="s">
        <v>2159</v>
      </c>
      <c r="G220" s="233"/>
      <c r="H220" s="237">
        <v>3.1499999999999999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218</v>
      </c>
      <c r="AU220" s="243" t="s">
        <v>88</v>
      </c>
      <c r="AV220" s="13" t="s">
        <v>88</v>
      </c>
      <c r="AW220" s="13" t="s">
        <v>32</v>
      </c>
      <c r="AX220" s="13" t="s">
        <v>86</v>
      </c>
      <c r="AY220" s="243" t="s">
        <v>190</v>
      </c>
    </row>
    <row r="221" s="2" customFormat="1" ht="24.15" customHeight="1">
      <c r="A221" s="39"/>
      <c r="B221" s="40"/>
      <c r="C221" s="219" t="s">
        <v>274</v>
      </c>
      <c r="D221" s="219" t="s">
        <v>193</v>
      </c>
      <c r="E221" s="220" t="s">
        <v>2163</v>
      </c>
      <c r="F221" s="221" t="s">
        <v>2164</v>
      </c>
      <c r="G221" s="222" t="s">
        <v>292</v>
      </c>
      <c r="H221" s="223">
        <v>3.1499999999999999</v>
      </c>
      <c r="I221" s="224"/>
      <c r="J221" s="225">
        <f>ROUND(I221*H221,2)</f>
        <v>0</v>
      </c>
      <c r="K221" s="221" t="s">
        <v>197</v>
      </c>
      <c r="L221" s="45"/>
      <c r="M221" s="226" t="s">
        <v>1</v>
      </c>
      <c r="N221" s="227" t="s">
        <v>43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0.11</v>
      </c>
      <c r="T221" s="229">
        <f>S221*H221</f>
        <v>0.34649999999999997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210</v>
      </c>
      <c r="AT221" s="230" t="s">
        <v>193</v>
      </c>
      <c r="AU221" s="230" t="s">
        <v>88</v>
      </c>
      <c r="AY221" s="18" t="s">
        <v>190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86</v>
      </c>
      <c r="BK221" s="231">
        <f>ROUND(I221*H221,2)</f>
        <v>0</v>
      </c>
      <c r="BL221" s="18" t="s">
        <v>210</v>
      </c>
      <c r="BM221" s="230" t="s">
        <v>2165</v>
      </c>
    </row>
    <row r="222" s="13" customFormat="1">
      <c r="A222" s="13"/>
      <c r="B222" s="232"/>
      <c r="C222" s="233"/>
      <c r="D222" s="234" t="s">
        <v>218</v>
      </c>
      <c r="E222" s="235" t="s">
        <v>1</v>
      </c>
      <c r="F222" s="236" t="s">
        <v>2159</v>
      </c>
      <c r="G222" s="233"/>
      <c r="H222" s="237">
        <v>3.1499999999999999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218</v>
      </c>
      <c r="AU222" s="243" t="s">
        <v>88</v>
      </c>
      <c r="AV222" s="13" t="s">
        <v>88</v>
      </c>
      <c r="AW222" s="13" t="s">
        <v>32</v>
      </c>
      <c r="AX222" s="13" t="s">
        <v>86</v>
      </c>
      <c r="AY222" s="243" t="s">
        <v>190</v>
      </c>
    </row>
    <row r="223" s="2" customFormat="1" ht="24.15" customHeight="1">
      <c r="A223" s="39"/>
      <c r="B223" s="40"/>
      <c r="C223" s="219" t="s">
        <v>379</v>
      </c>
      <c r="D223" s="219" t="s">
        <v>193</v>
      </c>
      <c r="E223" s="220" t="s">
        <v>2166</v>
      </c>
      <c r="F223" s="221" t="s">
        <v>2167</v>
      </c>
      <c r="G223" s="222" t="s">
        <v>292</v>
      </c>
      <c r="H223" s="223">
        <v>9.4499999999999993</v>
      </c>
      <c r="I223" s="224"/>
      <c r="J223" s="225">
        <f>ROUND(I223*H223,2)</f>
        <v>0</v>
      </c>
      <c r="K223" s="221" t="s">
        <v>197</v>
      </c>
      <c r="L223" s="45"/>
      <c r="M223" s="226" t="s">
        <v>1</v>
      </c>
      <c r="N223" s="227" t="s">
        <v>43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210</v>
      </c>
      <c r="AT223" s="230" t="s">
        <v>193</v>
      </c>
      <c r="AU223" s="230" t="s">
        <v>88</v>
      </c>
      <c r="AY223" s="18" t="s">
        <v>190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86</v>
      </c>
      <c r="BK223" s="231">
        <f>ROUND(I223*H223,2)</f>
        <v>0</v>
      </c>
      <c r="BL223" s="18" t="s">
        <v>210</v>
      </c>
      <c r="BM223" s="230" t="s">
        <v>2168</v>
      </c>
    </row>
    <row r="224" s="13" customFormat="1">
      <c r="A224" s="13"/>
      <c r="B224" s="232"/>
      <c r="C224" s="233"/>
      <c r="D224" s="234" t="s">
        <v>218</v>
      </c>
      <c r="E224" s="235" t="s">
        <v>1</v>
      </c>
      <c r="F224" s="236" t="s">
        <v>2169</v>
      </c>
      <c r="G224" s="233"/>
      <c r="H224" s="237">
        <v>9.4499999999999993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218</v>
      </c>
      <c r="AU224" s="243" t="s">
        <v>88</v>
      </c>
      <c r="AV224" s="13" t="s">
        <v>88</v>
      </c>
      <c r="AW224" s="13" t="s">
        <v>32</v>
      </c>
      <c r="AX224" s="13" t="s">
        <v>86</v>
      </c>
      <c r="AY224" s="243" t="s">
        <v>190</v>
      </c>
    </row>
    <row r="225" s="2" customFormat="1" ht="24.15" customHeight="1">
      <c r="A225" s="39"/>
      <c r="B225" s="40"/>
      <c r="C225" s="219" t="s">
        <v>385</v>
      </c>
      <c r="D225" s="219" t="s">
        <v>193</v>
      </c>
      <c r="E225" s="220" t="s">
        <v>2170</v>
      </c>
      <c r="F225" s="221" t="s">
        <v>2171</v>
      </c>
      <c r="G225" s="222" t="s">
        <v>292</v>
      </c>
      <c r="H225" s="223">
        <v>9.4499999999999993</v>
      </c>
      <c r="I225" s="224"/>
      <c r="J225" s="225">
        <f>ROUND(I225*H225,2)</f>
        <v>0</v>
      </c>
      <c r="K225" s="221" t="s">
        <v>197</v>
      </c>
      <c r="L225" s="45"/>
      <c r="M225" s="226" t="s">
        <v>1</v>
      </c>
      <c r="N225" s="227" t="s">
        <v>43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210</v>
      </c>
      <c r="AT225" s="230" t="s">
        <v>193</v>
      </c>
      <c r="AU225" s="230" t="s">
        <v>88</v>
      </c>
      <c r="AY225" s="18" t="s">
        <v>190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86</v>
      </c>
      <c r="BK225" s="231">
        <f>ROUND(I225*H225,2)</f>
        <v>0</v>
      </c>
      <c r="BL225" s="18" t="s">
        <v>210</v>
      </c>
      <c r="BM225" s="230" t="s">
        <v>2172</v>
      </c>
    </row>
    <row r="226" s="13" customFormat="1">
      <c r="A226" s="13"/>
      <c r="B226" s="232"/>
      <c r="C226" s="233"/>
      <c r="D226" s="234" t="s">
        <v>218</v>
      </c>
      <c r="E226" s="235" t="s">
        <v>1</v>
      </c>
      <c r="F226" s="236" t="s">
        <v>2169</v>
      </c>
      <c r="G226" s="233"/>
      <c r="H226" s="237">
        <v>9.4499999999999993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218</v>
      </c>
      <c r="AU226" s="243" t="s">
        <v>88</v>
      </c>
      <c r="AV226" s="13" t="s">
        <v>88</v>
      </c>
      <c r="AW226" s="13" t="s">
        <v>32</v>
      </c>
      <c r="AX226" s="13" t="s">
        <v>86</v>
      </c>
      <c r="AY226" s="243" t="s">
        <v>190</v>
      </c>
    </row>
    <row r="227" s="2" customFormat="1" ht="24.15" customHeight="1">
      <c r="A227" s="39"/>
      <c r="B227" s="40"/>
      <c r="C227" s="219" t="s">
        <v>392</v>
      </c>
      <c r="D227" s="219" t="s">
        <v>193</v>
      </c>
      <c r="E227" s="220" t="s">
        <v>2173</v>
      </c>
      <c r="F227" s="221" t="s">
        <v>2174</v>
      </c>
      <c r="G227" s="222" t="s">
        <v>292</v>
      </c>
      <c r="H227" s="223">
        <v>21</v>
      </c>
      <c r="I227" s="224"/>
      <c r="J227" s="225">
        <f>ROUND(I227*H227,2)</f>
        <v>0</v>
      </c>
      <c r="K227" s="221" t="s">
        <v>197</v>
      </c>
      <c r="L227" s="45"/>
      <c r="M227" s="226" t="s">
        <v>1</v>
      </c>
      <c r="N227" s="227" t="s">
        <v>43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210</v>
      </c>
      <c r="AT227" s="230" t="s">
        <v>193</v>
      </c>
      <c r="AU227" s="230" t="s">
        <v>88</v>
      </c>
      <c r="AY227" s="18" t="s">
        <v>190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86</v>
      </c>
      <c r="BK227" s="231">
        <f>ROUND(I227*H227,2)</f>
        <v>0</v>
      </c>
      <c r="BL227" s="18" t="s">
        <v>210</v>
      </c>
      <c r="BM227" s="230" t="s">
        <v>2175</v>
      </c>
    </row>
    <row r="228" s="13" customFormat="1">
      <c r="A228" s="13"/>
      <c r="B228" s="232"/>
      <c r="C228" s="233"/>
      <c r="D228" s="234" t="s">
        <v>218</v>
      </c>
      <c r="E228" s="235" t="s">
        <v>1</v>
      </c>
      <c r="F228" s="236" t="s">
        <v>2176</v>
      </c>
      <c r="G228" s="233"/>
      <c r="H228" s="237">
        <v>21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218</v>
      </c>
      <c r="AU228" s="243" t="s">
        <v>88</v>
      </c>
      <c r="AV228" s="13" t="s">
        <v>88</v>
      </c>
      <c r="AW228" s="13" t="s">
        <v>32</v>
      </c>
      <c r="AX228" s="13" t="s">
        <v>86</v>
      </c>
      <c r="AY228" s="243" t="s">
        <v>190</v>
      </c>
    </row>
    <row r="229" s="2" customFormat="1" ht="21.75" customHeight="1">
      <c r="A229" s="39"/>
      <c r="B229" s="40"/>
      <c r="C229" s="219" t="s">
        <v>396</v>
      </c>
      <c r="D229" s="219" t="s">
        <v>193</v>
      </c>
      <c r="E229" s="220" t="s">
        <v>2177</v>
      </c>
      <c r="F229" s="221" t="s">
        <v>2178</v>
      </c>
      <c r="G229" s="222" t="s">
        <v>292</v>
      </c>
      <c r="H229" s="223">
        <v>21</v>
      </c>
      <c r="I229" s="224"/>
      <c r="J229" s="225">
        <f>ROUND(I229*H229,2)</f>
        <v>0</v>
      </c>
      <c r="K229" s="221" t="s">
        <v>197</v>
      </c>
      <c r="L229" s="45"/>
      <c r="M229" s="226" t="s">
        <v>1</v>
      </c>
      <c r="N229" s="227" t="s">
        <v>43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210</v>
      </c>
      <c r="AT229" s="230" t="s">
        <v>193</v>
      </c>
      <c r="AU229" s="230" t="s">
        <v>88</v>
      </c>
      <c r="AY229" s="18" t="s">
        <v>190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86</v>
      </c>
      <c r="BK229" s="231">
        <f>ROUND(I229*H229,2)</f>
        <v>0</v>
      </c>
      <c r="BL229" s="18" t="s">
        <v>210</v>
      </c>
      <c r="BM229" s="230" t="s">
        <v>2179</v>
      </c>
    </row>
    <row r="230" s="13" customFormat="1">
      <c r="A230" s="13"/>
      <c r="B230" s="232"/>
      <c r="C230" s="233"/>
      <c r="D230" s="234" t="s">
        <v>218</v>
      </c>
      <c r="E230" s="235" t="s">
        <v>1</v>
      </c>
      <c r="F230" s="236" t="s">
        <v>2176</v>
      </c>
      <c r="G230" s="233"/>
      <c r="H230" s="237">
        <v>21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218</v>
      </c>
      <c r="AU230" s="243" t="s">
        <v>88</v>
      </c>
      <c r="AV230" s="13" t="s">
        <v>88</v>
      </c>
      <c r="AW230" s="13" t="s">
        <v>32</v>
      </c>
      <c r="AX230" s="13" t="s">
        <v>86</v>
      </c>
      <c r="AY230" s="243" t="s">
        <v>190</v>
      </c>
    </row>
    <row r="231" s="2" customFormat="1" ht="24.15" customHeight="1">
      <c r="A231" s="39"/>
      <c r="B231" s="40"/>
      <c r="C231" s="219" t="s">
        <v>399</v>
      </c>
      <c r="D231" s="219" t="s">
        <v>193</v>
      </c>
      <c r="E231" s="220" t="s">
        <v>2180</v>
      </c>
      <c r="F231" s="221" t="s">
        <v>2181</v>
      </c>
      <c r="G231" s="222" t="s">
        <v>292</v>
      </c>
      <c r="H231" s="223">
        <v>9.4499999999999993</v>
      </c>
      <c r="I231" s="224"/>
      <c r="J231" s="225">
        <f>ROUND(I231*H231,2)</f>
        <v>0</v>
      </c>
      <c r="K231" s="221" t="s">
        <v>197</v>
      </c>
      <c r="L231" s="45"/>
      <c r="M231" s="226" t="s">
        <v>1</v>
      </c>
      <c r="N231" s="227" t="s">
        <v>43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210</v>
      </c>
      <c r="AT231" s="230" t="s">
        <v>193</v>
      </c>
      <c r="AU231" s="230" t="s">
        <v>88</v>
      </c>
      <c r="AY231" s="18" t="s">
        <v>190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86</v>
      </c>
      <c r="BK231" s="231">
        <f>ROUND(I231*H231,2)</f>
        <v>0</v>
      </c>
      <c r="BL231" s="18" t="s">
        <v>210</v>
      </c>
      <c r="BM231" s="230" t="s">
        <v>2182</v>
      </c>
    </row>
    <row r="232" s="13" customFormat="1">
      <c r="A232" s="13"/>
      <c r="B232" s="232"/>
      <c r="C232" s="233"/>
      <c r="D232" s="234" t="s">
        <v>218</v>
      </c>
      <c r="E232" s="235" t="s">
        <v>1</v>
      </c>
      <c r="F232" s="236" t="s">
        <v>2169</v>
      </c>
      <c r="G232" s="233"/>
      <c r="H232" s="237">
        <v>9.4499999999999993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218</v>
      </c>
      <c r="AU232" s="243" t="s">
        <v>88</v>
      </c>
      <c r="AV232" s="13" t="s">
        <v>88</v>
      </c>
      <c r="AW232" s="13" t="s">
        <v>32</v>
      </c>
      <c r="AX232" s="13" t="s">
        <v>86</v>
      </c>
      <c r="AY232" s="243" t="s">
        <v>190</v>
      </c>
    </row>
    <row r="233" s="2" customFormat="1" ht="16.5" customHeight="1">
      <c r="A233" s="39"/>
      <c r="B233" s="40"/>
      <c r="C233" s="219" t="s">
        <v>404</v>
      </c>
      <c r="D233" s="219" t="s">
        <v>193</v>
      </c>
      <c r="E233" s="220" t="s">
        <v>2183</v>
      </c>
      <c r="F233" s="221" t="s">
        <v>2184</v>
      </c>
      <c r="G233" s="222" t="s">
        <v>224</v>
      </c>
      <c r="H233" s="223">
        <v>16.800000000000001</v>
      </c>
      <c r="I233" s="224"/>
      <c r="J233" s="225">
        <f>ROUND(I233*H233,2)</f>
        <v>0</v>
      </c>
      <c r="K233" s="221" t="s">
        <v>197</v>
      </c>
      <c r="L233" s="45"/>
      <c r="M233" s="226" t="s">
        <v>1</v>
      </c>
      <c r="N233" s="227" t="s">
        <v>43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210</v>
      </c>
      <c r="AT233" s="230" t="s">
        <v>193</v>
      </c>
      <c r="AU233" s="230" t="s">
        <v>88</v>
      </c>
      <c r="AY233" s="18" t="s">
        <v>190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86</v>
      </c>
      <c r="BK233" s="231">
        <f>ROUND(I233*H233,2)</f>
        <v>0</v>
      </c>
      <c r="BL233" s="18" t="s">
        <v>210</v>
      </c>
      <c r="BM233" s="230" t="s">
        <v>2185</v>
      </c>
    </row>
    <row r="234" s="13" customFormat="1">
      <c r="A234" s="13"/>
      <c r="B234" s="232"/>
      <c r="C234" s="233"/>
      <c r="D234" s="234" t="s">
        <v>218</v>
      </c>
      <c r="E234" s="235" t="s">
        <v>1</v>
      </c>
      <c r="F234" s="236" t="s">
        <v>2186</v>
      </c>
      <c r="G234" s="233"/>
      <c r="H234" s="237">
        <v>16.800000000000001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218</v>
      </c>
      <c r="AU234" s="243" t="s">
        <v>88</v>
      </c>
      <c r="AV234" s="13" t="s">
        <v>88</v>
      </c>
      <c r="AW234" s="13" t="s">
        <v>32</v>
      </c>
      <c r="AX234" s="13" t="s">
        <v>86</v>
      </c>
      <c r="AY234" s="243" t="s">
        <v>190</v>
      </c>
    </row>
    <row r="235" s="2" customFormat="1" ht="33" customHeight="1">
      <c r="A235" s="39"/>
      <c r="B235" s="40"/>
      <c r="C235" s="219" t="s">
        <v>408</v>
      </c>
      <c r="D235" s="219" t="s">
        <v>193</v>
      </c>
      <c r="E235" s="220" t="s">
        <v>2187</v>
      </c>
      <c r="F235" s="221" t="s">
        <v>2188</v>
      </c>
      <c r="G235" s="222" t="s">
        <v>224</v>
      </c>
      <c r="H235" s="223">
        <v>4.2000000000000002</v>
      </c>
      <c r="I235" s="224"/>
      <c r="J235" s="225">
        <f>ROUND(I235*H235,2)</f>
        <v>0</v>
      </c>
      <c r="K235" s="221" t="s">
        <v>197</v>
      </c>
      <c r="L235" s="45"/>
      <c r="M235" s="226" t="s">
        <v>1</v>
      </c>
      <c r="N235" s="227" t="s">
        <v>43</v>
      </c>
      <c r="O235" s="92"/>
      <c r="P235" s="228">
        <f>O235*H235</f>
        <v>0</v>
      </c>
      <c r="Q235" s="228">
        <v>0.33300000000000002</v>
      </c>
      <c r="R235" s="228">
        <f>Q235*H235</f>
        <v>1.3986000000000001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210</v>
      </c>
      <c r="AT235" s="230" t="s">
        <v>193</v>
      </c>
      <c r="AU235" s="230" t="s">
        <v>88</v>
      </c>
      <c r="AY235" s="18" t="s">
        <v>190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86</v>
      </c>
      <c r="BK235" s="231">
        <f>ROUND(I235*H235,2)</f>
        <v>0</v>
      </c>
      <c r="BL235" s="18" t="s">
        <v>210</v>
      </c>
      <c r="BM235" s="230" t="s">
        <v>2189</v>
      </c>
    </row>
    <row r="236" s="13" customFormat="1">
      <c r="A236" s="13"/>
      <c r="B236" s="232"/>
      <c r="C236" s="233"/>
      <c r="D236" s="234" t="s">
        <v>218</v>
      </c>
      <c r="E236" s="235" t="s">
        <v>1</v>
      </c>
      <c r="F236" s="236" t="s">
        <v>2190</v>
      </c>
      <c r="G236" s="233"/>
      <c r="H236" s="237">
        <v>4.2000000000000002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218</v>
      </c>
      <c r="AU236" s="243" t="s">
        <v>88</v>
      </c>
      <c r="AV236" s="13" t="s">
        <v>88</v>
      </c>
      <c r="AW236" s="13" t="s">
        <v>32</v>
      </c>
      <c r="AX236" s="13" t="s">
        <v>86</v>
      </c>
      <c r="AY236" s="243" t="s">
        <v>190</v>
      </c>
    </row>
    <row r="237" s="2" customFormat="1" ht="37.8" customHeight="1">
      <c r="A237" s="39"/>
      <c r="B237" s="40"/>
      <c r="C237" s="219" t="s">
        <v>412</v>
      </c>
      <c r="D237" s="219" t="s">
        <v>193</v>
      </c>
      <c r="E237" s="220" t="s">
        <v>2191</v>
      </c>
      <c r="F237" s="221" t="s">
        <v>2192</v>
      </c>
      <c r="G237" s="222" t="s">
        <v>224</v>
      </c>
      <c r="H237" s="223">
        <v>2.7999999999999998</v>
      </c>
      <c r="I237" s="224"/>
      <c r="J237" s="225">
        <f>ROUND(I237*H237,2)</f>
        <v>0</v>
      </c>
      <c r="K237" s="221" t="s">
        <v>197</v>
      </c>
      <c r="L237" s="45"/>
      <c r="M237" s="226" t="s">
        <v>1</v>
      </c>
      <c r="N237" s="227" t="s">
        <v>43</v>
      </c>
      <c r="O237" s="92"/>
      <c r="P237" s="228">
        <f>O237*H237</f>
        <v>0</v>
      </c>
      <c r="Q237" s="228">
        <v>0.35499999999999998</v>
      </c>
      <c r="R237" s="228">
        <f>Q237*H237</f>
        <v>0.99399999999999988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210</v>
      </c>
      <c r="AT237" s="230" t="s">
        <v>193</v>
      </c>
      <c r="AU237" s="230" t="s">
        <v>88</v>
      </c>
      <c r="AY237" s="18" t="s">
        <v>190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86</v>
      </c>
      <c r="BK237" s="231">
        <f>ROUND(I237*H237,2)</f>
        <v>0</v>
      </c>
      <c r="BL237" s="18" t="s">
        <v>210</v>
      </c>
      <c r="BM237" s="230" t="s">
        <v>2193</v>
      </c>
    </row>
    <row r="238" s="13" customFormat="1">
      <c r="A238" s="13"/>
      <c r="B238" s="232"/>
      <c r="C238" s="233"/>
      <c r="D238" s="234" t="s">
        <v>218</v>
      </c>
      <c r="E238" s="235" t="s">
        <v>1</v>
      </c>
      <c r="F238" s="236" t="s">
        <v>2194</v>
      </c>
      <c r="G238" s="233"/>
      <c r="H238" s="237">
        <v>2.7999999999999998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218</v>
      </c>
      <c r="AU238" s="243" t="s">
        <v>88</v>
      </c>
      <c r="AV238" s="13" t="s">
        <v>88</v>
      </c>
      <c r="AW238" s="13" t="s">
        <v>32</v>
      </c>
      <c r="AX238" s="13" t="s">
        <v>86</v>
      </c>
      <c r="AY238" s="243" t="s">
        <v>190</v>
      </c>
    </row>
    <row r="239" s="2" customFormat="1" ht="33" customHeight="1">
      <c r="A239" s="39"/>
      <c r="B239" s="40"/>
      <c r="C239" s="219" t="s">
        <v>417</v>
      </c>
      <c r="D239" s="219" t="s">
        <v>193</v>
      </c>
      <c r="E239" s="220" t="s">
        <v>2195</v>
      </c>
      <c r="F239" s="221" t="s">
        <v>2196</v>
      </c>
      <c r="G239" s="222" t="s">
        <v>224</v>
      </c>
      <c r="H239" s="223">
        <v>1.3999999999999999</v>
      </c>
      <c r="I239" s="224"/>
      <c r="J239" s="225">
        <f>ROUND(I239*H239,2)</f>
        <v>0</v>
      </c>
      <c r="K239" s="221" t="s">
        <v>197</v>
      </c>
      <c r="L239" s="45"/>
      <c r="M239" s="226" t="s">
        <v>1</v>
      </c>
      <c r="N239" s="227" t="s">
        <v>43</v>
      </c>
      <c r="O239" s="92"/>
      <c r="P239" s="228">
        <f>O239*H239</f>
        <v>0</v>
      </c>
      <c r="Q239" s="228">
        <v>0.378</v>
      </c>
      <c r="R239" s="228">
        <f>Q239*H239</f>
        <v>0.5292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210</v>
      </c>
      <c r="AT239" s="230" t="s">
        <v>193</v>
      </c>
      <c r="AU239" s="230" t="s">
        <v>88</v>
      </c>
      <c r="AY239" s="18" t="s">
        <v>190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86</v>
      </c>
      <c r="BK239" s="231">
        <f>ROUND(I239*H239,2)</f>
        <v>0</v>
      </c>
      <c r="BL239" s="18" t="s">
        <v>210</v>
      </c>
      <c r="BM239" s="230" t="s">
        <v>2197</v>
      </c>
    </row>
    <row r="240" s="13" customFormat="1">
      <c r="A240" s="13"/>
      <c r="B240" s="232"/>
      <c r="C240" s="233"/>
      <c r="D240" s="234" t="s">
        <v>218</v>
      </c>
      <c r="E240" s="235" t="s">
        <v>1</v>
      </c>
      <c r="F240" s="236" t="s">
        <v>2198</v>
      </c>
      <c r="G240" s="233"/>
      <c r="H240" s="237">
        <v>1.3999999999999999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218</v>
      </c>
      <c r="AU240" s="243" t="s">
        <v>88</v>
      </c>
      <c r="AV240" s="13" t="s">
        <v>88</v>
      </c>
      <c r="AW240" s="13" t="s">
        <v>32</v>
      </c>
      <c r="AX240" s="13" t="s">
        <v>86</v>
      </c>
      <c r="AY240" s="243" t="s">
        <v>190</v>
      </c>
    </row>
    <row r="241" s="2" customFormat="1" ht="16.5" customHeight="1">
      <c r="A241" s="39"/>
      <c r="B241" s="40"/>
      <c r="C241" s="255" t="s">
        <v>421</v>
      </c>
      <c r="D241" s="255" t="s">
        <v>299</v>
      </c>
      <c r="E241" s="256" t="s">
        <v>2199</v>
      </c>
      <c r="F241" s="257" t="s">
        <v>2200</v>
      </c>
      <c r="G241" s="258" t="s">
        <v>292</v>
      </c>
      <c r="H241" s="259">
        <v>18.48</v>
      </c>
      <c r="I241" s="260"/>
      <c r="J241" s="261">
        <f>ROUND(I241*H241,2)</f>
        <v>0</v>
      </c>
      <c r="K241" s="257" t="s">
        <v>1613</v>
      </c>
      <c r="L241" s="262"/>
      <c r="M241" s="263" t="s">
        <v>1</v>
      </c>
      <c r="N241" s="264" t="s">
        <v>43</v>
      </c>
      <c r="O241" s="92"/>
      <c r="P241" s="228">
        <f>O241*H241</f>
        <v>0</v>
      </c>
      <c r="Q241" s="228">
        <v>0.77000000000000002</v>
      </c>
      <c r="R241" s="228">
        <f>Q241*H241</f>
        <v>14.229600000000001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202</v>
      </c>
      <c r="AT241" s="230" t="s">
        <v>299</v>
      </c>
      <c r="AU241" s="230" t="s">
        <v>88</v>
      </c>
      <c r="AY241" s="18" t="s">
        <v>190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86</v>
      </c>
      <c r="BK241" s="231">
        <f>ROUND(I241*H241,2)</f>
        <v>0</v>
      </c>
      <c r="BL241" s="18" t="s">
        <v>210</v>
      </c>
      <c r="BM241" s="230" t="s">
        <v>2201</v>
      </c>
    </row>
    <row r="242" s="13" customFormat="1">
      <c r="A242" s="13"/>
      <c r="B242" s="232"/>
      <c r="C242" s="233"/>
      <c r="D242" s="234" t="s">
        <v>218</v>
      </c>
      <c r="E242" s="235" t="s">
        <v>1</v>
      </c>
      <c r="F242" s="236" t="s">
        <v>2186</v>
      </c>
      <c r="G242" s="233"/>
      <c r="H242" s="237">
        <v>16.800000000000001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218</v>
      </c>
      <c r="AU242" s="243" t="s">
        <v>88</v>
      </c>
      <c r="AV242" s="13" t="s">
        <v>88</v>
      </c>
      <c r="AW242" s="13" t="s">
        <v>32</v>
      </c>
      <c r="AX242" s="13" t="s">
        <v>86</v>
      </c>
      <c r="AY242" s="243" t="s">
        <v>190</v>
      </c>
    </row>
    <row r="243" s="13" customFormat="1">
      <c r="A243" s="13"/>
      <c r="B243" s="232"/>
      <c r="C243" s="233"/>
      <c r="D243" s="234" t="s">
        <v>218</v>
      </c>
      <c r="E243" s="233"/>
      <c r="F243" s="236" t="s">
        <v>2202</v>
      </c>
      <c r="G243" s="233"/>
      <c r="H243" s="237">
        <v>18.48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218</v>
      </c>
      <c r="AU243" s="243" t="s">
        <v>88</v>
      </c>
      <c r="AV243" s="13" t="s">
        <v>88</v>
      </c>
      <c r="AW243" s="13" t="s">
        <v>4</v>
      </c>
      <c r="AX243" s="13" t="s">
        <v>86</v>
      </c>
      <c r="AY243" s="243" t="s">
        <v>190</v>
      </c>
    </row>
    <row r="244" s="2" customFormat="1" ht="24.15" customHeight="1">
      <c r="A244" s="39"/>
      <c r="B244" s="40"/>
      <c r="C244" s="219" t="s">
        <v>425</v>
      </c>
      <c r="D244" s="219" t="s">
        <v>193</v>
      </c>
      <c r="E244" s="220" t="s">
        <v>2203</v>
      </c>
      <c r="F244" s="221" t="s">
        <v>2204</v>
      </c>
      <c r="G244" s="222" t="s">
        <v>292</v>
      </c>
      <c r="H244" s="223">
        <v>3.1499999999999999</v>
      </c>
      <c r="I244" s="224"/>
      <c r="J244" s="225">
        <f>ROUND(I244*H244,2)</f>
        <v>0</v>
      </c>
      <c r="K244" s="221" t="s">
        <v>197</v>
      </c>
      <c r="L244" s="45"/>
      <c r="M244" s="226" t="s">
        <v>1</v>
      </c>
      <c r="N244" s="227" t="s">
        <v>43</v>
      </c>
      <c r="O244" s="92"/>
      <c r="P244" s="228">
        <f>O244*H244</f>
        <v>0</v>
      </c>
      <c r="Q244" s="228">
        <v>0.020140000000000002</v>
      </c>
      <c r="R244" s="228">
        <f>Q244*H244</f>
        <v>0.063440999999999997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210</v>
      </c>
      <c r="AT244" s="230" t="s">
        <v>193</v>
      </c>
      <c r="AU244" s="230" t="s">
        <v>88</v>
      </c>
      <c r="AY244" s="18" t="s">
        <v>190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86</v>
      </c>
      <c r="BK244" s="231">
        <f>ROUND(I244*H244,2)</f>
        <v>0</v>
      </c>
      <c r="BL244" s="18" t="s">
        <v>210</v>
      </c>
      <c r="BM244" s="230" t="s">
        <v>2205</v>
      </c>
    </row>
    <row r="245" s="13" customFormat="1">
      <c r="A245" s="13"/>
      <c r="B245" s="232"/>
      <c r="C245" s="233"/>
      <c r="D245" s="234" t="s">
        <v>218</v>
      </c>
      <c r="E245" s="235" t="s">
        <v>1</v>
      </c>
      <c r="F245" s="236" t="s">
        <v>2159</v>
      </c>
      <c r="G245" s="233"/>
      <c r="H245" s="237">
        <v>3.1499999999999999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218</v>
      </c>
      <c r="AU245" s="243" t="s">
        <v>88</v>
      </c>
      <c r="AV245" s="13" t="s">
        <v>88</v>
      </c>
      <c r="AW245" s="13" t="s">
        <v>32</v>
      </c>
      <c r="AX245" s="13" t="s">
        <v>86</v>
      </c>
      <c r="AY245" s="243" t="s">
        <v>190</v>
      </c>
    </row>
    <row r="246" s="2" customFormat="1" ht="24.15" customHeight="1">
      <c r="A246" s="39"/>
      <c r="B246" s="40"/>
      <c r="C246" s="219" t="s">
        <v>430</v>
      </c>
      <c r="D246" s="219" t="s">
        <v>193</v>
      </c>
      <c r="E246" s="220" t="s">
        <v>2206</v>
      </c>
      <c r="F246" s="221" t="s">
        <v>2207</v>
      </c>
      <c r="G246" s="222" t="s">
        <v>292</v>
      </c>
      <c r="H246" s="223">
        <v>24.149999999999999</v>
      </c>
      <c r="I246" s="224"/>
      <c r="J246" s="225">
        <f>ROUND(I246*H246,2)</f>
        <v>0</v>
      </c>
      <c r="K246" s="221" t="s">
        <v>197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0.040289999999999999</v>
      </c>
      <c r="R246" s="228">
        <f>Q246*H246</f>
        <v>0.97300349999999991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210</v>
      </c>
      <c r="AT246" s="230" t="s">
        <v>193</v>
      </c>
      <c r="AU246" s="230" t="s">
        <v>88</v>
      </c>
      <c r="AY246" s="18" t="s">
        <v>190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86</v>
      </c>
      <c r="BK246" s="231">
        <f>ROUND(I246*H246,2)</f>
        <v>0</v>
      </c>
      <c r="BL246" s="18" t="s">
        <v>210</v>
      </c>
      <c r="BM246" s="230" t="s">
        <v>2208</v>
      </c>
    </row>
    <row r="247" s="13" customFormat="1">
      <c r="A247" s="13"/>
      <c r="B247" s="232"/>
      <c r="C247" s="233"/>
      <c r="D247" s="234" t="s">
        <v>218</v>
      </c>
      <c r="E247" s="235" t="s">
        <v>1</v>
      </c>
      <c r="F247" s="236" t="s">
        <v>2159</v>
      </c>
      <c r="G247" s="233"/>
      <c r="H247" s="237">
        <v>3.1499999999999999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218</v>
      </c>
      <c r="AU247" s="243" t="s">
        <v>88</v>
      </c>
      <c r="AV247" s="13" t="s">
        <v>88</v>
      </c>
      <c r="AW247" s="13" t="s">
        <v>32</v>
      </c>
      <c r="AX247" s="13" t="s">
        <v>78</v>
      </c>
      <c r="AY247" s="243" t="s">
        <v>190</v>
      </c>
    </row>
    <row r="248" s="13" customFormat="1">
      <c r="A248" s="13"/>
      <c r="B248" s="232"/>
      <c r="C248" s="233"/>
      <c r="D248" s="234" t="s">
        <v>218</v>
      </c>
      <c r="E248" s="235" t="s">
        <v>1</v>
      </c>
      <c r="F248" s="236" t="s">
        <v>2209</v>
      </c>
      <c r="G248" s="233"/>
      <c r="H248" s="237">
        <v>21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218</v>
      </c>
      <c r="AU248" s="243" t="s">
        <v>88</v>
      </c>
      <c r="AV248" s="13" t="s">
        <v>88</v>
      </c>
      <c r="AW248" s="13" t="s">
        <v>32</v>
      </c>
      <c r="AX248" s="13" t="s">
        <v>78</v>
      </c>
      <c r="AY248" s="243" t="s">
        <v>190</v>
      </c>
    </row>
    <row r="249" s="14" customFormat="1">
      <c r="A249" s="14"/>
      <c r="B249" s="244"/>
      <c r="C249" s="245"/>
      <c r="D249" s="234" t="s">
        <v>218</v>
      </c>
      <c r="E249" s="246" t="s">
        <v>1</v>
      </c>
      <c r="F249" s="247" t="s">
        <v>221</v>
      </c>
      <c r="G249" s="245"/>
      <c r="H249" s="248">
        <v>24.149999999999999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218</v>
      </c>
      <c r="AU249" s="254" t="s">
        <v>88</v>
      </c>
      <c r="AV249" s="14" t="s">
        <v>210</v>
      </c>
      <c r="AW249" s="14" t="s">
        <v>32</v>
      </c>
      <c r="AX249" s="14" t="s">
        <v>86</v>
      </c>
      <c r="AY249" s="254" t="s">
        <v>190</v>
      </c>
    </row>
    <row r="250" s="2" customFormat="1" ht="24.15" customHeight="1">
      <c r="A250" s="39"/>
      <c r="B250" s="40"/>
      <c r="C250" s="219" t="s">
        <v>434</v>
      </c>
      <c r="D250" s="219" t="s">
        <v>193</v>
      </c>
      <c r="E250" s="220" t="s">
        <v>2210</v>
      </c>
      <c r="F250" s="221" t="s">
        <v>2211</v>
      </c>
      <c r="G250" s="222" t="s">
        <v>292</v>
      </c>
      <c r="H250" s="223">
        <v>3.1499999999999999</v>
      </c>
      <c r="I250" s="224"/>
      <c r="J250" s="225">
        <f>ROUND(I250*H250,2)</f>
        <v>0</v>
      </c>
      <c r="K250" s="221" t="s">
        <v>197</v>
      </c>
      <c r="L250" s="45"/>
      <c r="M250" s="226" t="s">
        <v>1</v>
      </c>
      <c r="N250" s="227" t="s">
        <v>43</v>
      </c>
      <c r="O250" s="92"/>
      <c r="P250" s="228">
        <f>O250*H250</f>
        <v>0</v>
      </c>
      <c r="Q250" s="228">
        <v>0.060900000000000003</v>
      </c>
      <c r="R250" s="228">
        <f>Q250*H250</f>
        <v>0.19183500000000001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210</v>
      </c>
      <c r="AT250" s="230" t="s">
        <v>193</v>
      </c>
      <c r="AU250" s="230" t="s">
        <v>88</v>
      </c>
      <c r="AY250" s="18" t="s">
        <v>190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86</v>
      </c>
      <c r="BK250" s="231">
        <f>ROUND(I250*H250,2)</f>
        <v>0</v>
      </c>
      <c r="BL250" s="18" t="s">
        <v>210</v>
      </c>
      <c r="BM250" s="230" t="s">
        <v>2212</v>
      </c>
    </row>
    <row r="251" s="13" customFormat="1">
      <c r="A251" s="13"/>
      <c r="B251" s="232"/>
      <c r="C251" s="233"/>
      <c r="D251" s="234" t="s">
        <v>218</v>
      </c>
      <c r="E251" s="235" t="s">
        <v>1</v>
      </c>
      <c r="F251" s="236" t="s">
        <v>2159</v>
      </c>
      <c r="G251" s="233"/>
      <c r="H251" s="237">
        <v>3.1499999999999999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218</v>
      </c>
      <c r="AU251" s="243" t="s">
        <v>88</v>
      </c>
      <c r="AV251" s="13" t="s">
        <v>88</v>
      </c>
      <c r="AW251" s="13" t="s">
        <v>32</v>
      </c>
      <c r="AX251" s="13" t="s">
        <v>86</v>
      </c>
      <c r="AY251" s="243" t="s">
        <v>190</v>
      </c>
    </row>
    <row r="252" s="2" customFormat="1" ht="24.15" customHeight="1">
      <c r="A252" s="39"/>
      <c r="B252" s="40"/>
      <c r="C252" s="219" t="s">
        <v>438</v>
      </c>
      <c r="D252" s="219" t="s">
        <v>193</v>
      </c>
      <c r="E252" s="220" t="s">
        <v>2213</v>
      </c>
      <c r="F252" s="221" t="s">
        <v>2214</v>
      </c>
      <c r="G252" s="222" t="s">
        <v>292</v>
      </c>
      <c r="H252" s="223">
        <v>9.4499999999999993</v>
      </c>
      <c r="I252" s="224"/>
      <c r="J252" s="225">
        <f>ROUND(I252*H252,2)</f>
        <v>0</v>
      </c>
      <c r="K252" s="221" t="s">
        <v>197</v>
      </c>
      <c r="L252" s="45"/>
      <c r="M252" s="226" t="s">
        <v>1</v>
      </c>
      <c r="N252" s="227" t="s">
        <v>43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210</v>
      </c>
      <c r="AT252" s="230" t="s">
        <v>193</v>
      </c>
      <c r="AU252" s="230" t="s">
        <v>88</v>
      </c>
      <c r="AY252" s="18" t="s">
        <v>190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86</v>
      </c>
      <c r="BK252" s="231">
        <f>ROUND(I252*H252,2)</f>
        <v>0</v>
      </c>
      <c r="BL252" s="18" t="s">
        <v>210</v>
      </c>
      <c r="BM252" s="230" t="s">
        <v>2215</v>
      </c>
    </row>
    <row r="253" s="13" customFormat="1">
      <c r="A253" s="13"/>
      <c r="B253" s="232"/>
      <c r="C253" s="233"/>
      <c r="D253" s="234" t="s">
        <v>218</v>
      </c>
      <c r="E253" s="235" t="s">
        <v>1</v>
      </c>
      <c r="F253" s="236" t="s">
        <v>2169</v>
      </c>
      <c r="G253" s="233"/>
      <c r="H253" s="237">
        <v>9.4499999999999993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218</v>
      </c>
      <c r="AU253" s="243" t="s">
        <v>88</v>
      </c>
      <c r="AV253" s="13" t="s">
        <v>88</v>
      </c>
      <c r="AW253" s="13" t="s">
        <v>32</v>
      </c>
      <c r="AX253" s="13" t="s">
        <v>86</v>
      </c>
      <c r="AY253" s="243" t="s">
        <v>190</v>
      </c>
    </row>
    <row r="254" s="2" customFormat="1" ht="24.15" customHeight="1">
      <c r="A254" s="39"/>
      <c r="B254" s="40"/>
      <c r="C254" s="219" t="s">
        <v>442</v>
      </c>
      <c r="D254" s="219" t="s">
        <v>193</v>
      </c>
      <c r="E254" s="220" t="s">
        <v>2216</v>
      </c>
      <c r="F254" s="221" t="s">
        <v>2217</v>
      </c>
      <c r="G254" s="222" t="s">
        <v>292</v>
      </c>
      <c r="H254" s="223">
        <v>0.47299999999999998</v>
      </c>
      <c r="I254" s="224"/>
      <c r="J254" s="225">
        <f>ROUND(I254*H254,2)</f>
        <v>0</v>
      </c>
      <c r="K254" s="221" t="s">
        <v>197</v>
      </c>
      <c r="L254" s="45"/>
      <c r="M254" s="226" t="s">
        <v>1</v>
      </c>
      <c r="N254" s="227" t="s">
        <v>43</v>
      </c>
      <c r="O254" s="92"/>
      <c r="P254" s="228">
        <f>O254*H254</f>
        <v>0</v>
      </c>
      <c r="Q254" s="228">
        <v>0.00088999999999999995</v>
      </c>
      <c r="R254" s="228">
        <f>Q254*H254</f>
        <v>0.00042096999999999995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210</v>
      </c>
      <c r="AT254" s="230" t="s">
        <v>193</v>
      </c>
      <c r="AU254" s="230" t="s">
        <v>88</v>
      </c>
      <c r="AY254" s="18" t="s">
        <v>190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86</v>
      </c>
      <c r="BK254" s="231">
        <f>ROUND(I254*H254,2)</f>
        <v>0</v>
      </c>
      <c r="BL254" s="18" t="s">
        <v>210</v>
      </c>
      <c r="BM254" s="230" t="s">
        <v>2218</v>
      </c>
    </row>
    <row r="255" s="13" customFormat="1">
      <c r="A255" s="13"/>
      <c r="B255" s="232"/>
      <c r="C255" s="233"/>
      <c r="D255" s="234" t="s">
        <v>218</v>
      </c>
      <c r="E255" s="235" t="s">
        <v>1</v>
      </c>
      <c r="F255" s="236" t="s">
        <v>2219</v>
      </c>
      <c r="G255" s="233"/>
      <c r="H255" s="237">
        <v>0.47299999999999998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218</v>
      </c>
      <c r="AU255" s="243" t="s">
        <v>88</v>
      </c>
      <c r="AV255" s="13" t="s">
        <v>88</v>
      </c>
      <c r="AW255" s="13" t="s">
        <v>32</v>
      </c>
      <c r="AX255" s="13" t="s">
        <v>86</v>
      </c>
      <c r="AY255" s="243" t="s">
        <v>190</v>
      </c>
    </row>
    <row r="256" s="2" customFormat="1" ht="24.15" customHeight="1">
      <c r="A256" s="39"/>
      <c r="B256" s="40"/>
      <c r="C256" s="219" t="s">
        <v>304</v>
      </c>
      <c r="D256" s="219" t="s">
        <v>193</v>
      </c>
      <c r="E256" s="220" t="s">
        <v>2220</v>
      </c>
      <c r="F256" s="221" t="s">
        <v>2221</v>
      </c>
      <c r="G256" s="222" t="s">
        <v>292</v>
      </c>
      <c r="H256" s="223">
        <v>0.47299999999999998</v>
      </c>
      <c r="I256" s="224"/>
      <c r="J256" s="225">
        <f>ROUND(I256*H256,2)</f>
        <v>0</v>
      </c>
      <c r="K256" s="221" t="s">
        <v>197</v>
      </c>
      <c r="L256" s="45"/>
      <c r="M256" s="226" t="s">
        <v>1</v>
      </c>
      <c r="N256" s="227" t="s">
        <v>43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210</v>
      </c>
      <c r="AT256" s="230" t="s">
        <v>193</v>
      </c>
      <c r="AU256" s="230" t="s">
        <v>88</v>
      </c>
      <c r="AY256" s="18" t="s">
        <v>190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86</v>
      </c>
      <c r="BK256" s="231">
        <f>ROUND(I256*H256,2)</f>
        <v>0</v>
      </c>
      <c r="BL256" s="18" t="s">
        <v>210</v>
      </c>
      <c r="BM256" s="230" t="s">
        <v>2222</v>
      </c>
    </row>
    <row r="257" s="13" customFormat="1">
      <c r="A257" s="13"/>
      <c r="B257" s="232"/>
      <c r="C257" s="233"/>
      <c r="D257" s="234" t="s">
        <v>218</v>
      </c>
      <c r="E257" s="235" t="s">
        <v>1</v>
      </c>
      <c r="F257" s="236" t="s">
        <v>2219</v>
      </c>
      <c r="G257" s="233"/>
      <c r="H257" s="237">
        <v>0.47299999999999998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218</v>
      </c>
      <c r="AU257" s="243" t="s">
        <v>88</v>
      </c>
      <c r="AV257" s="13" t="s">
        <v>88</v>
      </c>
      <c r="AW257" s="13" t="s">
        <v>32</v>
      </c>
      <c r="AX257" s="13" t="s">
        <v>86</v>
      </c>
      <c r="AY257" s="243" t="s">
        <v>190</v>
      </c>
    </row>
    <row r="258" s="2" customFormat="1" ht="24.15" customHeight="1">
      <c r="A258" s="39"/>
      <c r="B258" s="40"/>
      <c r="C258" s="219" t="s">
        <v>449</v>
      </c>
      <c r="D258" s="219" t="s">
        <v>193</v>
      </c>
      <c r="E258" s="220" t="s">
        <v>2223</v>
      </c>
      <c r="F258" s="221" t="s">
        <v>2224</v>
      </c>
      <c r="G258" s="222" t="s">
        <v>292</v>
      </c>
      <c r="H258" s="223">
        <v>30.449999999999999</v>
      </c>
      <c r="I258" s="224"/>
      <c r="J258" s="225">
        <f>ROUND(I258*H258,2)</f>
        <v>0</v>
      </c>
      <c r="K258" s="221" t="s">
        <v>197</v>
      </c>
      <c r="L258" s="45"/>
      <c r="M258" s="226" t="s">
        <v>1</v>
      </c>
      <c r="N258" s="227" t="s">
        <v>43</v>
      </c>
      <c r="O258" s="92"/>
      <c r="P258" s="228">
        <f>O258*H258</f>
        <v>0</v>
      </c>
      <c r="Q258" s="228">
        <v>0.0020999999999999999</v>
      </c>
      <c r="R258" s="228">
        <f>Q258*H258</f>
        <v>0.063944999999999988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210</v>
      </c>
      <c r="AT258" s="230" t="s">
        <v>193</v>
      </c>
      <c r="AU258" s="230" t="s">
        <v>88</v>
      </c>
      <c r="AY258" s="18" t="s">
        <v>190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86</v>
      </c>
      <c r="BK258" s="231">
        <f>ROUND(I258*H258,2)</f>
        <v>0</v>
      </c>
      <c r="BL258" s="18" t="s">
        <v>210</v>
      </c>
      <c r="BM258" s="230" t="s">
        <v>2225</v>
      </c>
    </row>
    <row r="259" s="13" customFormat="1">
      <c r="A259" s="13"/>
      <c r="B259" s="232"/>
      <c r="C259" s="233"/>
      <c r="D259" s="234" t="s">
        <v>218</v>
      </c>
      <c r="E259" s="235" t="s">
        <v>1</v>
      </c>
      <c r="F259" s="236" t="s">
        <v>2169</v>
      </c>
      <c r="G259" s="233"/>
      <c r="H259" s="237">
        <v>9.4499999999999993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218</v>
      </c>
      <c r="AU259" s="243" t="s">
        <v>88</v>
      </c>
      <c r="AV259" s="13" t="s">
        <v>88</v>
      </c>
      <c r="AW259" s="13" t="s">
        <v>32</v>
      </c>
      <c r="AX259" s="13" t="s">
        <v>78</v>
      </c>
      <c r="AY259" s="243" t="s">
        <v>190</v>
      </c>
    </row>
    <row r="260" s="13" customFormat="1">
      <c r="A260" s="13"/>
      <c r="B260" s="232"/>
      <c r="C260" s="233"/>
      <c r="D260" s="234" t="s">
        <v>218</v>
      </c>
      <c r="E260" s="235" t="s">
        <v>1</v>
      </c>
      <c r="F260" s="236" t="s">
        <v>2209</v>
      </c>
      <c r="G260" s="233"/>
      <c r="H260" s="237">
        <v>21</v>
      </c>
      <c r="I260" s="238"/>
      <c r="J260" s="233"/>
      <c r="K260" s="233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218</v>
      </c>
      <c r="AU260" s="243" t="s">
        <v>88</v>
      </c>
      <c r="AV260" s="13" t="s">
        <v>88</v>
      </c>
      <c r="AW260" s="13" t="s">
        <v>32</v>
      </c>
      <c r="AX260" s="13" t="s">
        <v>78</v>
      </c>
      <c r="AY260" s="243" t="s">
        <v>190</v>
      </c>
    </row>
    <row r="261" s="14" customFormat="1">
      <c r="A261" s="14"/>
      <c r="B261" s="244"/>
      <c r="C261" s="245"/>
      <c r="D261" s="234" t="s">
        <v>218</v>
      </c>
      <c r="E261" s="246" t="s">
        <v>1</v>
      </c>
      <c r="F261" s="247" t="s">
        <v>221</v>
      </c>
      <c r="G261" s="245"/>
      <c r="H261" s="248">
        <v>30.449999999999999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218</v>
      </c>
      <c r="AU261" s="254" t="s">
        <v>88</v>
      </c>
      <c r="AV261" s="14" t="s">
        <v>210</v>
      </c>
      <c r="AW261" s="14" t="s">
        <v>32</v>
      </c>
      <c r="AX261" s="14" t="s">
        <v>86</v>
      </c>
      <c r="AY261" s="254" t="s">
        <v>190</v>
      </c>
    </row>
    <row r="262" s="2" customFormat="1" ht="24.15" customHeight="1">
      <c r="A262" s="39"/>
      <c r="B262" s="40"/>
      <c r="C262" s="219" t="s">
        <v>453</v>
      </c>
      <c r="D262" s="219" t="s">
        <v>193</v>
      </c>
      <c r="E262" s="220" t="s">
        <v>2226</v>
      </c>
      <c r="F262" s="221" t="s">
        <v>2227</v>
      </c>
      <c r="G262" s="222" t="s">
        <v>292</v>
      </c>
      <c r="H262" s="223">
        <v>9.4499999999999993</v>
      </c>
      <c r="I262" s="224"/>
      <c r="J262" s="225">
        <f>ROUND(I262*H262,2)</f>
        <v>0</v>
      </c>
      <c r="K262" s="221" t="s">
        <v>197</v>
      </c>
      <c r="L262" s="45"/>
      <c r="M262" s="226" t="s">
        <v>1</v>
      </c>
      <c r="N262" s="227" t="s">
        <v>43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210</v>
      </c>
      <c r="AT262" s="230" t="s">
        <v>193</v>
      </c>
      <c r="AU262" s="230" t="s">
        <v>88</v>
      </c>
      <c r="AY262" s="18" t="s">
        <v>190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86</v>
      </c>
      <c r="BK262" s="231">
        <f>ROUND(I262*H262,2)</f>
        <v>0</v>
      </c>
      <c r="BL262" s="18" t="s">
        <v>210</v>
      </c>
      <c r="BM262" s="230" t="s">
        <v>2228</v>
      </c>
    </row>
    <row r="263" s="13" customFormat="1">
      <c r="A263" s="13"/>
      <c r="B263" s="232"/>
      <c r="C263" s="233"/>
      <c r="D263" s="234" t="s">
        <v>218</v>
      </c>
      <c r="E263" s="235" t="s">
        <v>1</v>
      </c>
      <c r="F263" s="236" t="s">
        <v>2169</v>
      </c>
      <c r="G263" s="233"/>
      <c r="H263" s="237">
        <v>9.4499999999999993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218</v>
      </c>
      <c r="AU263" s="243" t="s">
        <v>88</v>
      </c>
      <c r="AV263" s="13" t="s">
        <v>88</v>
      </c>
      <c r="AW263" s="13" t="s">
        <v>32</v>
      </c>
      <c r="AX263" s="13" t="s">
        <v>86</v>
      </c>
      <c r="AY263" s="243" t="s">
        <v>190</v>
      </c>
    </row>
    <row r="264" s="12" customFormat="1" ht="22.8" customHeight="1">
      <c r="A264" s="12"/>
      <c r="B264" s="203"/>
      <c r="C264" s="204"/>
      <c r="D264" s="205" t="s">
        <v>77</v>
      </c>
      <c r="E264" s="217" t="s">
        <v>1983</v>
      </c>
      <c r="F264" s="217" t="s">
        <v>1984</v>
      </c>
      <c r="G264" s="204"/>
      <c r="H264" s="204"/>
      <c r="I264" s="207"/>
      <c r="J264" s="218">
        <f>BK264</f>
        <v>0</v>
      </c>
      <c r="K264" s="204"/>
      <c r="L264" s="209"/>
      <c r="M264" s="210"/>
      <c r="N264" s="211"/>
      <c r="O264" s="211"/>
      <c r="P264" s="212">
        <f>SUM(P265:P276)</f>
        <v>0</v>
      </c>
      <c r="Q264" s="211"/>
      <c r="R264" s="212">
        <f>SUM(R265:R276)</f>
        <v>0</v>
      </c>
      <c r="S264" s="211"/>
      <c r="T264" s="213">
        <f>SUM(T265:T276)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4" t="s">
        <v>86</v>
      </c>
      <c r="AT264" s="215" t="s">
        <v>77</v>
      </c>
      <c r="AU264" s="215" t="s">
        <v>86</v>
      </c>
      <c r="AY264" s="214" t="s">
        <v>190</v>
      </c>
      <c r="BK264" s="216">
        <f>SUM(BK265:BK276)</f>
        <v>0</v>
      </c>
    </row>
    <row r="265" s="2" customFormat="1" ht="44.25" customHeight="1">
      <c r="A265" s="39"/>
      <c r="B265" s="40"/>
      <c r="C265" s="219" t="s">
        <v>311</v>
      </c>
      <c r="D265" s="219" t="s">
        <v>193</v>
      </c>
      <c r="E265" s="220" t="s">
        <v>261</v>
      </c>
      <c r="F265" s="221" t="s">
        <v>262</v>
      </c>
      <c r="G265" s="222" t="s">
        <v>244</v>
      </c>
      <c r="H265" s="223">
        <v>484.24700000000001</v>
      </c>
      <c r="I265" s="224"/>
      <c r="J265" s="225">
        <f>ROUND(I265*H265,2)</f>
        <v>0</v>
      </c>
      <c r="K265" s="221" t="s">
        <v>197</v>
      </c>
      <c r="L265" s="45"/>
      <c r="M265" s="226" t="s">
        <v>1</v>
      </c>
      <c r="N265" s="227" t="s">
        <v>43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210</v>
      </c>
      <c r="AT265" s="230" t="s">
        <v>193</v>
      </c>
      <c r="AU265" s="230" t="s">
        <v>88</v>
      </c>
      <c r="AY265" s="18" t="s">
        <v>190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86</v>
      </c>
      <c r="BK265" s="231">
        <f>ROUND(I265*H265,2)</f>
        <v>0</v>
      </c>
      <c r="BL265" s="18" t="s">
        <v>210</v>
      </c>
      <c r="BM265" s="230" t="s">
        <v>2229</v>
      </c>
    </row>
    <row r="266" s="2" customFormat="1" ht="21.75" customHeight="1">
      <c r="A266" s="39"/>
      <c r="B266" s="40"/>
      <c r="C266" s="219" t="s">
        <v>460</v>
      </c>
      <c r="D266" s="219" t="s">
        <v>193</v>
      </c>
      <c r="E266" s="220" t="s">
        <v>1998</v>
      </c>
      <c r="F266" s="221" t="s">
        <v>1999</v>
      </c>
      <c r="G266" s="222" t="s">
        <v>244</v>
      </c>
      <c r="H266" s="223">
        <v>484.24700000000001</v>
      </c>
      <c r="I266" s="224"/>
      <c r="J266" s="225">
        <f>ROUND(I266*H266,2)</f>
        <v>0</v>
      </c>
      <c r="K266" s="221" t="s">
        <v>197</v>
      </c>
      <c r="L266" s="45"/>
      <c r="M266" s="226" t="s">
        <v>1</v>
      </c>
      <c r="N266" s="227" t="s">
        <v>43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210</v>
      </c>
      <c r="AT266" s="230" t="s">
        <v>193</v>
      </c>
      <c r="AU266" s="230" t="s">
        <v>88</v>
      </c>
      <c r="AY266" s="18" t="s">
        <v>190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86</v>
      </c>
      <c r="BK266" s="231">
        <f>ROUND(I266*H266,2)</f>
        <v>0</v>
      </c>
      <c r="BL266" s="18" t="s">
        <v>210</v>
      </c>
      <c r="BM266" s="230" t="s">
        <v>2230</v>
      </c>
    </row>
    <row r="267" s="2" customFormat="1" ht="24.15" customHeight="1">
      <c r="A267" s="39"/>
      <c r="B267" s="40"/>
      <c r="C267" s="219" t="s">
        <v>465</v>
      </c>
      <c r="D267" s="219" t="s">
        <v>193</v>
      </c>
      <c r="E267" s="220" t="s">
        <v>2001</v>
      </c>
      <c r="F267" s="221" t="s">
        <v>2002</v>
      </c>
      <c r="G267" s="222" t="s">
        <v>244</v>
      </c>
      <c r="H267" s="223">
        <v>6779.4579999999996</v>
      </c>
      <c r="I267" s="224"/>
      <c r="J267" s="225">
        <f>ROUND(I267*H267,2)</f>
        <v>0</v>
      </c>
      <c r="K267" s="221" t="s">
        <v>197</v>
      </c>
      <c r="L267" s="45"/>
      <c r="M267" s="226" t="s">
        <v>1</v>
      </c>
      <c r="N267" s="227" t="s">
        <v>43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210</v>
      </c>
      <c r="AT267" s="230" t="s">
        <v>193</v>
      </c>
      <c r="AU267" s="230" t="s">
        <v>88</v>
      </c>
      <c r="AY267" s="18" t="s">
        <v>190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86</v>
      </c>
      <c r="BK267" s="231">
        <f>ROUND(I267*H267,2)</f>
        <v>0</v>
      </c>
      <c r="BL267" s="18" t="s">
        <v>210</v>
      </c>
      <c r="BM267" s="230" t="s">
        <v>2231</v>
      </c>
    </row>
    <row r="268" s="13" customFormat="1">
      <c r="A268" s="13"/>
      <c r="B268" s="232"/>
      <c r="C268" s="233"/>
      <c r="D268" s="234" t="s">
        <v>218</v>
      </c>
      <c r="E268" s="233"/>
      <c r="F268" s="236" t="s">
        <v>2232</v>
      </c>
      <c r="G268" s="233"/>
      <c r="H268" s="237">
        <v>6779.4579999999996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218</v>
      </c>
      <c r="AU268" s="243" t="s">
        <v>88</v>
      </c>
      <c r="AV268" s="13" t="s">
        <v>88</v>
      </c>
      <c r="AW268" s="13" t="s">
        <v>4</v>
      </c>
      <c r="AX268" s="13" t="s">
        <v>86</v>
      </c>
      <c r="AY268" s="243" t="s">
        <v>190</v>
      </c>
    </row>
    <row r="269" s="2" customFormat="1" ht="24.15" customHeight="1">
      <c r="A269" s="39"/>
      <c r="B269" s="40"/>
      <c r="C269" s="219" t="s">
        <v>469</v>
      </c>
      <c r="D269" s="219" t="s">
        <v>193</v>
      </c>
      <c r="E269" s="220" t="s">
        <v>2233</v>
      </c>
      <c r="F269" s="221" t="s">
        <v>2234</v>
      </c>
      <c r="G269" s="222" t="s">
        <v>244</v>
      </c>
      <c r="H269" s="223">
        <v>484.24700000000001</v>
      </c>
      <c r="I269" s="224"/>
      <c r="J269" s="225">
        <f>ROUND(I269*H269,2)</f>
        <v>0</v>
      </c>
      <c r="K269" s="221" t="s">
        <v>197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210</v>
      </c>
      <c r="AT269" s="230" t="s">
        <v>193</v>
      </c>
      <c r="AU269" s="230" t="s">
        <v>88</v>
      </c>
      <c r="AY269" s="18" t="s">
        <v>190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210</v>
      </c>
      <c r="BM269" s="230" t="s">
        <v>2235</v>
      </c>
    </row>
    <row r="270" s="2" customFormat="1" ht="33" customHeight="1">
      <c r="A270" s="39"/>
      <c r="B270" s="40"/>
      <c r="C270" s="219" t="s">
        <v>473</v>
      </c>
      <c r="D270" s="219" t="s">
        <v>193</v>
      </c>
      <c r="E270" s="220" t="s">
        <v>2236</v>
      </c>
      <c r="F270" s="221" t="s">
        <v>2237</v>
      </c>
      <c r="G270" s="222" t="s">
        <v>244</v>
      </c>
      <c r="H270" s="223">
        <v>5.5</v>
      </c>
      <c r="I270" s="224"/>
      <c r="J270" s="225">
        <f>ROUND(I270*H270,2)</f>
        <v>0</v>
      </c>
      <c r="K270" s="221" t="s">
        <v>197</v>
      </c>
      <c r="L270" s="45"/>
      <c r="M270" s="226" t="s">
        <v>1</v>
      </c>
      <c r="N270" s="227" t="s">
        <v>43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210</v>
      </c>
      <c r="AT270" s="230" t="s">
        <v>193</v>
      </c>
      <c r="AU270" s="230" t="s">
        <v>88</v>
      </c>
      <c r="AY270" s="18" t="s">
        <v>190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86</v>
      </c>
      <c r="BK270" s="231">
        <f>ROUND(I270*H270,2)</f>
        <v>0</v>
      </c>
      <c r="BL270" s="18" t="s">
        <v>210</v>
      </c>
      <c r="BM270" s="230" t="s">
        <v>2238</v>
      </c>
    </row>
    <row r="271" s="13" customFormat="1">
      <c r="A271" s="13"/>
      <c r="B271" s="232"/>
      <c r="C271" s="233"/>
      <c r="D271" s="234" t="s">
        <v>218</v>
      </c>
      <c r="E271" s="235" t="s">
        <v>1</v>
      </c>
      <c r="F271" s="236" t="s">
        <v>2239</v>
      </c>
      <c r="G271" s="233"/>
      <c r="H271" s="237">
        <v>5.5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218</v>
      </c>
      <c r="AU271" s="243" t="s">
        <v>88</v>
      </c>
      <c r="AV271" s="13" t="s">
        <v>88</v>
      </c>
      <c r="AW271" s="13" t="s">
        <v>32</v>
      </c>
      <c r="AX271" s="13" t="s">
        <v>86</v>
      </c>
      <c r="AY271" s="243" t="s">
        <v>190</v>
      </c>
    </row>
    <row r="272" s="2" customFormat="1" ht="37.8" customHeight="1">
      <c r="A272" s="39"/>
      <c r="B272" s="40"/>
      <c r="C272" s="219" t="s">
        <v>479</v>
      </c>
      <c r="D272" s="219" t="s">
        <v>193</v>
      </c>
      <c r="E272" s="220" t="s">
        <v>2240</v>
      </c>
      <c r="F272" s="221" t="s">
        <v>2241</v>
      </c>
      <c r="G272" s="222" t="s">
        <v>244</v>
      </c>
      <c r="H272" s="223">
        <v>416.85500000000002</v>
      </c>
      <c r="I272" s="224"/>
      <c r="J272" s="225">
        <f>ROUND(I272*H272,2)</f>
        <v>0</v>
      </c>
      <c r="K272" s="221" t="s">
        <v>197</v>
      </c>
      <c r="L272" s="45"/>
      <c r="M272" s="226" t="s">
        <v>1</v>
      </c>
      <c r="N272" s="227" t="s">
        <v>43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210</v>
      </c>
      <c r="AT272" s="230" t="s">
        <v>193</v>
      </c>
      <c r="AU272" s="230" t="s">
        <v>88</v>
      </c>
      <c r="AY272" s="18" t="s">
        <v>190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86</v>
      </c>
      <c r="BK272" s="231">
        <f>ROUND(I272*H272,2)</f>
        <v>0</v>
      </c>
      <c r="BL272" s="18" t="s">
        <v>210</v>
      </c>
      <c r="BM272" s="230" t="s">
        <v>2242</v>
      </c>
    </row>
    <row r="273" s="13" customFormat="1">
      <c r="A273" s="13"/>
      <c r="B273" s="232"/>
      <c r="C273" s="233"/>
      <c r="D273" s="234" t="s">
        <v>218</v>
      </c>
      <c r="E273" s="235" t="s">
        <v>1</v>
      </c>
      <c r="F273" s="236" t="s">
        <v>2243</v>
      </c>
      <c r="G273" s="233"/>
      <c r="H273" s="237">
        <v>416.85500000000002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218</v>
      </c>
      <c r="AU273" s="243" t="s">
        <v>88</v>
      </c>
      <c r="AV273" s="13" t="s">
        <v>88</v>
      </c>
      <c r="AW273" s="13" t="s">
        <v>32</v>
      </c>
      <c r="AX273" s="13" t="s">
        <v>78</v>
      </c>
      <c r="AY273" s="243" t="s">
        <v>190</v>
      </c>
    </row>
    <row r="274" s="14" customFormat="1">
      <c r="A274" s="14"/>
      <c r="B274" s="244"/>
      <c r="C274" s="245"/>
      <c r="D274" s="234" t="s">
        <v>218</v>
      </c>
      <c r="E274" s="246" t="s">
        <v>1</v>
      </c>
      <c r="F274" s="247" t="s">
        <v>221</v>
      </c>
      <c r="G274" s="245"/>
      <c r="H274" s="248">
        <v>416.85500000000002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218</v>
      </c>
      <c r="AU274" s="254" t="s">
        <v>88</v>
      </c>
      <c r="AV274" s="14" t="s">
        <v>210</v>
      </c>
      <c r="AW274" s="14" t="s">
        <v>32</v>
      </c>
      <c r="AX274" s="14" t="s">
        <v>86</v>
      </c>
      <c r="AY274" s="254" t="s">
        <v>190</v>
      </c>
    </row>
    <row r="275" s="2" customFormat="1" ht="44.25" customHeight="1">
      <c r="A275" s="39"/>
      <c r="B275" s="40"/>
      <c r="C275" s="219" t="s">
        <v>483</v>
      </c>
      <c r="D275" s="219" t="s">
        <v>193</v>
      </c>
      <c r="E275" s="220" t="s">
        <v>2244</v>
      </c>
      <c r="F275" s="221" t="s">
        <v>2245</v>
      </c>
      <c r="G275" s="222" t="s">
        <v>244</v>
      </c>
      <c r="H275" s="223">
        <v>5.5</v>
      </c>
      <c r="I275" s="224"/>
      <c r="J275" s="225">
        <f>ROUND(I275*H275,2)</f>
        <v>0</v>
      </c>
      <c r="K275" s="221" t="s">
        <v>197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210</v>
      </c>
      <c r="AT275" s="230" t="s">
        <v>193</v>
      </c>
      <c r="AU275" s="230" t="s">
        <v>88</v>
      </c>
      <c r="AY275" s="18" t="s">
        <v>190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86</v>
      </c>
      <c r="BK275" s="231">
        <f>ROUND(I275*H275,2)</f>
        <v>0</v>
      </c>
      <c r="BL275" s="18" t="s">
        <v>210</v>
      </c>
      <c r="BM275" s="230" t="s">
        <v>2246</v>
      </c>
    </row>
    <row r="276" s="13" customFormat="1">
      <c r="A276" s="13"/>
      <c r="B276" s="232"/>
      <c r="C276" s="233"/>
      <c r="D276" s="234" t="s">
        <v>218</v>
      </c>
      <c r="E276" s="235" t="s">
        <v>1</v>
      </c>
      <c r="F276" s="236" t="s">
        <v>2239</v>
      </c>
      <c r="G276" s="233"/>
      <c r="H276" s="237">
        <v>5.5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218</v>
      </c>
      <c r="AU276" s="243" t="s">
        <v>88</v>
      </c>
      <c r="AV276" s="13" t="s">
        <v>88</v>
      </c>
      <c r="AW276" s="13" t="s">
        <v>32</v>
      </c>
      <c r="AX276" s="13" t="s">
        <v>86</v>
      </c>
      <c r="AY276" s="243" t="s">
        <v>190</v>
      </c>
    </row>
    <row r="277" s="12" customFormat="1" ht="22.8" customHeight="1">
      <c r="A277" s="12"/>
      <c r="B277" s="203"/>
      <c r="C277" s="204"/>
      <c r="D277" s="205" t="s">
        <v>77</v>
      </c>
      <c r="E277" s="217" t="s">
        <v>1638</v>
      </c>
      <c r="F277" s="217" t="s">
        <v>1639</v>
      </c>
      <c r="G277" s="204"/>
      <c r="H277" s="204"/>
      <c r="I277" s="207"/>
      <c r="J277" s="218">
        <f>BK277</f>
        <v>0</v>
      </c>
      <c r="K277" s="204"/>
      <c r="L277" s="209"/>
      <c r="M277" s="210"/>
      <c r="N277" s="211"/>
      <c r="O277" s="211"/>
      <c r="P277" s="212">
        <f>P278</f>
        <v>0</v>
      </c>
      <c r="Q277" s="211"/>
      <c r="R277" s="212">
        <f>R278</f>
        <v>0</v>
      </c>
      <c r="S277" s="211"/>
      <c r="T277" s="213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4" t="s">
        <v>86</v>
      </c>
      <c r="AT277" s="215" t="s">
        <v>77</v>
      </c>
      <c r="AU277" s="215" t="s">
        <v>86</v>
      </c>
      <c r="AY277" s="214" t="s">
        <v>190</v>
      </c>
      <c r="BK277" s="216">
        <f>BK278</f>
        <v>0</v>
      </c>
    </row>
    <row r="278" s="2" customFormat="1" ht="24.15" customHeight="1">
      <c r="A278" s="39"/>
      <c r="B278" s="40"/>
      <c r="C278" s="219" t="s">
        <v>487</v>
      </c>
      <c r="D278" s="219" t="s">
        <v>193</v>
      </c>
      <c r="E278" s="220" t="s">
        <v>386</v>
      </c>
      <c r="F278" s="221" t="s">
        <v>387</v>
      </c>
      <c r="G278" s="222" t="s">
        <v>244</v>
      </c>
      <c r="H278" s="223">
        <v>376.89100000000002</v>
      </c>
      <c r="I278" s="224"/>
      <c r="J278" s="225">
        <f>ROUND(I278*H278,2)</f>
        <v>0</v>
      </c>
      <c r="K278" s="221" t="s">
        <v>197</v>
      </c>
      <c r="L278" s="45"/>
      <c r="M278" s="226" t="s">
        <v>1</v>
      </c>
      <c r="N278" s="227" t="s">
        <v>43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210</v>
      </c>
      <c r="AT278" s="230" t="s">
        <v>193</v>
      </c>
      <c r="AU278" s="230" t="s">
        <v>88</v>
      </c>
      <c r="AY278" s="18" t="s">
        <v>190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86</v>
      </c>
      <c r="BK278" s="231">
        <f>ROUND(I278*H278,2)</f>
        <v>0</v>
      </c>
      <c r="BL278" s="18" t="s">
        <v>210</v>
      </c>
      <c r="BM278" s="230" t="s">
        <v>2247</v>
      </c>
    </row>
    <row r="279" s="12" customFormat="1" ht="25.92" customHeight="1">
      <c r="A279" s="12"/>
      <c r="B279" s="203"/>
      <c r="C279" s="204"/>
      <c r="D279" s="205" t="s">
        <v>77</v>
      </c>
      <c r="E279" s="206" t="s">
        <v>1810</v>
      </c>
      <c r="F279" s="206" t="s">
        <v>1811</v>
      </c>
      <c r="G279" s="204"/>
      <c r="H279" s="204"/>
      <c r="I279" s="207"/>
      <c r="J279" s="208">
        <f>BK279</f>
        <v>0</v>
      </c>
      <c r="K279" s="204"/>
      <c r="L279" s="209"/>
      <c r="M279" s="210"/>
      <c r="N279" s="211"/>
      <c r="O279" s="211"/>
      <c r="P279" s="212">
        <f>P280+P286+P293</f>
        <v>0</v>
      </c>
      <c r="Q279" s="211"/>
      <c r="R279" s="212">
        <f>R280+R286+R293</f>
        <v>3.3707150000000001</v>
      </c>
      <c r="S279" s="211"/>
      <c r="T279" s="213">
        <f>T280+T286+T293</f>
        <v>0.18975999999999998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88</v>
      </c>
      <c r="AT279" s="215" t="s">
        <v>77</v>
      </c>
      <c r="AU279" s="215" t="s">
        <v>78</v>
      </c>
      <c r="AY279" s="214" t="s">
        <v>190</v>
      </c>
      <c r="BK279" s="216">
        <f>BK280+BK286+BK293</f>
        <v>0</v>
      </c>
    </row>
    <row r="280" s="12" customFormat="1" ht="22.8" customHeight="1">
      <c r="A280" s="12"/>
      <c r="B280" s="203"/>
      <c r="C280" s="204"/>
      <c r="D280" s="205" t="s">
        <v>77</v>
      </c>
      <c r="E280" s="217" t="s">
        <v>191</v>
      </c>
      <c r="F280" s="217" t="s">
        <v>2248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SUM(P281:P285)</f>
        <v>0</v>
      </c>
      <c r="Q280" s="211"/>
      <c r="R280" s="212">
        <f>SUM(R281:R285)</f>
        <v>0</v>
      </c>
      <c r="S280" s="211"/>
      <c r="T280" s="213">
        <f>SUM(T281:T285)</f>
        <v>0.18975999999999998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88</v>
      </c>
      <c r="AT280" s="215" t="s">
        <v>77</v>
      </c>
      <c r="AU280" s="215" t="s">
        <v>86</v>
      </c>
      <c r="AY280" s="214" t="s">
        <v>190</v>
      </c>
      <c r="BK280" s="216">
        <f>SUM(BK281:BK285)</f>
        <v>0</v>
      </c>
    </row>
    <row r="281" s="2" customFormat="1" ht="24.15" customHeight="1">
      <c r="A281" s="39"/>
      <c r="B281" s="40"/>
      <c r="C281" s="219" t="s">
        <v>492</v>
      </c>
      <c r="D281" s="219" t="s">
        <v>193</v>
      </c>
      <c r="E281" s="220" t="s">
        <v>2249</v>
      </c>
      <c r="F281" s="221" t="s">
        <v>2250</v>
      </c>
      <c r="G281" s="222" t="s">
        <v>213</v>
      </c>
      <c r="H281" s="223">
        <v>11.859999999999999</v>
      </c>
      <c r="I281" s="224"/>
      <c r="J281" s="225">
        <f>ROUND(I281*H281,2)</f>
        <v>0</v>
      </c>
      <c r="K281" s="221" t="s">
        <v>197</v>
      </c>
      <c r="L281" s="45"/>
      <c r="M281" s="226" t="s">
        <v>1</v>
      </c>
      <c r="N281" s="227" t="s">
        <v>43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0.016</v>
      </c>
      <c r="T281" s="229">
        <f>S281*H281</f>
        <v>0.18975999999999998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198</v>
      </c>
      <c r="AT281" s="230" t="s">
        <v>193</v>
      </c>
      <c r="AU281" s="230" t="s">
        <v>88</v>
      </c>
      <c r="AY281" s="18" t="s">
        <v>190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86</v>
      </c>
      <c r="BK281" s="231">
        <f>ROUND(I281*H281,2)</f>
        <v>0</v>
      </c>
      <c r="BL281" s="18" t="s">
        <v>198</v>
      </c>
      <c r="BM281" s="230" t="s">
        <v>2251</v>
      </c>
    </row>
    <row r="282" s="13" customFormat="1">
      <c r="A282" s="13"/>
      <c r="B282" s="232"/>
      <c r="C282" s="233"/>
      <c r="D282" s="234" t="s">
        <v>218</v>
      </c>
      <c r="E282" s="235" t="s">
        <v>1</v>
      </c>
      <c r="F282" s="236" t="s">
        <v>2252</v>
      </c>
      <c r="G282" s="233"/>
      <c r="H282" s="237">
        <v>11.859999999999999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218</v>
      </c>
      <c r="AU282" s="243" t="s">
        <v>88</v>
      </c>
      <c r="AV282" s="13" t="s">
        <v>88</v>
      </c>
      <c r="AW282" s="13" t="s">
        <v>32</v>
      </c>
      <c r="AX282" s="13" t="s">
        <v>86</v>
      </c>
      <c r="AY282" s="243" t="s">
        <v>190</v>
      </c>
    </row>
    <row r="283" s="2" customFormat="1" ht="24.15" customHeight="1">
      <c r="A283" s="39"/>
      <c r="B283" s="40"/>
      <c r="C283" s="219" t="s">
        <v>496</v>
      </c>
      <c r="D283" s="219" t="s">
        <v>193</v>
      </c>
      <c r="E283" s="220" t="s">
        <v>204</v>
      </c>
      <c r="F283" s="221" t="s">
        <v>2253</v>
      </c>
      <c r="G283" s="222" t="s">
        <v>1648</v>
      </c>
      <c r="H283" s="223">
        <v>1</v>
      </c>
      <c r="I283" s="224"/>
      <c r="J283" s="225">
        <f>ROUND(I283*H283,2)</f>
        <v>0</v>
      </c>
      <c r="K283" s="221" t="s">
        <v>1613</v>
      </c>
      <c r="L283" s="45"/>
      <c r="M283" s="226" t="s">
        <v>1</v>
      </c>
      <c r="N283" s="227" t="s">
        <v>43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198</v>
      </c>
      <c r="AT283" s="230" t="s">
        <v>193</v>
      </c>
      <c r="AU283" s="230" t="s">
        <v>88</v>
      </c>
      <c r="AY283" s="18" t="s">
        <v>190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86</v>
      </c>
      <c r="BK283" s="231">
        <f>ROUND(I283*H283,2)</f>
        <v>0</v>
      </c>
      <c r="BL283" s="18" t="s">
        <v>198</v>
      </c>
      <c r="BM283" s="230" t="s">
        <v>2254</v>
      </c>
    </row>
    <row r="284" s="2" customFormat="1" ht="33" customHeight="1">
      <c r="A284" s="39"/>
      <c r="B284" s="40"/>
      <c r="C284" s="219" t="s">
        <v>500</v>
      </c>
      <c r="D284" s="219" t="s">
        <v>193</v>
      </c>
      <c r="E284" s="220" t="s">
        <v>2255</v>
      </c>
      <c r="F284" s="221" t="s">
        <v>2256</v>
      </c>
      <c r="G284" s="222" t="s">
        <v>1648</v>
      </c>
      <c r="H284" s="223">
        <v>1</v>
      </c>
      <c r="I284" s="224"/>
      <c r="J284" s="225">
        <f>ROUND(I284*H284,2)</f>
        <v>0</v>
      </c>
      <c r="K284" s="221" t="s">
        <v>1613</v>
      </c>
      <c r="L284" s="45"/>
      <c r="M284" s="226" t="s">
        <v>1</v>
      </c>
      <c r="N284" s="227" t="s">
        <v>43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198</v>
      </c>
      <c r="AT284" s="230" t="s">
        <v>193</v>
      </c>
      <c r="AU284" s="230" t="s">
        <v>88</v>
      </c>
      <c r="AY284" s="18" t="s">
        <v>190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86</v>
      </c>
      <c r="BK284" s="231">
        <f>ROUND(I284*H284,2)</f>
        <v>0</v>
      </c>
      <c r="BL284" s="18" t="s">
        <v>198</v>
      </c>
      <c r="BM284" s="230" t="s">
        <v>2257</v>
      </c>
    </row>
    <row r="285" s="2" customFormat="1" ht="21.75" customHeight="1">
      <c r="A285" s="39"/>
      <c r="B285" s="40"/>
      <c r="C285" s="219" t="s">
        <v>504</v>
      </c>
      <c r="D285" s="219" t="s">
        <v>193</v>
      </c>
      <c r="E285" s="220" t="s">
        <v>2258</v>
      </c>
      <c r="F285" s="221" t="s">
        <v>2259</v>
      </c>
      <c r="G285" s="222" t="s">
        <v>1648</v>
      </c>
      <c r="H285" s="223">
        <v>1</v>
      </c>
      <c r="I285" s="224"/>
      <c r="J285" s="225">
        <f>ROUND(I285*H285,2)</f>
        <v>0</v>
      </c>
      <c r="K285" s="221" t="s">
        <v>1613</v>
      </c>
      <c r="L285" s="45"/>
      <c r="M285" s="226" t="s">
        <v>1</v>
      </c>
      <c r="N285" s="227" t="s">
        <v>43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198</v>
      </c>
      <c r="AT285" s="230" t="s">
        <v>193</v>
      </c>
      <c r="AU285" s="230" t="s">
        <v>88</v>
      </c>
      <c r="AY285" s="18" t="s">
        <v>190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86</v>
      </c>
      <c r="BK285" s="231">
        <f>ROUND(I285*H285,2)</f>
        <v>0</v>
      </c>
      <c r="BL285" s="18" t="s">
        <v>198</v>
      </c>
      <c r="BM285" s="230" t="s">
        <v>2260</v>
      </c>
    </row>
    <row r="286" s="12" customFormat="1" ht="22.8" customHeight="1">
      <c r="A286" s="12"/>
      <c r="B286" s="203"/>
      <c r="C286" s="204"/>
      <c r="D286" s="205" t="s">
        <v>77</v>
      </c>
      <c r="E286" s="217" t="s">
        <v>2261</v>
      </c>
      <c r="F286" s="217" t="s">
        <v>2262</v>
      </c>
      <c r="G286" s="204"/>
      <c r="H286" s="204"/>
      <c r="I286" s="207"/>
      <c r="J286" s="218">
        <f>BK286</f>
        <v>0</v>
      </c>
      <c r="K286" s="204"/>
      <c r="L286" s="209"/>
      <c r="M286" s="210"/>
      <c r="N286" s="211"/>
      <c r="O286" s="211"/>
      <c r="P286" s="212">
        <f>SUM(P287:P292)</f>
        <v>0</v>
      </c>
      <c r="Q286" s="211"/>
      <c r="R286" s="212">
        <f>SUM(R287:R292)</f>
        <v>3.3694500000000001</v>
      </c>
      <c r="S286" s="211"/>
      <c r="T286" s="213">
        <f>SUM(T287:T292)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88</v>
      </c>
      <c r="AT286" s="215" t="s">
        <v>77</v>
      </c>
      <c r="AU286" s="215" t="s">
        <v>86</v>
      </c>
      <c r="AY286" s="214" t="s">
        <v>190</v>
      </c>
      <c r="BK286" s="216">
        <f>SUM(BK287:BK292)</f>
        <v>0</v>
      </c>
    </row>
    <row r="287" s="2" customFormat="1" ht="33" customHeight="1">
      <c r="A287" s="39"/>
      <c r="B287" s="40"/>
      <c r="C287" s="219" t="s">
        <v>510</v>
      </c>
      <c r="D287" s="219" t="s">
        <v>193</v>
      </c>
      <c r="E287" s="220" t="s">
        <v>2263</v>
      </c>
      <c r="F287" s="221" t="s">
        <v>2264</v>
      </c>
      <c r="G287" s="222" t="s">
        <v>292</v>
      </c>
      <c r="H287" s="223">
        <v>21</v>
      </c>
      <c r="I287" s="224"/>
      <c r="J287" s="225">
        <f>ROUND(I287*H287,2)</f>
        <v>0</v>
      </c>
      <c r="K287" s="221" t="s">
        <v>1613</v>
      </c>
      <c r="L287" s="45"/>
      <c r="M287" s="226" t="s">
        <v>1</v>
      </c>
      <c r="N287" s="227" t="s">
        <v>43</v>
      </c>
      <c r="O287" s="92"/>
      <c r="P287" s="228">
        <f>O287*H287</f>
        <v>0</v>
      </c>
      <c r="Q287" s="228">
        <v>0.0051999999999999998</v>
      </c>
      <c r="R287" s="228">
        <f>Q287*H287</f>
        <v>0.10919999999999999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198</v>
      </c>
      <c r="AT287" s="230" t="s">
        <v>193</v>
      </c>
      <c r="AU287" s="230" t="s">
        <v>88</v>
      </c>
      <c r="AY287" s="18" t="s">
        <v>190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86</v>
      </c>
      <c r="BK287" s="231">
        <f>ROUND(I287*H287,2)</f>
        <v>0</v>
      </c>
      <c r="BL287" s="18" t="s">
        <v>198</v>
      </c>
      <c r="BM287" s="230" t="s">
        <v>2265</v>
      </c>
    </row>
    <row r="288" s="2" customFormat="1">
      <c r="A288" s="39"/>
      <c r="B288" s="40"/>
      <c r="C288" s="41"/>
      <c r="D288" s="234" t="s">
        <v>508</v>
      </c>
      <c r="E288" s="41"/>
      <c r="F288" s="265" t="s">
        <v>2093</v>
      </c>
      <c r="G288" s="41"/>
      <c r="H288" s="41"/>
      <c r="I288" s="266"/>
      <c r="J288" s="41"/>
      <c r="K288" s="41"/>
      <c r="L288" s="45"/>
      <c r="M288" s="267"/>
      <c r="N288" s="268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508</v>
      </c>
      <c r="AU288" s="18" t="s">
        <v>88</v>
      </c>
    </row>
    <row r="289" s="13" customFormat="1">
      <c r="A289" s="13"/>
      <c r="B289" s="232"/>
      <c r="C289" s="233"/>
      <c r="D289" s="234" t="s">
        <v>218</v>
      </c>
      <c r="E289" s="235" t="s">
        <v>1</v>
      </c>
      <c r="F289" s="236" t="s">
        <v>2176</v>
      </c>
      <c r="G289" s="233"/>
      <c r="H289" s="237">
        <v>21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218</v>
      </c>
      <c r="AU289" s="243" t="s">
        <v>88</v>
      </c>
      <c r="AV289" s="13" t="s">
        <v>88</v>
      </c>
      <c r="AW289" s="13" t="s">
        <v>32</v>
      </c>
      <c r="AX289" s="13" t="s">
        <v>86</v>
      </c>
      <c r="AY289" s="243" t="s">
        <v>190</v>
      </c>
    </row>
    <row r="290" s="2" customFormat="1" ht="24.15" customHeight="1">
      <c r="A290" s="39"/>
      <c r="B290" s="40"/>
      <c r="C290" s="255" t="s">
        <v>514</v>
      </c>
      <c r="D290" s="255" t="s">
        <v>299</v>
      </c>
      <c r="E290" s="256" t="s">
        <v>339</v>
      </c>
      <c r="F290" s="257" t="s">
        <v>340</v>
      </c>
      <c r="G290" s="258" t="s">
        <v>292</v>
      </c>
      <c r="H290" s="259">
        <v>24.149999999999999</v>
      </c>
      <c r="I290" s="260"/>
      <c r="J290" s="261">
        <f>ROUND(I290*H290,2)</f>
        <v>0</v>
      </c>
      <c r="K290" s="257" t="s">
        <v>197</v>
      </c>
      <c r="L290" s="262"/>
      <c r="M290" s="263" t="s">
        <v>1</v>
      </c>
      <c r="N290" s="264" t="s">
        <v>43</v>
      </c>
      <c r="O290" s="92"/>
      <c r="P290" s="228">
        <f>O290*H290</f>
        <v>0</v>
      </c>
      <c r="Q290" s="228">
        <v>0.13500000000000001</v>
      </c>
      <c r="R290" s="228">
        <f>Q290*H290</f>
        <v>3.2602500000000001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260</v>
      </c>
      <c r="AT290" s="230" t="s">
        <v>299</v>
      </c>
      <c r="AU290" s="230" t="s">
        <v>88</v>
      </c>
      <c r="AY290" s="18" t="s">
        <v>190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86</v>
      </c>
      <c r="BK290" s="231">
        <f>ROUND(I290*H290,2)</f>
        <v>0</v>
      </c>
      <c r="BL290" s="18" t="s">
        <v>198</v>
      </c>
      <c r="BM290" s="230" t="s">
        <v>2266</v>
      </c>
    </row>
    <row r="291" s="13" customFormat="1">
      <c r="A291" s="13"/>
      <c r="B291" s="232"/>
      <c r="C291" s="233"/>
      <c r="D291" s="234" t="s">
        <v>218</v>
      </c>
      <c r="E291" s="233"/>
      <c r="F291" s="236" t="s">
        <v>2267</v>
      </c>
      <c r="G291" s="233"/>
      <c r="H291" s="237">
        <v>24.149999999999999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218</v>
      </c>
      <c r="AU291" s="243" t="s">
        <v>88</v>
      </c>
      <c r="AV291" s="13" t="s">
        <v>88</v>
      </c>
      <c r="AW291" s="13" t="s">
        <v>4</v>
      </c>
      <c r="AX291" s="13" t="s">
        <v>86</v>
      </c>
      <c r="AY291" s="243" t="s">
        <v>190</v>
      </c>
    </row>
    <row r="292" s="2" customFormat="1" ht="24.15" customHeight="1">
      <c r="A292" s="39"/>
      <c r="B292" s="40"/>
      <c r="C292" s="219" t="s">
        <v>517</v>
      </c>
      <c r="D292" s="219" t="s">
        <v>193</v>
      </c>
      <c r="E292" s="220" t="s">
        <v>2268</v>
      </c>
      <c r="F292" s="221" t="s">
        <v>2269</v>
      </c>
      <c r="G292" s="222" t="s">
        <v>595</v>
      </c>
      <c r="H292" s="269"/>
      <c r="I292" s="224"/>
      <c r="J292" s="225">
        <f>ROUND(I292*H292,2)</f>
        <v>0</v>
      </c>
      <c r="K292" s="221" t="s">
        <v>197</v>
      </c>
      <c r="L292" s="45"/>
      <c r="M292" s="226" t="s">
        <v>1</v>
      </c>
      <c r="N292" s="227" t="s">
        <v>43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198</v>
      </c>
      <c r="AT292" s="230" t="s">
        <v>193</v>
      </c>
      <c r="AU292" s="230" t="s">
        <v>88</v>
      </c>
      <c r="AY292" s="18" t="s">
        <v>190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86</v>
      </c>
      <c r="BK292" s="231">
        <f>ROUND(I292*H292,2)</f>
        <v>0</v>
      </c>
      <c r="BL292" s="18" t="s">
        <v>198</v>
      </c>
      <c r="BM292" s="230" t="s">
        <v>2270</v>
      </c>
    </row>
    <row r="293" s="12" customFormat="1" ht="22.8" customHeight="1">
      <c r="A293" s="12"/>
      <c r="B293" s="203"/>
      <c r="C293" s="204"/>
      <c r="D293" s="205" t="s">
        <v>77</v>
      </c>
      <c r="E293" s="217" t="s">
        <v>620</v>
      </c>
      <c r="F293" s="217" t="s">
        <v>2006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SUM(P294:P299)</f>
        <v>0</v>
      </c>
      <c r="Q293" s="211"/>
      <c r="R293" s="212">
        <f>SUM(R294:R299)</f>
        <v>0.0012650000000000001</v>
      </c>
      <c r="S293" s="211"/>
      <c r="T293" s="213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88</v>
      </c>
      <c r="AT293" s="215" t="s">
        <v>77</v>
      </c>
      <c r="AU293" s="215" t="s">
        <v>86</v>
      </c>
      <c r="AY293" s="214" t="s">
        <v>190</v>
      </c>
      <c r="BK293" s="216">
        <f>SUM(BK294:BK299)</f>
        <v>0</v>
      </c>
    </row>
    <row r="294" s="2" customFormat="1" ht="16.5" customHeight="1">
      <c r="A294" s="39"/>
      <c r="B294" s="40"/>
      <c r="C294" s="219" t="s">
        <v>520</v>
      </c>
      <c r="D294" s="219" t="s">
        <v>193</v>
      </c>
      <c r="E294" s="220" t="s">
        <v>2271</v>
      </c>
      <c r="F294" s="221" t="s">
        <v>2272</v>
      </c>
      <c r="G294" s="222" t="s">
        <v>292</v>
      </c>
      <c r="H294" s="223">
        <v>5.5</v>
      </c>
      <c r="I294" s="224"/>
      <c r="J294" s="225">
        <f>ROUND(I294*H294,2)</f>
        <v>0</v>
      </c>
      <c r="K294" s="221" t="s">
        <v>197</v>
      </c>
      <c r="L294" s="45"/>
      <c r="M294" s="226" t="s">
        <v>1</v>
      </c>
      <c r="N294" s="227" t="s">
        <v>43</v>
      </c>
      <c r="O294" s="92"/>
      <c r="P294" s="228">
        <f>O294*H294</f>
        <v>0</v>
      </c>
      <c r="Q294" s="228">
        <v>6.9999999999999994E-05</v>
      </c>
      <c r="R294" s="228">
        <f>Q294*H294</f>
        <v>0.00038499999999999998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198</v>
      </c>
      <c r="AT294" s="230" t="s">
        <v>193</v>
      </c>
      <c r="AU294" s="230" t="s">
        <v>88</v>
      </c>
      <c r="AY294" s="18" t="s">
        <v>190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86</v>
      </c>
      <c r="BK294" s="231">
        <f>ROUND(I294*H294,2)</f>
        <v>0</v>
      </c>
      <c r="BL294" s="18" t="s">
        <v>198</v>
      </c>
      <c r="BM294" s="230" t="s">
        <v>2273</v>
      </c>
    </row>
    <row r="295" s="13" customFormat="1">
      <c r="A295" s="13"/>
      <c r="B295" s="232"/>
      <c r="C295" s="233"/>
      <c r="D295" s="234" t="s">
        <v>218</v>
      </c>
      <c r="E295" s="235" t="s">
        <v>1</v>
      </c>
      <c r="F295" s="236" t="s">
        <v>2274</v>
      </c>
      <c r="G295" s="233"/>
      <c r="H295" s="237">
        <v>5.5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218</v>
      </c>
      <c r="AU295" s="243" t="s">
        <v>88</v>
      </c>
      <c r="AV295" s="13" t="s">
        <v>88</v>
      </c>
      <c r="AW295" s="13" t="s">
        <v>32</v>
      </c>
      <c r="AX295" s="13" t="s">
        <v>86</v>
      </c>
      <c r="AY295" s="243" t="s">
        <v>190</v>
      </c>
    </row>
    <row r="296" s="2" customFormat="1" ht="16.5" customHeight="1">
      <c r="A296" s="39"/>
      <c r="B296" s="40"/>
      <c r="C296" s="219" t="s">
        <v>522</v>
      </c>
      <c r="D296" s="219" t="s">
        <v>193</v>
      </c>
      <c r="E296" s="220" t="s">
        <v>2275</v>
      </c>
      <c r="F296" s="221" t="s">
        <v>2276</v>
      </c>
      <c r="G296" s="222" t="s">
        <v>292</v>
      </c>
      <c r="H296" s="223">
        <v>5.5</v>
      </c>
      <c r="I296" s="224"/>
      <c r="J296" s="225">
        <f>ROUND(I296*H296,2)</f>
        <v>0</v>
      </c>
      <c r="K296" s="221" t="s">
        <v>197</v>
      </c>
      <c r="L296" s="45"/>
      <c r="M296" s="226" t="s">
        <v>1</v>
      </c>
      <c r="N296" s="227" t="s">
        <v>43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198</v>
      </c>
      <c r="AT296" s="230" t="s">
        <v>193</v>
      </c>
      <c r="AU296" s="230" t="s">
        <v>88</v>
      </c>
      <c r="AY296" s="18" t="s">
        <v>190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86</v>
      </c>
      <c r="BK296" s="231">
        <f>ROUND(I296*H296,2)</f>
        <v>0</v>
      </c>
      <c r="BL296" s="18" t="s">
        <v>198</v>
      </c>
      <c r="BM296" s="230" t="s">
        <v>2277</v>
      </c>
    </row>
    <row r="297" s="13" customFormat="1">
      <c r="A297" s="13"/>
      <c r="B297" s="232"/>
      <c r="C297" s="233"/>
      <c r="D297" s="234" t="s">
        <v>218</v>
      </c>
      <c r="E297" s="235" t="s">
        <v>1</v>
      </c>
      <c r="F297" s="236" t="s">
        <v>2274</v>
      </c>
      <c r="G297" s="233"/>
      <c r="H297" s="237">
        <v>5.5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218</v>
      </c>
      <c r="AU297" s="243" t="s">
        <v>88</v>
      </c>
      <c r="AV297" s="13" t="s">
        <v>88</v>
      </c>
      <c r="AW297" s="13" t="s">
        <v>32</v>
      </c>
      <c r="AX297" s="13" t="s">
        <v>86</v>
      </c>
      <c r="AY297" s="243" t="s">
        <v>190</v>
      </c>
    </row>
    <row r="298" s="2" customFormat="1" ht="24.15" customHeight="1">
      <c r="A298" s="39"/>
      <c r="B298" s="40"/>
      <c r="C298" s="219" t="s">
        <v>526</v>
      </c>
      <c r="D298" s="219" t="s">
        <v>193</v>
      </c>
      <c r="E298" s="220" t="s">
        <v>2278</v>
      </c>
      <c r="F298" s="221" t="s">
        <v>2279</v>
      </c>
      <c r="G298" s="222" t="s">
        <v>292</v>
      </c>
      <c r="H298" s="223">
        <v>5.5</v>
      </c>
      <c r="I298" s="224"/>
      <c r="J298" s="225">
        <f>ROUND(I298*H298,2)</f>
        <v>0</v>
      </c>
      <c r="K298" s="221" t="s">
        <v>197</v>
      </c>
      <c r="L298" s="45"/>
      <c r="M298" s="226" t="s">
        <v>1</v>
      </c>
      <c r="N298" s="227" t="s">
        <v>43</v>
      </c>
      <c r="O298" s="92"/>
      <c r="P298" s="228">
        <f>O298*H298</f>
        <v>0</v>
      </c>
      <c r="Q298" s="228">
        <v>0.00016000000000000001</v>
      </c>
      <c r="R298" s="228">
        <f>Q298*H298</f>
        <v>0.00088000000000000003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198</v>
      </c>
      <c r="AT298" s="230" t="s">
        <v>193</v>
      </c>
      <c r="AU298" s="230" t="s">
        <v>88</v>
      </c>
      <c r="AY298" s="18" t="s">
        <v>190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86</v>
      </c>
      <c r="BK298" s="231">
        <f>ROUND(I298*H298,2)</f>
        <v>0</v>
      </c>
      <c r="BL298" s="18" t="s">
        <v>198</v>
      </c>
      <c r="BM298" s="230" t="s">
        <v>2280</v>
      </c>
    </row>
    <row r="299" s="13" customFormat="1">
      <c r="A299" s="13"/>
      <c r="B299" s="232"/>
      <c r="C299" s="233"/>
      <c r="D299" s="234" t="s">
        <v>218</v>
      </c>
      <c r="E299" s="235" t="s">
        <v>1</v>
      </c>
      <c r="F299" s="236" t="s">
        <v>2274</v>
      </c>
      <c r="G299" s="233"/>
      <c r="H299" s="237">
        <v>5.5</v>
      </c>
      <c r="I299" s="238"/>
      <c r="J299" s="233"/>
      <c r="K299" s="233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218</v>
      </c>
      <c r="AU299" s="243" t="s">
        <v>88</v>
      </c>
      <c r="AV299" s="13" t="s">
        <v>88</v>
      </c>
      <c r="AW299" s="13" t="s">
        <v>32</v>
      </c>
      <c r="AX299" s="13" t="s">
        <v>86</v>
      </c>
      <c r="AY299" s="243" t="s">
        <v>190</v>
      </c>
    </row>
    <row r="300" s="12" customFormat="1" ht="25.92" customHeight="1">
      <c r="A300" s="12"/>
      <c r="B300" s="203"/>
      <c r="C300" s="204"/>
      <c r="D300" s="205" t="s">
        <v>77</v>
      </c>
      <c r="E300" s="206" t="s">
        <v>2281</v>
      </c>
      <c r="F300" s="206" t="s">
        <v>2282</v>
      </c>
      <c r="G300" s="204"/>
      <c r="H300" s="204"/>
      <c r="I300" s="207"/>
      <c r="J300" s="208">
        <f>BK300</f>
        <v>0</v>
      </c>
      <c r="K300" s="204"/>
      <c r="L300" s="209"/>
      <c r="M300" s="210"/>
      <c r="N300" s="211"/>
      <c r="O300" s="211"/>
      <c r="P300" s="212">
        <f>SUM(P301:P350)</f>
        <v>0</v>
      </c>
      <c r="Q300" s="211"/>
      <c r="R300" s="212">
        <f>SUM(R301:R350)</f>
        <v>69.977185000000006</v>
      </c>
      <c r="S300" s="211"/>
      <c r="T300" s="213">
        <f>SUM(T301:T350)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4" t="s">
        <v>86</v>
      </c>
      <c r="AT300" s="215" t="s">
        <v>77</v>
      </c>
      <c r="AU300" s="215" t="s">
        <v>78</v>
      </c>
      <c r="AY300" s="214" t="s">
        <v>190</v>
      </c>
      <c r="BK300" s="216">
        <f>SUM(BK301:BK350)</f>
        <v>0</v>
      </c>
    </row>
    <row r="301" s="2" customFormat="1" ht="24.15" customHeight="1">
      <c r="A301" s="39"/>
      <c r="B301" s="40"/>
      <c r="C301" s="219" t="s">
        <v>530</v>
      </c>
      <c r="D301" s="219" t="s">
        <v>193</v>
      </c>
      <c r="E301" s="220" t="s">
        <v>2283</v>
      </c>
      <c r="F301" s="221" t="s">
        <v>2284</v>
      </c>
      <c r="G301" s="222" t="s">
        <v>1648</v>
      </c>
      <c r="H301" s="223">
        <v>1</v>
      </c>
      <c r="I301" s="224"/>
      <c r="J301" s="225">
        <f>ROUND(I301*H301,2)</f>
        <v>0</v>
      </c>
      <c r="K301" s="221" t="s">
        <v>1613</v>
      </c>
      <c r="L301" s="45"/>
      <c r="M301" s="226" t="s">
        <v>1</v>
      </c>
      <c r="N301" s="227" t="s">
        <v>43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210</v>
      </c>
      <c r="AT301" s="230" t="s">
        <v>193</v>
      </c>
      <c r="AU301" s="230" t="s">
        <v>86</v>
      </c>
      <c r="AY301" s="18" t="s">
        <v>190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86</v>
      </c>
      <c r="BK301" s="231">
        <f>ROUND(I301*H301,2)</f>
        <v>0</v>
      </c>
      <c r="BL301" s="18" t="s">
        <v>210</v>
      </c>
      <c r="BM301" s="230" t="s">
        <v>2285</v>
      </c>
    </row>
    <row r="302" s="2" customFormat="1" ht="33" customHeight="1">
      <c r="A302" s="39"/>
      <c r="B302" s="40"/>
      <c r="C302" s="219" t="s">
        <v>535</v>
      </c>
      <c r="D302" s="219" t="s">
        <v>193</v>
      </c>
      <c r="E302" s="220" t="s">
        <v>2286</v>
      </c>
      <c r="F302" s="221" t="s">
        <v>2287</v>
      </c>
      <c r="G302" s="222" t="s">
        <v>224</v>
      </c>
      <c r="H302" s="223">
        <v>117.5</v>
      </c>
      <c r="I302" s="224"/>
      <c r="J302" s="225">
        <f>ROUND(I302*H302,2)</f>
        <v>0</v>
      </c>
      <c r="K302" s="221" t="s">
        <v>1</v>
      </c>
      <c r="L302" s="45"/>
      <c r="M302" s="226" t="s">
        <v>1</v>
      </c>
      <c r="N302" s="227" t="s">
        <v>43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210</v>
      </c>
      <c r="AT302" s="230" t="s">
        <v>193</v>
      </c>
      <c r="AU302" s="230" t="s">
        <v>86</v>
      </c>
      <c r="AY302" s="18" t="s">
        <v>190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86</v>
      </c>
      <c r="BK302" s="231">
        <f>ROUND(I302*H302,2)</f>
        <v>0</v>
      </c>
      <c r="BL302" s="18" t="s">
        <v>210</v>
      </c>
      <c r="BM302" s="230" t="s">
        <v>2288</v>
      </c>
    </row>
    <row r="303" s="13" customFormat="1">
      <c r="A303" s="13"/>
      <c r="B303" s="232"/>
      <c r="C303" s="233"/>
      <c r="D303" s="234" t="s">
        <v>218</v>
      </c>
      <c r="E303" s="235" t="s">
        <v>1</v>
      </c>
      <c r="F303" s="236" t="s">
        <v>2289</v>
      </c>
      <c r="G303" s="233"/>
      <c r="H303" s="237">
        <v>117.5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218</v>
      </c>
      <c r="AU303" s="243" t="s">
        <v>86</v>
      </c>
      <c r="AV303" s="13" t="s">
        <v>88</v>
      </c>
      <c r="AW303" s="13" t="s">
        <v>32</v>
      </c>
      <c r="AX303" s="13" t="s">
        <v>86</v>
      </c>
      <c r="AY303" s="243" t="s">
        <v>190</v>
      </c>
    </row>
    <row r="304" s="2" customFormat="1" ht="44.25" customHeight="1">
      <c r="A304" s="39"/>
      <c r="B304" s="40"/>
      <c r="C304" s="219" t="s">
        <v>539</v>
      </c>
      <c r="D304" s="219" t="s">
        <v>193</v>
      </c>
      <c r="E304" s="220" t="s">
        <v>2290</v>
      </c>
      <c r="F304" s="221" t="s">
        <v>2291</v>
      </c>
      <c r="G304" s="222" t="s">
        <v>292</v>
      </c>
      <c r="H304" s="223">
        <v>235</v>
      </c>
      <c r="I304" s="224"/>
      <c r="J304" s="225">
        <f>ROUND(I304*H304,2)</f>
        <v>0</v>
      </c>
      <c r="K304" s="221" t="s">
        <v>197</v>
      </c>
      <c r="L304" s="45"/>
      <c r="M304" s="226" t="s">
        <v>1</v>
      </c>
      <c r="N304" s="227" t="s">
        <v>43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210</v>
      </c>
      <c r="AT304" s="230" t="s">
        <v>193</v>
      </c>
      <c r="AU304" s="230" t="s">
        <v>86</v>
      </c>
      <c r="AY304" s="18" t="s">
        <v>190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86</v>
      </c>
      <c r="BK304" s="231">
        <f>ROUND(I304*H304,2)</f>
        <v>0</v>
      </c>
      <c r="BL304" s="18" t="s">
        <v>210</v>
      </c>
      <c r="BM304" s="230" t="s">
        <v>2292</v>
      </c>
    </row>
    <row r="305" s="13" customFormat="1">
      <c r="A305" s="13"/>
      <c r="B305" s="232"/>
      <c r="C305" s="233"/>
      <c r="D305" s="234" t="s">
        <v>218</v>
      </c>
      <c r="E305" s="235" t="s">
        <v>1</v>
      </c>
      <c r="F305" s="236" t="s">
        <v>1068</v>
      </c>
      <c r="G305" s="233"/>
      <c r="H305" s="237">
        <v>235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218</v>
      </c>
      <c r="AU305" s="243" t="s">
        <v>86</v>
      </c>
      <c r="AV305" s="13" t="s">
        <v>88</v>
      </c>
      <c r="AW305" s="13" t="s">
        <v>32</v>
      </c>
      <c r="AX305" s="13" t="s">
        <v>86</v>
      </c>
      <c r="AY305" s="243" t="s">
        <v>190</v>
      </c>
    </row>
    <row r="306" s="2" customFormat="1" ht="24.15" customHeight="1">
      <c r="A306" s="39"/>
      <c r="B306" s="40"/>
      <c r="C306" s="219" t="s">
        <v>543</v>
      </c>
      <c r="D306" s="219" t="s">
        <v>193</v>
      </c>
      <c r="E306" s="220" t="s">
        <v>413</v>
      </c>
      <c r="F306" s="221" t="s">
        <v>414</v>
      </c>
      <c r="G306" s="222" t="s">
        <v>292</v>
      </c>
      <c r="H306" s="223">
        <v>235</v>
      </c>
      <c r="I306" s="224"/>
      <c r="J306" s="225">
        <f>ROUND(I306*H306,2)</f>
        <v>0</v>
      </c>
      <c r="K306" s="221" t="s">
        <v>197</v>
      </c>
      <c r="L306" s="45"/>
      <c r="M306" s="226" t="s">
        <v>1</v>
      </c>
      <c r="N306" s="227" t="s">
        <v>43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210</v>
      </c>
      <c r="AT306" s="230" t="s">
        <v>193</v>
      </c>
      <c r="AU306" s="230" t="s">
        <v>86</v>
      </c>
      <c r="AY306" s="18" t="s">
        <v>190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86</v>
      </c>
      <c r="BK306" s="231">
        <f>ROUND(I306*H306,2)</f>
        <v>0</v>
      </c>
      <c r="BL306" s="18" t="s">
        <v>210</v>
      </c>
      <c r="BM306" s="230" t="s">
        <v>2293</v>
      </c>
    </row>
    <row r="307" s="2" customFormat="1" ht="33" customHeight="1">
      <c r="A307" s="39"/>
      <c r="B307" s="40"/>
      <c r="C307" s="219" t="s">
        <v>547</v>
      </c>
      <c r="D307" s="219" t="s">
        <v>193</v>
      </c>
      <c r="E307" s="220" t="s">
        <v>2294</v>
      </c>
      <c r="F307" s="221" t="s">
        <v>2295</v>
      </c>
      <c r="G307" s="222" t="s">
        <v>292</v>
      </c>
      <c r="H307" s="223">
        <v>470</v>
      </c>
      <c r="I307" s="224"/>
      <c r="J307" s="225">
        <f>ROUND(I307*H307,2)</f>
        <v>0</v>
      </c>
      <c r="K307" s="221" t="s">
        <v>197</v>
      </c>
      <c r="L307" s="45"/>
      <c r="M307" s="226" t="s">
        <v>1</v>
      </c>
      <c r="N307" s="227" t="s">
        <v>43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210</v>
      </c>
      <c r="AT307" s="230" t="s">
        <v>193</v>
      </c>
      <c r="AU307" s="230" t="s">
        <v>86</v>
      </c>
      <c r="AY307" s="18" t="s">
        <v>190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86</v>
      </c>
      <c r="BK307" s="231">
        <f>ROUND(I307*H307,2)</f>
        <v>0</v>
      </c>
      <c r="BL307" s="18" t="s">
        <v>210</v>
      </c>
      <c r="BM307" s="230" t="s">
        <v>2296</v>
      </c>
    </row>
    <row r="308" s="13" customFormat="1">
      <c r="A308" s="13"/>
      <c r="B308" s="232"/>
      <c r="C308" s="233"/>
      <c r="D308" s="234" t="s">
        <v>218</v>
      </c>
      <c r="E308" s="235" t="s">
        <v>1</v>
      </c>
      <c r="F308" s="236" t="s">
        <v>2297</v>
      </c>
      <c r="G308" s="233"/>
      <c r="H308" s="237">
        <v>470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218</v>
      </c>
      <c r="AU308" s="243" t="s">
        <v>86</v>
      </c>
      <c r="AV308" s="13" t="s">
        <v>88</v>
      </c>
      <c r="AW308" s="13" t="s">
        <v>32</v>
      </c>
      <c r="AX308" s="13" t="s">
        <v>86</v>
      </c>
      <c r="AY308" s="243" t="s">
        <v>190</v>
      </c>
    </row>
    <row r="309" s="2" customFormat="1" ht="33" customHeight="1">
      <c r="A309" s="39"/>
      <c r="B309" s="40"/>
      <c r="C309" s="219" t="s">
        <v>551</v>
      </c>
      <c r="D309" s="219" t="s">
        <v>193</v>
      </c>
      <c r="E309" s="220" t="s">
        <v>2298</v>
      </c>
      <c r="F309" s="221" t="s">
        <v>2299</v>
      </c>
      <c r="G309" s="222" t="s">
        <v>292</v>
      </c>
      <c r="H309" s="223">
        <v>235</v>
      </c>
      <c r="I309" s="224"/>
      <c r="J309" s="225">
        <f>ROUND(I309*H309,2)</f>
        <v>0</v>
      </c>
      <c r="K309" s="221" t="s">
        <v>197</v>
      </c>
      <c r="L309" s="45"/>
      <c r="M309" s="226" t="s">
        <v>1</v>
      </c>
      <c r="N309" s="227" t="s">
        <v>43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210</v>
      </c>
      <c r="AT309" s="230" t="s">
        <v>193</v>
      </c>
      <c r="AU309" s="230" t="s">
        <v>86</v>
      </c>
      <c r="AY309" s="18" t="s">
        <v>190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86</v>
      </c>
      <c r="BK309" s="231">
        <f>ROUND(I309*H309,2)</f>
        <v>0</v>
      </c>
      <c r="BL309" s="18" t="s">
        <v>210</v>
      </c>
      <c r="BM309" s="230" t="s">
        <v>2300</v>
      </c>
    </row>
    <row r="310" s="13" customFormat="1">
      <c r="A310" s="13"/>
      <c r="B310" s="232"/>
      <c r="C310" s="233"/>
      <c r="D310" s="234" t="s">
        <v>218</v>
      </c>
      <c r="E310" s="235" t="s">
        <v>1</v>
      </c>
      <c r="F310" s="236" t="s">
        <v>2301</v>
      </c>
      <c r="G310" s="233"/>
      <c r="H310" s="237">
        <v>235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218</v>
      </c>
      <c r="AU310" s="243" t="s">
        <v>86</v>
      </c>
      <c r="AV310" s="13" t="s">
        <v>88</v>
      </c>
      <c r="AW310" s="13" t="s">
        <v>32</v>
      </c>
      <c r="AX310" s="13" t="s">
        <v>86</v>
      </c>
      <c r="AY310" s="243" t="s">
        <v>190</v>
      </c>
    </row>
    <row r="311" s="2" customFormat="1" ht="21.75" customHeight="1">
      <c r="A311" s="39"/>
      <c r="B311" s="40"/>
      <c r="C311" s="219" t="s">
        <v>555</v>
      </c>
      <c r="D311" s="219" t="s">
        <v>193</v>
      </c>
      <c r="E311" s="220" t="s">
        <v>2302</v>
      </c>
      <c r="F311" s="221" t="s">
        <v>2303</v>
      </c>
      <c r="G311" s="222" t="s">
        <v>292</v>
      </c>
      <c r="H311" s="223">
        <v>235</v>
      </c>
      <c r="I311" s="224"/>
      <c r="J311" s="225">
        <f>ROUND(I311*H311,2)</f>
        <v>0</v>
      </c>
      <c r="K311" s="221" t="s">
        <v>197</v>
      </c>
      <c r="L311" s="45"/>
      <c r="M311" s="226" t="s">
        <v>1</v>
      </c>
      <c r="N311" s="227" t="s">
        <v>43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210</v>
      </c>
      <c r="AT311" s="230" t="s">
        <v>193</v>
      </c>
      <c r="AU311" s="230" t="s">
        <v>86</v>
      </c>
      <c r="AY311" s="18" t="s">
        <v>190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86</v>
      </c>
      <c r="BK311" s="231">
        <f>ROUND(I311*H311,2)</f>
        <v>0</v>
      </c>
      <c r="BL311" s="18" t="s">
        <v>210</v>
      </c>
      <c r="BM311" s="230" t="s">
        <v>2304</v>
      </c>
    </row>
    <row r="312" s="13" customFormat="1">
      <c r="A312" s="13"/>
      <c r="B312" s="232"/>
      <c r="C312" s="233"/>
      <c r="D312" s="234" t="s">
        <v>218</v>
      </c>
      <c r="E312" s="235" t="s">
        <v>1</v>
      </c>
      <c r="F312" s="236" t="s">
        <v>2301</v>
      </c>
      <c r="G312" s="233"/>
      <c r="H312" s="237">
        <v>235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218</v>
      </c>
      <c r="AU312" s="243" t="s">
        <v>86</v>
      </c>
      <c r="AV312" s="13" t="s">
        <v>88</v>
      </c>
      <c r="AW312" s="13" t="s">
        <v>32</v>
      </c>
      <c r="AX312" s="13" t="s">
        <v>86</v>
      </c>
      <c r="AY312" s="243" t="s">
        <v>190</v>
      </c>
    </row>
    <row r="313" s="2" customFormat="1" ht="21.75" customHeight="1">
      <c r="A313" s="39"/>
      <c r="B313" s="40"/>
      <c r="C313" s="219" t="s">
        <v>560</v>
      </c>
      <c r="D313" s="219" t="s">
        <v>193</v>
      </c>
      <c r="E313" s="220" t="s">
        <v>2305</v>
      </c>
      <c r="F313" s="221" t="s">
        <v>2306</v>
      </c>
      <c r="G313" s="222" t="s">
        <v>292</v>
      </c>
      <c r="H313" s="223">
        <v>235</v>
      </c>
      <c r="I313" s="224"/>
      <c r="J313" s="225">
        <f>ROUND(I313*H313,2)</f>
        <v>0</v>
      </c>
      <c r="K313" s="221" t="s">
        <v>197</v>
      </c>
      <c r="L313" s="45"/>
      <c r="M313" s="226" t="s">
        <v>1</v>
      </c>
      <c r="N313" s="227" t="s">
        <v>43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210</v>
      </c>
      <c r="AT313" s="230" t="s">
        <v>193</v>
      </c>
      <c r="AU313" s="230" t="s">
        <v>86</v>
      </c>
      <c r="AY313" s="18" t="s">
        <v>190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86</v>
      </c>
      <c r="BK313" s="231">
        <f>ROUND(I313*H313,2)</f>
        <v>0</v>
      </c>
      <c r="BL313" s="18" t="s">
        <v>210</v>
      </c>
      <c r="BM313" s="230" t="s">
        <v>2307</v>
      </c>
    </row>
    <row r="314" s="13" customFormat="1">
      <c r="A314" s="13"/>
      <c r="B314" s="232"/>
      <c r="C314" s="233"/>
      <c r="D314" s="234" t="s">
        <v>218</v>
      </c>
      <c r="E314" s="235" t="s">
        <v>1</v>
      </c>
      <c r="F314" s="236" t="s">
        <v>2301</v>
      </c>
      <c r="G314" s="233"/>
      <c r="H314" s="237">
        <v>235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218</v>
      </c>
      <c r="AU314" s="243" t="s">
        <v>86</v>
      </c>
      <c r="AV314" s="13" t="s">
        <v>88</v>
      </c>
      <c r="AW314" s="13" t="s">
        <v>32</v>
      </c>
      <c r="AX314" s="13" t="s">
        <v>86</v>
      </c>
      <c r="AY314" s="243" t="s">
        <v>190</v>
      </c>
    </row>
    <row r="315" s="2" customFormat="1" ht="21.75" customHeight="1">
      <c r="A315" s="39"/>
      <c r="B315" s="40"/>
      <c r="C315" s="219" t="s">
        <v>564</v>
      </c>
      <c r="D315" s="219" t="s">
        <v>193</v>
      </c>
      <c r="E315" s="220" t="s">
        <v>2308</v>
      </c>
      <c r="F315" s="221" t="s">
        <v>2309</v>
      </c>
      <c r="G315" s="222" t="s">
        <v>292</v>
      </c>
      <c r="H315" s="223">
        <v>235</v>
      </c>
      <c r="I315" s="224"/>
      <c r="J315" s="225">
        <f>ROUND(I315*H315,2)</f>
        <v>0</v>
      </c>
      <c r="K315" s="221" t="s">
        <v>197</v>
      </c>
      <c r="L315" s="45"/>
      <c r="M315" s="226" t="s">
        <v>1</v>
      </c>
      <c r="N315" s="227" t="s">
        <v>43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210</v>
      </c>
      <c r="AT315" s="230" t="s">
        <v>193</v>
      </c>
      <c r="AU315" s="230" t="s">
        <v>86</v>
      </c>
      <c r="AY315" s="18" t="s">
        <v>190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86</v>
      </c>
      <c r="BK315" s="231">
        <f>ROUND(I315*H315,2)</f>
        <v>0</v>
      </c>
      <c r="BL315" s="18" t="s">
        <v>210</v>
      </c>
      <c r="BM315" s="230" t="s">
        <v>2310</v>
      </c>
    </row>
    <row r="316" s="13" customFormat="1">
      <c r="A316" s="13"/>
      <c r="B316" s="232"/>
      <c r="C316" s="233"/>
      <c r="D316" s="234" t="s">
        <v>218</v>
      </c>
      <c r="E316" s="235" t="s">
        <v>1</v>
      </c>
      <c r="F316" s="236" t="s">
        <v>2301</v>
      </c>
      <c r="G316" s="233"/>
      <c r="H316" s="237">
        <v>235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218</v>
      </c>
      <c r="AU316" s="243" t="s">
        <v>86</v>
      </c>
      <c r="AV316" s="13" t="s">
        <v>88</v>
      </c>
      <c r="AW316" s="13" t="s">
        <v>32</v>
      </c>
      <c r="AX316" s="13" t="s">
        <v>86</v>
      </c>
      <c r="AY316" s="243" t="s">
        <v>190</v>
      </c>
    </row>
    <row r="317" s="2" customFormat="1" ht="24.15" customHeight="1">
      <c r="A317" s="39"/>
      <c r="B317" s="40"/>
      <c r="C317" s="219" t="s">
        <v>566</v>
      </c>
      <c r="D317" s="219" t="s">
        <v>193</v>
      </c>
      <c r="E317" s="220" t="s">
        <v>2311</v>
      </c>
      <c r="F317" s="221" t="s">
        <v>2312</v>
      </c>
      <c r="G317" s="222" t="s">
        <v>292</v>
      </c>
      <c r="H317" s="223">
        <v>235</v>
      </c>
      <c r="I317" s="224"/>
      <c r="J317" s="225">
        <f>ROUND(I317*H317,2)</f>
        <v>0</v>
      </c>
      <c r="K317" s="221" t="s">
        <v>197</v>
      </c>
      <c r="L317" s="45"/>
      <c r="M317" s="226" t="s">
        <v>1</v>
      </c>
      <c r="N317" s="227" t="s">
        <v>43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210</v>
      </c>
      <c r="AT317" s="230" t="s">
        <v>193</v>
      </c>
      <c r="AU317" s="230" t="s">
        <v>86</v>
      </c>
      <c r="AY317" s="18" t="s">
        <v>190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86</v>
      </c>
      <c r="BK317" s="231">
        <f>ROUND(I317*H317,2)</f>
        <v>0</v>
      </c>
      <c r="BL317" s="18" t="s">
        <v>210</v>
      </c>
      <c r="BM317" s="230" t="s">
        <v>2313</v>
      </c>
    </row>
    <row r="318" s="13" customFormat="1">
      <c r="A318" s="13"/>
      <c r="B318" s="232"/>
      <c r="C318" s="233"/>
      <c r="D318" s="234" t="s">
        <v>218</v>
      </c>
      <c r="E318" s="235" t="s">
        <v>1</v>
      </c>
      <c r="F318" s="236" t="s">
        <v>2301</v>
      </c>
      <c r="G318" s="233"/>
      <c r="H318" s="237">
        <v>235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218</v>
      </c>
      <c r="AU318" s="243" t="s">
        <v>86</v>
      </c>
      <c r="AV318" s="13" t="s">
        <v>88</v>
      </c>
      <c r="AW318" s="13" t="s">
        <v>32</v>
      </c>
      <c r="AX318" s="13" t="s">
        <v>86</v>
      </c>
      <c r="AY318" s="243" t="s">
        <v>190</v>
      </c>
    </row>
    <row r="319" s="2" customFormat="1" ht="24.15" customHeight="1">
      <c r="A319" s="39"/>
      <c r="B319" s="40"/>
      <c r="C319" s="219" t="s">
        <v>570</v>
      </c>
      <c r="D319" s="219" t="s">
        <v>193</v>
      </c>
      <c r="E319" s="220" t="s">
        <v>2314</v>
      </c>
      <c r="F319" s="221" t="s">
        <v>2315</v>
      </c>
      <c r="G319" s="222" t="s">
        <v>292</v>
      </c>
      <c r="H319" s="223">
        <v>235</v>
      </c>
      <c r="I319" s="224"/>
      <c r="J319" s="225">
        <f>ROUND(I319*H319,2)</f>
        <v>0</v>
      </c>
      <c r="K319" s="221" t="s">
        <v>197</v>
      </c>
      <c r="L319" s="45"/>
      <c r="M319" s="226" t="s">
        <v>1</v>
      </c>
      <c r="N319" s="227" t="s">
        <v>43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210</v>
      </c>
      <c r="AT319" s="230" t="s">
        <v>193</v>
      </c>
      <c r="AU319" s="230" t="s">
        <v>86</v>
      </c>
      <c r="AY319" s="18" t="s">
        <v>190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86</v>
      </c>
      <c r="BK319" s="231">
        <f>ROUND(I319*H319,2)</f>
        <v>0</v>
      </c>
      <c r="BL319" s="18" t="s">
        <v>210</v>
      </c>
      <c r="BM319" s="230" t="s">
        <v>2316</v>
      </c>
    </row>
    <row r="320" s="13" customFormat="1">
      <c r="A320" s="13"/>
      <c r="B320" s="232"/>
      <c r="C320" s="233"/>
      <c r="D320" s="234" t="s">
        <v>218</v>
      </c>
      <c r="E320" s="235" t="s">
        <v>1</v>
      </c>
      <c r="F320" s="236" t="s">
        <v>2301</v>
      </c>
      <c r="G320" s="233"/>
      <c r="H320" s="237">
        <v>235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218</v>
      </c>
      <c r="AU320" s="243" t="s">
        <v>86</v>
      </c>
      <c r="AV320" s="13" t="s">
        <v>88</v>
      </c>
      <c r="AW320" s="13" t="s">
        <v>32</v>
      </c>
      <c r="AX320" s="13" t="s">
        <v>86</v>
      </c>
      <c r="AY320" s="243" t="s">
        <v>190</v>
      </c>
    </row>
    <row r="321" s="2" customFormat="1" ht="16.5" customHeight="1">
      <c r="A321" s="39"/>
      <c r="B321" s="40"/>
      <c r="C321" s="255" t="s">
        <v>575</v>
      </c>
      <c r="D321" s="255" t="s">
        <v>299</v>
      </c>
      <c r="E321" s="256" t="s">
        <v>2317</v>
      </c>
      <c r="F321" s="257" t="s">
        <v>2318</v>
      </c>
      <c r="G321" s="258" t="s">
        <v>244</v>
      </c>
      <c r="H321" s="259">
        <v>66.974999999999994</v>
      </c>
      <c r="I321" s="260"/>
      <c r="J321" s="261">
        <f>ROUND(I321*H321,2)</f>
        <v>0</v>
      </c>
      <c r="K321" s="257" t="s">
        <v>197</v>
      </c>
      <c r="L321" s="262"/>
      <c r="M321" s="263" t="s">
        <v>1</v>
      </c>
      <c r="N321" s="264" t="s">
        <v>43</v>
      </c>
      <c r="O321" s="92"/>
      <c r="P321" s="228">
        <f>O321*H321</f>
        <v>0</v>
      </c>
      <c r="Q321" s="228">
        <v>1</v>
      </c>
      <c r="R321" s="228">
        <f>Q321*H321</f>
        <v>66.974999999999994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202</v>
      </c>
      <c r="AT321" s="230" t="s">
        <v>299</v>
      </c>
      <c r="AU321" s="230" t="s">
        <v>86</v>
      </c>
      <c r="AY321" s="18" t="s">
        <v>190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86</v>
      </c>
      <c r="BK321" s="231">
        <f>ROUND(I321*H321,2)</f>
        <v>0</v>
      </c>
      <c r="BL321" s="18" t="s">
        <v>210</v>
      </c>
      <c r="BM321" s="230" t="s">
        <v>2319</v>
      </c>
    </row>
    <row r="322" s="2" customFormat="1">
      <c r="A322" s="39"/>
      <c r="B322" s="40"/>
      <c r="C322" s="41"/>
      <c r="D322" s="234" t="s">
        <v>508</v>
      </c>
      <c r="E322" s="41"/>
      <c r="F322" s="265" t="s">
        <v>2320</v>
      </c>
      <c r="G322" s="41"/>
      <c r="H322" s="41"/>
      <c r="I322" s="266"/>
      <c r="J322" s="41"/>
      <c r="K322" s="41"/>
      <c r="L322" s="45"/>
      <c r="M322" s="267"/>
      <c r="N322" s="268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508</v>
      </c>
      <c r="AU322" s="18" t="s">
        <v>86</v>
      </c>
    </row>
    <row r="323" s="13" customFormat="1">
      <c r="A323" s="13"/>
      <c r="B323" s="232"/>
      <c r="C323" s="233"/>
      <c r="D323" s="234" t="s">
        <v>218</v>
      </c>
      <c r="E323" s="235" t="s">
        <v>1</v>
      </c>
      <c r="F323" s="236" t="s">
        <v>2321</v>
      </c>
      <c r="G323" s="233"/>
      <c r="H323" s="237">
        <v>66.974999999999994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218</v>
      </c>
      <c r="AU323" s="243" t="s">
        <v>86</v>
      </c>
      <c r="AV323" s="13" t="s">
        <v>88</v>
      </c>
      <c r="AW323" s="13" t="s">
        <v>32</v>
      </c>
      <c r="AX323" s="13" t="s">
        <v>86</v>
      </c>
      <c r="AY323" s="243" t="s">
        <v>190</v>
      </c>
    </row>
    <row r="324" s="2" customFormat="1" ht="33" customHeight="1">
      <c r="A324" s="39"/>
      <c r="B324" s="40"/>
      <c r="C324" s="219" t="s">
        <v>579</v>
      </c>
      <c r="D324" s="219" t="s">
        <v>193</v>
      </c>
      <c r="E324" s="220" t="s">
        <v>2322</v>
      </c>
      <c r="F324" s="221" t="s">
        <v>2323</v>
      </c>
      <c r="G324" s="222" t="s">
        <v>292</v>
      </c>
      <c r="H324" s="223">
        <v>235</v>
      </c>
      <c r="I324" s="224"/>
      <c r="J324" s="225">
        <f>ROUND(I324*H324,2)</f>
        <v>0</v>
      </c>
      <c r="K324" s="221" t="s">
        <v>197</v>
      </c>
      <c r="L324" s="45"/>
      <c r="M324" s="226" t="s">
        <v>1</v>
      </c>
      <c r="N324" s="227" t="s">
        <v>43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210</v>
      </c>
      <c r="AT324" s="230" t="s">
        <v>193</v>
      </c>
      <c r="AU324" s="230" t="s">
        <v>86</v>
      </c>
      <c r="AY324" s="18" t="s">
        <v>190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86</v>
      </c>
      <c r="BK324" s="231">
        <f>ROUND(I324*H324,2)</f>
        <v>0</v>
      </c>
      <c r="BL324" s="18" t="s">
        <v>210</v>
      </c>
      <c r="BM324" s="230" t="s">
        <v>2324</v>
      </c>
    </row>
    <row r="325" s="13" customFormat="1">
      <c r="A325" s="13"/>
      <c r="B325" s="232"/>
      <c r="C325" s="233"/>
      <c r="D325" s="234" t="s">
        <v>218</v>
      </c>
      <c r="E325" s="235" t="s">
        <v>1</v>
      </c>
      <c r="F325" s="236" t="s">
        <v>2301</v>
      </c>
      <c r="G325" s="233"/>
      <c r="H325" s="237">
        <v>235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218</v>
      </c>
      <c r="AU325" s="243" t="s">
        <v>86</v>
      </c>
      <c r="AV325" s="13" t="s">
        <v>88</v>
      </c>
      <c r="AW325" s="13" t="s">
        <v>32</v>
      </c>
      <c r="AX325" s="13" t="s">
        <v>86</v>
      </c>
      <c r="AY325" s="243" t="s">
        <v>190</v>
      </c>
    </row>
    <row r="326" s="2" customFormat="1" ht="16.5" customHeight="1">
      <c r="A326" s="39"/>
      <c r="B326" s="40"/>
      <c r="C326" s="255" t="s">
        <v>583</v>
      </c>
      <c r="D326" s="255" t="s">
        <v>299</v>
      </c>
      <c r="E326" s="256" t="s">
        <v>2325</v>
      </c>
      <c r="F326" s="257" t="s">
        <v>2326</v>
      </c>
      <c r="G326" s="258" t="s">
        <v>224</v>
      </c>
      <c r="H326" s="259">
        <v>11.984999999999999</v>
      </c>
      <c r="I326" s="260"/>
      <c r="J326" s="261">
        <f>ROUND(I326*H326,2)</f>
        <v>0</v>
      </c>
      <c r="K326" s="257" t="s">
        <v>197</v>
      </c>
      <c r="L326" s="262"/>
      <c r="M326" s="263" t="s">
        <v>1</v>
      </c>
      <c r="N326" s="264" t="s">
        <v>43</v>
      </c>
      <c r="O326" s="92"/>
      <c r="P326" s="228">
        <f>O326*H326</f>
        <v>0</v>
      </c>
      <c r="Q326" s="228">
        <v>0.20999999999999999</v>
      </c>
      <c r="R326" s="228">
        <f>Q326*H326</f>
        <v>2.5168499999999998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202</v>
      </c>
      <c r="AT326" s="230" t="s">
        <v>299</v>
      </c>
      <c r="AU326" s="230" t="s">
        <v>86</v>
      </c>
      <c r="AY326" s="18" t="s">
        <v>190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86</v>
      </c>
      <c r="BK326" s="231">
        <f>ROUND(I326*H326,2)</f>
        <v>0</v>
      </c>
      <c r="BL326" s="18" t="s">
        <v>210</v>
      </c>
      <c r="BM326" s="230" t="s">
        <v>2327</v>
      </c>
    </row>
    <row r="327" s="13" customFormat="1">
      <c r="A327" s="13"/>
      <c r="B327" s="232"/>
      <c r="C327" s="233"/>
      <c r="D327" s="234" t="s">
        <v>218</v>
      </c>
      <c r="E327" s="233"/>
      <c r="F327" s="236" t="s">
        <v>2328</v>
      </c>
      <c r="G327" s="233"/>
      <c r="H327" s="237">
        <v>11.984999999999999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218</v>
      </c>
      <c r="AU327" s="243" t="s">
        <v>86</v>
      </c>
      <c r="AV327" s="13" t="s">
        <v>88</v>
      </c>
      <c r="AW327" s="13" t="s">
        <v>4</v>
      </c>
      <c r="AX327" s="13" t="s">
        <v>86</v>
      </c>
      <c r="AY327" s="243" t="s">
        <v>190</v>
      </c>
    </row>
    <row r="328" s="2" customFormat="1" ht="24.15" customHeight="1">
      <c r="A328" s="39"/>
      <c r="B328" s="40"/>
      <c r="C328" s="219" t="s">
        <v>359</v>
      </c>
      <c r="D328" s="219" t="s">
        <v>193</v>
      </c>
      <c r="E328" s="220" t="s">
        <v>2329</v>
      </c>
      <c r="F328" s="221" t="s">
        <v>2330</v>
      </c>
      <c r="G328" s="222" t="s">
        <v>292</v>
      </c>
      <c r="H328" s="223">
        <v>235</v>
      </c>
      <c r="I328" s="224"/>
      <c r="J328" s="225">
        <f>ROUND(I328*H328,2)</f>
        <v>0</v>
      </c>
      <c r="K328" s="221" t="s">
        <v>197</v>
      </c>
      <c r="L328" s="45"/>
      <c r="M328" s="226" t="s">
        <v>1</v>
      </c>
      <c r="N328" s="227" t="s">
        <v>43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210</v>
      </c>
      <c r="AT328" s="230" t="s">
        <v>193</v>
      </c>
      <c r="AU328" s="230" t="s">
        <v>86</v>
      </c>
      <c r="AY328" s="18" t="s">
        <v>190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86</v>
      </c>
      <c r="BK328" s="231">
        <f>ROUND(I328*H328,2)</f>
        <v>0</v>
      </c>
      <c r="BL328" s="18" t="s">
        <v>210</v>
      </c>
      <c r="BM328" s="230" t="s">
        <v>2331</v>
      </c>
    </row>
    <row r="329" s="13" customFormat="1">
      <c r="A329" s="13"/>
      <c r="B329" s="232"/>
      <c r="C329" s="233"/>
      <c r="D329" s="234" t="s">
        <v>218</v>
      </c>
      <c r="E329" s="235" t="s">
        <v>1</v>
      </c>
      <c r="F329" s="236" t="s">
        <v>2301</v>
      </c>
      <c r="G329" s="233"/>
      <c r="H329" s="237">
        <v>235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218</v>
      </c>
      <c r="AU329" s="243" t="s">
        <v>86</v>
      </c>
      <c r="AV329" s="13" t="s">
        <v>88</v>
      </c>
      <c r="AW329" s="13" t="s">
        <v>32</v>
      </c>
      <c r="AX329" s="13" t="s">
        <v>86</v>
      </c>
      <c r="AY329" s="243" t="s">
        <v>190</v>
      </c>
    </row>
    <row r="330" s="2" customFormat="1" ht="16.5" customHeight="1">
      <c r="A330" s="39"/>
      <c r="B330" s="40"/>
      <c r="C330" s="255" t="s">
        <v>592</v>
      </c>
      <c r="D330" s="255" t="s">
        <v>299</v>
      </c>
      <c r="E330" s="256" t="s">
        <v>2332</v>
      </c>
      <c r="F330" s="257" t="s">
        <v>2333</v>
      </c>
      <c r="G330" s="258" t="s">
        <v>600</v>
      </c>
      <c r="H330" s="259">
        <v>5.875</v>
      </c>
      <c r="I330" s="260"/>
      <c r="J330" s="261">
        <f>ROUND(I330*H330,2)</f>
        <v>0</v>
      </c>
      <c r="K330" s="257" t="s">
        <v>197</v>
      </c>
      <c r="L330" s="262"/>
      <c r="M330" s="263" t="s">
        <v>1</v>
      </c>
      <c r="N330" s="264" t="s">
        <v>43</v>
      </c>
      <c r="O330" s="92"/>
      <c r="P330" s="228">
        <f>O330*H330</f>
        <v>0</v>
      </c>
      <c r="Q330" s="228">
        <v>0.001</v>
      </c>
      <c r="R330" s="228">
        <f>Q330*H330</f>
        <v>0.005875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202</v>
      </c>
      <c r="AT330" s="230" t="s">
        <v>299</v>
      </c>
      <c r="AU330" s="230" t="s">
        <v>86</v>
      </c>
      <c r="AY330" s="18" t="s">
        <v>190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86</v>
      </c>
      <c r="BK330" s="231">
        <f>ROUND(I330*H330,2)</f>
        <v>0</v>
      </c>
      <c r="BL330" s="18" t="s">
        <v>210</v>
      </c>
      <c r="BM330" s="230" t="s">
        <v>2334</v>
      </c>
    </row>
    <row r="331" s="13" customFormat="1">
      <c r="A331" s="13"/>
      <c r="B331" s="232"/>
      <c r="C331" s="233"/>
      <c r="D331" s="234" t="s">
        <v>218</v>
      </c>
      <c r="E331" s="233"/>
      <c r="F331" s="236" t="s">
        <v>2335</v>
      </c>
      <c r="G331" s="233"/>
      <c r="H331" s="237">
        <v>5.875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218</v>
      </c>
      <c r="AU331" s="243" t="s">
        <v>86</v>
      </c>
      <c r="AV331" s="13" t="s">
        <v>88</v>
      </c>
      <c r="AW331" s="13" t="s">
        <v>4</v>
      </c>
      <c r="AX331" s="13" t="s">
        <v>86</v>
      </c>
      <c r="AY331" s="243" t="s">
        <v>190</v>
      </c>
    </row>
    <row r="332" s="2" customFormat="1" ht="16.5" customHeight="1">
      <c r="A332" s="39"/>
      <c r="B332" s="40"/>
      <c r="C332" s="219" t="s">
        <v>597</v>
      </c>
      <c r="D332" s="219" t="s">
        <v>193</v>
      </c>
      <c r="E332" s="220" t="s">
        <v>2336</v>
      </c>
      <c r="F332" s="221" t="s">
        <v>2337</v>
      </c>
      <c r="G332" s="222" t="s">
        <v>292</v>
      </c>
      <c r="H332" s="223">
        <v>235</v>
      </c>
      <c r="I332" s="224"/>
      <c r="J332" s="225">
        <f>ROUND(I332*H332,2)</f>
        <v>0</v>
      </c>
      <c r="K332" s="221" t="s">
        <v>197</v>
      </c>
      <c r="L332" s="45"/>
      <c r="M332" s="226" t="s">
        <v>1</v>
      </c>
      <c r="N332" s="227" t="s">
        <v>43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210</v>
      </c>
      <c r="AT332" s="230" t="s">
        <v>193</v>
      </c>
      <c r="AU332" s="230" t="s">
        <v>86</v>
      </c>
      <c r="AY332" s="18" t="s">
        <v>190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86</v>
      </c>
      <c r="BK332" s="231">
        <f>ROUND(I332*H332,2)</f>
        <v>0</v>
      </c>
      <c r="BL332" s="18" t="s">
        <v>210</v>
      </c>
      <c r="BM332" s="230" t="s">
        <v>2338</v>
      </c>
    </row>
    <row r="333" s="2" customFormat="1" ht="21.75" customHeight="1">
      <c r="A333" s="39"/>
      <c r="B333" s="40"/>
      <c r="C333" s="219" t="s">
        <v>602</v>
      </c>
      <c r="D333" s="219" t="s">
        <v>193</v>
      </c>
      <c r="E333" s="220" t="s">
        <v>2339</v>
      </c>
      <c r="F333" s="221" t="s">
        <v>2340</v>
      </c>
      <c r="G333" s="222" t="s">
        <v>292</v>
      </c>
      <c r="H333" s="223">
        <v>235</v>
      </c>
      <c r="I333" s="224"/>
      <c r="J333" s="225">
        <f>ROUND(I333*H333,2)</f>
        <v>0</v>
      </c>
      <c r="K333" s="221" t="s">
        <v>197</v>
      </c>
      <c r="L333" s="45"/>
      <c r="M333" s="226" t="s">
        <v>1</v>
      </c>
      <c r="N333" s="227" t="s">
        <v>43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210</v>
      </c>
      <c r="AT333" s="230" t="s">
        <v>193</v>
      </c>
      <c r="AU333" s="230" t="s">
        <v>86</v>
      </c>
      <c r="AY333" s="18" t="s">
        <v>190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86</v>
      </c>
      <c r="BK333" s="231">
        <f>ROUND(I333*H333,2)</f>
        <v>0</v>
      </c>
      <c r="BL333" s="18" t="s">
        <v>210</v>
      </c>
      <c r="BM333" s="230" t="s">
        <v>2341</v>
      </c>
    </row>
    <row r="334" s="2" customFormat="1" ht="21.75" customHeight="1">
      <c r="A334" s="39"/>
      <c r="B334" s="40"/>
      <c r="C334" s="219" t="s">
        <v>369</v>
      </c>
      <c r="D334" s="219" t="s">
        <v>193</v>
      </c>
      <c r="E334" s="220" t="s">
        <v>2342</v>
      </c>
      <c r="F334" s="221" t="s">
        <v>2343</v>
      </c>
      <c r="G334" s="222" t="s">
        <v>224</v>
      </c>
      <c r="H334" s="223">
        <v>6</v>
      </c>
      <c r="I334" s="224"/>
      <c r="J334" s="225">
        <f>ROUND(I334*H334,2)</f>
        <v>0</v>
      </c>
      <c r="K334" s="221" t="s">
        <v>197</v>
      </c>
      <c r="L334" s="45"/>
      <c r="M334" s="226" t="s">
        <v>1</v>
      </c>
      <c r="N334" s="227" t="s">
        <v>43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210</v>
      </c>
      <c r="AT334" s="230" t="s">
        <v>193</v>
      </c>
      <c r="AU334" s="230" t="s">
        <v>86</v>
      </c>
      <c r="AY334" s="18" t="s">
        <v>190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86</v>
      </c>
      <c r="BK334" s="231">
        <f>ROUND(I334*H334,2)</f>
        <v>0</v>
      </c>
      <c r="BL334" s="18" t="s">
        <v>210</v>
      </c>
      <c r="BM334" s="230" t="s">
        <v>2344</v>
      </c>
    </row>
    <row r="335" s="2" customFormat="1" ht="37.8" customHeight="1">
      <c r="A335" s="39"/>
      <c r="B335" s="40"/>
      <c r="C335" s="219" t="s">
        <v>208</v>
      </c>
      <c r="D335" s="219" t="s">
        <v>193</v>
      </c>
      <c r="E335" s="220" t="s">
        <v>2345</v>
      </c>
      <c r="F335" s="221" t="s">
        <v>2346</v>
      </c>
      <c r="G335" s="222" t="s">
        <v>196</v>
      </c>
      <c r="H335" s="223">
        <v>3</v>
      </c>
      <c r="I335" s="224"/>
      <c r="J335" s="225">
        <f>ROUND(I335*H335,2)</f>
        <v>0</v>
      </c>
      <c r="K335" s="221" t="s">
        <v>197</v>
      </c>
      <c r="L335" s="45"/>
      <c r="M335" s="226" t="s">
        <v>1</v>
      </c>
      <c r="N335" s="227" t="s">
        <v>43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210</v>
      </c>
      <c r="AT335" s="230" t="s">
        <v>193</v>
      </c>
      <c r="AU335" s="230" t="s">
        <v>86</v>
      </c>
      <c r="AY335" s="18" t="s">
        <v>190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86</v>
      </c>
      <c r="BK335" s="231">
        <f>ROUND(I335*H335,2)</f>
        <v>0</v>
      </c>
      <c r="BL335" s="18" t="s">
        <v>210</v>
      </c>
      <c r="BM335" s="230" t="s">
        <v>2347</v>
      </c>
    </row>
    <row r="336" s="13" customFormat="1">
      <c r="A336" s="13"/>
      <c r="B336" s="232"/>
      <c r="C336" s="233"/>
      <c r="D336" s="234" t="s">
        <v>218</v>
      </c>
      <c r="E336" s="235" t="s">
        <v>1</v>
      </c>
      <c r="F336" s="236" t="s">
        <v>2348</v>
      </c>
      <c r="G336" s="233"/>
      <c r="H336" s="237">
        <v>3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218</v>
      </c>
      <c r="AU336" s="243" t="s">
        <v>86</v>
      </c>
      <c r="AV336" s="13" t="s">
        <v>88</v>
      </c>
      <c r="AW336" s="13" t="s">
        <v>32</v>
      </c>
      <c r="AX336" s="13" t="s">
        <v>86</v>
      </c>
      <c r="AY336" s="243" t="s">
        <v>190</v>
      </c>
    </row>
    <row r="337" s="2" customFormat="1" ht="16.5" customHeight="1">
      <c r="A337" s="39"/>
      <c r="B337" s="40"/>
      <c r="C337" s="255" t="s">
        <v>612</v>
      </c>
      <c r="D337" s="255" t="s">
        <v>299</v>
      </c>
      <c r="E337" s="256" t="s">
        <v>2349</v>
      </c>
      <c r="F337" s="257" t="s">
        <v>2350</v>
      </c>
      <c r="G337" s="258" t="s">
        <v>224</v>
      </c>
      <c r="H337" s="259">
        <v>1.8</v>
      </c>
      <c r="I337" s="260"/>
      <c r="J337" s="261">
        <f>ROUND(I337*H337,2)</f>
        <v>0</v>
      </c>
      <c r="K337" s="257" t="s">
        <v>197</v>
      </c>
      <c r="L337" s="262"/>
      <c r="M337" s="263" t="s">
        <v>1</v>
      </c>
      <c r="N337" s="264" t="s">
        <v>43</v>
      </c>
      <c r="O337" s="92"/>
      <c r="P337" s="228">
        <f>O337*H337</f>
        <v>0</v>
      </c>
      <c r="Q337" s="228">
        <v>0.22</v>
      </c>
      <c r="R337" s="228">
        <f>Q337*H337</f>
        <v>0.39600000000000002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202</v>
      </c>
      <c r="AT337" s="230" t="s">
        <v>299</v>
      </c>
      <c r="AU337" s="230" t="s">
        <v>86</v>
      </c>
      <c r="AY337" s="18" t="s">
        <v>190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86</v>
      </c>
      <c r="BK337" s="231">
        <f>ROUND(I337*H337,2)</f>
        <v>0</v>
      </c>
      <c r="BL337" s="18" t="s">
        <v>210</v>
      </c>
      <c r="BM337" s="230" t="s">
        <v>2351</v>
      </c>
    </row>
    <row r="338" s="13" customFormat="1">
      <c r="A338" s="13"/>
      <c r="B338" s="232"/>
      <c r="C338" s="233"/>
      <c r="D338" s="234" t="s">
        <v>218</v>
      </c>
      <c r="E338" s="233"/>
      <c r="F338" s="236" t="s">
        <v>2352</v>
      </c>
      <c r="G338" s="233"/>
      <c r="H338" s="237">
        <v>1.8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218</v>
      </c>
      <c r="AU338" s="243" t="s">
        <v>86</v>
      </c>
      <c r="AV338" s="13" t="s">
        <v>88</v>
      </c>
      <c r="AW338" s="13" t="s">
        <v>4</v>
      </c>
      <c r="AX338" s="13" t="s">
        <v>86</v>
      </c>
      <c r="AY338" s="243" t="s">
        <v>190</v>
      </c>
    </row>
    <row r="339" s="2" customFormat="1" ht="24.15" customHeight="1">
      <c r="A339" s="39"/>
      <c r="B339" s="40"/>
      <c r="C339" s="219" t="s">
        <v>616</v>
      </c>
      <c r="D339" s="219" t="s">
        <v>193</v>
      </c>
      <c r="E339" s="220" t="s">
        <v>2353</v>
      </c>
      <c r="F339" s="221" t="s">
        <v>2354</v>
      </c>
      <c r="G339" s="222" t="s">
        <v>292</v>
      </c>
      <c r="H339" s="223">
        <v>2.4300000000000002</v>
      </c>
      <c r="I339" s="224"/>
      <c r="J339" s="225">
        <f>ROUND(I339*H339,2)</f>
        <v>0</v>
      </c>
      <c r="K339" s="221" t="s">
        <v>197</v>
      </c>
      <c r="L339" s="45"/>
      <c r="M339" s="226" t="s">
        <v>1</v>
      </c>
      <c r="N339" s="227" t="s">
        <v>43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210</v>
      </c>
      <c r="AT339" s="230" t="s">
        <v>193</v>
      </c>
      <c r="AU339" s="230" t="s">
        <v>86</v>
      </c>
      <c r="AY339" s="18" t="s">
        <v>190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86</v>
      </c>
      <c r="BK339" s="231">
        <f>ROUND(I339*H339,2)</f>
        <v>0</v>
      </c>
      <c r="BL339" s="18" t="s">
        <v>210</v>
      </c>
      <c r="BM339" s="230" t="s">
        <v>2355</v>
      </c>
    </row>
    <row r="340" s="13" customFormat="1">
      <c r="A340" s="13"/>
      <c r="B340" s="232"/>
      <c r="C340" s="233"/>
      <c r="D340" s="234" t="s">
        <v>218</v>
      </c>
      <c r="E340" s="235" t="s">
        <v>1</v>
      </c>
      <c r="F340" s="236" t="s">
        <v>2356</v>
      </c>
      <c r="G340" s="233"/>
      <c r="H340" s="237">
        <v>2.4300000000000002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218</v>
      </c>
      <c r="AU340" s="243" t="s">
        <v>86</v>
      </c>
      <c r="AV340" s="13" t="s">
        <v>88</v>
      </c>
      <c r="AW340" s="13" t="s">
        <v>32</v>
      </c>
      <c r="AX340" s="13" t="s">
        <v>86</v>
      </c>
      <c r="AY340" s="243" t="s">
        <v>190</v>
      </c>
    </row>
    <row r="341" s="2" customFormat="1" ht="16.5" customHeight="1">
      <c r="A341" s="39"/>
      <c r="B341" s="40"/>
      <c r="C341" s="255" t="s">
        <v>622</v>
      </c>
      <c r="D341" s="255" t="s">
        <v>299</v>
      </c>
      <c r="E341" s="256" t="s">
        <v>2357</v>
      </c>
      <c r="F341" s="257" t="s">
        <v>2358</v>
      </c>
      <c r="G341" s="258" t="s">
        <v>224</v>
      </c>
      <c r="H341" s="259">
        <v>0.372</v>
      </c>
      <c r="I341" s="260"/>
      <c r="J341" s="261">
        <f>ROUND(I341*H341,2)</f>
        <v>0</v>
      </c>
      <c r="K341" s="257" t="s">
        <v>197</v>
      </c>
      <c r="L341" s="262"/>
      <c r="M341" s="263" t="s">
        <v>1</v>
      </c>
      <c r="N341" s="264" t="s">
        <v>43</v>
      </c>
      <c r="O341" s="92"/>
      <c r="P341" s="228">
        <f>O341*H341</f>
        <v>0</v>
      </c>
      <c r="Q341" s="228">
        <v>0.20000000000000001</v>
      </c>
      <c r="R341" s="228">
        <f>Q341*H341</f>
        <v>0.074400000000000008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202</v>
      </c>
      <c r="AT341" s="230" t="s">
        <v>299</v>
      </c>
      <c r="AU341" s="230" t="s">
        <v>86</v>
      </c>
      <c r="AY341" s="18" t="s">
        <v>190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86</v>
      </c>
      <c r="BK341" s="231">
        <f>ROUND(I341*H341,2)</f>
        <v>0</v>
      </c>
      <c r="BL341" s="18" t="s">
        <v>210</v>
      </c>
      <c r="BM341" s="230" t="s">
        <v>2359</v>
      </c>
    </row>
    <row r="342" s="13" customFormat="1">
      <c r="A342" s="13"/>
      <c r="B342" s="232"/>
      <c r="C342" s="233"/>
      <c r="D342" s="234" t="s">
        <v>218</v>
      </c>
      <c r="E342" s="233"/>
      <c r="F342" s="236" t="s">
        <v>2360</v>
      </c>
      <c r="G342" s="233"/>
      <c r="H342" s="237">
        <v>0.372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218</v>
      </c>
      <c r="AU342" s="243" t="s">
        <v>86</v>
      </c>
      <c r="AV342" s="13" t="s">
        <v>88</v>
      </c>
      <c r="AW342" s="13" t="s">
        <v>4</v>
      </c>
      <c r="AX342" s="13" t="s">
        <v>86</v>
      </c>
      <c r="AY342" s="243" t="s">
        <v>190</v>
      </c>
    </row>
    <row r="343" s="2" customFormat="1" ht="24.15" customHeight="1">
      <c r="A343" s="39"/>
      <c r="B343" s="40"/>
      <c r="C343" s="219" t="s">
        <v>626</v>
      </c>
      <c r="D343" s="219" t="s">
        <v>193</v>
      </c>
      <c r="E343" s="220" t="s">
        <v>2361</v>
      </c>
      <c r="F343" s="221" t="s">
        <v>2362</v>
      </c>
      <c r="G343" s="222" t="s">
        <v>244</v>
      </c>
      <c r="H343" s="223">
        <v>0.001</v>
      </c>
      <c r="I343" s="224"/>
      <c r="J343" s="225">
        <f>ROUND(I343*H343,2)</f>
        <v>0</v>
      </c>
      <c r="K343" s="221" t="s">
        <v>2363</v>
      </c>
      <c r="L343" s="45"/>
      <c r="M343" s="226" t="s">
        <v>1</v>
      </c>
      <c r="N343" s="227" t="s">
        <v>43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210</v>
      </c>
      <c r="AT343" s="230" t="s">
        <v>193</v>
      </c>
      <c r="AU343" s="230" t="s">
        <v>86</v>
      </c>
      <c r="AY343" s="18" t="s">
        <v>190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86</v>
      </c>
      <c r="BK343" s="231">
        <f>ROUND(I343*H343,2)</f>
        <v>0</v>
      </c>
      <c r="BL343" s="18" t="s">
        <v>210</v>
      </c>
      <c r="BM343" s="230" t="s">
        <v>2364</v>
      </c>
    </row>
    <row r="344" s="13" customFormat="1">
      <c r="A344" s="13"/>
      <c r="B344" s="232"/>
      <c r="C344" s="233"/>
      <c r="D344" s="234" t="s">
        <v>218</v>
      </c>
      <c r="E344" s="235" t="s">
        <v>1</v>
      </c>
      <c r="F344" s="236" t="s">
        <v>2365</v>
      </c>
      <c r="G344" s="233"/>
      <c r="H344" s="237">
        <v>0.001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218</v>
      </c>
      <c r="AU344" s="243" t="s">
        <v>86</v>
      </c>
      <c r="AV344" s="13" t="s">
        <v>88</v>
      </c>
      <c r="AW344" s="13" t="s">
        <v>32</v>
      </c>
      <c r="AX344" s="13" t="s">
        <v>86</v>
      </c>
      <c r="AY344" s="243" t="s">
        <v>190</v>
      </c>
    </row>
    <row r="345" s="2" customFormat="1" ht="16.5" customHeight="1">
      <c r="A345" s="39"/>
      <c r="B345" s="40"/>
      <c r="C345" s="255" t="s">
        <v>630</v>
      </c>
      <c r="D345" s="255" t="s">
        <v>299</v>
      </c>
      <c r="E345" s="256" t="s">
        <v>88</v>
      </c>
      <c r="F345" s="257" t="s">
        <v>2366</v>
      </c>
      <c r="G345" s="258" t="s">
        <v>600</v>
      </c>
      <c r="H345" s="259">
        <v>1.175</v>
      </c>
      <c r="I345" s="260"/>
      <c r="J345" s="261">
        <f>ROUND(I345*H345,2)</f>
        <v>0</v>
      </c>
      <c r="K345" s="257" t="s">
        <v>1613</v>
      </c>
      <c r="L345" s="262"/>
      <c r="M345" s="263" t="s">
        <v>1</v>
      </c>
      <c r="N345" s="264" t="s">
        <v>43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202</v>
      </c>
      <c r="AT345" s="230" t="s">
        <v>299</v>
      </c>
      <c r="AU345" s="230" t="s">
        <v>86</v>
      </c>
      <c r="AY345" s="18" t="s">
        <v>190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86</v>
      </c>
      <c r="BK345" s="231">
        <f>ROUND(I345*H345,2)</f>
        <v>0</v>
      </c>
      <c r="BL345" s="18" t="s">
        <v>210</v>
      </c>
      <c r="BM345" s="230" t="s">
        <v>2367</v>
      </c>
    </row>
    <row r="346" s="13" customFormat="1">
      <c r="A346" s="13"/>
      <c r="B346" s="232"/>
      <c r="C346" s="233"/>
      <c r="D346" s="234" t="s">
        <v>218</v>
      </c>
      <c r="E346" s="235" t="s">
        <v>1</v>
      </c>
      <c r="F346" s="236" t="s">
        <v>2368</v>
      </c>
      <c r="G346" s="233"/>
      <c r="H346" s="237">
        <v>1.175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218</v>
      </c>
      <c r="AU346" s="243" t="s">
        <v>86</v>
      </c>
      <c r="AV346" s="13" t="s">
        <v>88</v>
      </c>
      <c r="AW346" s="13" t="s">
        <v>32</v>
      </c>
      <c r="AX346" s="13" t="s">
        <v>86</v>
      </c>
      <c r="AY346" s="243" t="s">
        <v>190</v>
      </c>
    </row>
    <row r="347" s="2" customFormat="1" ht="24.15" customHeight="1">
      <c r="A347" s="39"/>
      <c r="B347" s="40"/>
      <c r="C347" s="219" t="s">
        <v>634</v>
      </c>
      <c r="D347" s="219" t="s">
        <v>193</v>
      </c>
      <c r="E347" s="220" t="s">
        <v>2369</v>
      </c>
      <c r="F347" s="221" t="s">
        <v>2370</v>
      </c>
      <c r="G347" s="222" t="s">
        <v>196</v>
      </c>
      <c r="H347" s="223">
        <v>3</v>
      </c>
      <c r="I347" s="224"/>
      <c r="J347" s="225">
        <f>ROUND(I347*H347,2)</f>
        <v>0</v>
      </c>
      <c r="K347" s="221" t="s">
        <v>197</v>
      </c>
      <c r="L347" s="45"/>
      <c r="M347" s="226" t="s">
        <v>1</v>
      </c>
      <c r="N347" s="227" t="s">
        <v>43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210</v>
      </c>
      <c r="AT347" s="230" t="s">
        <v>193</v>
      </c>
      <c r="AU347" s="230" t="s">
        <v>86</v>
      </c>
      <c r="AY347" s="18" t="s">
        <v>190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86</v>
      </c>
      <c r="BK347" s="231">
        <f>ROUND(I347*H347,2)</f>
        <v>0</v>
      </c>
      <c r="BL347" s="18" t="s">
        <v>210</v>
      </c>
      <c r="BM347" s="230" t="s">
        <v>2371</v>
      </c>
    </row>
    <row r="348" s="2" customFormat="1" ht="21.75" customHeight="1">
      <c r="A348" s="39"/>
      <c r="B348" s="40"/>
      <c r="C348" s="255" t="s">
        <v>638</v>
      </c>
      <c r="D348" s="255" t="s">
        <v>299</v>
      </c>
      <c r="E348" s="256" t="s">
        <v>2372</v>
      </c>
      <c r="F348" s="257" t="s">
        <v>2373</v>
      </c>
      <c r="G348" s="258" t="s">
        <v>196</v>
      </c>
      <c r="H348" s="259">
        <v>2</v>
      </c>
      <c r="I348" s="260"/>
      <c r="J348" s="261">
        <f>ROUND(I348*H348,2)</f>
        <v>0</v>
      </c>
      <c r="K348" s="257" t="s">
        <v>1613</v>
      </c>
      <c r="L348" s="262"/>
      <c r="M348" s="263" t="s">
        <v>1</v>
      </c>
      <c r="N348" s="264" t="s">
        <v>43</v>
      </c>
      <c r="O348" s="92"/>
      <c r="P348" s="228">
        <f>O348*H348</f>
        <v>0</v>
      </c>
      <c r="Q348" s="228">
        <v>3.0000000000000001E-05</v>
      </c>
      <c r="R348" s="228">
        <f>Q348*H348</f>
        <v>6.0000000000000002E-05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202</v>
      </c>
      <c r="AT348" s="230" t="s">
        <v>299</v>
      </c>
      <c r="AU348" s="230" t="s">
        <v>86</v>
      </c>
      <c r="AY348" s="18" t="s">
        <v>190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86</v>
      </c>
      <c r="BK348" s="231">
        <f>ROUND(I348*H348,2)</f>
        <v>0</v>
      </c>
      <c r="BL348" s="18" t="s">
        <v>210</v>
      </c>
      <c r="BM348" s="230" t="s">
        <v>2374</v>
      </c>
    </row>
    <row r="349" s="2" customFormat="1" ht="24.15" customHeight="1">
      <c r="A349" s="39"/>
      <c r="B349" s="40"/>
      <c r="C349" s="255" t="s">
        <v>642</v>
      </c>
      <c r="D349" s="255" t="s">
        <v>299</v>
      </c>
      <c r="E349" s="256" t="s">
        <v>2375</v>
      </c>
      <c r="F349" s="257" t="s">
        <v>2376</v>
      </c>
      <c r="G349" s="258" t="s">
        <v>196</v>
      </c>
      <c r="H349" s="259">
        <v>1</v>
      </c>
      <c r="I349" s="260"/>
      <c r="J349" s="261">
        <f>ROUND(I349*H349,2)</f>
        <v>0</v>
      </c>
      <c r="K349" s="257" t="s">
        <v>1613</v>
      </c>
      <c r="L349" s="262"/>
      <c r="M349" s="263" t="s">
        <v>1</v>
      </c>
      <c r="N349" s="264" t="s">
        <v>43</v>
      </c>
      <c r="O349" s="92"/>
      <c r="P349" s="228">
        <f>O349*H349</f>
        <v>0</v>
      </c>
      <c r="Q349" s="228">
        <v>0.0089999999999999993</v>
      </c>
      <c r="R349" s="228">
        <f>Q349*H349</f>
        <v>0.0089999999999999993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202</v>
      </c>
      <c r="AT349" s="230" t="s">
        <v>299</v>
      </c>
      <c r="AU349" s="230" t="s">
        <v>86</v>
      </c>
      <c r="AY349" s="18" t="s">
        <v>190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86</v>
      </c>
      <c r="BK349" s="231">
        <f>ROUND(I349*H349,2)</f>
        <v>0</v>
      </c>
      <c r="BL349" s="18" t="s">
        <v>210</v>
      </c>
      <c r="BM349" s="230" t="s">
        <v>2377</v>
      </c>
    </row>
    <row r="350" s="2" customFormat="1" ht="24.15" customHeight="1">
      <c r="A350" s="39"/>
      <c r="B350" s="40"/>
      <c r="C350" s="219" t="s">
        <v>650</v>
      </c>
      <c r="D350" s="219" t="s">
        <v>193</v>
      </c>
      <c r="E350" s="220" t="s">
        <v>2378</v>
      </c>
      <c r="F350" s="221" t="s">
        <v>2379</v>
      </c>
      <c r="G350" s="222" t="s">
        <v>244</v>
      </c>
      <c r="H350" s="223">
        <v>69.977000000000004</v>
      </c>
      <c r="I350" s="224"/>
      <c r="J350" s="225">
        <f>ROUND(I350*H350,2)</f>
        <v>0</v>
      </c>
      <c r="K350" s="221" t="s">
        <v>197</v>
      </c>
      <c r="L350" s="45"/>
      <c r="M350" s="270" t="s">
        <v>1</v>
      </c>
      <c r="N350" s="271" t="s">
        <v>43</v>
      </c>
      <c r="O350" s="272"/>
      <c r="P350" s="273">
        <f>O350*H350</f>
        <v>0</v>
      </c>
      <c r="Q350" s="273">
        <v>0</v>
      </c>
      <c r="R350" s="273">
        <f>Q350*H350</f>
        <v>0</v>
      </c>
      <c r="S350" s="273">
        <v>0</v>
      </c>
      <c r="T350" s="27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210</v>
      </c>
      <c r="AT350" s="230" t="s">
        <v>193</v>
      </c>
      <c r="AU350" s="230" t="s">
        <v>86</v>
      </c>
      <c r="AY350" s="18" t="s">
        <v>190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86</v>
      </c>
      <c r="BK350" s="231">
        <f>ROUND(I350*H350,2)</f>
        <v>0</v>
      </c>
      <c r="BL350" s="18" t="s">
        <v>210</v>
      </c>
      <c r="BM350" s="230" t="s">
        <v>2380</v>
      </c>
    </row>
    <row r="351" s="2" customFormat="1" ht="6.96" customHeight="1">
      <c r="A351" s="39"/>
      <c r="B351" s="67"/>
      <c r="C351" s="68"/>
      <c r="D351" s="68"/>
      <c r="E351" s="68"/>
      <c r="F351" s="68"/>
      <c r="G351" s="68"/>
      <c r="H351" s="68"/>
      <c r="I351" s="68"/>
      <c r="J351" s="68"/>
      <c r="K351" s="68"/>
      <c r="L351" s="45"/>
      <c r="M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</row>
  </sheetData>
  <sheetProtection sheet="1" autoFilter="0" formatColumns="0" formatRows="0" objects="1" scenarios="1" spinCount="100000" saltValue="z+zFwUvXKRQSIZ2jKOZ8qSIPzWLdWw4coA6mSHEYlGG7zAp+J8OFkl7Xf4T0lIxeYnqG3h+rSulsT472GDQJvA==" hashValue="usbHa5uEkJQscElEjLeDXZvtQzkJlPpmo46g4c1t1EGZ5N7u8ksRQFeepbH6M42+Pw/3RHahDtVmQDgH/X2Zdw==" algorithmName="SHA-512" password="CC35"/>
  <autoFilter ref="C128:K35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Vénos</dc:creator>
  <cp:lastModifiedBy>Martin Vénos</cp:lastModifiedBy>
  <dcterms:created xsi:type="dcterms:W3CDTF">2024-05-15T08:27:17Z</dcterms:created>
  <dcterms:modified xsi:type="dcterms:W3CDTF">2024-05-15T08:27:33Z</dcterms:modified>
</cp:coreProperties>
</file>