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SOUHRNNÝ LIST STAVBY" sheetId="1" r:id="rId1"/>
    <sheet name="KRYCÍ LIST" sheetId="3" r:id="rId2"/>
    <sheet name="REKAPITULACE" sheetId="4" r:id="rId3"/>
    <sheet name="ROZPOČET" sheetId="5" r:id="rId4"/>
  </sheets>
  <calcPr calcId="124519"/>
</workbook>
</file>

<file path=xl/calcChain.xml><?xml version="1.0" encoding="utf-8"?>
<calcChain xmlns="http://schemas.openxmlformats.org/spreadsheetml/2006/main">
  <c r="I617" i="5"/>
  <c r="A216"/>
  <c r="A214"/>
  <c r="K214"/>
  <c r="I214"/>
  <c r="G214"/>
  <c r="K240"/>
  <c r="I240"/>
  <c r="G240"/>
  <c r="A90"/>
  <c r="A88"/>
  <c r="K88"/>
  <c r="I88"/>
  <c r="G88"/>
  <c r="G611"/>
  <c r="I603"/>
  <c r="I605" s="1"/>
  <c r="I616" s="1"/>
  <c r="G603"/>
  <c r="G605" s="1"/>
  <c r="G616" s="1"/>
  <c r="I598"/>
  <c r="G598"/>
  <c r="I597"/>
  <c r="G597"/>
  <c r="I596"/>
  <c r="G596"/>
  <c r="I590"/>
  <c r="G590"/>
  <c r="I589"/>
  <c r="G589"/>
  <c r="I585"/>
  <c r="G585"/>
  <c r="I584"/>
  <c r="G584"/>
  <c r="I583"/>
  <c r="G583"/>
  <c r="I578"/>
  <c r="G578"/>
  <c r="I577"/>
  <c r="G577"/>
  <c r="I576"/>
  <c r="G576"/>
  <c r="I575"/>
  <c r="G575"/>
  <c r="I574"/>
  <c r="G574"/>
  <c r="I573"/>
  <c r="G573"/>
  <c r="I572"/>
  <c r="G572"/>
  <c r="I571"/>
  <c r="G571"/>
  <c r="I565"/>
  <c r="G565"/>
  <c r="I564"/>
  <c r="G564"/>
  <c r="I563"/>
  <c r="G563"/>
  <c r="I562"/>
  <c r="G562"/>
  <c r="I561"/>
  <c r="G561"/>
  <c r="I560"/>
  <c r="G560"/>
  <c r="I559"/>
  <c r="G559"/>
  <c r="I558"/>
  <c r="G558"/>
  <c r="I557"/>
  <c r="G557"/>
  <c r="I556"/>
  <c r="G556"/>
  <c r="I555"/>
  <c r="G555"/>
  <c r="I554"/>
  <c r="G554"/>
  <c r="I553"/>
  <c r="G553"/>
  <c r="I552"/>
  <c r="G552"/>
  <c r="I551"/>
  <c r="G551"/>
  <c r="I550"/>
  <c r="G550"/>
  <c r="I549"/>
  <c r="G549"/>
  <c r="I548"/>
  <c r="G548"/>
  <c r="I547"/>
  <c r="G547"/>
  <c r="I546"/>
  <c r="G546"/>
  <c r="I541"/>
  <c r="I538"/>
  <c r="G538"/>
  <c r="I537"/>
  <c r="G537"/>
  <c r="I536"/>
  <c r="G536"/>
  <c r="I535"/>
  <c r="G535"/>
  <c r="I534"/>
  <c r="G534"/>
  <c r="I533"/>
  <c r="G533"/>
  <c r="I532"/>
  <c r="G532"/>
  <c r="I531"/>
  <c r="G531"/>
  <c r="I530"/>
  <c r="G530"/>
  <c r="I529"/>
  <c r="G529"/>
  <c r="I528"/>
  <c r="G528"/>
  <c r="I527"/>
  <c r="G527"/>
  <c r="I526"/>
  <c r="G526"/>
  <c r="I525"/>
  <c r="G525"/>
  <c r="I524"/>
  <c r="G524"/>
  <c r="I523"/>
  <c r="G523"/>
  <c r="I522"/>
  <c r="G522"/>
  <c r="I521"/>
  <c r="G521"/>
  <c r="I520"/>
  <c r="G520"/>
  <c r="I519"/>
  <c r="G519"/>
  <c r="I518"/>
  <c r="G518"/>
  <c r="I517"/>
  <c r="G517"/>
  <c r="I516"/>
  <c r="G516"/>
  <c r="I515"/>
  <c r="G515"/>
  <c r="I514"/>
  <c r="G514"/>
  <c r="I513"/>
  <c r="G513"/>
  <c r="I512"/>
  <c r="G512"/>
  <c r="I511"/>
  <c r="G511"/>
  <c r="I510"/>
  <c r="G510"/>
  <c r="I509"/>
  <c r="G509"/>
  <c r="I508"/>
  <c r="G508"/>
  <c r="I507"/>
  <c r="G507"/>
  <c r="G499"/>
  <c r="I497"/>
  <c r="G497"/>
  <c r="I493"/>
  <c r="G493"/>
  <c r="I492"/>
  <c r="G492"/>
  <c r="I491"/>
  <c r="G491"/>
  <c r="I490"/>
  <c r="G490"/>
  <c r="I489"/>
  <c r="G489"/>
  <c r="I484"/>
  <c r="I481"/>
  <c r="G481"/>
  <c r="I480"/>
  <c r="G480"/>
  <c r="I479"/>
  <c r="G479"/>
  <c r="I478"/>
  <c r="G478"/>
  <c r="I477"/>
  <c r="G477"/>
  <c r="I476"/>
  <c r="G476"/>
  <c r="I475"/>
  <c r="G475"/>
  <c r="K250"/>
  <c r="I250"/>
  <c r="G250"/>
  <c r="E16" i="1"/>
  <c r="M8" i="3"/>
  <c r="K464" i="5"/>
  <c r="I464"/>
  <c r="G464"/>
  <c r="K462"/>
  <c r="I462"/>
  <c r="G462"/>
  <c r="K460"/>
  <c r="I460"/>
  <c r="G460"/>
  <c r="K458"/>
  <c r="I458"/>
  <c r="G458"/>
  <c r="K456"/>
  <c r="I456"/>
  <c r="G456"/>
  <c r="K454"/>
  <c r="I454"/>
  <c r="G454"/>
  <c r="K452"/>
  <c r="I452"/>
  <c r="G452"/>
  <c r="K450"/>
  <c r="I450"/>
  <c r="G450"/>
  <c r="K448"/>
  <c r="I448"/>
  <c r="G448"/>
  <c r="K446"/>
  <c r="I446"/>
  <c r="G446"/>
  <c r="K444"/>
  <c r="I444"/>
  <c r="G444"/>
  <c r="K442"/>
  <c r="I442"/>
  <c r="G442"/>
  <c r="K440"/>
  <c r="I440"/>
  <c r="G440"/>
  <c r="K438"/>
  <c r="I438"/>
  <c r="G438"/>
  <c r="K436"/>
  <c r="I436"/>
  <c r="G436"/>
  <c r="K434"/>
  <c r="I434"/>
  <c r="G434"/>
  <c r="K432"/>
  <c r="I432"/>
  <c r="G432"/>
  <c r="K430"/>
  <c r="I430"/>
  <c r="G430"/>
  <c r="K428"/>
  <c r="I428"/>
  <c r="G428"/>
  <c r="K426"/>
  <c r="I426"/>
  <c r="G426"/>
  <c r="K424"/>
  <c r="I424"/>
  <c r="G424"/>
  <c r="K422"/>
  <c r="I422"/>
  <c r="G422"/>
  <c r="K420"/>
  <c r="I420"/>
  <c r="G420"/>
  <c r="K418"/>
  <c r="I418"/>
  <c r="G418"/>
  <c r="K416"/>
  <c r="I416"/>
  <c r="G416"/>
  <c r="K414"/>
  <c r="I414"/>
  <c r="G414"/>
  <c r="K412"/>
  <c r="I412"/>
  <c r="G412"/>
  <c r="K410"/>
  <c r="I410"/>
  <c r="G410"/>
  <c r="K408"/>
  <c r="I408"/>
  <c r="G408"/>
  <c r="K406"/>
  <c r="I406"/>
  <c r="G406"/>
  <c r="K404"/>
  <c r="I404"/>
  <c r="G404"/>
  <c r="K402"/>
  <c r="I402"/>
  <c r="G402"/>
  <c r="K400"/>
  <c r="I400"/>
  <c r="G400"/>
  <c r="K398"/>
  <c r="I398"/>
  <c r="G398"/>
  <c r="K396"/>
  <c r="I396"/>
  <c r="G396"/>
  <c r="K394"/>
  <c r="I394"/>
  <c r="G394"/>
  <c r="K392"/>
  <c r="I392"/>
  <c r="G392"/>
  <c r="K390"/>
  <c r="I390"/>
  <c r="G390"/>
  <c r="K388"/>
  <c r="I388"/>
  <c r="G388"/>
  <c r="K386"/>
  <c r="I386"/>
  <c r="G386"/>
  <c r="K384"/>
  <c r="I384"/>
  <c r="G384"/>
  <c r="K382"/>
  <c r="I382"/>
  <c r="G382"/>
  <c r="K380"/>
  <c r="I380"/>
  <c r="G380"/>
  <c r="K378"/>
  <c r="I378"/>
  <c r="G378"/>
  <c r="K374"/>
  <c r="I374"/>
  <c r="G374"/>
  <c r="K372"/>
  <c r="I372"/>
  <c r="G372"/>
  <c r="K370"/>
  <c r="I370"/>
  <c r="G370"/>
  <c r="K368"/>
  <c r="I368"/>
  <c r="G368"/>
  <c r="K366"/>
  <c r="I366"/>
  <c r="G366"/>
  <c r="K364"/>
  <c r="I364"/>
  <c r="G364"/>
  <c r="K362"/>
  <c r="I362"/>
  <c r="G362"/>
  <c r="K360"/>
  <c r="I360"/>
  <c r="G360"/>
  <c r="K358"/>
  <c r="I358"/>
  <c r="G358"/>
  <c r="K356"/>
  <c r="I356"/>
  <c r="G356"/>
  <c r="K354"/>
  <c r="I354"/>
  <c r="G354"/>
  <c r="K352"/>
  <c r="I352"/>
  <c r="G352"/>
  <c r="K350"/>
  <c r="I350"/>
  <c r="G350"/>
  <c r="K348"/>
  <c r="I348"/>
  <c r="G348"/>
  <c r="K346"/>
  <c r="I346"/>
  <c r="G346"/>
  <c r="K344"/>
  <c r="I344"/>
  <c r="G344"/>
  <c r="K340"/>
  <c r="I340"/>
  <c r="G340"/>
  <c r="K338"/>
  <c r="I338"/>
  <c r="G338"/>
  <c r="K336"/>
  <c r="I336"/>
  <c r="G336"/>
  <c r="K334"/>
  <c r="I334"/>
  <c r="G334"/>
  <c r="K332"/>
  <c r="I332"/>
  <c r="G332"/>
  <c r="K330"/>
  <c r="I330"/>
  <c r="G330"/>
  <c r="K328"/>
  <c r="I328"/>
  <c r="G328"/>
  <c r="K326"/>
  <c r="I326"/>
  <c r="G326"/>
  <c r="K324"/>
  <c r="I324"/>
  <c r="G324"/>
  <c r="K322"/>
  <c r="I322"/>
  <c r="G322"/>
  <c r="K320"/>
  <c r="I320"/>
  <c r="G320"/>
  <c r="K318"/>
  <c r="I318"/>
  <c r="G318"/>
  <c r="K316"/>
  <c r="I316"/>
  <c r="G316"/>
  <c r="K314"/>
  <c r="I314"/>
  <c r="G314"/>
  <c r="K312"/>
  <c r="I312"/>
  <c r="G312"/>
  <c r="K310"/>
  <c r="I310"/>
  <c r="G310"/>
  <c r="K308"/>
  <c r="I308"/>
  <c r="G308"/>
  <c r="K298"/>
  <c r="I298"/>
  <c r="G298"/>
  <c r="K296"/>
  <c r="I296"/>
  <c r="G296"/>
  <c r="K294"/>
  <c r="I294"/>
  <c r="G294"/>
  <c r="K292"/>
  <c r="I292"/>
  <c r="G292"/>
  <c r="K290"/>
  <c r="I290"/>
  <c r="G290"/>
  <c r="K288"/>
  <c r="I288"/>
  <c r="G288"/>
  <c r="K286"/>
  <c r="I286"/>
  <c r="G286"/>
  <c r="K284"/>
  <c r="I284"/>
  <c r="G284"/>
  <c r="K282"/>
  <c r="I282"/>
  <c r="G282"/>
  <c r="K280"/>
  <c r="I280"/>
  <c r="G280"/>
  <c r="K278"/>
  <c r="I278"/>
  <c r="G278"/>
  <c r="K276"/>
  <c r="I276"/>
  <c r="G276"/>
  <c r="K274"/>
  <c r="I274"/>
  <c r="G274"/>
  <c r="K270"/>
  <c r="I270"/>
  <c r="G270"/>
  <c r="K268"/>
  <c r="I268"/>
  <c r="G268"/>
  <c r="K264"/>
  <c r="I264"/>
  <c r="G264"/>
  <c r="K262"/>
  <c r="I262"/>
  <c r="G262"/>
  <c r="K260"/>
  <c r="I260"/>
  <c r="G260"/>
  <c r="K258"/>
  <c r="I258"/>
  <c r="G258"/>
  <c r="K254"/>
  <c r="I254"/>
  <c r="G254"/>
  <c r="K252"/>
  <c r="I252"/>
  <c r="G252"/>
  <c r="K248"/>
  <c r="I248"/>
  <c r="G248"/>
  <c r="K246"/>
  <c r="I246"/>
  <c r="G246"/>
  <c r="K242"/>
  <c r="I242"/>
  <c r="G242"/>
  <c r="K238"/>
  <c r="I238"/>
  <c r="G238"/>
  <c r="K236"/>
  <c r="I236"/>
  <c r="G236"/>
  <c r="K234"/>
  <c r="I234"/>
  <c r="G234"/>
  <c r="K232"/>
  <c r="I232"/>
  <c r="G232"/>
  <c r="K228"/>
  <c r="I228"/>
  <c r="G228"/>
  <c r="K226"/>
  <c r="I226"/>
  <c r="G226"/>
  <c r="K224"/>
  <c r="I224"/>
  <c r="G224"/>
  <c r="K222"/>
  <c r="I222"/>
  <c r="G222"/>
  <c r="K220"/>
  <c r="I220"/>
  <c r="G220"/>
  <c r="K218"/>
  <c r="I218"/>
  <c r="G218"/>
  <c r="K216"/>
  <c r="I216"/>
  <c r="G216"/>
  <c r="K212"/>
  <c r="I212"/>
  <c r="G212"/>
  <c r="K210"/>
  <c r="I210"/>
  <c r="G210"/>
  <c r="K208"/>
  <c r="I208"/>
  <c r="G208"/>
  <c r="K206"/>
  <c r="I206"/>
  <c r="G206"/>
  <c r="K204"/>
  <c r="I204"/>
  <c r="G204"/>
  <c r="K202"/>
  <c r="I202"/>
  <c r="G202"/>
  <c r="K200"/>
  <c r="I200"/>
  <c r="G200"/>
  <c r="K198"/>
  <c r="I198"/>
  <c r="G198"/>
  <c r="K196"/>
  <c r="I196"/>
  <c r="G196"/>
  <c r="K194"/>
  <c r="I194"/>
  <c r="G194"/>
  <c r="K192"/>
  <c r="I192"/>
  <c r="G192"/>
  <c r="K190"/>
  <c r="I190"/>
  <c r="G190"/>
  <c r="K188"/>
  <c r="I188"/>
  <c r="G188"/>
  <c r="K186"/>
  <c r="I186"/>
  <c r="G186"/>
  <c r="K184"/>
  <c r="I184"/>
  <c r="G184"/>
  <c r="K182"/>
  <c r="I182"/>
  <c r="G182"/>
  <c r="K180"/>
  <c r="I180"/>
  <c r="G180"/>
  <c r="K178"/>
  <c r="I178"/>
  <c r="G178"/>
  <c r="K176"/>
  <c r="I176"/>
  <c r="G176"/>
  <c r="K174"/>
  <c r="I174"/>
  <c r="G174"/>
  <c r="K172"/>
  <c r="I172"/>
  <c r="G172"/>
  <c r="K168"/>
  <c r="I168"/>
  <c r="G168"/>
  <c r="K166"/>
  <c r="I166"/>
  <c r="G166"/>
  <c r="K164"/>
  <c r="I164"/>
  <c r="G164"/>
  <c r="K160"/>
  <c r="I160"/>
  <c r="G160"/>
  <c r="K158"/>
  <c r="I158"/>
  <c r="G158"/>
  <c r="K156"/>
  <c r="I156"/>
  <c r="G156"/>
  <c r="K154"/>
  <c r="I154"/>
  <c r="G154"/>
  <c r="K152"/>
  <c r="I152"/>
  <c r="G152"/>
  <c r="K148"/>
  <c r="I148"/>
  <c r="G148"/>
  <c r="K146"/>
  <c r="I146"/>
  <c r="G146"/>
  <c r="K144"/>
  <c r="I144"/>
  <c r="G144"/>
  <c r="K142"/>
  <c r="I142"/>
  <c r="G142"/>
  <c r="K140"/>
  <c r="I140"/>
  <c r="G140"/>
  <c r="K138"/>
  <c r="I138"/>
  <c r="G138"/>
  <c r="K136"/>
  <c r="I136"/>
  <c r="G136"/>
  <c r="K126"/>
  <c r="K128" s="1"/>
  <c r="I126"/>
  <c r="I128" s="1"/>
  <c r="D15" i="4" s="1"/>
  <c r="G126" i="5"/>
  <c r="G128" s="1"/>
  <c r="C15" i="4" s="1"/>
  <c r="K122" i="5"/>
  <c r="I122"/>
  <c r="G122"/>
  <c r="K120"/>
  <c r="I120"/>
  <c r="G120"/>
  <c r="K118"/>
  <c r="I118"/>
  <c r="G118"/>
  <c r="K116"/>
  <c r="I116"/>
  <c r="G116"/>
  <c r="K114"/>
  <c r="I114"/>
  <c r="G114"/>
  <c r="K112"/>
  <c r="I112"/>
  <c r="G112"/>
  <c r="K110"/>
  <c r="I110"/>
  <c r="G110"/>
  <c r="K108"/>
  <c r="I108"/>
  <c r="G108"/>
  <c r="K106"/>
  <c r="I106"/>
  <c r="G106"/>
  <c r="K104"/>
  <c r="I104"/>
  <c r="G104"/>
  <c r="K102"/>
  <c r="I102"/>
  <c r="G102"/>
  <c r="K100"/>
  <c r="I100"/>
  <c r="G100"/>
  <c r="K98"/>
  <c r="I98"/>
  <c r="G98"/>
  <c r="K96"/>
  <c r="I96"/>
  <c r="G96"/>
  <c r="K94"/>
  <c r="I94"/>
  <c r="G94"/>
  <c r="K92"/>
  <c r="I92"/>
  <c r="G92"/>
  <c r="K90"/>
  <c r="I90"/>
  <c r="G90"/>
  <c r="K86"/>
  <c r="I86"/>
  <c r="G86"/>
  <c r="K84"/>
  <c r="I84"/>
  <c r="G84"/>
  <c r="K82"/>
  <c r="I82"/>
  <c r="G82"/>
  <c r="K80"/>
  <c r="I80"/>
  <c r="G80"/>
  <c r="K78"/>
  <c r="I78"/>
  <c r="G78"/>
  <c r="K76"/>
  <c r="I76"/>
  <c r="G76"/>
  <c r="K72"/>
  <c r="I72"/>
  <c r="G72"/>
  <c r="K70"/>
  <c r="I70"/>
  <c r="G70"/>
  <c r="K68"/>
  <c r="I68"/>
  <c r="G68"/>
  <c r="K66"/>
  <c r="I66"/>
  <c r="G66"/>
  <c r="K62"/>
  <c r="I62"/>
  <c r="G62"/>
  <c r="K60"/>
  <c r="I60"/>
  <c r="G60"/>
  <c r="K58"/>
  <c r="I58"/>
  <c r="G58"/>
  <c r="K56"/>
  <c r="I56"/>
  <c r="G56"/>
  <c r="K54"/>
  <c r="I54"/>
  <c r="G54"/>
  <c r="K50"/>
  <c r="I50"/>
  <c r="G50"/>
  <c r="K48"/>
  <c r="I48"/>
  <c r="G48"/>
  <c r="K46"/>
  <c r="I46"/>
  <c r="G46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2"/>
  <c r="I22"/>
  <c r="G22"/>
  <c r="K20"/>
  <c r="I20"/>
  <c r="G20"/>
  <c r="K18"/>
  <c r="I18"/>
  <c r="G18"/>
  <c r="K16"/>
  <c r="I16"/>
  <c r="G16"/>
  <c r="K14"/>
  <c r="I14"/>
  <c r="G14"/>
  <c r="A14"/>
  <c r="A16" s="1"/>
  <c r="A18" s="1"/>
  <c r="A20" s="1"/>
  <c r="A22" s="1"/>
  <c r="A26" s="1"/>
  <c r="A28" s="1"/>
  <c r="A30" s="1"/>
  <c r="A32" s="1"/>
  <c r="A34" s="1"/>
  <c r="A36" s="1"/>
  <c r="A38" s="1"/>
  <c r="A40" s="1"/>
  <c r="A42" s="1"/>
  <c r="A46" s="1"/>
  <c r="A48" s="1"/>
  <c r="A50" s="1"/>
  <c r="A54" s="1"/>
  <c r="A56" s="1"/>
  <c r="A58" s="1"/>
  <c r="A60" s="1"/>
  <c r="A62" s="1"/>
  <c r="A66" s="1"/>
  <c r="A68" s="1"/>
  <c r="A70" s="1"/>
  <c r="A72" s="1"/>
  <c r="A76" s="1"/>
  <c r="A78" s="1"/>
  <c r="A80" s="1"/>
  <c r="A82" s="1"/>
  <c r="A84" s="1"/>
  <c r="A86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0" s="1"/>
  <c r="A122" s="1"/>
  <c r="A126" s="1"/>
  <c r="A136" s="1"/>
  <c r="A138" s="1"/>
  <c r="A140" s="1"/>
  <c r="A142" s="1"/>
  <c r="A144" s="1"/>
  <c r="A146" s="1"/>
  <c r="A148" s="1"/>
  <c r="A152" s="1"/>
  <c r="A154" s="1"/>
  <c r="A156" s="1"/>
  <c r="A158" s="1"/>
  <c r="A160" s="1"/>
  <c r="A164" s="1"/>
  <c r="A166" s="1"/>
  <c r="A168" s="1"/>
  <c r="A172" s="1"/>
  <c r="A174" s="1"/>
  <c r="A176" s="1"/>
  <c r="A178" s="1"/>
  <c r="A180" s="1"/>
  <c r="A182" s="1"/>
  <c r="A184" s="1"/>
  <c r="A186" s="1"/>
  <c r="A188" s="1"/>
  <c r="A190" s="1"/>
  <c r="A192" s="1"/>
  <c r="A194" s="1"/>
  <c r="A196" s="1"/>
  <c r="A198" s="1"/>
  <c r="A200" s="1"/>
  <c r="A202" s="1"/>
  <c r="A204" s="1"/>
  <c r="A206" s="1"/>
  <c r="A208" s="1"/>
  <c r="A210" s="1"/>
  <c r="A212" s="1"/>
  <c r="K12"/>
  <c r="I12"/>
  <c r="G12"/>
  <c r="A218" l="1"/>
  <c r="A220" s="1"/>
  <c r="A222" s="1"/>
  <c r="A224" s="1"/>
  <c r="A226" s="1"/>
  <c r="A228" s="1"/>
  <c r="G592"/>
  <c r="G614" s="1"/>
  <c r="G580"/>
  <c r="G612" s="1"/>
  <c r="I587"/>
  <c r="I613" s="1"/>
  <c r="I592"/>
  <c r="I614" s="1"/>
  <c r="G567"/>
  <c r="G587"/>
  <c r="G613" s="1"/>
  <c r="I540"/>
  <c r="I542" s="1"/>
  <c r="I610" s="1"/>
  <c r="G495"/>
  <c r="I580"/>
  <c r="I612" s="1"/>
  <c r="I483"/>
  <c r="I486" s="1"/>
  <c r="G600"/>
  <c r="G615" s="1"/>
  <c r="I495"/>
  <c r="G540"/>
  <c r="G541" s="1"/>
  <c r="G542" s="1"/>
  <c r="G610" s="1"/>
  <c r="G483"/>
  <c r="G484" s="1"/>
  <c r="G486" s="1"/>
  <c r="I567"/>
  <c r="I611" s="1"/>
  <c r="I600"/>
  <c r="I615" s="1"/>
  <c r="I272"/>
  <c r="D26" i="4" s="1"/>
  <c r="C103" i="5"/>
  <c r="G300"/>
  <c r="C27" i="4" s="1"/>
  <c r="G266" i="5"/>
  <c r="C25" i="4" s="1"/>
  <c r="G256" i="5"/>
  <c r="C24" i="4" s="1"/>
  <c r="A232" i="5"/>
  <c r="A234" s="1"/>
  <c r="A236" s="1"/>
  <c r="A238" s="1"/>
  <c r="I52"/>
  <c r="D11" i="4" s="1"/>
  <c r="K272" i="5"/>
  <c r="G376"/>
  <c r="G244"/>
  <c r="C23" i="4" s="1"/>
  <c r="K244" i="5"/>
  <c r="C243" s="1"/>
  <c r="K300"/>
  <c r="G342"/>
  <c r="G74"/>
  <c r="C13" i="4" s="1"/>
  <c r="I230" i="5"/>
  <c r="D22" i="4" s="1"/>
  <c r="I170" i="5"/>
  <c r="D21" i="4" s="1"/>
  <c r="G170" i="5"/>
  <c r="C21" i="4" s="1"/>
  <c r="G162" i="5"/>
  <c r="C20" i="4" s="1"/>
  <c r="K150" i="5"/>
  <c r="C149" s="1"/>
  <c r="K64"/>
  <c r="K52"/>
  <c r="G52"/>
  <c r="C11" i="4" s="1"/>
  <c r="G44" i="5"/>
  <c r="C10" i="4" s="1"/>
  <c r="I44" i="5"/>
  <c r="D10" i="4" s="1"/>
  <c r="K124" i="5"/>
  <c r="I150"/>
  <c r="D19" i="4" s="1"/>
  <c r="K230" i="5"/>
  <c r="C229" s="1"/>
  <c r="I124"/>
  <c r="D14" i="4" s="1"/>
  <c r="G150" i="5"/>
  <c r="C19" i="4" s="1"/>
  <c r="K162" i="5"/>
  <c r="C161" s="1"/>
  <c r="K256"/>
  <c r="C255" s="1"/>
  <c r="I266"/>
  <c r="D25" i="4" s="1"/>
  <c r="K342" i="5"/>
  <c r="C341" s="1"/>
  <c r="K376"/>
  <c r="C375" s="1"/>
  <c r="I466"/>
  <c r="G24"/>
  <c r="C9" i="4" s="1"/>
  <c r="K266" i="5"/>
  <c r="C265" s="1"/>
  <c r="K466"/>
  <c r="C465" s="1"/>
  <c r="K44"/>
  <c r="G124"/>
  <c r="C14" i="4" s="1"/>
  <c r="I162" i="5"/>
  <c r="D20" i="4" s="1"/>
  <c r="K170" i="5"/>
  <c r="C169" s="1"/>
  <c r="I244"/>
  <c r="D23" i="4" s="1"/>
  <c r="I300" i="5"/>
  <c r="D27" i="4" s="1"/>
  <c r="I376" i="5"/>
  <c r="K74"/>
  <c r="K24"/>
  <c r="I64"/>
  <c r="D12" i="4" s="1"/>
  <c r="I74" i="5"/>
  <c r="D13" i="4" s="1"/>
  <c r="I256" i="5"/>
  <c r="D24" i="4" s="1"/>
  <c r="G272" i="5"/>
  <c r="C26" i="4" s="1"/>
  <c r="I342" i="5"/>
  <c r="I24"/>
  <c r="D9" i="4" s="1"/>
  <c r="G64" i="5"/>
  <c r="C12" i="4" s="1"/>
  <c r="G230" i="5"/>
  <c r="C22" i="4" s="1"/>
  <c r="G466" i="5"/>
  <c r="E15" i="4"/>
  <c r="A246" i="5" l="1"/>
  <c r="A248" s="1"/>
  <c r="A250" s="1"/>
  <c r="A252" s="1"/>
  <c r="A254" s="1"/>
  <c r="A258" s="1"/>
  <c r="A260" s="1"/>
  <c r="A262" s="1"/>
  <c r="A264" s="1"/>
  <c r="A268" s="1"/>
  <c r="A270" s="1"/>
  <c r="A274" s="1"/>
  <c r="A276" s="1"/>
  <c r="A278" s="1"/>
  <c r="A280" s="1"/>
  <c r="A282" s="1"/>
  <c r="A284" s="1"/>
  <c r="A286" s="1"/>
  <c r="A288" s="1"/>
  <c r="A290" s="1"/>
  <c r="A292" s="1"/>
  <c r="A294" s="1"/>
  <c r="A296" s="1"/>
  <c r="A298" s="1"/>
  <c r="A308" s="1"/>
  <c r="A310" s="1"/>
  <c r="A312" s="1"/>
  <c r="A314" s="1"/>
  <c r="A316" s="1"/>
  <c r="A318" s="1"/>
  <c r="A320" s="1"/>
  <c r="A322" s="1"/>
  <c r="A324" s="1"/>
  <c r="A326" s="1"/>
  <c r="A328" s="1"/>
  <c r="A330" s="1"/>
  <c r="A332" s="1"/>
  <c r="A334" s="1"/>
  <c r="A336" s="1"/>
  <c r="A338" s="1"/>
  <c r="A340" s="1"/>
  <c r="A344" s="1"/>
  <c r="A346" s="1"/>
  <c r="A348" s="1"/>
  <c r="A350" s="1"/>
  <c r="A352" s="1"/>
  <c r="A354" s="1"/>
  <c r="A356" s="1"/>
  <c r="A358" s="1"/>
  <c r="A360" s="1"/>
  <c r="A362" s="1"/>
  <c r="A364" s="1"/>
  <c r="A366" s="1"/>
  <c r="A368" s="1"/>
  <c r="A370" s="1"/>
  <c r="A372" s="1"/>
  <c r="A374" s="1"/>
  <c r="A378" s="1"/>
  <c r="A380" s="1"/>
  <c r="A382" s="1"/>
  <c r="A384" s="1"/>
  <c r="A386" s="1"/>
  <c r="A388" s="1"/>
  <c r="A390" s="1"/>
  <c r="A392" s="1"/>
  <c r="A394" s="1"/>
  <c r="A396" s="1"/>
  <c r="A398" s="1"/>
  <c r="A400" s="1"/>
  <c r="A402" s="1"/>
  <c r="A404" s="1"/>
  <c r="A406" s="1"/>
  <c r="A408" s="1"/>
  <c r="A410" s="1"/>
  <c r="A412" s="1"/>
  <c r="A414" s="1"/>
  <c r="A416" s="1"/>
  <c r="A418" s="1"/>
  <c r="A420" s="1"/>
  <c r="A422" s="1"/>
  <c r="A424" s="1"/>
  <c r="A426" s="1"/>
  <c r="A428" s="1"/>
  <c r="A430" s="1"/>
  <c r="A432" s="1"/>
  <c r="A434" s="1"/>
  <c r="A436" s="1"/>
  <c r="A438" s="1"/>
  <c r="A440" s="1"/>
  <c r="A442" s="1"/>
  <c r="A444" s="1"/>
  <c r="A446" s="1"/>
  <c r="A448" s="1"/>
  <c r="A450" s="1"/>
  <c r="A452" s="1"/>
  <c r="A454" s="1"/>
  <c r="A456" s="1"/>
  <c r="A458" s="1"/>
  <c r="A460" s="1"/>
  <c r="A462" s="1"/>
  <c r="A464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240"/>
  <c r="A242" s="1"/>
  <c r="E13" i="4"/>
  <c r="H499" i="5"/>
  <c r="I499" s="1"/>
  <c r="I501" s="1"/>
  <c r="I609" s="1"/>
  <c r="I619" s="1"/>
  <c r="G609"/>
  <c r="E26" i="4"/>
  <c r="E11"/>
  <c r="D31"/>
  <c r="D32" s="1"/>
  <c r="C31"/>
  <c r="C32" s="1"/>
  <c r="E27"/>
  <c r="E25"/>
  <c r="E24"/>
  <c r="C127" i="5"/>
  <c r="E23" i="4"/>
  <c r="E21"/>
  <c r="E20"/>
  <c r="D28"/>
  <c r="C28"/>
  <c r="E10"/>
  <c r="E9"/>
  <c r="D16"/>
  <c r="E12"/>
  <c r="E14"/>
  <c r="E19"/>
  <c r="C16"/>
  <c r="E22"/>
  <c r="G619" i="5" l="1"/>
  <c r="G621" s="1"/>
  <c r="I621"/>
  <c r="D35" i="4" s="1"/>
  <c r="D36" s="1"/>
  <c r="D38" s="1"/>
  <c r="E15" i="3" s="1"/>
  <c r="A505" i="5"/>
  <c r="A504"/>
  <c r="I503"/>
  <c r="E31" i="4"/>
  <c r="E32" s="1"/>
  <c r="E18" i="3" s="1"/>
  <c r="E28" i="4"/>
  <c r="E17" i="3" s="1"/>
  <c r="E16" i="4"/>
  <c r="E16" i="3" s="1"/>
  <c r="C35" i="4" l="1"/>
  <c r="C36" s="1"/>
  <c r="C38" s="1"/>
  <c r="E14" i="3" s="1"/>
  <c r="J621" i="5"/>
  <c r="A506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E35" i="4" l="1"/>
  <c r="E36" s="1"/>
  <c r="E19" i="3" s="1"/>
  <c r="E20" s="1"/>
  <c r="M14" s="1"/>
  <c r="A570" i="5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69"/>
  <c r="M23" i="3" l="1"/>
  <c r="M20"/>
  <c r="M21"/>
  <c r="M25"/>
  <c r="M15"/>
  <c r="M19"/>
  <c r="E24"/>
  <c r="M26"/>
  <c r="M16"/>
  <c r="M22"/>
  <c r="E38" i="4"/>
  <c r="M18" i="3"/>
  <c r="M28"/>
  <c r="E27" s="1"/>
  <c r="E19" i="1" s="1"/>
  <c r="E15"/>
  <c r="M17" i="3"/>
  <c r="A590" i="5"/>
  <c r="A591" s="1"/>
  <c r="A592" s="1"/>
  <c r="A593" s="1"/>
  <c r="A589"/>
  <c r="E26" i="3" l="1"/>
  <c r="E18" i="1" s="1"/>
  <c r="E25" i="3"/>
  <c r="E17" i="1" s="1"/>
  <c r="A595" i="5"/>
  <c r="A596" s="1"/>
  <c r="A597" s="1"/>
  <c r="A598" s="1"/>
  <c r="A599" s="1"/>
  <c r="A600" s="1"/>
  <c r="A601" s="1"/>
  <c r="A602" s="1"/>
  <c r="A603" s="1"/>
  <c r="A604" s="1"/>
  <c r="A605" s="1"/>
  <c r="A606" s="1"/>
  <c r="A594"/>
  <c r="E28" i="3" l="1"/>
  <c r="E21" i="1" s="1"/>
  <c r="A607" i="5"/>
  <c r="A608" s="1"/>
  <c r="A609" s="1"/>
  <c r="A610" s="1"/>
  <c r="A611" s="1"/>
  <c r="A612" s="1"/>
  <c r="A613" s="1"/>
  <c r="A614" s="1"/>
  <c r="A615" s="1"/>
  <c r="A616" s="1"/>
  <c r="A617" s="1"/>
  <c r="A618" s="1"/>
  <c r="H37" i="3" l="1"/>
  <c r="H35" s="1"/>
  <c r="H36" s="1"/>
  <c r="E24" i="1" s="1"/>
  <c r="A619" i="5"/>
  <c r="A620" s="1"/>
  <c r="A621" s="1"/>
  <c r="H38" i="3" l="1"/>
  <c r="E26" i="1" s="1"/>
  <c r="E25"/>
  <c r="E23"/>
  <c r="E27" l="1"/>
  <c r="H39" i="3"/>
</calcChain>
</file>

<file path=xl/sharedStrings.xml><?xml version="1.0" encoding="utf-8"?>
<sst xmlns="http://schemas.openxmlformats.org/spreadsheetml/2006/main" count="1702" uniqueCount="810">
  <si>
    <t>Cenová úroveň : 2024/I</t>
  </si>
  <si>
    <t>POLOŽKOVÝ ROZPOČET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</si>
  <si>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</si>
  <si>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</si>
  <si>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</si>
  <si>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</si>
  <si>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</si>
  <si>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</si>
  <si>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</si>
  <si>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</si>
  <si>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</si>
  <si>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</si>
  <si>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</si>
  <si>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</si>
  <si>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</si>
  <si>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</si>
  <si>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</si>
  <si>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</si>
  <si>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</si>
  <si>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</si>
  <si>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</si>
  <si>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</si>
  <si>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</si>
  <si>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</si>
  <si>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</si>
  <si>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</si>
  <si>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</si>
  <si>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</si>
  <si>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</si>
  <si>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C-310238411-0</t>
  </si>
  <si>
    <t>ZAZDIVKA OTV 1M2 ZDIVO CI MC</t>
  </si>
  <si>
    <t>M3</t>
  </si>
  <si>
    <t>C-340236211-0</t>
  </si>
  <si>
    <t>ZAZDIVKA OTV 0,09M2 PRICEK CI 10CM</t>
  </si>
  <si>
    <t>KS</t>
  </si>
  <si>
    <t>C-340238211-0</t>
  </si>
  <si>
    <t>ZAZDIVKA OTV 1M2 PRICEK CI 10CM</t>
  </si>
  <si>
    <t>M2</t>
  </si>
  <si>
    <t>C-340278235-0</t>
  </si>
  <si>
    <t>C-346244361-0</t>
  </si>
  <si>
    <t>ZAZDIVKA CIHEL RYH/POTR/NIK TL 6,5CM</t>
  </si>
  <si>
    <t>C-346244371-0</t>
  </si>
  <si>
    <t>ZAZDIVKA CIHEL RYH/POTR/NIK TL 14CM</t>
  </si>
  <si>
    <t>SVISLÉ KONSTRUKCE CELKEM</t>
  </si>
  <si>
    <t>oddíl 61</t>
  </si>
  <si>
    <t>Úpravy povrchů vnitřní:</t>
  </si>
  <si>
    <t>C-612404499-0</t>
  </si>
  <si>
    <t>HRUBE ZAPLN RYH STEN ROV MALT S 10CM</t>
  </si>
  <si>
    <t>M</t>
  </si>
  <si>
    <t>C-612403399-0</t>
  </si>
  <si>
    <t>HRUBE ZAPLN RYH STEN ROVNYCH MALTOU</t>
  </si>
  <si>
    <t>C-612402152-0</t>
  </si>
  <si>
    <t>ZAROVNAV PODHOZ POD OMIT STEN VNI MC</t>
  </si>
  <si>
    <t>C-612491118-0</t>
  </si>
  <si>
    <t>NATAZENI LEPIDLA NA VNITRNICH STENACH</t>
  </si>
  <si>
    <t>C-612426531-0</t>
  </si>
  <si>
    <t>OMIT RYH STEN CISTE VAP STUK S 15CM</t>
  </si>
  <si>
    <t>C-612425931-0</t>
  </si>
  <si>
    <t>OMIT VNI OSTENI OKEN/DVERI MVC STUK</t>
  </si>
  <si>
    <t>C-612473202-0</t>
  </si>
  <si>
    <t>OMIT STEN SMS VAPCEM RUCNI STUK 20MM</t>
  </si>
  <si>
    <t>C-612481119-0</t>
  </si>
  <si>
    <t>POTAZ VNI STEN PERLINKA+LEP+PENETR</t>
  </si>
  <si>
    <t>C-612471413-0</t>
  </si>
  <si>
    <t>UPRAVA VNITR STEN AKTIV STUK S DISP</t>
  </si>
  <si>
    <t>ÚPRAVY POVRCHŮ VNITŘNÍ CELKEM</t>
  </si>
  <si>
    <t>oddíl 63</t>
  </si>
  <si>
    <t>Podlahy:</t>
  </si>
  <si>
    <t>C-631313711-0</t>
  </si>
  <si>
    <t>MAZANINA Z BETONU TL 12CM TR C20/25</t>
  </si>
  <si>
    <t>C-631319163-0</t>
  </si>
  <si>
    <t>PRIPL ZA PREHLAZ KONEC UPRAVA TL 12CM</t>
  </si>
  <si>
    <t>C-631319173-0</t>
  </si>
  <si>
    <t>PRIPL ZA STRZENI POVRCHU TL 12CM</t>
  </si>
  <si>
    <t>PODLAHY CELKEM</t>
  </si>
  <si>
    <t>oddíl 64</t>
  </si>
  <si>
    <t>Osazování výplní otvorů:</t>
  </si>
  <si>
    <t>C-642942111-0</t>
  </si>
  <si>
    <t>OSAZ DVER ZARUB OCEL PL OTV DO 2,5M2</t>
  </si>
  <si>
    <t>C-642942811-0</t>
  </si>
  <si>
    <t>OSAZ DVER ZARUB OCEL VCHOD PL -2,5M2</t>
  </si>
  <si>
    <t>C-642942993-0</t>
  </si>
  <si>
    <t>PRIPL ZA ZESIL PROFIL ZARUBNE 100MM</t>
  </si>
  <si>
    <t>H-55331514-1</t>
  </si>
  <si>
    <t>H-61181309-1</t>
  </si>
  <si>
    <t>OSAZOVÁNÍ VÝPLNÍ OTVORŮ CELKEM</t>
  </si>
  <si>
    <t>oddíl 94</t>
  </si>
  <si>
    <t>Lešení a stavební výtahy:</t>
  </si>
  <si>
    <t>C-941942041-0</t>
  </si>
  <si>
    <t>MTZ LESENI LEH RAD NEPR S 1,2M H 10M</t>
  </si>
  <si>
    <t>C-941942291-0</t>
  </si>
  <si>
    <t>PRIPL ZK MESIC POUZ LESENI K POL 2041</t>
  </si>
  <si>
    <t>C-941942841-0</t>
  </si>
  <si>
    <t>DMTZ LESENI LEH RAD NEPR S 1,2M H 10M</t>
  </si>
  <si>
    <t>C-998009101-0</t>
  </si>
  <si>
    <t>PRESUN HMOT LESENI SAMOSTAT BUDOVANE</t>
  </si>
  <si>
    <t>T</t>
  </si>
  <si>
    <t>LEŠENÍ A STAVEBNÍ VÝTAHY CELKEM</t>
  </si>
  <si>
    <t>oddíl 96</t>
  </si>
  <si>
    <t>Bourání konstrukcí:</t>
  </si>
  <si>
    <t>C-968072455-0</t>
  </si>
  <si>
    <t>ODSTR DVERNICH ZARUBNI KOVOVYCH 2M2</t>
  </si>
  <si>
    <t>C-978059531-0</t>
  </si>
  <si>
    <t>ODSEK OBKLADU KERAM VNITRNICH PL 2M2-</t>
  </si>
  <si>
    <t>C-965081713-0</t>
  </si>
  <si>
    <t>BOUR DLAZEB Z DLAZDIC KERAM 1CM 1M2-</t>
  </si>
  <si>
    <t>C-965048130-0</t>
  </si>
  <si>
    <t>CISTENI PO VYBOUR DLAZEB DO 30% TMEL</t>
  </si>
  <si>
    <t>C-962031130-0</t>
  </si>
  <si>
    <t>BOURANI PRICEK Z CIHEL PALEN DO 100MM</t>
  </si>
  <si>
    <t>C-967042911-0</t>
  </si>
  <si>
    <t>ODSEKANI BETONU PODLAH PLOSNE TL 8CM</t>
  </si>
  <si>
    <t>C-967031142-0</t>
  </si>
  <si>
    <t>PRISEKANI OSTENI VE ZDIVU CIH MC</t>
  </si>
  <si>
    <t>C-967031732-0</t>
  </si>
  <si>
    <t>PRISEKANI ZDIVA CI PAL MV,MVC TL 10CM</t>
  </si>
  <si>
    <t>C-977411313-0</t>
  </si>
  <si>
    <t>FREZ DRAZEK 1CM ZDIVO CIHEL HL -4CM</t>
  </si>
  <si>
    <t>C-977411315-0</t>
  </si>
  <si>
    <t>FREZ DRAZEK 1CM ZDIVO CIHEL HL -6CM</t>
  </si>
  <si>
    <t>C-977411317-0</t>
  </si>
  <si>
    <t>FREZ DRAZEK 1CM ZDIVO CIHEL HL -10CM</t>
  </si>
  <si>
    <t>C-979011111-0</t>
  </si>
  <si>
    <t>SVISLA DOPR SUTI+HMOT SHOZ ZA 1.PODL</t>
  </si>
  <si>
    <t>C-979011121-0</t>
  </si>
  <si>
    <t>PRIPL ZKD PODLAZI SVISLE DOPRAVY SHOZ</t>
  </si>
  <si>
    <t>C-979082111-0</t>
  </si>
  <si>
    <t>VNITROSTAV DOPRAVA SUTI A HMOT DO 10M</t>
  </si>
  <si>
    <t>C-979082121-0</t>
  </si>
  <si>
    <t>PRIPL ZKD 5M VNITROSTAV DOPRAVY SUTI</t>
  </si>
  <si>
    <t>C-979081101-0</t>
  </si>
  <si>
    <t>NAKLADKA DO KONTEJN RUCNI STAVEB SUTI</t>
  </si>
  <si>
    <t>C-979081111-0</t>
  </si>
  <si>
    <t>ODVOZ STAVEB SUTI NA SKLADKU DO 1KM</t>
  </si>
  <si>
    <t>C-979081121-0</t>
  </si>
  <si>
    <t>PRIPL ZKD 1KM ODVOZU SUTI NA SKLADKU</t>
  </si>
  <si>
    <t>C-979096212-0</t>
  </si>
  <si>
    <t>VYTRIDENI SUTI S RUCNIM DOTRIDENIM</t>
  </si>
  <si>
    <t>C-979093111-0</t>
  </si>
  <si>
    <t>ULOZENI SUTI BEZ ZHUTNENI</t>
  </si>
  <si>
    <t>C-979081134-0</t>
  </si>
  <si>
    <t>SKLADKOVNE TRIDENA SUT [ZELEZOBETON]</t>
  </si>
  <si>
    <t>C-979081143-0</t>
  </si>
  <si>
    <t>SKLADKOVNE STAVEBNI DREVO,DESKY,OBALY</t>
  </si>
  <si>
    <t>BOURÁNÍ KONSTRUKCÍ CELKEM</t>
  </si>
  <si>
    <t>oddíl 99</t>
  </si>
  <si>
    <t>Přesun hmot:</t>
  </si>
  <si>
    <t>C-999281110-0</t>
  </si>
  <si>
    <t>PRESUN HMOT OPRAVY DO VYSKY 12M</t>
  </si>
  <si>
    <t>PŘESUN HMOT CELKEM</t>
  </si>
  <si>
    <t>PSV:</t>
  </si>
  <si>
    <t>oddíl 711</t>
  </si>
  <si>
    <t>Izolace proti vodě:</t>
  </si>
  <si>
    <t>C-711472053-0</t>
  </si>
  <si>
    <t>VOLNE POLOZ IZOL TLAK SVI FOLIE PE</t>
  </si>
  <si>
    <t>H-28323112-1</t>
  </si>
  <si>
    <t>FOLIE PE OCHRANNA/SEPARACNI TL 0,20MM</t>
  </si>
  <si>
    <t>C-711111003-0</t>
  </si>
  <si>
    <t>ADHEZNI MUSTEK POD VOD IZOL NATERY</t>
  </si>
  <si>
    <t>C-711111211-0</t>
  </si>
  <si>
    <t>STERKOVA IZOLACE PROTI VLHKOSTI VODOR</t>
  </si>
  <si>
    <t>C-711112211-0</t>
  </si>
  <si>
    <t>STERKOVA IZOLACE PROTI VLHKOSTI SVISL</t>
  </si>
  <si>
    <t>C-784471111-0</t>
  </si>
  <si>
    <t>VYBANDAZOVANI SPOJU 10CM MISTN V 3,8M</t>
  </si>
  <si>
    <t>C-998711102-0</t>
  </si>
  <si>
    <t>IZOL VODA PRESUN HMOT VYSKA -12M</t>
  </si>
  <si>
    <t>IZOLACE PROTI VODĚ CELKEM</t>
  </si>
  <si>
    <t>oddíl 713</t>
  </si>
  <si>
    <t>Izolace tepelné:</t>
  </si>
  <si>
    <t>C-713291131-0</t>
  </si>
  <si>
    <t>IZOL PAROTES STROP VRCH NATER+FOLIE</t>
  </si>
  <si>
    <t>H-27244212-1</t>
  </si>
  <si>
    <t>PAROTES PAS Z EPDM FOLIE ME210 150MM</t>
  </si>
  <si>
    <t>C-713111121-0</t>
  </si>
  <si>
    <t>OSAZ IZOL TEPEL STROPU ROVN DRATEM</t>
  </si>
  <si>
    <t>H-63151980-1</t>
  </si>
  <si>
    <t>ROHOZE IZOL MIN VATA WOOLARD TL 10CM</t>
  </si>
  <si>
    <t>C-998713102-0</t>
  </si>
  <si>
    <t>IZOL TEPELNA PRESUN HMOT VYSKA -12M</t>
  </si>
  <si>
    <t>IZOLACE TEPELNÉ CELKEM</t>
  </si>
  <si>
    <t>oddíl 763</t>
  </si>
  <si>
    <t>Dřevostavby a konstrukce sádrokartonové:</t>
  </si>
  <si>
    <t>C-763130815-0</t>
  </si>
  <si>
    <t>DMTZ MONT PODHLEDU SDK/SDV TL 10CM</t>
  </si>
  <si>
    <t>C-763132310-0</t>
  </si>
  <si>
    <t>PODHLEDY SDK D112 12,5 GKBI</t>
  </si>
  <si>
    <t>C-998763102-0</t>
  </si>
  <si>
    <t>DREVOSTAVBY PRESUN HMOT VYSKA -12M</t>
  </si>
  <si>
    <t>DŘEVOSTAVBY A KONSTR. SÁDROKARTONOVÉ CELKEM</t>
  </si>
  <si>
    <t>oddíl 766</t>
  </si>
  <si>
    <t>Konstrukce truhlářské:</t>
  </si>
  <si>
    <t>SADA</t>
  </si>
  <si>
    <t>H-61184111-1</t>
  </si>
  <si>
    <t>DVERE POSUV HLAD PLNE DTDL STD TL 3CM</t>
  </si>
  <si>
    <t>H-61182525-1</t>
  </si>
  <si>
    <t>ZARUBEN OBLOZK POZ 110/125 16-25 DYHA</t>
  </si>
  <si>
    <t>C-766669111-0</t>
  </si>
  <si>
    <t>DOKOVANI DVERNICH ZAVESU 1KR</t>
  </si>
  <si>
    <t>C-766664121-0</t>
  </si>
  <si>
    <t>MTZ DVERE KYVNE OC ZAR 1KR 1,00M</t>
  </si>
  <si>
    <t>H-61165134-1</t>
  </si>
  <si>
    <t>DVERE PROTIPOZAR PLNE DYHA2 90x197 A</t>
  </si>
  <si>
    <t>H-61161790-1</t>
  </si>
  <si>
    <t>DVERE VNITR DYHA DUB 90x197 DP1</t>
  </si>
  <si>
    <t>H-54914115-1</t>
  </si>
  <si>
    <t>KOVANI DVERNI KLIKOVE KOMPLETNI KD5</t>
  </si>
  <si>
    <t>H-54914124-1</t>
  </si>
  <si>
    <t>KOVANI DVERNI BEZPECNOSTNI KOMPL KDB4</t>
  </si>
  <si>
    <t>H-54916152-1</t>
  </si>
  <si>
    <t>KOVANI POSUVNYCH DVERI KOMPL KDP1 3M</t>
  </si>
  <si>
    <t>C-766812215-0</t>
  </si>
  <si>
    <t>SOUB</t>
  </si>
  <si>
    <t>KUCHYNSKA LINKA DREVENA 240CM TYP H</t>
  </si>
  <si>
    <t>C-725399311-0</t>
  </si>
  <si>
    <t>MTZ KUCHYN ODSAVACE PAR VESTAVNEHO</t>
  </si>
  <si>
    <t>C-766829100-0</t>
  </si>
  <si>
    <t>C-766826100-0</t>
  </si>
  <si>
    <t>C-766826200-0</t>
  </si>
  <si>
    <t>H-62471100-1</t>
  </si>
  <si>
    <t>DESKY KOMPAKTNI LAMINAT KRONOART 8MM</t>
  </si>
  <si>
    <t>C-998766102-0</t>
  </si>
  <si>
    <t>KONSTR TRUHLAR PRESUN HMOT VYSKA -12M</t>
  </si>
  <si>
    <t>KONSTRUKCE TRUHLÁŘSKÉ CELKEM</t>
  </si>
  <si>
    <t>oddíl 767</t>
  </si>
  <si>
    <t>Kovové doplňkové konstrukce:</t>
  </si>
  <si>
    <t>C-767645110-0</t>
  </si>
  <si>
    <t>OKOVANI DVERI DO OCEL KONST POSUV 1KR</t>
  </si>
  <si>
    <t>C-767591220-0</t>
  </si>
  <si>
    <t>H-42974325-1</t>
  </si>
  <si>
    <t>DVIRKA VZT PROVEDENI 1 VEL 400x400MM</t>
  </si>
  <si>
    <t>H-59227311-1</t>
  </si>
  <si>
    <t>NASTAVEC REVIZNI K SACHTAM AZX 10-19</t>
  </si>
  <si>
    <t>C-998767102-0</t>
  </si>
  <si>
    <t>KOVOVE D KONST PRESUN HMOT VYSKA -12M</t>
  </si>
  <si>
    <t>KOVOVÉ DOPLŇKOVÉ KONSTRUKCE CELKEM</t>
  </si>
  <si>
    <t>oddíl 771</t>
  </si>
  <si>
    <t>Podlahy z dlaždic:</t>
  </si>
  <si>
    <t>C-771591121-0</t>
  </si>
  <si>
    <t>ADHEZNI MUSTEK POD DLAZBY</t>
  </si>
  <si>
    <t>C-771571481-0</t>
  </si>
  <si>
    <t>LEPENI+SPAR PODLAH KERAM 300x300MM</t>
  </si>
  <si>
    <t>H-59769132-1</t>
  </si>
  <si>
    <t>DLAZ KERAM MRAZUVZD GLAZOV TL 10MM B</t>
  </si>
  <si>
    <t>C-998771102-0</t>
  </si>
  <si>
    <t>DLAZBY PRESUN HMOT VYSKA -12M</t>
  </si>
  <si>
    <t>PODLAHY Z DLAŽDIC CELKEM</t>
  </si>
  <si>
    <t>oddíl 781</t>
  </si>
  <si>
    <t>Obklady:</t>
  </si>
  <si>
    <t>C-781411017-0</t>
  </si>
  <si>
    <t>LEP A SPAR OBKLAD VNI POROVIN 300x200</t>
  </si>
  <si>
    <t>C-781419714-0</t>
  </si>
  <si>
    <t>PRIPL OBKL VNI POROVIN ZA VYROV PODKL</t>
  </si>
  <si>
    <t>H-59766560-1</t>
  </si>
  <si>
    <t>OBKLAD KERAM B BR HL 300x200 OT3 1</t>
  </si>
  <si>
    <t>C-998781102-0</t>
  </si>
  <si>
    <t>OBKLADY PRESUN HMOT VYSKA -12M</t>
  </si>
  <si>
    <t>OBKLADY CELKEM</t>
  </si>
  <si>
    <t>oddíl 783</t>
  </si>
  <si>
    <t>Nátěry:</t>
  </si>
  <si>
    <t>C-783226100-0</t>
  </si>
  <si>
    <t>NATER KDK SYNTETICKY ZAKLADNI</t>
  </si>
  <si>
    <t>C-783225600-0</t>
  </si>
  <si>
    <t>NATER KDK SYNTET 2xEMAIL</t>
  </si>
  <si>
    <t>NÁTĚRY CELKEM</t>
  </si>
  <si>
    <t>oddíl 784</t>
  </si>
  <si>
    <t>Malby:</t>
  </si>
  <si>
    <t>C-784404801-0</t>
  </si>
  <si>
    <t>CHEM ODSTR MALEB MISTNOSTI V 3,8M</t>
  </si>
  <si>
    <t>C-784401801-0</t>
  </si>
  <si>
    <t>OBRUS MALEB MISTNOSTI V 3,8M</t>
  </si>
  <si>
    <t>C-784402801-0</t>
  </si>
  <si>
    <t>OSKRABANI MALEB MISTNOSTI V 3,8M</t>
  </si>
  <si>
    <t>C-784403801-0</t>
  </si>
  <si>
    <t>UMYTI MALEB MISTNOSTI V 3,8M</t>
  </si>
  <si>
    <t>C-784413301-0</t>
  </si>
  <si>
    <t>MALBA 2xPACOK 1xBILENI MISTN V 3,8M</t>
  </si>
  <si>
    <t>C-784455261-0</t>
  </si>
  <si>
    <t>MALBA 1xBILA PROTIPLISN MISTN V 3,8M</t>
  </si>
  <si>
    <t>C-784454371-0</t>
  </si>
  <si>
    <t>MALBA 2xDUFA BILA MISTNOSTI V 3,8M</t>
  </si>
  <si>
    <t>C-784459621-0</t>
  </si>
  <si>
    <t>MALIR TMELENI SPAR/ROHU 2MM MIST 3,8M</t>
  </si>
  <si>
    <t>C-784459115-0</t>
  </si>
  <si>
    <t>MALIR VYROV STERKA MISTN 3,8M 1x -50%</t>
  </si>
  <si>
    <t>C-784459004-0</t>
  </si>
  <si>
    <t>PRIPL ZA PLOCHU DO 10M2 MALIR SMESI</t>
  </si>
  <si>
    <t>C-784472111-0</t>
  </si>
  <si>
    <t>VYBANDAZOVANI SPAR 25CM MISTN V 3,8M</t>
  </si>
  <si>
    <t>C-784452954-0</t>
  </si>
  <si>
    <t>MALBA PRIMAL 2BAR+STROP OBRUS S 3,8M</t>
  </si>
  <si>
    <t>C-784911111-0</t>
  </si>
  <si>
    <t>ZAKRYTI A ODKRYTI PODLAH MISTNOSTI</t>
  </si>
  <si>
    <t>MALBY CELKEM</t>
  </si>
  <si>
    <t>INSTALACE:</t>
  </si>
  <si>
    <t>oddíl 721</t>
  </si>
  <si>
    <t>Kanalizace vnitřní:</t>
  </si>
  <si>
    <t>C-721111122-0</t>
  </si>
  <si>
    <t>C-721110905-0</t>
  </si>
  <si>
    <t>C-721171803-0</t>
  </si>
  <si>
    <t>DMTZ POTRUBI KANAL VNITR PLAST -D 75</t>
  </si>
  <si>
    <t>C-721110802-0</t>
  </si>
  <si>
    <t>DMTZ ODPAD POTRUBI KAMENINOVE -DN 100</t>
  </si>
  <si>
    <t>C-721170963-0</t>
  </si>
  <si>
    <t>C-721174421-0</t>
  </si>
  <si>
    <t>MTZ POTR KANAL VNI VETR PP DN -50</t>
  </si>
  <si>
    <t>C-721174422-0</t>
  </si>
  <si>
    <t>MTZ POTR KANAL VNI VETR PP DN -100</t>
  </si>
  <si>
    <t>C-721174521-0</t>
  </si>
  <si>
    <t>MTZ POTR KANAL VNI PRIPOJ PP DN -50</t>
  </si>
  <si>
    <t>C-721174522-0</t>
  </si>
  <si>
    <t>MTZ POTR KANAL VNI PRIPOJ PP DN -100</t>
  </si>
  <si>
    <t>C-721194105-0</t>
  </si>
  <si>
    <t>VYVEDENI ODPADNICH VYPUSTEK D 50x1,8</t>
  </si>
  <si>
    <t>C-721194107-0</t>
  </si>
  <si>
    <t>VYVEDENI ODPADNICH VYPUSTEK D 75x1,9</t>
  </si>
  <si>
    <t>C-721194109-0</t>
  </si>
  <si>
    <t>VYVEDENI ODPADNICH VYPUSTEK D 110x2,3</t>
  </si>
  <si>
    <t>C-721211205-0</t>
  </si>
  <si>
    <t>VPUST PODLAH KAM KYSVZD CN 13 DN 100</t>
  </si>
  <si>
    <t>C-721300922-0</t>
  </si>
  <si>
    <t>OPR-PROCISTENI POTRUBI LEZATE -DN 300</t>
  </si>
  <si>
    <t>C-721290111-0</t>
  </si>
  <si>
    <t>ZKOUSKA TESN KANAL VODOU DO DN 125</t>
  </si>
  <si>
    <t>C-998721102-0</t>
  </si>
  <si>
    <t>KANALIZACE PRESUN HMOT VYSKA -12M</t>
  </si>
  <si>
    <t>KANALIZACE VNITŘNÍ CELKEM</t>
  </si>
  <si>
    <t>oddíl 722</t>
  </si>
  <si>
    <t>Vodovod vnitřní:</t>
  </si>
  <si>
    <t>C-722130801-0</t>
  </si>
  <si>
    <t>DMTZ VOD POTRUBI OCEL ZAVITOVE -DN 25</t>
  </si>
  <si>
    <t>C-722130802-0</t>
  </si>
  <si>
    <t>DMTZ VOD POTRUBI OCEL ZAVITOVE -DN 40</t>
  </si>
  <si>
    <t>C-722160941-0</t>
  </si>
  <si>
    <t>C-722176212-0</t>
  </si>
  <si>
    <t>MTZ VOD ROZV PLAST SVAR POLYFUZI D 20</t>
  </si>
  <si>
    <t>C-722176213-0</t>
  </si>
  <si>
    <t>MTZ VOD ROZV PLAST SVAR POLYFUZI D 25</t>
  </si>
  <si>
    <t>C-722176272-0</t>
  </si>
  <si>
    <t>MTZ VOD ROZV PLAST MECH SPOJKY D 20</t>
  </si>
  <si>
    <t>C-722176273-0</t>
  </si>
  <si>
    <t>MTZ VOD ROZV PLAST MECH SPOJKY D 25</t>
  </si>
  <si>
    <t>C-722181101-0</t>
  </si>
  <si>
    <t>MTZ OCHR POTRUBI Z NAVLEK TRUB DN 25</t>
  </si>
  <si>
    <t>C-722181104-0</t>
  </si>
  <si>
    <t>MTZ OCHR POTRUBI Z NAVLEK TRUB DN 50</t>
  </si>
  <si>
    <t>C-722220122-0</t>
  </si>
  <si>
    <t>NASTENKA PRO BATERII K 247 DN 20</t>
  </si>
  <si>
    <t>PAR</t>
  </si>
  <si>
    <t>C-722239102-0</t>
  </si>
  <si>
    <t>MTZ VODOVOD ARMATUR 2ZAVITOVYCH DN 20</t>
  </si>
  <si>
    <t>C-722239103-0</t>
  </si>
  <si>
    <t>MTZ VODOVOD ARMATUR 2ZAVITOVYCH DN 25</t>
  </si>
  <si>
    <t>C-722290215-0</t>
  </si>
  <si>
    <t>TLAK ZKOUSKA POTR PRIRUB/HRDL DN 100</t>
  </si>
  <si>
    <t>C-722290234-0</t>
  </si>
  <si>
    <t>PROPLACH A DEZINFEKCE VOD POTR DN 80</t>
  </si>
  <si>
    <t>C-722290822-0</t>
  </si>
  <si>
    <t>VNITROST PREMIST DEMONT VODOV V -12M</t>
  </si>
  <si>
    <t>C-998722102-0</t>
  </si>
  <si>
    <t>VODOVOD PRESUN HMOT VYSKA -12M</t>
  </si>
  <si>
    <t>VODOVOD VNITŘNÍ CELKEM</t>
  </si>
  <si>
    <t>oddíl 725</t>
  </si>
  <si>
    <t>Zařizovací předměty ZTI:</t>
  </si>
  <si>
    <t>C-725110811-0</t>
  </si>
  <si>
    <t>DMTZ KLOZETU SPLACHOVACICH S NADRZI</t>
  </si>
  <si>
    <t>C-725112911-0</t>
  </si>
  <si>
    <t>C-725119305-0</t>
  </si>
  <si>
    <t>MTZ KLOZETU KOMPLETNICH KERAMICKYCH</t>
  </si>
  <si>
    <t>H-55111228-1</t>
  </si>
  <si>
    <t>VENTIL PRIMY PRUCH MOSAZ K-83T DN 20</t>
  </si>
  <si>
    <t>H-55111230-1</t>
  </si>
  <si>
    <t>VENTIL PRIMY PRUCH MOSAZ K-83T DN 25</t>
  </si>
  <si>
    <t>H-55111734-1</t>
  </si>
  <si>
    <t>VENTIL VOD REDUKCNI PN 16 OHRIV DN 20</t>
  </si>
  <si>
    <t>H-55117166-1</t>
  </si>
  <si>
    <t>PRODLOUZENI NATRUB MS K-263 1/2"x25</t>
  </si>
  <si>
    <t>H-55117176-1</t>
  </si>
  <si>
    <t>PRODLOUZENI NATRUB MS K-263 3/4"x30</t>
  </si>
  <si>
    <t>H-55166827-1</t>
  </si>
  <si>
    <t>SEDATKO KLOZETOVE STAND T-3558 BILE</t>
  </si>
  <si>
    <t>H-64238151-1</t>
  </si>
  <si>
    <t>MISA ZACH BILA ORIENT 351 VYBER</t>
  </si>
  <si>
    <t>C-725210821-0</t>
  </si>
  <si>
    <t>DMTZ UMYVADLA BEZ VYTOKOVYCH ARMATUR</t>
  </si>
  <si>
    <t>C-725290811-0</t>
  </si>
  <si>
    <t>DMTZ ZARIZ PREDM KOUPELEN OSTATNICH</t>
  </si>
  <si>
    <t>C-725662810-0</t>
  </si>
  <si>
    <t>DMTZ INFRAZARICE ELEKTRICKEHO</t>
  </si>
  <si>
    <t>C-725820801-0</t>
  </si>
  <si>
    <t>DMTZ BATERIE NASTENNE</t>
  </si>
  <si>
    <t>C-725219401-0</t>
  </si>
  <si>
    <t>MTZ UMYVADLA NA SROUBY DO ZDI</t>
  </si>
  <si>
    <t>C-725219611-0</t>
  </si>
  <si>
    <t>MTZ SLOUPU K UMYVADLU</t>
  </si>
  <si>
    <t>H-64291374-1</t>
  </si>
  <si>
    <t>SLOUP BAR K UMYVAD LYRA 91149 VYBER</t>
  </si>
  <si>
    <t>H-64213581-1</t>
  </si>
  <si>
    <t>UMYVADLO BILE -ZAD STENA 323 VYBER</t>
  </si>
  <si>
    <t>H-55164290-1</t>
  </si>
  <si>
    <t>C-725249101-0</t>
  </si>
  <si>
    <t>C-725299211-0</t>
  </si>
  <si>
    <t>MTZ ZRCADLA STENOVEHO</t>
  </si>
  <si>
    <t>C-725299311-0</t>
  </si>
  <si>
    <t>MTZ KOUPELNOVE GALERIE</t>
  </si>
  <si>
    <t>C-725299411-0</t>
  </si>
  <si>
    <t>MTZ VESAKU NA RUCNIKY</t>
  </si>
  <si>
    <t>C-725299511-0</t>
  </si>
  <si>
    <t>MTZ MYDELNIKU DO ZDI</t>
  </si>
  <si>
    <t>C-725299611-0</t>
  </si>
  <si>
    <t>MTZ DRZAKU NA TOALETNI PAPIR</t>
  </si>
  <si>
    <t>C-725299711-0</t>
  </si>
  <si>
    <t>MTZ ZASOBNIKU NA TOALETNI PAPIR</t>
  </si>
  <si>
    <t>C-725299811-0</t>
  </si>
  <si>
    <t>MTZ SPRCHOVEHO MADLA</t>
  </si>
  <si>
    <t>H-55147053-1</t>
  </si>
  <si>
    <t>MADLO INVALIDNI ROVNE BILE L 60CM</t>
  </si>
  <si>
    <t>H-55147056-1</t>
  </si>
  <si>
    <t>MADLO INVALIDNI ROVNE BILE L 90CM</t>
  </si>
  <si>
    <t>C-725319101-0</t>
  </si>
  <si>
    <t>MTZ DREZU JEDNODUCHEHO</t>
  </si>
  <si>
    <t>H-55231346-1</t>
  </si>
  <si>
    <t>DREZ NEREZ 514 ODKAPNI</t>
  </si>
  <si>
    <t>C-725819402-0</t>
  </si>
  <si>
    <t>MTZ VENTILU ROHOVEHO DN 15 -TRUBICKA</t>
  </si>
  <si>
    <t>H-55145715-1</t>
  </si>
  <si>
    <t>BATERIE UMYVADLOVA STOJANKOVA TYP E</t>
  </si>
  <si>
    <t>H-55145787-1</t>
  </si>
  <si>
    <t>BATERIE SPRCHOVA NASTENNA TYP G</t>
  </si>
  <si>
    <t>H-55145806-1</t>
  </si>
  <si>
    <t>BATERIE DREZOVA STOJANKOVA TYP F</t>
  </si>
  <si>
    <t>H-55147055-1</t>
  </si>
  <si>
    <t>MADLO INVALIDNI ROVNE BILE L 80CM</t>
  </si>
  <si>
    <t>H-55147073-1</t>
  </si>
  <si>
    <t>C-725869101-0</t>
  </si>
  <si>
    <t>MTZ UZAVERKA ZAPACH -D 40 UMYVADLO</t>
  </si>
  <si>
    <t>H-55161311-1</t>
  </si>
  <si>
    <t>UZAVERKA ZAPACH UMYV T-1015 VNI AKV</t>
  </si>
  <si>
    <t>C-725869203-0</t>
  </si>
  <si>
    <t>MTZ UZAVERKA ZAPACH -D 40 DREZ JEDN</t>
  </si>
  <si>
    <t>H-55161108-1</t>
  </si>
  <si>
    <t>UZAVERKA ZAPACH DREZOVA T 706 DN 50</t>
  </si>
  <si>
    <t>C-998725102-0</t>
  </si>
  <si>
    <t>ZARIZ PREDMETY PRESUN HMOT VYSKA -12M</t>
  </si>
  <si>
    <t>ZAŘIZOVACÍ PŘEDMĚTY ZTI CELKEM</t>
  </si>
  <si>
    <t>MONTÁŽNÍ PRÁCE:</t>
  </si>
  <si>
    <t>oddíl M21</t>
  </si>
  <si>
    <t>Montáže silnoproud:</t>
  </si>
  <si>
    <t>M21</t>
  </si>
  <si>
    <t>MONTÁŽE SILNOPROUD CELKEM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</si>
  <si>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</si>
  <si>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</si>
  <si>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</si>
  <si>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</si>
  <si>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</si>
  <si>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</si>
  <si>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vnitřní</t>
  </si>
  <si>
    <t>Podlahy</t>
  </si>
  <si>
    <t>Osazování výplní otvorů</t>
  </si>
  <si>
    <t>Lešení a stavební výtahy</t>
  </si>
  <si>
    <t>Bourání konstrukcí</t>
  </si>
  <si>
    <t>Přesun hmot</t>
  </si>
  <si>
    <t>HSV CELKEM</t>
  </si>
  <si>
    <t>Izolace proti vodě</t>
  </si>
  <si>
    <t>Izolace tepelné</t>
  </si>
  <si>
    <t>Dřevostavby a konstrukce sádrokartonové</t>
  </si>
  <si>
    <t>Konstrukce truhlářské</t>
  </si>
  <si>
    <t>Kovové doplňkové konstrukce</t>
  </si>
  <si>
    <t>Podlahy z dlaždic</t>
  </si>
  <si>
    <t>Obklady</t>
  </si>
  <si>
    <t>Nátěry</t>
  </si>
  <si>
    <t>Malby</t>
  </si>
  <si>
    <t>PSV CELKEM</t>
  </si>
  <si>
    <t>Zdravotně technické instalace</t>
  </si>
  <si>
    <t>INSTALACE CELKEM</t>
  </si>
  <si>
    <t>Montáže silnoproud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</si>
  <si>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</si>
  <si>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</si>
  <si>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</si>
  <si>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</si>
  <si>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</si>
  <si>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</si>
  <si>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</si>
  <si>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</si>
  <si>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</si>
  <si>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2024/I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</si>
  <si>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</si>
  <si>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</si>
  <si>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</si>
  <si>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</si>
  <si>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</si>
  <si>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</si>
  <si>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</si>
  <si>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</si>
  <si>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</si>
  <si>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</si>
  <si>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</si>
  <si>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</si>
  <si>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</si>
  <si>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</si>
  <si>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</si>
  <si>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</si>
  <si>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</si>
  <si>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</si>
  <si>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</si>
  <si>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</si>
  <si>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</si>
  <si>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</si>
  <si>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</si>
  <si>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</si>
  <si>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</si>
  <si>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</si>
  <si>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</si>
  <si>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</si>
  <si>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</si>
  <si>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</si>
  <si>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</si>
  <si>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</si>
  <si>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</si>
  <si>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</si>
  <si>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</si>
  <si>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</si>
  <si>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</si>
  <si>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</si>
  <si>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</si>
  <si>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</si>
  <si>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</si>
  <si>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</si>
  <si>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</si>
  <si>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</si>
  <si>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</si>
  <si>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</si>
  <si>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</si>
  <si>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</si>
  <si>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</si>
  <si>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</si>
  <si>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</si>
  <si>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</si>
  <si>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</si>
  <si>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</si>
  <si>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</si>
  <si>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</si>
  <si>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</si>
  <si>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</si>
  <si>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</si>
  <si>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</si>
  <si>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</si>
  <si>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</si>
  <si>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</si>
  <si>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</si>
  <si>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</si>
  <si>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</si>
  <si>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</si>
  <si>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</si>
  <si>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</si>
  <si>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</si>
  <si>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</si>
  <si>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</si>
  <si>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</si>
  <si>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</si>
  <si>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</si>
  <si>
    <t>Stavba :  - Bytový dům U Nemocnice 425, Kolín</t>
  </si>
  <si>
    <t xml:space="preserve">Objekt : SO-01 - Úprava bytu č.7 </t>
  </si>
  <si>
    <t>Datum zpracování : 25.4.2024</t>
  </si>
  <si>
    <t>Stavba :  -  Bytový dům U Nemocnice 425, Kolín</t>
  </si>
  <si>
    <t xml:space="preserve"> Bytový dům U Nemocnice 425, Kolín</t>
  </si>
  <si>
    <t>25.4.2024</t>
  </si>
  <si>
    <t xml:space="preserve">Úprava bytu č.7 </t>
  </si>
  <si>
    <t xml:space="preserve">Petr Nobilis,Nebovidy </t>
  </si>
  <si>
    <t xml:space="preserve">ve VŘ </t>
  </si>
  <si>
    <t>výměry=</t>
  </si>
  <si>
    <t>m3</t>
  </si>
  <si>
    <t>2*(0,4*0,2*0,15+0,3*0,2*0,1)</t>
  </si>
  <si>
    <t>2+2+2</t>
  </si>
  <si>
    <t>ks</t>
  </si>
  <si>
    <t>m2</t>
  </si>
  <si>
    <t>3*0,3</t>
  </si>
  <si>
    <t>m</t>
  </si>
  <si>
    <t>6*0,25</t>
  </si>
  <si>
    <t>3*5*0,25</t>
  </si>
  <si>
    <t>19,8+16+5</t>
  </si>
  <si>
    <t>ZARUBEN OCEL RAM POZAR 90x197CM</t>
  </si>
  <si>
    <t xml:space="preserve">ZARUBEN OCEL UNIV 1KR ZPK 90x197 CM DO 10CM </t>
  </si>
  <si>
    <t xml:space="preserve">pomocné pracovní pro SDK, elektro, svítidla </t>
  </si>
  <si>
    <t>30,0*2</t>
  </si>
  <si>
    <t>t</t>
  </si>
  <si>
    <t>2,8*1,35+(2,4*4+3,1*2*2)-1,2*2</t>
  </si>
  <si>
    <t>2,0*0,6</t>
  </si>
  <si>
    <t>5,05+1,4</t>
  </si>
  <si>
    <t>ODSEKANI BETONU PODLAH PLOSNE DO TL 8CM</t>
  </si>
  <si>
    <t>10*0,2</t>
  </si>
  <si>
    <t>4,908*9</t>
  </si>
  <si>
    <t>6,24+7,27</t>
  </si>
  <si>
    <t>13,51*1,15</t>
  </si>
  <si>
    <t>2*2,35+2*3,1</t>
  </si>
  <si>
    <t>sprcha 1,0*2,0*2+umyvadlo 2,0*1,5</t>
  </si>
  <si>
    <t>podhledy SDK 7,27</t>
  </si>
  <si>
    <t>7,27*1,1</t>
  </si>
  <si>
    <t>7,5*1,15</t>
  </si>
  <si>
    <t>sada</t>
  </si>
  <si>
    <t xml:space="preserve">obložení otvoru pro křídlo </t>
  </si>
  <si>
    <t>MTZ KUCHYN LINKA DREV NA SOKL ROST -2,4M</t>
  </si>
  <si>
    <t>soub</t>
  </si>
  <si>
    <t xml:space="preserve">MTZ PRACOVNÍ VESTAVENA DESKA LAMIN 35 MM </t>
  </si>
  <si>
    <t>dl. 3,0</t>
  </si>
  <si>
    <t>HORNÍ SKŘÍŇKA VÝKLOPNÁ 500/300/500 MM</t>
  </si>
  <si>
    <t>HORNÍ SKŘÍŇKA VÝKLOPNÁ 600/300/330 MM</t>
  </si>
  <si>
    <t>DESKOVÉ POUZDRO PRO DŘEZ 600/500/200 MM</t>
  </si>
  <si>
    <t>KONZOLY PRO PRACOVNÍ DESKU 500/400 MM</t>
  </si>
  <si>
    <t xml:space="preserve">PRACOVNÍ DESKA DŘEVOTŘÍSKA P2 LAMINÁT VYSOKOTLAK </t>
  </si>
  <si>
    <t xml:space="preserve">KOVÁNÍ KUCHYN LINKY - MADLA A PŘÍSL </t>
  </si>
  <si>
    <t xml:space="preserve">MTZ POZINK MONTÁŽNÍ LIŠTY </t>
  </si>
  <si>
    <t xml:space="preserve">příplatek k ceně </t>
  </si>
  <si>
    <t>MTZ POLICE BOK A ZADNÍ STĚNA DESKA LAMINÁT BARVA DIL</t>
  </si>
  <si>
    <t>MTZ DŘEZ KOMPLETACE VESTAVENA DO DESKY</t>
  </si>
  <si>
    <t>3,0*0,6</t>
  </si>
  <si>
    <t xml:space="preserve">MTZ PODHLED ZDVOJ VZT MRIZ -PROSTUP OTVOR </t>
  </si>
  <si>
    <t xml:space="preserve">pro odvod VZT potrubí </t>
  </si>
  <si>
    <t>2*(2,35*2+3,1*2)-0,9*2</t>
  </si>
  <si>
    <t>19,90*1,15</t>
  </si>
  <si>
    <t>zárubně 3*2,5</t>
  </si>
  <si>
    <t>konzole a kovové prvky KL</t>
  </si>
  <si>
    <t>barevn. mapy v kuchyni 10,0</t>
  </si>
  <si>
    <t>1,5*(2,35*2+3,1*2)+1,5*2,5*2+1,2*2,5*2</t>
  </si>
  <si>
    <t>29,85+10+8</t>
  </si>
  <si>
    <t xml:space="preserve">nerovnosti pod malbou 6,0 m2 </t>
  </si>
  <si>
    <t>MTZ POTRUBI KG PVC INTEG SPOJ DN 125</t>
  </si>
  <si>
    <t>OPR POTR KG PVC-VSAZ ODBOCKY DN 100</t>
  </si>
  <si>
    <t>PŘEPOJ POTRUBI ODP PLAST-PROPOJENI D 75</t>
  </si>
  <si>
    <t>5+2</t>
  </si>
  <si>
    <t>1+3+2+2+3</t>
  </si>
  <si>
    <t>2+1</t>
  </si>
  <si>
    <t>OPR-PROPOJENI POTRUBI PVC DO 16x1,5</t>
  </si>
  <si>
    <t>par</t>
  </si>
  <si>
    <t>12+10</t>
  </si>
  <si>
    <t>DMTZ A ZPET TLAK SPLACHOVACE</t>
  </si>
  <si>
    <t>VPUST KOUPEL/SPRCHOVA PÁS 60 CM TYP 04</t>
  </si>
  <si>
    <t xml:space="preserve">MTZ SPRCHOVE ZASTĚNY </t>
  </si>
  <si>
    <t>kls</t>
  </si>
  <si>
    <t>MADLO SKLOP JEDN BÍLÉ HMOT DO 3kg</t>
  </si>
  <si>
    <t>R-771571489-R</t>
  </si>
  <si>
    <t xml:space="preserve">LEPENI+SPAR SPÁD DNA PODLAH KERAM DO VTOKU 600 MM </t>
  </si>
  <si>
    <t>13,50*1,1+2</t>
  </si>
  <si>
    <t>Rozvaděč Rb</t>
  </si>
  <si>
    <t>Rozvodnice zapuštěná 36 M, IP30,</t>
  </si>
  <si>
    <t>Průzkum trhem</t>
  </si>
  <si>
    <t>Svodič přepětí T2 (C) 4.p</t>
  </si>
  <si>
    <t>Hlavní vypínač 40/3</t>
  </si>
  <si>
    <t>proudový chránič s jističem 10/1N/0,03B</t>
  </si>
  <si>
    <t>proudový chránič s jističem 16/1N/0,03B</t>
  </si>
  <si>
    <t>proudový chránič 40/4/0,03-G</t>
  </si>
  <si>
    <t>Jistič 16/1/B, 10kA</t>
  </si>
  <si>
    <t>materiál rozvaděč  celkem</t>
  </si>
  <si>
    <t>podr. mat.3%</t>
  </si>
  <si>
    <t xml:space="preserve">mezisoučet </t>
  </si>
  <si>
    <t>Materiál rozvaděč celkem</t>
  </si>
  <si>
    <t>montáž rozvaděče Rb</t>
  </si>
  <si>
    <t>montáž vypínače 3p. do 63A</t>
  </si>
  <si>
    <t>Svodič přepětí T2, 4.p</t>
  </si>
  <si>
    <t>Montáž proud. chráničů dvoup.do 25A</t>
  </si>
  <si>
    <t>Montáž proud. chráničů čtyřp..do 63A</t>
  </si>
  <si>
    <t>Montáž jističů jedn. do 25A</t>
  </si>
  <si>
    <t xml:space="preserve">Montáž rozvaděče </t>
  </si>
  <si>
    <t>kontrola stavu rozv. od 10 do 30 přístrojů</t>
  </si>
  <si>
    <t xml:space="preserve">PPV </t>
  </si>
  <si>
    <t>Manipulace 3%</t>
  </si>
  <si>
    <t>Montáž rozvaděče celkem</t>
  </si>
  <si>
    <t>Elektromontážní materiál</t>
  </si>
  <si>
    <t>CYKY-J 3x1,5</t>
  </si>
  <si>
    <t>CYKY-O 3x1,5</t>
  </si>
  <si>
    <t>CYKY-J 3x2,5</t>
  </si>
  <si>
    <t>CYKYJ5x1,5</t>
  </si>
  <si>
    <t>CYKY-J 5x6</t>
  </si>
  <si>
    <t>CYY 2,5</t>
  </si>
  <si>
    <t>CYY 4</t>
  </si>
  <si>
    <t>svorka SZ4</t>
  </si>
  <si>
    <t>průzkum trhu</t>
  </si>
  <si>
    <t>Krabice elektroinstalační KO125+5x svorka VECO6-16</t>
  </si>
  <si>
    <t>Krabice přístrojová odbočná pod omítku d 70</t>
  </si>
  <si>
    <t>Krabice odbočná pod omítku d 70 s víčkem</t>
  </si>
  <si>
    <t>Krabice přístrojová - odbočná do dut. stěn d 70</t>
  </si>
  <si>
    <t>5513AC02357B</t>
  </si>
  <si>
    <t>zásuvka dvojnásobná ABB Tango, pootočená</t>
  </si>
  <si>
    <t>5593AC02357B</t>
  </si>
  <si>
    <t>zásuvka dvojnásobná ABB Tango, pootočená s přep. ochr. Opt</t>
  </si>
  <si>
    <t>zásuvka jednonásobná IP44 Tango</t>
  </si>
  <si>
    <t>5518AA02359B</t>
  </si>
  <si>
    <t>zásuvka jednonásobná  Tango</t>
  </si>
  <si>
    <t>3558AA01340</t>
  </si>
  <si>
    <t>přístroj spínače , ř.1</t>
  </si>
  <si>
    <t>3558AA05340</t>
  </si>
  <si>
    <t>přístroj spínače , ř.5</t>
  </si>
  <si>
    <t>3558AA06340</t>
  </si>
  <si>
    <t>přístroj spínače , ř.6</t>
  </si>
  <si>
    <t>vypínač tango IP44 ř.6</t>
  </si>
  <si>
    <t>3558AA651B</t>
  </si>
  <si>
    <t>kryt spínače jednoduchý</t>
  </si>
  <si>
    <t>3558AA652B</t>
  </si>
  <si>
    <t>kryt spínače dělený</t>
  </si>
  <si>
    <t>3901AB10B</t>
  </si>
  <si>
    <t>rámeček jednonásobný</t>
  </si>
  <si>
    <t>3901AB20B</t>
  </si>
  <si>
    <t>rámeček dvojnásobný</t>
  </si>
  <si>
    <t>kryt zaslepovací 3902AA001B</t>
  </si>
  <si>
    <t>zemnící svorka ZSA16</t>
  </si>
  <si>
    <t>Měděný pásek 0,5m ZS16</t>
  </si>
  <si>
    <t>5011AA00300B</t>
  </si>
  <si>
    <t>kryt zásuvky STA</t>
  </si>
  <si>
    <t>5011A3607</t>
  </si>
  <si>
    <t>zásuvka STA průběžná</t>
  </si>
  <si>
    <t>5014AA100B</t>
  </si>
  <si>
    <t>kryt zásuvky komunikační</t>
  </si>
  <si>
    <t>nosná maska tango</t>
  </si>
  <si>
    <t>konektor RJ 45</t>
  </si>
  <si>
    <t xml:space="preserve">elektroinstalační materiál </t>
  </si>
  <si>
    <t>podružný materiál 5% z nosného mat.</t>
  </si>
  <si>
    <t>elektroinstalační materiál celkem</t>
  </si>
  <si>
    <t>Elektromontáže</t>
  </si>
  <si>
    <t>Montáž rozvodnic do 20kg</t>
  </si>
  <si>
    <t>montáž spínače ř,1</t>
  </si>
  <si>
    <t>montáž spínače ř,5</t>
  </si>
  <si>
    <t>montáž spínače ř,6</t>
  </si>
  <si>
    <t xml:space="preserve">montáž zásuvek </t>
  </si>
  <si>
    <t>montáž zásuvek průběžných dvojí zapojení</t>
  </si>
  <si>
    <t>Montáž kabelů CYKY 3x1,5pod omítkou</t>
  </si>
  <si>
    <t>Montáž kabelů CYKY3x-2,5 pod omítkou</t>
  </si>
  <si>
    <t>Montáž kabelů CYKY5x1,5-2,5 pod omítkou</t>
  </si>
  <si>
    <t>Montáž kabelů CYKY5x6 pod omítkou</t>
  </si>
  <si>
    <t>Izolovaný vodič CY plný - laněný do 6</t>
  </si>
  <si>
    <t>Montáž kabelů sdělovacích a tel. kabelu do 15 žil v bytech</t>
  </si>
  <si>
    <t>Montáž kabelů datových v bytech</t>
  </si>
  <si>
    <t>Ukon. vodičů v rozv. do 2,5</t>
  </si>
  <si>
    <t>Ukon. vodičů v rozv. do 6</t>
  </si>
  <si>
    <t>Montáž krabic zap. kruhových do sádrok.</t>
  </si>
  <si>
    <t xml:space="preserve">Mont. krabic zap. </t>
  </si>
  <si>
    <t>montáž pospojování</t>
  </si>
  <si>
    <t>montáž tel. zásuvky</t>
  </si>
  <si>
    <t>montáž datové zásuvky</t>
  </si>
  <si>
    <t>Elektromontáže celkem</t>
  </si>
  <si>
    <t>Svítidla</t>
  </si>
  <si>
    <t xml:space="preserve">referenční cena </t>
  </si>
  <si>
    <t>ELA   např. Modus BRS3 KO300V1/ND 14W, 1500lm, IP40</t>
  </si>
  <si>
    <t>ELB   např. Modus BRSB3 KO375V2/ND 20W, 2000lm, IP44</t>
  </si>
  <si>
    <t>ELC   např. Modus BRS3 KO480V3/ND 34W, 3900lm, IP40</t>
  </si>
  <si>
    <t>ELD   např. Modus BRS3 KO375V2/ND 27W,2900lm, IP40</t>
  </si>
  <si>
    <t>ELF   např. Modus BRSB3 KO300V0/ND 9W, 900lm, IP44</t>
  </si>
  <si>
    <t>ELE  např. Kanlux Brazos 1xG9, 25W, IP44</t>
  </si>
  <si>
    <t>LED pod kuch. linku např. sestava STOS 14,4W/m denní bílá, 2m</t>
  </si>
  <si>
    <t>25W,G9, 230V</t>
  </si>
  <si>
    <t>Svítidla celkem</t>
  </si>
  <si>
    <t>Svítidla montáž</t>
  </si>
  <si>
    <t>Montáž svítidel přisazených LED</t>
  </si>
  <si>
    <t>Montáž LED svítidel lištových m</t>
  </si>
  <si>
    <t>Montáž  svítidel žárovkových nástěnných</t>
  </si>
  <si>
    <t>Montáž svítidel celkem</t>
  </si>
  <si>
    <t>Ventilátor s doběhem např. VENST 100ST</t>
  </si>
  <si>
    <t>Detektor kouře např. LM-102D</t>
  </si>
  <si>
    <t>Ventilátor a detektory kouře celkem</t>
  </si>
  <si>
    <t>Práce nespecifikované</t>
  </si>
  <si>
    <t>Zapojení detektorů kouře</t>
  </si>
  <si>
    <t>Zapojení ventilátoru</t>
  </si>
  <si>
    <t>zednické přípomoci</t>
  </si>
  <si>
    <t>suob</t>
  </si>
  <si>
    <t>Práce nespecifikované celkem</t>
  </si>
  <si>
    <t>Revize</t>
  </si>
  <si>
    <t>Zkoušky revize</t>
  </si>
  <si>
    <t xml:space="preserve">celkem </t>
  </si>
  <si>
    <t>Rekapitulace</t>
  </si>
  <si>
    <t>Rozvaděče</t>
  </si>
  <si>
    <t>Elektromateriál</t>
  </si>
  <si>
    <t>Montáž svítidel</t>
  </si>
  <si>
    <t>ventilátor + detektory kouře</t>
  </si>
  <si>
    <t>Demontáže</t>
  </si>
  <si>
    <t>Základní rozpočtové náklady celkem (bez DPH) :</t>
  </si>
  <si>
    <t>sítě 6*0,2</t>
  </si>
  <si>
    <t>ostění 2*0,2+1*0,15</t>
  </si>
  <si>
    <t xml:space="preserve">INSTALAČNÍ PŘÍČKA PRICK POROB 75MM </t>
  </si>
  <si>
    <t>2*(6+4)+2*(4+2)</t>
  </si>
  <si>
    <t>8,1*2+2*2</t>
  </si>
  <si>
    <t>příčka ytong 75 mm 8,10*2</t>
  </si>
  <si>
    <t>DOD+ MTŽ HORNÍ SKŘÍŇKA VÝKLOPNÁ 600/300/500 MM</t>
  </si>
  <si>
    <t>R-766821019-R</t>
  </si>
  <si>
    <t>R-766821021-R</t>
  </si>
  <si>
    <t>R-766821023-R</t>
  </si>
  <si>
    <t>R-766821025-R</t>
  </si>
  <si>
    <t>R-766821027-R</t>
  </si>
  <si>
    <t>R-766821029-R</t>
  </si>
  <si>
    <t>R-766821039-R</t>
  </si>
  <si>
    <t>R-766821049-R</t>
  </si>
  <si>
    <t xml:space="preserve">MTZ KL ZA BEZBARIEROVÉ UŽÍVÁNÍ DLE VYHL. 398/2009 Sb. </t>
  </si>
  <si>
    <t>VPUST PODLAHOVA NEREZ LIŠTA 60 CM DN 100</t>
  </si>
  <si>
    <t>H-55243748-R</t>
  </si>
  <si>
    <t xml:space="preserve">3,10*1,40 </t>
  </si>
  <si>
    <t xml:space="preserve">7,27*0,05+ dobetonávky 0,50 </t>
  </si>
  <si>
    <t>7,27*0,05</t>
  </si>
  <si>
    <t>3,0*1,60</t>
  </si>
  <si>
    <t>C-968242919-0</t>
  </si>
  <si>
    <t xml:space="preserve">DEMONTÁŽ PODLAHOVINY PVC 3 MM NA LEP DO SUTI </t>
  </si>
  <si>
    <t>MTZ NOSN KOLEJNIČKA PRO KŘÍDLO POSUV DV KOLEJ+ZAKR</t>
  </si>
  <si>
    <t>R-766660309-R</t>
  </si>
  <si>
    <t>R-766812115-R</t>
  </si>
  <si>
    <t xml:space="preserve">zakázková výroba dl. 3,20 horní skříňky dolní deska bez skříněk a bez spotřebičů </t>
  </si>
  <si>
    <t>H-61522749-R</t>
  </si>
  <si>
    <t>MTZ KUCHYN LINKA DREV SKŘÍNĚ HORNÍ NA STENU DOLNÍ PRACOVNÍ DESKA-2,4M</t>
  </si>
  <si>
    <t>R-767821099-R</t>
  </si>
  <si>
    <t xml:space="preserve">MTZ + DOD PŘECHODOVÉ LIŠTY DLAŽBA-PVC LIŠTA BARVA LAK VRUT </t>
  </si>
  <si>
    <t>R-766821499-R</t>
  </si>
  <si>
    <t xml:space="preserve">DESKA OBKLADOVÁ ZADNÍ STĚNA TL. 5MM  </t>
  </si>
  <si>
    <t>obkladová deska zadní díl 3,0*0,60 m</t>
  </si>
  <si>
    <t>dodávka rozvaděče  Rb bez DPH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</si>
</sst>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00"/>
  </numFmts>
  <fonts count="19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1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4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165" fontId="7" fillId="0" borderId="6" xfId="0" applyNumberFormat="1" applyFont="1" applyBorder="1" applyAlignment="1">
      <alignment vertical="top"/>
    </xf>
    <xf numFmtId="165" fontId="7" fillId="0" borderId="44" xfId="0" applyNumberFormat="1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164" fontId="7" fillId="0" borderId="4" xfId="0" applyNumberFormat="1" applyFont="1" applyBorder="1" applyAlignment="1">
      <alignment vertical="top"/>
    </xf>
    <xf numFmtId="164" fontId="7" fillId="0" borderId="46" xfId="0" applyNumberFormat="1" applyFont="1" applyBorder="1" applyAlignment="1">
      <alignment vertical="top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3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0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0" fillId="0" borderId="72" xfId="0" applyFont="1" applyBorder="1" applyAlignment="1">
      <alignment horizontal="left" vertical="center"/>
    </xf>
    <xf numFmtId="49" fontId="0" fillId="0" borderId="65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4" fontId="0" fillId="0" borderId="76" xfId="0" applyNumberFormat="1" applyFont="1" applyBorder="1" applyAlignment="1">
      <alignment horizontal="right" vertical="center"/>
    </xf>
    <xf numFmtId="0" fontId="0" fillId="0" borderId="67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6" xfId="0" applyFont="1" applyBorder="1" applyAlignment="1">
      <alignment vertical="center"/>
    </xf>
    <xf numFmtId="3" fontId="0" fillId="0" borderId="79" xfId="0" applyNumberFormat="1" applyFont="1" applyBorder="1" applyAlignment="1">
      <alignment horizontal="right" vertical="center"/>
    </xf>
    <xf numFmtId="3" fontId="0" fillId="0" borderId="80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1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10" fillId="0" borderId="0" xfId="0" applyFont="1"/>
    <xf numFmtId="0" fontId="10" fillId="2" borderId="89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10" fillId="2" borderId="60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164" fontId="11" fillId="0" borderId="4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vertical="top"/>
    </xf>
    <xf numFmtId="4" fontId="7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horizontal="left" vertical="top" wrapText="1"/>
    </xf>
    <xf numFmtId="166" fontId="1" fillId="0" borderId="4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1" fillId="0" borderId="4" xfId="0" applyNumberFormat="1" applyFont="1" applyBorder="1" applyAlignment="1">
      <alignment vertical="top"/>
    </xf>
    <xf numFmtId="166" fontId="11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13" fillId="0" borderId="24" xfId="1" applyFont="1" applyBorder="1"/>
    <xf numFmtId="0" fontId="13" fillId="0" borderId="29" xfId="1" applyFont="1" applyBorder="1" applyAlignment="1">
      <alignment horizontal="right" vertical="center"/>
    </xf>
    <xf numFmtId="0" fontId="13" fillId="0" borderId="29" xfId="1" applyFont="1" applyBorder="1" applyAlignment="1">
      <alignment horizontal="left" vertical="center"/>
    </xf>
    <xf numFmtId="0" fontId="13" fillId="0" borderId="29" xfId="1" applyFont="1" applyBorder="1"/>
    <xf numFmtId="0" fontId="13" fillId="0" borderId="27" xfId="1" applyFont="1" applyBorder="1"/>
    <xf numFmtId="0" fontId="13" fillId="0" borderId="42" xfId="1" applyFont="1" applyBorder="1"/>
    <xf numFmtId="0" fontId="13" fillId="0" borderId="32" xfId="1" applyFont="1" applyBorder="1"/>
    <xf numFmtId="0" fontId="13" fillId="0" borderId="1" xfId="1" applyFont="1" applyBorder="1"/>
    <xf numFmtId="0" fontId="13" fillId="0" borderId="43" xfId="1" applyFont="1" applyBorder="1"/>
    <xf numFmtId="0" fontId="14" fillId="0" borderId="6" xfId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center" vertical="center"/>
    </xf>
    <xf numFmtId="165" fontId="14" fillId="0" borderId="6" xfId="1" applyNumberFormat="1" applyFont="1" applyBorder="1" applyAlignment="1">
      <alignment vertical="center"/>
    </xf>
    <xf numFmtId="165" fontId="14" fillId="0" borderId="44" xfId="1" applyNumberFormat="1" applyFont="1" applyBorder="1" applyAlignment="1">
      <alignment vertical="center"/>
    </xf>
    <xf numFmtId="165" fontId="14" fillId="0" borderId="4" xfId="1" applyNumberFormat="1" applyFont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46" xfId="1" applyNumberFormat="1" applyFont="1" applyBorder="1" applyAlignment="1">
      <alignment vertical="center"/>
    </xf>
    <xf numFmtId="0" fontId="14" fillId="0" borderId="4" xfId="1" applyFont="1" applyBorder="1" applyAlignment="1">
      <alignment horizontal="left" vertical="center" wrapText="1"/>
    </xf>
    <xf numFmtId="165" fontId="15" fillId="0" borderId="44" xfId="1" applyNumberFormat="1" applyFont="1" applyBorder="1" applyAlignment="1">
      <alignment vertical="center"/>
    </xf>
    <xf numFmtId="165" fontId="16" fillId="0" borderId="44" xfId="1" applyNumberFormat="1" applyFont="1" applyBorder="1" applyAlignment="1">
      <alignment vertical="center"/>
    </xf>
    <xf numFmtId="0" fontId="16" fillId="0" borderId="4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4" xfId="1" applyNumberFormat="1" applyFont="1" applyBorder="1" applyAlignment="1">
      <alignment horizontal="center" vertical="center"/>
    </xf>
    <xf numFmtId="165" fontId="17" fillId="0" borderId="6" xfId="1" applyNumberFormat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164" fontId="17" fillId="0" borderId="4" xfId="1" applyNumberFormat="1" applyFont="1" applyBorder="1" applyAlignment="1">
      <alignment vertical="center"/>
    </xf>
    <xf numFmtId="164" fontId="17" fillId="0" borderId="46" xfId="1" applyNumberFormat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165" fontId="1" fillId="0" borderId="6" xfId="1" applyNumberFormat="1" applyFont="1" applyBorder="1" applyAlignment="1">
      <alignment vertical="center"/>
    </xf>
    <xf numFmtId="165" fontId="1" fillId="0" borderId="44" xfId="1" applyNumberFormat="1" applyFont="1" applyBorder="1" applyAlignment="1">
      <alignment vertical="center"/>
    </xf>
    <xf numFmtId="165" fontId="1" fillId="0" borderId="4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164" fontId="1" fillId="0" borderId="46" xfId="1" applyNumberFormat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 wrapText="1"/>
    </xf>
    <xf numFmtId="0" fontId="1" fillId="0" borderId="4" xfId="1" applyNumberFormat="1" applyFont="1" applyBorder="1" applyAlignment="1">
      <alignment horizontal="center" vertical="center"/>
    </xf>
    <xf numFmtId="165" fontId="18" fillId="0" borderId="44" xfId="1" applyNumberFormat="1" applyFont="1" applyBorder="1" applyAlignment="1">
      <alignment vertical="center"/>
    </xf>
    <xf numFmtId="0" fontId="1" fillId="0" borderId="6" xfId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left" vertical="center"/>
    </xf>
    <xf numFmtId="0" fontId="13" fillId="2" borderId="50" xfId="1" applyFont="1" applyFill="1" applyBorder="1" applyAlignment="1">
      <alignment horizontal="right" vertical="center"/>
    </xf>
    <xf numFmtId="0" fontId="13" fillId="2" borderId="50" xfId="1" applyFont="1" applyFill="1" applyBorder="1" applyAlignment="1">
      <alignment horizontal="left" vertical="center"/>
    </xf>
    <xf numFmtId="0" fontId="13" fillId="2" borderId="50" xfId="1" applyFont="1" applyFill="1" applyBorder="1"/>
    <xf numFmtId="0" fontId="13" fillId="2" borderId="51" xfId="1" applyFont="1" applyFill="1" applyBorder="1"/>
    <xf numFmtId="165" fontId="13" fillId="2" borderId="52" xfId="1" applyNumberFormat="1" applyFont="1" applyFill="1" applyBorder="1" applyAlignment="1">
      <alignment vertical="center"/>
    </xf>
    <xf numFmtId="0" fontId="13" fillId="2" borderId="53" xfId="1" applyFont="1" applyFill="1" applyBorder="1"/>
    <xf numFmtId="164" fontId="13" fillId="2" borderId="54" xfId="1" applyNumberFormat="1" applyFont="1" applyFill="1" applyBorder="1" applyAlignment="1">
      <alignment vertical="center"/>
    </xf>
    <xf numFmtId="0" fontId="12" fillId="0" borderId="2" xfId="1" applyBorder="1"/>
    <xf numFmtId="0" fontId="13" fillId="2" borderId="58" xfId="1" applyFont="1" applyFill="1" applyBorder="1"/>
    <xf numFmtId="0" fontId="13" fillId="2" borderId="59" xfId="1" applyFont="1" applyFill="1" applyBorder="1"/>
    <xf numFmtId="0" fontId="13" fillId="2" borderId="59" xfId="1" applyFont="1" applyFill="1" applyBorder="1" applyAlignment="1">
      <alignment vertical="center"/>
    </xf>
    <xf numFmtId="165" fontId="13" fillId="2" borderId="59" xfId="1" applyNumberFormat="1" applyFont="1" applyFill="1" applyBorder="1"/>
    <xf numFmtId="0" fontId="15" fillId="0" borderId="4" xfId="1" applyFont="1" applyBorder="1" applyAlignment="1">
      <alignment horizontal="center" vertical="center"/>
    </xf>
    <xf numFmtId="0" fontId="15" fillId="0" borderId="4" xfId="1" applyNumberFormat="1" applyFont="1" applyBorder="1" applyAlignment="1">
      <alignment horizontal="center" vertical="center"/>
    </xf>
    <xf numFmtId="165" fontId="15" fillId="0" borderId="6" xfId="1" applyNumberFormat="1" applyFont="1" applyBorder="1" applyAlignment="1">
      <alignment vertical="center"/>
    </xf>
    <xf numFmtId="165" fontId="15" fillId="0" borderId="4" xfId="1" applyNumberFormat="1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73" xfId="0" applyFont="1" applyBorder="1" applyAlignment="1"/>
    <xf numFmtId="0" fontId="0" fillId="0" borderId="29" xfId="0" applyFont="1" applyBorder="1" applyAlignment="1">
      <alignment vertical="center"/>
    </xf>
    <xf numFmtId="0" fontId="0" fillId="0" borderId="1" xfId="0" applyBorder="1" applyAlignment="1"/>
    <xf numFmtId="0" fontId="0" fillId="0" borderId="55" xfId="0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73" xfId="0" applyBorder="1" applyAlignment="1"/>
    <xf numFmtId="0" fontId="0" fillId="0" borderId="55" xfId="0" applyFont="1" applyBorder="1" applyAlignment="1"/>
    <xf numFmtId="0" fontId="0" fillId="0" borderId="17" xfId="0" applyFont="1" applyBorder="1" applyAlignment="1">
      <alignment vertical="center"/>
    </xf>
    <xf numFmtId="0" fontId="0" fillId="0" borderId="69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0" fontId="0" fillId="0" borderId="59" xfId="0" applyBorder="1" applyAlignment="1"/>
    <xf numFmtId="3" fontId="10" fillId="2" borderId="59" xfId="0" applyNumberFormat="1" applyFont="1" applyFill="1" applyBorder="1" applyAlignment="1">
      <alignment horizontal="right" vertical="center"/>
    </xf>
    <xf numFmtId="0" fontId="0" fillId="0" borderId="66" xfId="0" applyFont="1" applyBorder="1" applyAlignment="1">
      <alignment vertical="center"/>
    </xf>
    <xf numFmtId="0" fontId="0" fillId="0" borderId="67" xfId="0" applyBorder="1" applyAlignment="1"/>
    <xf numFmtId="3" fontId="0" fillId="0" borderId="76" xfId="0" applyNumberFormat="1" applyFont="1" applyBorder="1" applyAlignment="1">
      <alignment horizontal="right" vertical="center"/>
    </xf>
    <xf numFmtId="3" fontId="3" fillId="0" borderId="76" xfId="0" applyNumberFormat="1" applyFont="1" applyBorder="1" applyAlignment="1">
      <alignment horizontal="right" vertical="center"/>
    </xf>
    <xf numFmtId="0" fontId="3" fillId="0" borderId="67" xfId="0" applyFont="1" applyBorder="1" applyAlignment="1"/>
    <xf numFmtId="0" fontId="0" fillId="0" borderId="66" xfId="0" applyFont="1" applyBorder="1" applyAlignment="1"/>
    <xf numFmtId="0" fontId="0" fillId="0" borderId="68" xfId="0" applyBorder="1" applyAlignment="1"/>
    <xf numFmtId="0" fontId="0" fillId="0" borderId="74" xfId="0" applyBorder="1" applyAlignment="1"/>
    <xf numFmtId="0" fontId="3" fillId="0" borderId="66" xfId="0" applyFont="1" applyBorder="1" applyAlignment="1">
      <alignment vertical="center"/>
    </xf>
    <xf numFmtId="3" fontId="3" fillId="0" borderId="76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4" xfId="0" applyBorder="1" applyAlignment="1"/>
    <xf numFmtId="3" fontId="0" fillId="0" borderId="56" xfId="0" applyNumberFormat="1" applyFont="1" applyBorder="1" applyAlignment="1">
      <alignment horizontal="right" vertical="center"/>
    </xf>
    <xf numFmtId="49" fontId="0" fillId="0" borderId="11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0" fillId="0" borderId="13" xfId="0" applyBorder="1" applyAlignment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49" fontId="0" fillId="0" borderId="14" xfId="0" applyNumberFormat="1" applyBorder="1" applyAlignment="1">
      <alignment vertical="center"/>
    </xf>
    <xf numFmtId="0" fontId="0" fillId="0" borderId="15" xfId="0" applyBorder="1" applyAlignment="1"/>
    <xf numFmtId="0" fontId="0" fillId="0" borderId="75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9" fillId="0" borderId="21" xfId="0" applyFont="1" applyBorder="1" applyAlignment="1">
      <alignment horizontal="center" vertical="center"/>
    </xf>
    <xf numFmtId="0" fontId="0" fillId="0" borderId="60" xfId="0" applyBorder="1" applyAlignment="1"/>
    <xf numFmtId="0" fontId="8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3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69" xfId="0" applyFont="1" applyBorder="1" applyAlignment="1"/>
    <xf numFmtId="3" fontId="10" fillId="2" borderId="6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7" xfId="0" applyBorder="1" applyAlignment="1">
      <alignment vertical="center"/>
    </xf>
    <xf numFmtId="0" fontId="0" fillId="0" borderId="74" xfId="0" applyBorder="1" applyAlignment="1">
      <alignment vertical="center"/>
    </xf>
    <xf numFmtId="165" fontId="0" fillId="0" borderId="76" xfId="0" applyNumberFormat="1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4" xfId="0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82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2" xfId="0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0" fillId="0" borderId="84" xfId="0" applyBorder="1" applyAlignment="1"/>
    <xf numFmtId="0" fontId="0" fillId="0" borderId="87" xfId="0" applyBorder="1" applyAlignment="1"/>
    <xf numFmtId="0" fontId="3" fillId="0" borderId="85" xfId="0" applyFont="1" applyBorder="1" applyAlignment="1">
      <alignment horizontal="center" vertical="center"/>
    </xf>
    <xf numFmtId="0" fontId="0" fillId="0" borderId="86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78" xfId="0" applyBorder="1" applyAlignment="1"/>
    <xf numFmtId="0" fontId="0" fillId="0" borderId="55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0" fillId="0" borderId="81" xfId="0" applyBorder="1" applyAlignment="1"/>
    <xf numFmtId="0" fontId="0" fillId="0" borderId="23" xfId="0" applyFont="1" applyBorder="1" applyAlignment="1"/>
    <xf numFmtId="0" fontId="0" fillId="0" borderId="81" xfId="0" applyFont="1" applyBorder="1" applyAlignment="1"/>
    <xf numFmtId="0" fontId="0" fillId="0" borderId="67" xfId="0" applyFont="1" applyBorder="1" applyAlignment="1"/>
    <xf numFmtId="0" fontId="0" fillId="0" borderId="76" xfId="0" applyFont="1" applyBorder="1" applyAlignment="1">
      <alignment vertical="center"/>
    </xf>
    <xf numFmtId="0" fontId="0" fillId="0" borderId="74" xfId="0" applyFont="1" applyBorder="1" applyAlignment="1"/>
    <xf numFmtId="0" fontId="0" fillId="0" borderId="57" xfId="0" applyBorder="1" applyAlignment="1"/>
    <xf numFmtId="0" fontId="0" fillId="0" borderId="25" xfId="0" applyBorder="1" applyAlignment="1">
      <alignment vertical="center"/>
    </xf>
    <xf numFmtId="0" fontId="0" fillId="0" borderId="77" xfId="0" applyBorder="1" applyAlignment="1"/>
    <xf numFmtId="0" fontId="0" fillId="0" borderId="76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75" xfId="0" applyBorder="1" applyAlignment="1">
      <alignment wrapText="1"/>
    </xf>
    <xf numFmtId="0" fontId="0" fillId="0" borderId="29" xfId="0" applyFont="1" applyBorder="1" applyAlignment="1">
      <alignment horizontal="left" vertical="top"/>
    </xf>
    <xf numFmtId="0" fontId="0" fillId="0" borderId="1" xfId="0" applyFont="1" applyBorder="1" applyAlignment="1"/>
    <xf numFmtId="49" fontId="0" fillId="0" borderId="67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34" xfId="0" applyBorder="1" applyAlignment="1">
      <alignment wrapText="1"/>
    </xf>
    <xf numFmtId="49" fontId="0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6" xfId="0" applyFont="1" applyBorder="1" applyAlignment="1">
      <alignment horizontal="left" vertical="top"/>
    </xf>
    <xf numFmtId="0" fontId="0" fillId="0" borderId="66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top"/>
    </xf>
    <xf numFmtId="49" fontId="0" fillId="0" borderId="67" xfId="0" applyNumberFormat="1" applyFont="1" applyBorder="1" applyAlignment="1">
      <alignment horizontal="left" vertical="top" wrapText="1"/>
    </xf>
    <xf numFmtId="0" fontId="0" fillId="0" borderId="67" xfId="0" applyFont="1" applyBorder="1" applyAlignment="1">
      <alignment wrapText="1"/>
    </xf>
    <xf numFmtId="0" fontId="0" fillId="0" borderId="74" xfId="0" applyFont="1" applyBorder="1" applyAlignment="1">
      <alignment wrapText="1"/>
    </xf>
    <xf numFmtId="49" fontId="0" fillId="0" borderId="67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55" xfId="0" applyFont="1" applyBorder="1" applyAlignment="1">
      <alignment wrapText="1"/>
    </xf>
    <xf numFmtId="0" fontId="0" fillId="0" borderId="2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0" borderId="50" xfId="0" applyNumberFormat="1" applyFont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1" xfId="0" applyBorder="1" applyAlignment="1"/>
    <xf numFmtId="0" fontId="1" fillId="0" borderId="56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3" fontId="13" fillId="2" borderId="18" xfId="1" applyNumberFormat="1" applyFont="1" applyFill="1" applyBorder="1" applyAlignment="1">
      <alignment horizontal="right" vertical="center"/>
    </xf>
    <xf numFmtId="3" fontId="13" fillId="2" borderId="60" xfId="1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normální" xfId="0" builtinId="0" customBuiltin="1"/>
    <cellStyle name="normální_Nepoměřice_Elektro_x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M16" sqref="M16"/>
    </sheetView>
  </sheetViews>
  <sheetFormatPr defaultRowHeight="13.2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s="3" customFormat="1" ht="28.5" customHeight="1" thickBot="1">
      <c r="A1" s="244" t="s">
        <v>547</v>
      </c>
      <c r="B1" s="238"/>
      <c r="C1" s="238"/>
      <c r="D1" s="238"/>
      <c r="E1" s="238"/>
      <c r="F1" s="238"/>
      <c r="G1" s="238"/>
    </row>
    <row r="2" spans="1:7" s="3" customFormat="1" ht="13.05" customHeight="1">
      <c r="A2" s="115" t="s">
        <v>544</v>
      </c>
      <c r="B2" s="245" t="s">
        <v>545</v>
      </c>
      <c r="C2" s="246"/>
      <c r="D2" s="247"/>
      <c r="E2" s="245" t="s">
        <v>546</v>
      </c>
      <c r="F2" s="246"/>
      <c r="G2" s="248"/>
    </row>
    <row r="3" spans="1:7" s="3" customFormat="1" ht="13.2" customHeight="1">
      <c r="A3" s="116" t="s">
        <v>484</v>
      </c>
      <c r="B3" s="249" t="s">
        <v>567</v>
      </c>
      <c r="C3" s="250"/>
      <c r="D3" s="251"/>
      <c r="E3" s="252" t="s">
        <v>566</v>
      </c>
      <c r="F3" s="207"/>
      <c r="G3" s="233"/>
    </row>
    <row r="4" spans="1:7" s="3" customFormat="1" ht="13.05" customHeight="1">
      <c r="A4" s="234" t="s">
        <v>548</v>
      </c>
      <c r="B4" s="201"/>
      <c r="C4" s="201"/>
      <c r="D4" s="201"/>
      <c r="E4" s="201"/>
      <c r="F4" s="201"/>
      <c r="G4" s="236"/>
    </row>
    <row r="5" spans="1:7" s="3" customFormat="1" ht="13.05" customHeight="1">
      <c r="A5" s="253" t="s">
        <v>565</v>
      </c>
      <c r="B5" s="207"/>
      <c r="C5" s="207"/>
      <c r="D5" s="207"/>
      <c r="E5" s="207"/>
      <c r="F5" s="207"/>
      <c r="G5" s="233"/>
    </row>
    <row r="6" spans="1:7" s="3" customFormat="1" ht="13.05" customHeight="1">
      <c r="A6" s="234" t="s">
        <v>549</v>
      </c>
      <c r="B6" s="201"/>
      <c r="C6" s="201"/>
      <c r="D6" s="202"/>
      <c r="E6" s="117" t="s">
        <v>550</v>
      </c>
      <c r="F6" s="235"/>
      <c r="G6" s="236"/>
    </row>
    <row r="7" spans="1:7" s="3" customFormat="1" ht="13.05" customHeight="1">
      <c r="A7" s="253" t="s">
        <v>568</v>
      </c>
      <c r="B7" s="207"/>
      <c r="C7" s="207"/>
      <c r="D7" s="208"/>
      <c r="E7" s="109" t="s">
        <v>551</v>
      </c>
      <c r="F7" s="232"/>
      <c r="G7" s="233"/>
    </row>
    <row r="8" spans="1:7" s="3" customFormat="1" ht="13.05" customHeight="1">
      <c r="A8" s="234" t="s">
        <v>552</v>
      </c>
      <c r="B8" s="201"/>
      <c r="C8" s="201"/>
      <c r="D8" s="202"/>
      <c r="E8" s="117" t="s">
        <v>550</v>
      </c>
      <c r="F8" s="235"/>
      <c r="G8" s="236"/>
    </row>
    <row r="9" spans="1:7" s="3" customFormat="1" ht="13.05" customHeight="1">
      <c r="A9" s="231" t="s">
        <v>484</v>
      </c>
      <c r="B9" s="207"/>
      <c r="C9" s="207"/>
      <c r="D9" s="208"/>
      <c r="E9" s="109" t="s">
        <v>551</v>
      </c>
      <c r="F9" s="232"/>
      <c r="G9" s="233"/>
    </row>
    <row r="10" spans="1:7" s="3" customFormat="1" ht="13.05" customHeight="1">
      <c r="A10" s="234" t="s">
        <v>553</v>
      </c>
      <c r="B10" s="201"/>
      <c r="C10" s="201"/>
      <c r="D10" s="202"/>
      <c r="E10" s="117" t="s">
        <v>550</v>
      </c>
      <c r="F10" s="235"/>
      <c r="G10" s="236"/>
    </row>
    <row r="11" spans="1:7" s="3" customFormat="1" ht="13.05" customHeight="1">
      <c r="A11" s="231" t="s">
        <v>484</v>
      </c>
      <c r="B11" s="207"/>
      <c r="C11" s="207"/>
      <c r="D11" s="208"/>
      <c r="E11" s="109" t="s">
        <v>551</v>
      </c>
      <c r="F11" s="232"/>
      <c r="G11" s="233"/>
    </row>
    <row r="12" spans="1:7" s="3" customFormat="1" ht="13.05" customHeight="1">
      <c r="A12" s="234" t="s">
        <v>554</v>
      </c>
      <c r="B12" s="201"/>
      <c r="C12" s="201"/>
      <c r="D12" s="202"/>
      <c r="E12" s="117" t="s">
        <v>550</v>
      </c>
      <c r="F12" s="235"/>
      <c r="G12" s="236"/>
    </row>
    <row r="13" spans="1:7" s="3" customFormat="1" ht="13.05" customHeight="1" thickBot="1">
      <c r="A13" s="237" t="s">
        <v>569</v>
      </c>
      <c r="B13" s="238"/>
      <c r="C13" s="238"/>
      <c r="D13" s="239"/>
      <c r="E13" s="109" t="s">
        <v>551</v>
      </c>
      <c r="F13" s="240"/>
      <c r="G13" s="241"/>
    </row>
    <row r="14" spans="1:7" s="3" customFormat="1" ht="28.5" customHeight="1" thickBot="1">
      <c r="A14" s="242" t="s">
        <v>498</v>
      </c>
      <c r="B14" s="214"/>
      <c r="C14" s="214"/>
      <c r="D14" s="214"/>
      <c r="E14" s="214"/>
      <c r="F14" s="214"/>
      <c r="G14" s="243"/>
    </row>
    <row r="15" spans="1:7" s="3" customFormat="1" ht="13.05" customHeight="1">
      <c r="A15" s="227" t="s">
        <v>499</v>
      </c>
      <c r="B15" s="228"/>
      <c r="C15" s="228"/>
      <c r="D15" s="229"/>
      <c r="E15" s="230">
        <f>'KRYCÍ LIST'!E20</f>
        <v>0</v>
      </c>
      <c r="F15" s="228"/>
      <c r="G15" s="118" t="s">
        <v>540</v>
      </c>
    </row>
    <row r="16" spans="1:7" s="3" customFormat="1" ht="13.05" customHeight="1">
      <c r="A16" s="216" t="s">
        <v>555</v>
      </c>
      <c r="B16" s="217"/>
      <c r="C16" s="217"/>
      <c r="D16" s="223"/>
      <c r="E16" s="218">
        <f>SUM('KRYCÍ LIST'!E21:'KRYCÍ LIST'!E23)</f>
        <v>0</v>
      </c>
      <c r="F16" s="217"/>
      <c r="G16" s="119" t="s">
        <v>540</v>
      </c>
    </row>
    <row r="17" spans="1:7" s="3" customFormat="1" ht="13.05" customHeight="1">
      <c r="A17" s="216" t="s">
        <v>500</v>
      </c>
      <c r="B17" s="217"/>
      <c r="C17" s="217"/>
      <c r="D17" s="223"/>
      <c r="E17" s="218">
        <f>'KRYCÍ LIST'!E25</f>
        <v>0</v>
      </c>
      <c r="F17" s="217"/>
      <c r="G17" s="119" t="s">
        <v>540</v>
      </c>
    </row>
    <row r="18" spans="1:7" s="3" customFormat="1" ht="13.05" customHeight="1">
      <c r="A18" s="216" t="s">
        <v>526</v>
      </c>
      <c r="B18" s="217"/>
      <c r="C18" s="217"/>
      <c r="D18" s="223"/>
      <c r="E18" s="218">
        <f>'KRYCÍ LIST'!E26</f>
        <v>0</v>
      </c>
      <c r="F18" s="217"/>
      <c r="G18" s="119" t="s">
        <v>540</v>
      </c>
    </row>
    <row r="19" spans="1:7" s="3" customFormat="1" ht="13.05" customHeight="1">
      <c r="A19" s="216" t="s">
        <v>527</v>
      </c>
      <c r="B19" s="217"/>
      <c r="C19" s="217"/>
      <c r="D19" s="223"/>
      <c r="E19" s="218">
        <f>'KRYCÍ LIST'!E27</f>
        <v>0</v>
      </c>
      <c r="F19" s="217"/>
      <c r="G19" s="119" t="s">
        <v>540</v>
      </c>
    </row>
    <row r="20" spans="1:7" s="3" customFormat="1" ht="13.05" customHeight="1">
      <c r="A20" s="221"/>
      <c r="B20" s="217"/>
      <c r="C20" s="217"/>
      <c r="D20" s="217"/>
      <c r="E20" s="217"/>
      <c r="F20" s="217"/>
      <c r="G20" s="222"/>
    </row>
    <row r="21" spans="1:7" s="3" customFormat="1" ht="13.05" customHeight="1">
      <c r="A21" s="224" t="s">
        <v>556</v>
      </c>
      <c r="B21" s="217"/>
      <c r="C21" s="217"/>
      <c r="D21" s="223"/>
      <c r="E21" s="225">
        <f>'KRYCÍ LIST'!E28</f>
        <v>0</v>
      </c>
      <c r="F21" s="226"/>
      <c r="G21" s="119" t="s">
        <v>540</v>
      </c>
    </row>
    <row r="22" spans="1:7" s="3" customFormat="1" ht="13.05" customHeight="1">
      <c r="A22" s="221"/>
      <c r="B22" s="217"/>
      <c r="C22" s="217"/>
      <c r="D22" s="217"/>
      <c r="E22" s="217"/>
      <c r="F22" s="217"/>
      <c r="G22" s="222"/>
    </row>
    <row r="23" spans="1:7" s="3" customFormat="1" ht="13.05" customHeight="1">
      <c r="A23" s="216" t="s">
        <v>538</v>
      </c>
      <c r="B23" s="217"/>
      <c r="C23" s="217"/>
      <c r="D23" s="120" t="s">
        <v>557</v>
      </c>
      <c r="E23" s="218">
        <f>'KRYCÍ LIST'!H35</f>
        <v>0</v>
      </c>
      <c r="F23" s="217"/>
      <c r="G23" s="119" t="s">
        <v>540</v>
      </c>
    </row>
    <row r="24" spans="1:7" s="3" customFormat="1" ht="13.05" customHeight="1">
      <c r="A24" s="216" t="s">
        <v>541</v>
      </c>
      <c r="B24" s="217"/>
      <c r="C24" s="217"/>
      <c r="D24" s="120" t="s">
        <v>557</v>
      </c>
      <c r="E24" s="218">
        <f>'KRYCÍ LIST'!H36</f>
        <v>0</v>
      </c>
      <c r="F24" s="217"/>
      <c r="G24" s="119" t="s">
        <v>540</v>
      </c>
    </row>
    <row r="25" spans="1:7" s="3" customFormat="1" ht="13.05" customHeight="1">
      <c r="A25" s="216" t="s">
        <v>538</v>
      </c>
      <c r="B25" s="217"/>
      <c r="C25" s="217"/>
      <c r="D25" s="120" t="s">
        <v>558</v>
      </c>
      <c r="E25" s="219">
        <f>'KRYCÍ LIST'!H37</f>
        <v>0</v>
      </c>
      <c r="F25" s="220"/>
      <c r="G25" s="119" t="s">
        <v>540</v>
      </c>
    </row>
    <row r="26" spans="1:7" s="3" customFormat="1" ht="13.05" customHeight="1" thickBot="1">
      <c r="A26" s="210" t="s">
        <v>541</v>
      </c>
      <c r="B26" s="211"/>
      <c r="C26" s="211"/>
      <c r="D26" s="120" t="s">
        <v>558</v>
      </c>
      <c r="E26" s="212">
        <f>'KRYCÍ LIST'!H38</f>
        <v>0</v>
      </c>
      <c r="F26" s="211"/>
      <c r="G26" s="119" t="s">
        <v>540</v>
      </c>
    </row>
    <row r="27" spans="1:7" s="3" customFormat="1" ht="19.5" customHeight="1" thickBot="1">
      <c r="A27" s="213" t="s">
        <v>559</v>
      </c>
      <c r="B27" s="214"/>
      <c r="C27" s="214"/>
      <c r="D27" s="214"/>
      <c r="E27" s="215">
        <f>SUM(E23:E26)</f>
        <v>0</v>
      </c>
      <c r="F27" s="214"/>
      <c r="G27" s="121" t="s">
        <v>540</v>
      </c>
    </row>
    <row r="29" spans="1:7" s="3" customFormat="1">
      <c r="A29" s="200" t="s">
        <v>490</v>
      </c>
      <c r="B29" s="209"/>
      <c r="D29" s="200" t="s">
        <v>493</v>
      </c>
      <c r="E29" s="201"/>
      <c r="F29" s="201"/>
      <c r="G29" s="202"/>
    </row>
    <row r="30" spans="1:7" s="3" customFormat="1">
      <c r="A30" s="203"/>
      <c r="B30" s="205"/>
      <c r="D30" s="203"/>
      <c r="E30" s="204"/>
      <c r="F30" s="204"/>
      <c r="G30" s="205"/>
    </row>
    <row r="31" spans="1:7">
      <c r="A31" s="206"/>
      <c r="B31" s="205"/>
      <c r="D31" s="206"/>
      <c r="E31" s="204"/>
      <c r="F31" s="204"/>
      <c r="G31" s="205"/>
    </row>
    <row r="32" spans="1:7">
      <c r="A32" s="206"/>
      <c r="B32" s="205"/>
      <c r="D32" s="206"/>
      <c r="E32" s="204"/>
      <c r="F32" s="204"/>
      <c r="G32" s="205"/>
    </row>
    <row r="33" spans="1:7">
      <c r="A33" s="206"/>
      <c r="B33" s="205"/>
      <c r="D33" s="206"/>
      <c r="E33" s="204"/>
      <c r="F33" s="204"/>
      <c r="G33" s="205"/>
    </row>
    <row r="34" spans="1:7">
      <c r="A34" s="206"/>
      <c r="B34" s="205"/>
      <c r="D34" s="206"/>
      <c r="E34" s="204"/>
      <c r="F34" s="204"/>
      <c r="G34" s="205"/>
    </row>
    <row r="35" spans="1:7">
      <c r="A35" s="206"/>
      <c r="B35" s="205"/>
      <c r="D35" s="206"/>
      <c r="E35" s="204"/>
      <c r="F35" s="204"/>
      <c r="G35" s="205"/>
    </row>
    <row r="36" spans="1:7">
      <c r="A36" s="206"/>
      <c r="B36" s="205"/>
      <c r="D36" s="206"/>
      <c r="E36" s="204"/>
      <c r="F36" s="204"/>
      <c r="G36" s="205"/>
    </row>
    <row r="37" spans="1:7">
      <c r="A37" s="206"/>
      <c r="B37" s="205"/>
      <c r="D37" s="206"/>
      <c r="E37" s="204"/>
      <c r="F37" s="204"/>
      <c r="G37" s="205"/>
    </row>
    <row r="38" spans="1:7">
      <c r="A38" s="206"/>
      <c r="B38" s="205"/>
      <c r="D38" s="206"/>
      <c r="E38" s="204"/>
      <c r="F38" s="204"/>
      <c r="G38" s="205"/>
    </row>
    <row r="39" spans="1:7" s="3" customFormat="1">
      <c r="A39" s="198" t="s">
        <v>560</v>
      </c>
      <c r="B39" s="199"/>
      <c r="D39" s="198" t="s">
        <v>560</v>
      </c>
      <c r="E39" s="207"/>
      <c r="F39" s="207"/>
      <c r="G39" s="208"/>
    </row>
    <row r="41" spans="1:7" s="3" customFormat="1">
      <c r="A41" s="200" t="s">
        <v>491</v>
      </c>
      <c r="B41" s="209"/>
      <c r="D41" s="200" t="s">
        <v>497</v>
      </c>
      <c r="E41" s="201"/>
      <c r="F41" s="201"/>
      <c r="G41" s="202"/>
    </row>
    <row r="42" spans="1:7" s="3" customFormat="1">
      <c r="A42" s="203"/>
      <c r="B42" s="205"/>
      <c r="D42" s="203"/>
      <c r="E42" s="204"/>
      <c r="F42" s="204"/>
      <c r="G42" s="205"/>
    </row>
    <row r="43" spans="1:7">
      <c r="A43" s="206"/>
      <c r="B43" s="205"/>
      <c r="D43" s="206"/>
      <c r="E43" s="204"/>
      <c r="F43" s="204"/>
      <c r="G43" s="205"/>
    </row>
    <row r="44" spans="1:7">
      <c r="A44" s="206"/>
      <c r="B44" s="205"/>
      <c r="D44" s="206"/>
      <c r="E44" s="204"/>
      <c r="F44" s="204"/>
      <c r="G44" s="205"/>
    </row>
    <row r="45" spans="1:7">
      <c r="A45" s="206"/>
      <c r="B45" s="205"/>
      <c r="D45" s="206"/>
      <c r="E45" s="204"/>
      <c r="F45" s="204"/>
      <c r="G45" s="205"/>
    </row>
    <row r="46" spans="1:7">
      <c r="A46" s="206"/>
      <c r="B46" s="205"/>
      <c r="D46" s="206"/>
      <c r="E46" s="204"/>
      <c r="F46" s="204"/>
      <c r="G46" s="205"/>
    </row>
    <row r="47" spans="1:7">
      <c r="A47" s="206"/>
      <c r="B47" s="205"/>
      <c r="D47" s="206"/>
      <c r="E47" s="204"/>
      <c r="F47" s="204"/>
      <c r="G47" s="205"/>
    </row>
    <row r="48" spans="1:7">
      <c r="A48" s="206"/>
      <c r="B48" s="205"/>
      <c r="D48" s="206"/>
      <c r="E48" s="204"/>
      <c r="F48" s="204"/>
      <c r="G48" s="205"/>
    </row>
    <row r="49" spans="1:7">
      <c r="A49" s="206"/>
      <c r="B49" s="205"/>
      <c r="D49" s="206"/>
      <c r="E49" s="204"/>
      <c r="F49" s="204"/>
      <c r="G49" s="205"/>
    </row>
    <row r="50" spans="1:7">
      <c r="A50" s="206"/>
      <c r="B50" s="205"/>
      <c r="D50" s="206"/>
      <c r="E50" s="204"/>
      <c r="F50" s="204"/>
      <c r="G50" s="205"/>
    </row>
    <row r="51" spans="1:7" s="3" customFormat="1">
      <c r="A51" s="198" t="s">
        <v>560</v>
      </c>
      <c r="B51" s="199"/>
      <c r="D51" s="198" t="s">
        <v>560</v>
      </c>
      <c r="E51" s="207"/>
      <c r="F51" s="207"/>
      <c r="G51" s="208"/>
    </row>
  </sheetData>
  <mergeCells count="60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3:C23"/>
    <mergeCell ref="E23:F23"/>
    <mergeCell ref="A24:C24"/>
    <mergeCell ref="E24:F24"/>
    <mergeCell ref="A25:C25"/>
    <mergeCell ref="E25:F25"/>
    <mergeCell ref="A26:C26"/>
    <mergeCell ref="E26:F26"/>
    <mergeCell ref="A27:D27"/>
    <mergeCell ref="E27:F27"/>
    <mergeCell ref="A29:B29"/>
    <mergeCell ref="D29:G29"/>
    <mergeCell ref="D30:G38"/>
    <mergeCell ref="D39:G39"/>
    <mergeCell ref="A41:B41"/>
    <mergeCell ref="A42:B50"/>
    <mergeCell ref="A30:B38"/>
    <mergeCell ref="A51:B51"/>
    <mergeCell ref="D41:G41"/>
    <mergeCell ref="D42:G50"/>
    <mergeCell ref="D51:G51"/>
    <mergeCell ref="A39:B39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A4" workbookViewId="0">
      <selection activeCell="K16" sqref="K16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325" t="s">
        <v>478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0.050000000000001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3.05" customHeight="1">
      <c r="A3" s="326" t="s">
        <v>479</v>
      </c>
      <c r="B3" s="246"/>
      <c r="C3" s="246"/>
      <c r="D3" s="247"/>
      <c r="E3" s="327" t="s">
        <v>480</v>
      </c>
      <c r="F3" s="246"/>
      <c r="G3" s="246"/>
      <c r="H3" s="246"/>
      <c r="I3" s="246"/>
      <c r="J3" s="247"/>
      <c r="K3" s="327" t="s">
        <v>481</v>
      </c>
      <c r="L3" s="247"/>
      <c r="M3" s="95" t="s">
        <v>482</v>
      </c>
    </row>
    <row r="4" spans="1:13" ht="13.2" customHeight="1">
      <c r="A4" s="322" t="s">
        <v>483</v>
      </c>
      <c r="B4" s="207"/>
      <c r="C4" s="207"/>
      <c r="D4" s="208"/>
      <c r="E4" s="324" t="s">
        <v>567</v>
      </c>
      <c r="F4" s="250"/>
      <c r="G4" s="250"/>
      <c r="H4" s="250"/>
      <c r="I4" s="250"/>
      <c r="J4" s="251"/>
      <c r="K4" s="323" t="s">
        <v>484</v>
      </c>
      <c r="L4" s="208"/>
      <c r="M4" s="96" t="s">
        <v>485</v>
      </c>
    </row>
    <row r="5" spans="1:13" ht="13.05" customHeight="1">
      <c r="A5" s="320" t="s">
        <v>486</v>
      </c>
      <c r="B5" s="201"/>
      <c r="C5" s="201"/>
      <c r="D5" s="202"/>
      <c r="E5" s="321" t="s">
        <v>487</v>
      </c>
      <c r="F5" s="201"/>
      <c r="G5" s="201"/>
      <c r="H5" s="201"/>
      <c r="I5" s="201"/>
      <c r="J5" s="202"/>
      <c r="K5" s="321" t="s">
        <v>488</v>
      </c>
      <c r="L5" s="202"/>
      <c r="M5" s="97" t="s">
        <v>489</v>
      </c>
    </row>
    <row r="6" spans="1:13" ht="13.2" customHeight="1">
      <c r="A6" s="322" t="s">
        <v>484</v>
      </c>
      <c r="B6" s="207"/>
      <c r="C6" s="207"/>
      <c r="D6" s="208"/>
      <c r="E6" s="324" t="s">
        <v>565</v>
      </c>
      <c r="F6" s="250"/>
      <c r="G6" s="250"/>
      <c r="H6" s="250"/>
      <c r="I6" s="250"/>
      <c r="J6" s="251"/>
      <c r="K6" s="323" t="s">
        <v>484</v>
      </c>
      <c r="L6" s="208"/>
      <c r="M6" s="96" t="s">
        <v>484</v>
      </c>
    </row>
    <row r="7" spans="1:13" s="3" customFormat="1" ht="13.2" customHeight="1">
      <c r="A7" s="311" t="s">
        <v>490</v>
      </c>
      <c r="B7" s="293"/>
      <c r="C7" s="293"/>
      <c r="D7" s="314" t="s">
        <v>484</v>
      </c>
      <c r="E7" s="315"/>
      <c r="F7" s="315"/>
      <c r="G7" s="316"/>
      <c r="H7" s="299" t="s">
        <v>494</v>
      </c>
      <c r="I7" s="293"/>
      <c r="J7" s="293"/>
      <c r="K7" s="293"/>
      <c r="L7" s="293"/>
      <c r="M7" s="98"/>
    </row>
    <row r="8" spans="1:13" s="3" customFormat="1" ht="13.2" customHeight="1">
      <c r="A8" s="311" t="s">
        <v>491</v>
      </c>
      <c r="B8" s="293"/>
      <c r="C8" s="293"/>
      <c r="D8" s="314" t="s">
        <v>484</v>
      </c>
      <c r="E8" s="315"/>
      <c r="F8" s="315"/>
      <c r="G8" s="316"/>
      <c r="H8" s="299" t="s">
        <v>495</v>
      </c>
      <c r="I8" s="293"/>
      <c r="J8" s="293"/>
      <c r="K8" s="293"/>
      <c r="L8" s="293"/>
      <c r="M8" s="99" t="str">
        <f>IF(M7=0,"",E28/M7)</f>
        <v/>
      </c>
    </row>
    <row r="9" spans="1:13" ht="13.05" customHeight="1">
      <c r="A9" s="312" t="s">
        <v>492</v>
      </c>
      <c r="B9" s="217"/>
      <c r="C9" s="217"/>
      <c r="D9" s="317" t="s">
        <v>484</v>
      </c>
      <c r="E9" s="217"/>
      <c r="F9" s="217"/>
      <c r="G9" s="223"/>
      <c r="H9" s="299" t="s">
        <v>496</v>
      </c>
      <c r="I9" s="217"/>
      <c r="J9" s="217"/>
      <c r="K9" s="305" t="s">
        <v>484</v>
      </c>
      <c r="L9" s="217"/>
      <c r="M9" s="222"/>
    </row>
    <row r="10" spans="1:13" s="3" customFormat="1" ht="13.2" customHeight="1">
      <c r="A10" s="313" t="s">
        <v>493</v>
      </c>
      <c r="B10" s="304"/>
      <c r="C10" s="304"/>
      <c r="D10" s="306" t="s">
        <v>484</v>
      </c>
      <c r="E10" s="318"/>
      <c r="F10" s="318"/>
      <c r="G10" s="319"/>
      <c r="H10" s="303" t="s">
        <v>497</v>
      </c>
      <c r="I10" s="304"/>
      <c r="J10" s="306" t="s">
        <v>484</v>
      </c>
      <c r="K10" s="307"/>
      <c r="L10" s="307"/>
      <c r="M10" s="308"/>
    </row>
    <row r="11" spans="1:13" ht="13.8" customHeight="1" thickBot="1">
      <c r="A11" s="300" t="s">
        <v>484</v>
      </c>
      <c r="B11" s="301"/>
      <c r="C11" s="301"/>
      <c r="D11" s="301"/>
      <c r="E11" s="301"/>
      <c r="F11" s="301"/>
      <c r="G11" s="302"/>
      <c r="H11" s="309" t="s">
        <v>484</v>
      </c>
      <c r="I11" s="301"/>
      <c r="J11" s="301"/>
      <c r="K11" s="301"/>
      <c r="L11" s="301"/>
      <c r="M11" s="310"/>
    </row>
    <row r="12" spans="1:13" ht="28.5" customHeight="1" thickBot="1">
      <c r="A12" s="242" t="s">
        <v>498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43"/>
    </row>
    <row r="13" spans="1:13" ht="13.05" customHeight="1">
      <c r="A13" s="289" t="s">
        <v>499</v>
      </c>
      <c r="B13" s="228"/>
      <c r="C13" s="228"/>
      <c r="D13" s="228"/>
      <c r="E13" s="228"/>
      <c r="F13" s="228"/>
      <c r="G13" s="289" t="s">
        <v>500</v>
      </c>
      <c r="H13" s="228"/>
      <c r="I13" s="228"/>
      <c r="J13" s="228"/>
      <c r="K13" s="228"/>
      <c r="L13" s="228"/>
      <c r="M13" s="296"/>
    </row>
    <row r="14" spans="1:13" s="3" customFormat="1" ht="13.05" customHeight="1">
      <c r="A14" s="297"/>
      <c r="B14" s="299" t="s">
        <v>501</v>
      </c>
      <c r="C14" s="293"/>
      <c r="D14" s="295"/>
      <c r="E14" s="218">
        <f>REKAPITULACE!C38</f>
        <v>0</v>
      </c>
      <c r="F14" s="293"/>
      <c r="G14" s="216" t="s">
        <v>516</v>
      </c>
      <c r="H14" s="282"/>
      <c r="I14" s="282"/>
      <c r="J14" s="283"/>
      <c r="K14" s="101"/>
      <c r="L14" s="102" t="s">
        <v>517</v>
      </c>
      <c r="M14" s="106">
        <f>E20*K14/100</f>
        <v>0</v>
      </c>
    </row>
    <row r="15" spans="1:13" s="3" customFormat="1" ht="13.05" customHeight="1">
      <c r="A15" s="298"/>
      <c r="B15" s="299" t="s">
        <v>502</v>
      </c>
      <c r="C15" s="293"/>
      <c r="D15" s="295"/>
      <c r="E15" s="218">
        <f>REKAPITULACE!D38</f>
        <v>0</v>
      </c>
      <c r="F15" s="293"/>
      <c r="G15" s="216" t="s">
        <v>518</v>
      </c>
      <c r="H15" s="282"/>
      <c r="I15" s="282"/>
      <c r="J15" s="283"/>
      <c r="K15" s="101"/>
      <c r="L15" s="102" t="s">
        <v>517</v>
      </c>
      <c r="M15" s="106">
        <f>E20*K15/100</f>
        <v>0</v>
      </c>
    </row>
    <row r="16" spans="1:13" s="3" customFormat="1" ht="13.05" customHeight="1">
      <c r="A16" s="105" t="s">
        <v>503</v>
      </c>
      <c r="B16" s="294" t="s">
        <v>504</v>
      </c>
      <c r="C16" s="293"/>
      <c r="D16" s="295"/>
      <c r="E16" s="218">
        <f>REKAPITULACE!E16</f>
        <v>0</v>
      </c>
      <c r="F16" s="293"/>
      <c r="G16" s="216" t="s">
        <v>519</v>
      </c>
      <c r="H16" s="282"/>
      <c r="I16" s="282"/>
      <c r="J16" s="283"/>
      <c r="K16" s="101">
        <v>1.5</v>
      </c>
      <c r="L16" s="102" t="s">
        <v>517</v>
      </c>
      <c r="M16" s="106">
        <f>E20*K16/100</f>
        <v>0</v>
      </c>
    </row>
    <row r="17" spans="1:13" s="3" customFormat="1" ht="13.05" customHeight="1">
      <c r="A17" s="105" t="s">
        <v>505</v>
      </c>
      <c r="B17" s="294" t="s">
        <v>506</v>
      </c>
      <c r="C17" s="293"/>
      <c r="D17" s="295"/>
      <c r="E17" s="218">
        <f>REKAPITULACE!E28</f>
        <v>0</v>
      </c>
      <c r="F17" s="293"/>
      <c r="G17" s="216" t="s">
        <v>520</v>
      </c>
      <c r="H17" s="282"/>
      <c r="I17" s="282"/>
      <c r="J17" s="283"/>
      <c r="K17" s="101"/>
      <c r="L17" s="102" t="s">
        <v>517</v>
      </c>
      <c r="M17" s="106">
        <f>E20*K17/100</f>
        <v>0</v>
      </c>
    </row>
    <row r="18" spans="1:13" s="3" customFormat="1" ht="13.05" customHeight="1">
      <c r="A18" s="105" t="s">
        <v>507</v>
      </c>
      <c r="B18" s="294" t="s">
        <v>508</v>
      </c>
      <c r="C18" s="293"/>
      <c r="D18" s="295"/>
      <c r="E18" s="218">
        <f>REKAPITULACE!E32</f>
        <v>0</v>
      </c>
      <c r="F18" s="293"/>
      <c r="G18" s="216" t="s">
        <v>521</v>
      </c>
      <c r="H18" s="282"/>
      <c r="I18" s="282"/>
      <c r="J18" s="283"/>
      <c r="K18" s="101">
        <v>3.5</v>
      </c>
      <c r="L18" s="102" t="s">
        <v>517</v>
      </c>
      <c r="M18" s="106">
        <f>E20*K18/100</f>
        <v>0</v>
      </c>
    </row>
    <row r="19" spans="1:13" s="3" customFormat="1" ht="13.05" customHeight="1">
      <c r="A19" s="105" t="s">
        <v>509</v>
      </c>
      <c r="B19" s="294" t="s">
        <v>510</v>
      </c>
      <c r="C19" s="293"/>
      <c r="D19" s="295"/>
      <c r="E19" s="218">
        <f>REKAPITULACE!E36</f>
        <v>0</v>
      </c>
      <c r="F19" s="293"/>
      <c r="G19" s="216" t="s">
        <v>522</v>
      </c>
      <c r="H19" s="282"/>
      <c r="I19" s="282"/>
      <c r="J19" s="283"/>
      <c r="K19" s="101">
        <v>1.4</v>
      </c>
      <c r="L19" s="102" t="s">
        <v>517</v>
      </c>
      <c r="M19" s="106">
        <f>E20*K19/100</f>
        <v>0</v>
      </c>
    </row>
    <row r="20" spans="1:13" s="3" customFormat="1" ht="13.05" customHeight="1">
      <c r="A20" s="216" t="s">
        <v>511</v>
      </c>
      <c r="B20" s="282"/>
      <c r="C20" s="282"/>
      <c r="D20" s="283"/>
      <c r="E20" s="218">
        <f>SUM(E16:E19)</f>
        <v>0</v>
      </c>
      <c r="F20" s="293"/>
      <c r="G20" s="216" t="s">
        <v>523</v>
      </c>
      <c r="H20" s="282"/>
      <c r="I20" s="282"/>
      <c r="J20" s="283"/>
      <c r="K20" s="101">
        <v>1.6</v>
      </c>
      <c r="L20" s="102" t="s">
        <v>517</v>
      </c>
      <c r="M20" s="106">
        <f>E20*K20/100</f>
        <v>0</v>
      </c>
    </row>
    <row r="21" spans="1:13" s="3" customFormat="1" ht="13.05" customHeight="1">
      <c r="A21" s="216" t="s">
        <v>512</v>
      </c>
      <c r="B21" s="282"/>
      <c r="C21" s="282"/>
      <c r="D21" s="283"/>
      <c r="E21" s="218">
        <v>0</v>
      </c>
      <c r="F21" s="293"/>
      <c r="G21" s="216" t="s">
        <v>524</v>
      </c>
      <c r="H21" s="282"/>
      <c r="I21" s="282"/>
      <c r="J21" s="283"/>
      <c r="K21" s="101"/>
      <c r="L21" s="102" t="s">
        <v>517</v>
      </c>
      <c r="M21" s="106">
        <f>E20*K21/100</f>
        <v>0</v>
      </c>
    </row>
    <row r="22" spans="1:13" s="3" customFormat="1" ht="13.05" customHeight="1">
      <c r="A22" s="216" t="s">
        <v>513</v>
      </c>
      <c r="B22" s="282"/>
      <c r="C22" s="282"/>
      <c r="D22" s="283"/>
      <c r="E22" s="218">
        <v>0</v>
      </c>
      <c r="F22" s="293"/>
      <c r="G22" s="216" t="s">
        <v>525</v>
      </c>
      <c r="H22" s="282"/>
      <c r="I22" s="282"/>
      <c r="J22" s="283"/>
      <c r="K22" s="101"/>
      <c r="L22" s="102" t="s">
        <v>517</v>
      </c>
      <c r="M22" s="106">
        <f>E20*K22/100</f>
        <v>0</v>
      </c>
    </row>
    <row r="23" spans="1:13" s="3" customFormat="1" ht="13.05" customHeight="1" thickBot="1">
      <c r="A23" s="216" t="s">
        <v>514</v>
      </c>
      <c r="B23" s="282"/>
      <c r="C23" s="282"/>
      <c r="D23" s="283"/>
      <c r="E23" s="218">
        <v>0</v>
      </c>
      <c r="F23" s="293"/>
      <c r="G23" s="234"/>
      <c r="H23" s="235"/>
      <c r="I23" s="235"/>
      <c r="J23" s="281"/>
      <c r="K23" s="103"/>
      <c r="L23" s="104" t="s">
        <v>517</v>
      </c>
      <c r="M23" s="107">
        <f>E20*K23/100</f>
        <v>0</v>
      </c>
    </row>
    <row r="24" spans="1:13" s="3" customFormat="1" ht="13.05" customHeight="1">
      <c r="A24" s="216" t="s">
        <v>515</v>
      </c>
      <c r="B24" s="282"/>
      <c r="C24" s="282"/>
      <c r="D24" s="282"/>
      <c r="E24" s="218">
        <f>SUM(E20:E23)</f>
        <v>0</v>
      </c>
      <c r="F24" s="293"/>
      <c r="G24" s="289" t="s">
        <v>526</v>
      </c>
      <c r="H24" s="228"/>
      <c r="I24" s="228"/>
      <c r="J24" s="228"/>
      <c r="K24" s="228"/>
      <c r="L24" s="228"/>
      <c r="M24" s="290"/>
    </row>
    <row r="25" spans="1:13" s="3" customFormat="1" ht="13.05" customHeight="1">
      <c r="A25" s="216" t="s">
        <v>528</v>
      </c>
      <c r="B25" s="282"/>
      <c r="C25" s="282"/>
      <c r="D25" s="283"/>
      <c r="E25" s="218">
        <f>SUM(M14:M23)</f>
        <v>0</v>
      </c>
      <c r="F25" s="217"/>
      <c r="G25" s="216"/>
      <c r="H25" s="282"/>
      <c r="I25" s="282"/>
      <c r="J25" s="283"/>
      <c r="K25" s="101"/>
      <c r="L25" s="102" t="s">
        <v>517</v>
      </c>
      <c r="M25" s="106">
        <f>E20*K25/100</f>
        <v>0</v>
      </c>
    </row>
    <row r="26" spans="1:13" s="3" customFormat="1" ht="13.05" customHeight="1" thickBot="1">
      <c r="A26" s="216" t="s">
        <v>529</v>
      </c>
      <c r="B26" s="282"/>
      <c r="C26" s="282"/>
      <c r="D26" s="283"/>
      <c r="E26" s="218">
        <f>SUM(M25:M26)</f>
        <v>0</v>
      </c>
      <c r="F26" s="217"/>
      <c r="G26" s="234"/>
      <c r="H26" s="235"/>
      <c r="I26" s="235"/>
      <c r="J26" s="281"/>
      <c r="K26" s="103"/>
      <c r="L26" s="104" t="s">
        <v>517</v>
      </c>
      <c r="M26" s="107">
        <f>E20*K26/100</f>
        <v>0</v>
      </c>
    </row>
    <row r="27" spans="1:13" s="3" customFormat="1" ht="13.05" customHeight="1" thickBot="1">
      <c r="A27" s="234" t="s">
        <v>530</v>
      </c>
      <c r="B27" s="235"/>
      <c r="C27" s="235"/>
      <c r="D27" s="281"/>
      <c r="E27" s="284">
        <f>SUM(M28:M28)</f>
        <v>0</v>
      </c>
      <c r="F27" s="201"/>
      <c r="G27" s="289" t="s">
        <v>527</v>
      </c>
      <c r="H27" s="291"/>
      <c r="I27" s="291"/>
      <c r="J27" s="291"/>
      <c r="K27" s="291"/>
      <c r="L27" s="291"/>
      <c r="M27" s="292"/>
    </row>
    <row r="28" spans="1:13" s="3" customFormat="1" ht="13.05" customHeight="1" thickBot="1">
      <c r="A28" s="285" t="s">
        <v>531</v>
      </c>
      <c r="B28" s="286"/>
      <c r="C28" s="286"/>
      <c r="D28" s="287"/>
      <c r="E28" s="288">
        <f>SUM(E24:E27)</f>
        <v>0</v>
      </c>
      <c r="F28" s="246"/>
      <c r="G28" s="234"/>
      <c r="H28" s="235"/>
      <c r="I28" s="235"/>
      <c r="J28" s="281"/>
      <c r="K28" s="103"/>
      <c r="L28" s="104" t="s">
        <v>517</v>
      </c>
      <c r="M28" s="107">
        <f>E20*K28/100</f>
        <v>0</v>
      </c>
    </row>
    <row r="29" spans="1:13" s="4" customFormat="1" ht="13.05" customHeight="1">
      <c r="A29" s="274" t="s">
        <v>532</v>
      </c>
      <c r="B29" s="275"/>
      <c r="C29" s="275"/>
      <c r="D29" s="276"/>
      <c r="E29" s="277" t="s">
        <v>533</v>
      </c>
      <c r="F29" s="275"/>
      <c r="G29" s="276"/>
      <c r="H29" s="277" t="s">
        <v>534</v>
      </c>
      <c r="I29" s="275"/>
      <c r="J29" s="275"/>
      <c r="K29" s="275"/>
      <c r="L29" s="275"/>
      <c r="M29" s="278"/>
    </row>
    <row r="30" spans="1:13" s="3" customFormat="1" ht="13.05" customHeight="1">
      <c r="A30" s="279" t="s">
        <v>484</v>
      </c>
      <c r="B30" s="201"/>
      <c r="C30" s="201"/>
      <c r="D30" s="202"/>
      <c r="E30" s="108" t="s">
        <v>535</v>
      </c>
      <c r="F30" s="235"/>
      <c r="G30" s="202"/>
      <c r="H30" s="108" t="s">
        <v>535</v>
      </c>
      <c r="I30" s="235"/>
      <c r="J30" s="201"/>
      <c r="K30" s="201"/>
      <c r="L30" s="201"/>
      <c r="M30" s="280"/>
    </row>
    <row r="31" spans="1:13" s="3" customFormat="1" ht="13.05" customHeight="1">
      <c r="A31" s="265" t="s">
        <v>536</v>
      </c>
      <c r="B31" s="204"/>
      <c r="C31" s="266">
        <v>45772</v>
      </c>
      <c r="D31" s="205"/>
      <c r="E31" s="108" t="s">
        <v>536</v>
      </c>
      <c r="F31" s="257"/>
      <c r="G31" s="205"/>
      <c r="H31" s="108" t="s">
        <v>536</v>
      </c>
      <c r="I31" s="257"/>
      <c r="J31" s="204"/>
      <c r="K31" s="204"/>
      <c r="L31" s="204"/>
      <c r="M31" s="267"/>
    </row>
    <row r="32" spans="1:13" s="3" customFormat="1" ht="13.05" customHeight="1">
      <c r="A32" s="265"/>
      <c r="B32" s="204"/>
      <c r="C32" s="204"/>
      <c r="D32" s="205"/>
      <c r="E32" s="271" t="s">
        <v>537</v>
      </c>
      <c r="F32" s="204"/>
      <c r="G32" s="205"/>
      <c r="H32" s="271" t="s">
        <v>537</v>
      </c>
      <c r="I32" s="204"/>
      <c r="J32" s="204"/>
      <c r="K32" s="204"/>
      <c r="L32" s="204"/>
      <c r="M32" s="267"/>
    </row>
    <row r="33" spans="1:13">
      <c r="A33" s="268"/>
      <c r="B33" s="269"/>
      <c r="C33" s="269"/>
      <c r="D33" s="270"/>
      <c r="E33" s="272"/>
      <c r="F33" s="269"/>
      <c r="G33" s="270"/>
      <c r="H33" s="272"/>
      <c r="I33" s="269"/>
      <c r="J33" s="269"/>
      <c r="K33" s="269"/>
      <c r="L33" s="269"/>
      <c r="M33" s="273"/>
    </row>
    <row r="34" spans="1:13" s="3" customFormat="1" ht="56.25" customHeight="1" thickBot="1">
      <c r="A34" s="268"/>
      <c r="B34" s="269"/>
      <c r="C34" s="269"/>
      <c r="D34" s="270"/>
      <c r="E34" s="272"/>
      <c r="F34" s="269"/>
      <c r="G34" s="270"/>
      <c r="H34" s="272"/>
      <c r="I34" s="269"/>
      <c r="J34" s="269"/>
      <c r="K34" s="269"/>
      <c r="L34" s="269"/>
      <c r="M34" s="273"/>
    </row>
    <row r="35" spans="1:13" s="3" customFormat="1" ht="13.05" customHeight="1">
      <c r="A35" s="227" t="s">
        <v>538</v>
      </c>
      <c r="B35" s="262"/>
      <c r="C35" s="262"/>
      <c r="D35" s="263"/>
      <c r="E35" s="264">
        <v>21</v>
      </c>
      <c r="F35" s="228"/>
      <c r="G35" s="110" t="s">
        <v>539</v>
      </c>
      <c r="H35" s="230">
        <f>E28-H37</f>
        <v>0</v>
      </c>
      <c r="I35" s="228"/>
      <c r="J35" s="228"/>
      <c r="K35" s="228"/>
      <c r="L35" s="228"/>
      <c r="M35" s="111" t="s">
        <v>540</v>
      </c>
    </row>
    <row r="36" spans="1:13" s="3" customFormat="1" ht="13.05" customHeight="1">
      <c r="A36" s="216" t="s">
        <v>541</v>
      </c>
      <c r="B36" s="258"/>
      <c r="C36" s="258"/>
      <c r="D36" s="259"/>
      <c r="E36" s="260">
        <v>21</v>
      </c>
      <c r="F36" s="217"/>
      <c r="G36" s="100" t="s">
        <v>539</v>
      </c>
      <c r="H36" s="218">
        <f>H35*E36/100</f>
        <v>0</v>
      </c>
      <c r="I36" s="217"/>
      <c r="J36" s="217"/>
      <c r="K36" s="217"/>
      <c r="L36" s="217"/>
      <c r="M36" s="112" t="s">
        <v>540</v>
      </c>
    </row>
    <row r="37" spans="1:13" s="3" customFormat="1" ht="13.05" customHeight="1">
      <c r="A37" s="216" t="s">
        <v>538</v>
      </c>
      <c r="B37" s="258"/>
      <c r="C37" s="258"/>
      <c r="D37" s="259"/>
      <c r="E37" s="260">
        <v>12</v>
      </c>
      <c r="F37" s="217"/>
      <c r="G37" s="100" t="s">
        <v>539</v>
      </c>
      <c r="H37" s="218">
        <f>E28</f>
        <v>0</v>
      </c>
      <c r="I37" s="261"/>
      <c r="J37" s="261"/>
      <c r="K37" s="261"/>
      <c r="L37" s="261"/>
      <c r="M37" s="112" t="s">
        <v>540</v>
      </c>
    </row>
    <row r="38" spans="1:13" s="3" customFormat="1" ht="13.05" customHeight="1">
      <c r="A38" s="216" t="s">
        <v>541</v>
      </c>
      <c r="B38" s="258"/>
      <c r="C38" s="258"/>
      <c r="D38" s="259"/>
      <c r="E38" s="260">
        <v>12</v>
      </c>
      <c r="F38" s="217"/>
      <c r="G38" s="100" t="s">
        <v>539</v>
      </c>
      <c r="H38" s="218">
        <f>H37*E38/100</f>
        <v>0</v>
      </c>
      <c r="I38" s="217"/>
      <c r="J38" s="217"/>
      <c r="K38" s="217"/>
      <c r="L38" s="217"/>
      <c r="M38" s="112" t="s">
        <v>540</v>
      </c>
    </row>
    <row r="39" spans="1:13" s="113" customFormat="1" ht="19.5" customHeight="1" thickBot="1">
      <c r="A39" s="254" t="s">
        <v>542</v>
      </c>
      <c r="B39" s="255"/>
      <c r="C39" s="255"/>
      <c r="D39" s="255"/>
      <c r="E39" s="255"/>
      <c r="F39" s="255"/>
      <c r="G39" s="255"/>
      <c r="H39" s="256">
        <f>SUM(H35:H38)</f>
        <v>0</v>
      </c>
      <c r="I39" s="211"/>
      <c r="J39" s="211"/>
      <c r="K39" s="211"/>
      <c r="L39" s="211"/>
      <c r="M39" s="114" t="s">
        <v>540</v>
      </c>
    </row>
    <row r="40" spans="1:13" s="3" customFormat="1" ht="13.05" customHeight="1"/>
    <row r="41" spans="1:13" s="3" customFormat="1" ht="13.05" customHeight="1">
      <c r="A41" s="257" t="s">
        <v>543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</row>
  </sheetData>
  <mergeCells count="110"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38" sqref="E38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333" t="s">
        <v>564</v>
      </c>
      <c r="B1" s="333"/>
      <c r="C1" s="333"/>
      <c r="D1" s="333" t="s">
        <v>0</v>
      </c>
      <c r="E1" s="333"/>
    </row>
    <row r="2" spans="1:5" s="2" customFormat="1" ht="9.6">
      <c r="A2" s="333" t="s">
        <v>562</v>
      </c>
      <c r="B2" s="333"/>
      <c r="C2" s="333"/>
      <c r="D2" s="333" t="s">
        <v>563</v>
      </c>
      <c r="E2" s="333"/>
    </row>
    <row r="3" spans="1:5" s="1" customFormat="1" ht="9.6"/>
    <row r="4" spans="1:5" s="4" customFormat="1">
      <c r="A4" s="334" t="s">
        <v>450</v>
      </c>
      <c r="B4" s="204"/>
      <c r="C4" s="204"/>
      <c r="D4" s="204"/>
      <c r="E4" s="204"/>
    </row>
    <row r="5" spans="1:5" s="1" customFormat="1" ht="10.199999999999999" thickBot="1"/>
    <row r="6" spans="1:5" s="1" customFormat="1" ht="9.75" customHeight="1">
      <c r="A6" s="328" t="s">
        <v>451</v>
      </c>
      <c r="B6" s="330" t="s">
        <v>452</v>
      </c>
      <c r="C6" s="332" t="s">
        <v>453</v>
      </c>
      <c r="D6" s="228"/>
      <c r="E6" s="296"/>
    </row>
    <row r="7" spans="1:5" s="1" customFormat="1" ht="9.75" customHeight="1" thickBot="1">
      <c r="A7" s="329"/>
      <c r="B7" s="331"/>
      <c r="C7" s="73" t="s">
        <v>15</v>
      </c>
      <c r="D7" s="74" t="s">
        <v>20</v>
      </c>
      <c r="E7" s="75" t="s">
        <v>454</v>
      </c>
    </row>
    <row r="8" spans="1:5" s="17" customFormat="1" ht="10.199999999999999">
      <c r="A8" s="76"/>
      <c r="B8" s="79" t="s">
        <v>26</v>
      </c>
      <c r="C8" s="77"/>
      <c r="D8" s="77"/>
      <c r="E8" s="78"/>
    </row>
    <row r="9" spans="1:5" s="17" customFormat="1" ht="10.199999999999999">
      <c r="A9" s="80">
        <v>3</v>
      </c>
      <c r="B9" s="30" t="s">
        <v>455</v>
      </c>
      <c r="C9" s="81">
        <f>ROZPOČET!G24</f>
        <v>0</v>
      </c>
      <c r="D9" s="81">
        <f>ROZPOČET!I24</f>
        <v>0</v>
      </c>
      <c r="E9" s="82">
        <f t="shared" ref="E9:E15" si="0">C9+D9</f>
        <v>0</v>
      </c>
    </row>
    <row r="10" spans="1:5" s="17" customFormat="1" ht="10.199999999999999">
      <c r="A10" s="83">
        <v>61</v>
      </c>
      <c r="B10" s="84" t="s">
        <v>456</v>
      </c>
      <c r="C10" s="85">
        <f>ROZPOČET!G44</f>
        <v>0</v>
      </c>
      <c r="D10" s="85">
        <f>ROZPOČET!I44</f>
        <v>0</v>
      </c>
      <c r="E10" s="86">
        <f t="shared" si="0"/>
        <v>0</v>
      </c>
    </row>
    <row r="11" spans="1:5" s="17" customFormat="1" ht="10.199999999999999">
      <c r="A11" s="83">
        <v>63</v>
      </c>
      <c r="B11" s="84" t="s">
        <v>457</v>
      </c>
      <c r="C11" s="85">
        <f>ROZPOČET!G52</f>
        <v>0</v>
      </c>
      <c r="D11" s="85">
        <f>ROZPOČET!I52</f>
        <v>0</v>
      </c>
      <c r="E11" s="86">
        <f t="shared" si="0"/>
        <v>0</v>
      </c>
    </row>
    <row r="12" spans="1:5" s="17" customFormat="1" ht="10.199999999999999">
      <c r="A12" s="83">
        <v>64</v>
      </c>
      <c r="B12" s="84" t="s">
        <v>458</v>
      </c>
      <c r="C12" s="85">
        <f>ROZPOČET!G64</f>
        <v>0</v>
      </c>
      <c r="D12" s="85">
        <f>ROZPOČET!I64</f>
        <v>0</v>
      </c>
      <c r="E12" s="86">
        <f t="shared" si="0"/>
        <v>0</v>
      </c>
    </row>
    <row r="13" spans="1:5" s="17" customFormat="1" ht="10.199999999999999">
      <c r="A13" s="83">
        <v>94</v>
      </c>
      <c r="B13" s="84" t="s">
        <v>459</v>
      </c>
      <c r="C13" s="85">
        <f>ROZPOČET!G74</f>
        <v>0</v>
      </c>
      <c r="D13" s="85">
        <f>ROZPOČET!I74</f>
        <v>0</v>
      </c>
      <c r="E13" s="86">
        <f t="shared" si="0"/>
        <v>0</v>
      </c>
    </row>
    <row r="14" spans="1:5" s="17" customFormat="1" ht="10.199999999999999">
      <c r="A14" s="83">
        <v>96</v>
      </c>
      <c r="B14" s="84" t="s">
        <v>460</v>
      </c>
      <c r="C14" s="85">
        <f>ROZPOČET!G124</f>
        <v>0</v>
      </c>
      <c r="D14" s="85">
        <f>ROZPOČET!I124</f>
        <v>0</v>
      </c>
      <c r="E14" s="86">
        <f t="shared" si="0"/>
        <v>0</v>
      </c>
    </row>
    <row r="15" spans="1:5" s="17" customFormat="1" ht="10.199999999999999">
      <c r="A15" s="83">
        <v>99</v>
      </c>
      <c r="B15" s="84" t="s">
        <v>461</v>
      </c>
      <c r="C15" s="85">
        <f>ROZPOČET!G128</f>
        <v>0</v>
      </c>
      <c r="D15" s="85">
        <f>ROZPOČET!I128</f>
        <v>0</v>
      </c>
      <c r="E15" s="86">
        <f t="shared" si="0"/>
        <v>0</v>
      </c>
    </row>
    <row r="16" spans="1:5" s="17" customFormat="1" ht="10.8" thickBot="1">
      <c r="A16" s="87"/>
      <c r="B16" s="88" t="s">
        <v>462</v>
      </c>
      <c r="C16" s="89">
        <f>SUM(C9:C15)</f>
        <v>0</v>
      </c>
      <c r="D16" s="89">
        <f>SUM(D9:D15)</f>
        <v>0</v>
      </c>
      <c r="E16" s="90">
        <f>SUM(E9:E15)</f>
        <v>0</v>
      </c>
    </row>
    <row r="17" spans="1:5" s="1" customFormat="1" ht="10.199999999999999" thickBot="1"/>
    <row r="18" spans="1:5" s="17" customFormat="1" ht="10.199999999999999">
      <c r="A18" s="76"/>
      <c r="B18" s="79" t="s">
        <v>150</v>
      </c>
      <c r="C18" s="77"/>
      <c r="D18" s="77"/>
      <c r="E18" s="78"/>
    </row>
    <row r="19" spans="1:5" s="17" customFormat="1" ht="10.199999999999999">
      <c r="A19" s="80">
        <v>711</v>
      </c>
      <c r="B19" s="30" t="s">
        <v>463</v>
      </c>
      <c r="C19" s="81">
        <f>ROZPOČET!G150</f>
        <v>0</v>
      </c>
      <c r="D19" s="81">
        <f>ROZPOČET!I150</f>
        <v>0</v>
      </c>
      <c r="E19" s="82">
        <f t="shared" ref="E19:E27" si="1">C19+D19</f>
        <v>0</v>
      </c>
    </row>
    <row r="20" spans="1:5" s="17" customFormat="1" ht="10.199999999999999">
      <c r="A20" s="83">
        <v>713</v>
      </c>
      <c r="B20" s="84" t="s">
        <v>464</v>
      </c>
      <c r="C20" s="85">
        <f>ROZPOČET!G162</f>
        <v>0</v>
      </c>
      <c r="D20" s="85">
        <f>ROZPOČET!I162</f>
        <v>0</v>
      </c>
      <c r="E20" s="86">
        <f t="shared" si="1"/>
        <v>0</v>
      </c>
    </row>
    <row r="21" spans="1:5" s="17" customFormat="1" ht="10.199999999999999">
      <c r="A21" s="83">
        <v>763</v>
      </c>
      <c r="B21" s="84" t="s">
        <v>465</v>
      </c>
      <c r="C21" s="85">
        <f>ROZPOČET!G170</f>
        <v>0</v>
      </c>
      <c r="D21" s="85">
        <f>ROZPOČET!I170</f>
        <v>0</v>
      </c>
      <c r="E21" s="86">
        <f t="shared" si="1"/>
        <v>0</v>
      </c>
    </row>
    <row r="22" spans="1:5" s="17" customFormat="1" ht="10.199999999999999">
      <c r="A22" s="83">
        <v>766</v>
      </c>
      <c r="B22" s="84" t="s">
        <v>466</v>
      </c>
      <c r="C22" s="85">
        <f>ROZPOČET!G230</f>
        <v>0</v>
      </c>
      <c r="D22" s="85">
        <f>ROZPOČET!I230</f>
        <v>0</v>
      </c>
      <c r="E22" s="86">
        <f t="shared" si="1"/>
        <v>0</v>
      </c>
    </row>
    <row r="23" spans="1:5" s="17" customFormat="1" ht="10.199999999999999">
      <c r="A23" s="83">
        <v>767</v>
      </c>
      <c r="B23" s="84" t="s">
        <v>467</v>
      </c>
      <c r="C23" s="85">
        <f>ROZPOČET!G244</f>
        <v>0</v>
      </c>
      <c r="D23" s="85">
        <f>ROZPOČET!I244</f>
        <v>0</v>
      </c>
      <c r="E23" s="86">
        <f t="shared" si="1"/>
        <v>0</v>
      </c>
    </row>
    <row r="24" spans="1:5" s="17" customFormat="1" ht="10.199999999999999">
      <c r="A24" s="83">
        <v>771</v>
      </c>
      <c r="B24" s="84" t="s">
        <v>468</v>
      </c>
      <c r="C24" s="85">
        <f>ROZPOČET!G256</f>
        <v>0</v>
      </c>
      <c r="D24" s="85">
        <f>ROZPOČET!I256</f>
        <v>0</v>
      </c>
      <c r="E24" s="86">
        <f t="shared" si="1"/>
        <v>0</v>
      </c>
    </row>
    <row r="25" spans="1:5" s="17" customFormat="1" ht="10.199999999999999">
      <c r="A25" s="83">
        <v>781</v>
      </c>
      <c r="B25" s="84" t="s">
        <v>469</v>
      </c>
      <c r="C25" s="85">
        <f>ROZPOČET!G266</f>
        <v>0</v>
      </c>
      <c r="D25" s="85">
        <f>ROZPOČET!I266</f>
        <v>0</v>
      </c>
      <c r="E25" s="86">
        <f t="shared" si="1"/>
        <v>0</v>
      </c>
    </row>
    <row r="26" spans="1:5" s="17" customFormat="1" ht="10.199999999999999">
      <c r="A26" s="83">
        <v>783</v>
      </c>
      <c r="B26" s="84" t="s">
        <v>470</v>
      </c>
      <c r="C26" s="85">
        <f>ROZPOČET!G272</f>
        <v>0</v>
      </c>
      <c r="D26" s="85">
        <f>ROZPOČET!I272</f>
        <v>0</v>
      </c>
      <c r="E26" s="86">
        <f t="shared" si="1"/>
        <v>0</v>
      </c>
    </row>
    <row r="27" spans="1:5" s="17" customFormat="1" ht="10.199999999999999">
      <c r="A27" s="83">
        <v>784</v>
      </c>
      <c r="B27" s="84" t="s">
        <v>471</v>
      </c>
      <c r="C27" s="85">
        <f>ROZPOČET!G300</f>
        <v>0</v>
      </c>
      <c r="D27" s="85">
        <f>ROZPOČET!I300</f>
        <v>0</v>
      </c>
      <c r="E27" s="86">
        <f t="shared" si="1"/>
        <v>0</v>
      </c>
    </row>
    <row r="28" spans="1:5" s="17" customFormat="1" ht="10.8" thickBot="1">
      <c r="A28" s="87"/>
      <c r="B28" s="88" t="s">
        <v>472</v>
      </c>
      <c r="C28" s="89">
        <f>SUM(C19:C27)</f>
        <v>0</v>
      </c>
      <c r="D28" s="89">
        <f>SUM(D19:D27)</f>
        <v>0</v>
      </c>
      <c r="E28" s="90">
        <f>SUM(E19:E27)</f>
        <v>0</v>
      </c>
    </row>
    <row r="29" spans="1:5" s="1" customFormat="1" ht="10.199999999999999" thickBot="1"/>
    <row r="30" spans="1:5" s="17" customFormat="1" ht="10.199999999999999">
      <c r="A30" s="76"/>
      <c r="B30" s="79" t="s">
        <v>294</v>
      </c>
      <c r="C30" s="77"/>
      <c r="D30" s="77"/>
      <c r="E30" s="78"/>
    </row>
    <row r="31" spans="1:5" s="17" customFormat="1" ht="10.199999999999999">
      <c r="A31" s="80">
        <v>720</v>
      </c>
      <c r="B31" s="30" t="s">
        <v>473</v>
      </c>
      <c r="C31" s="81">
        <f>ROZPOČET!G342+ROZPOČET!G376+ROZPOČET!G466</f>
        <v>0</v>
      </c>
      <c r="D31" s="81">
        <f>ROZPOČET!I342+ROZPOČET!I376+ROZPOČET!I466</f>
        <v>0</v>
      </c>
      <c r="E31" s="82">
        <f>C31+D31</f>
        <v>0</v>
      </c>
    </row>
    <row r="32" spans="1:5" s="17" customFormat="1" ht="10.8" thickBot="1">
      <c r="A32" s="87"/>
      <c r="B32" s="88" t="s">
        <v>474</v>
      </c>
      <c r="C32" s="89">
        <f>SUM(C31:C31)</f>
        <v>0</v>
      </c>
      <c r="D32" s="89">
        <f>SUM(D31:D31)</f>
        <v>0</v>
      </c>
      <c r="E32" s="90">
        <f>SUM(E31:E31)</f>
        <v>0</v>
      </c>
    </row>
    <row r="33" spans="1:5" s="1" customFormat="1" ht="10.199999999999999" thickBot="1"/>
    <row r="34" spans="1:5" s="17" customFormat="1" ht="10.199999999999999">
      <c r="A34" s="76"/>
      <c r="B34" s="79" t="s">
        <v>445</v>
      </c>
      <c r="C34" s="77"/>
      <c r="D34" s="77"/>
      <c r="E34" s="78"/>
    </row>
    <row r="35" spans="1:5" s="17" customFormat="1" ht="10.199999999999999">
      <c r="A35" s="80" t="s">
        <v>448</v>
      </c>
      <c r="B35" s="30" t="s">
        <v>475</v>
      </c>
      <c r="C35" s="81">
        <f>ROZPOČET!G621</f>
        <v>0</v>
      </c>
      <c r="D35" s="81">
        <f>ROZPOČET!I621</f>
        <v>0</v>
      </c>
      <c r="E35" s="82">
        <f>C35+D35</f>
        <v>0</v>
      </c>
    </row>
    <row r="36" spans="1:5" s="17" customFormat="1" ht="10.8" thickBot="1">
      <c r="A36" s="87"/>
      <c r="B36" s="88" t="s">
        <v>476</v>
      </c>
      <c r="C36" s="89">
        <f>SUM(C35:C35)</f>
        <v>0</v>
      </c>
      <c r="D36" s="89">
        <f>SUM(D35:D35)</f>
        <v>0</v>
      </c>
      <c r="E36" s="90">
        <f>SUM(E35:E35)</f>
        <v>0</v>
      </c>
    </row>
    <row r="37" spans="1:5" s="1" customFormat="1" ht="10.199999999999999" thickBot="1"/>
    <row r="38" spans="1:5" s="17" customFormat="1" ht="10.8" thickBot="1">
      <c r="A38" s="91"/>
      <c r="B38" s="92" t="s">
        <v>477</v>
      </c>
      <c r="C38" s="93">
        <f>C16+C28+C32+C36</f>
        <v>0</v>
      </c>
      <c r="D38" s="93">
        <f>D16+D28+D32+D36</f>
        <v>0</v>
      </c>
      <c r="E38" s="94">
        <f>E16+E28+E32+E36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21"/>
  <sheetViews>
    <sheetView topLeftCell="A595" workbookViewId="0">
      <selection activeCell="I617" sqref="I617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</cols>
  <sheetData>
    <row r="1" spans="1:11" s="2" customFormat="1" ht="9.6">
      <c r="A1" s="333" t="s">
        <v>561</v>
      </c>
      <c r="B1" s="333"/>
      <c r="C1" s="333"/>
      <c r="D1" s="333"/>
      <c r="E1" s="333"/>
      <c r="F1" s="333"/>
      <c r="G1" s="333"/>
      <c r="H1" s="333"/>
      <c r="I1" s="333"/>
      <c r="J1" s="333" t="s">
        <v>0</v>
      </c>
      <c r="K1" s="333"/>
    </row>
    <row r="2" spans="1:11" s="2" customFormat="1" ht="9.6">
      <c r="A2" s="333" t="s">
        <v>562</v>
      </c>
      <c r="B2" s="333"/>
      <c r="C2" s="333"/>
      <c r="D2" s="333"/>
      <c r="E2" s="333"/>
      <c r="F2" s="333"/>
      <c r="G2" s="333"/>
      <c r="H2" s="333"/>
      <c r="I2" s="333"/>
      <c r="J2" s="333" t="s">
        <v>563</v>
      </c>
      <c r="K2" s="333"/>
    </row>
    <row r="3" spans="1:11" s="1" customFormat="1" ht="9.6"/>
    <row r="4" spans="1:11" s="3" customFormat="1">
      <c r="A4" s="334" t="s">
        <v>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s="1" customFormat="1" ht="10.199999999999999" thickBot="1"/>
    <row r="6" spans="1:11" s="1" customFormat="1" ht="9.75" customHeight="1">
      <c r="A6" s="5" t="s">
        <v>2</v>
      </c>
      <c r="B6" s="335" t="s">
        <v>6</v>
      </c>
      <c r="C6" s="335" t="s">
        <v>8</v>
      </c>
      <c r="D6" s="335" t="s">
        <v>10</v>
      </c>
      <c r="E6" s="335" t="s">
        <v>12</v>
      </c>
      <c r="F6" s="339" t="s">
        <v>14</v>
      </c>
      <c r="G6" s="228"/>
      <c r="H6" s="228"/>
      <c r="I6" s="228"/>
      <c r="J6" s="335" t="s">
        <v>23</v>
      </c>
      <c r="K6" s="248"/>
    </row>
    <row r="7" spans="1:11" s="1" customFormat="1" ht="9.75" customHeight="1">
      <c r="A7" s="6" t="s">
        <v>3</v>
      </c>
      <c r="B7" s="206"/>
      <c r="C7" s="206"/>
      <c r="D7" s="206"/>
      <c r="E7" s="206"/>
      <c r="F7" s="340" t="s">
        <v>15</v>
      </c>
      <c r="G7" s="201"/>
      <c r="H7" s="341" t="s">
        <v>20</v>
      </c>
      <c r="I7" s="201"/>
      <c r="J7" s="206"/>
      <c r="K7" s="336"/>
    </row>
    <row r="8" spans="1:11" s="1" customFormat="1" ht="9.75" customHeight="1">
      <c r="A8" s="6" t="s">
        <v>4</v>
      </c>
      <c r="B8" s="206"/>
      <c r="C8" s="206"/>
      <c r="D8" s="206"/>
      <c r="E8" s="206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7" t="s">
        <v>29</v>
      </c>
      <c r="C12" s="38" t="s">
        <v>30</v>
      </c>
      <c r="D12" s="39" t="s">
        <v>31</v>
      </c>
      <c r="E12" s="128">
        <v>0.04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2.1531920640000002</v>
      </c>
      <c r="K12" s="44">
        <f>E12*J12</f>
        <v>8.6127682560000016E-2</v>
      </c>
    </row>
    <row r="13" spans="1:11" s="1" customFormat="1" ht="9.6">
      <c r="A13" s="35"/>
      <c r="B13" s="124" t="s">
        <v>570</v>
      </c>
      <c r="C13" s="125" t="s">
        <v>572</v>
      </c>
      <c r="D13" s="126" t="s">
        <v>571</v>
      </c>
      <c r="E13" s="129">
        <v>0.04</v>
      </c>
      <c r="F13" s="41"/>
      <c r="G13" s="42"/>
      <c r="H13" s="43"/>
      <c r="I13" s="42"/>
      <c r="J13" s="40"/>
      <c r="K13" s="44"/>
    </row>
    <row r="14" spans="1:11" s="1" customFormat="1" ht="9.6">
      <c r="A14" s="35">
        <f>A12+1</f>
        <v>2</v>
      </c>
      <c r="B14" s="37" t="s">
        <v>32</v>
      </c>
      <c r="C14" s="38" t="s">
        <v>33</v>
      </c>
      <c r="D14" s="39" t="s">
        <v>34</v>
      </c>
      <c r="E14" s="128">
        <v>6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1.1216916E-2</v>
      </c>
      <c r="K14" s="44">
        <f>E14*J14</f>
        <v>6.7301496000000002E-2</v>
      </c>
    </row>
    <row r="15" spans="1:11" s="1" customFormat="1" ht="9.6">
      <c r="A15" s="35"/>
      <c r="B15" s="124" t="s">
        <v>570</v>
      </c>
      <c r="C15" s="125" t="s">
        <v>573</v>
      </c>
      <c r="D15" s="126" t="s">
        <v>574</v>
      </c>
      <c r="E15" s="129">
        <v>6</v>
      </c>
      <c r="F15" s="41"/>
      <c r="G15" s="42"/>
      <c r="H15" s="43"/>
      <c r="I15" s="42"/>
      <c r="J15" s="40"/>
      <c r="K15" s="44"/>
    </row>
    <row r="16" spans="1:11" s="1" customFormat="1" ht="9.6">
      <c r="A16" s="35">
        <f>A14+1</f>
        <v>3</v>
      </c>
      <c r="B16" s="37" t="s">
        <v>35</v>
      </c>
      <c r="C16" s="38" t="s">
        <v>36</v>
      </c>
      <c r="D16" s="39" t="s">
        <v>37</v>
      </c>
      <c r="E16" s="128">
        <v>0.55000000000000004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0.11245158</v>
      </c>
      <c r="K16" s="44">
        <f>E16*J16</f>
        <v>6.1848369E-2</v>
      </c>
    </row>
    <row r="17" spans="1:11" s="1" customFormat="1" ht="9.6">
      <c r="A17" s="35"/>
      <c r="B17" s="124" t="s">
        <v>570</v>
      </c>
      <c r="C17" s="125" t="s">
        <v>775</v>
      </c>
      <c r="D17" s="126" t="s">
        <v>575</v>
      </c>
      <c r="E17" s="129">
        <v>0.55000000000000004</v>
      </c>
      <c r="F17" s="41"/>
      <c r="G17" s="42"/>
      <c r="H17" s="43"/>
      <c r="I17" s="42"/>
      <c r="J17" s="40"/>
      <c r="K17" s="44"/>
    </row>
    <row r="18" spans="1:11" s="1" customFormat="1" ht="9.6">
      <c r="A18" s="35">
        <f>A16+1</f>
        <v>4</v>
      </c>
      <c r="B18" s="37" t="s">
        <v>38</v>
      </c>
      <c r="C18" s="38" t="s">
        <v>776</v>
      </c>
      <c r="D18" s="39" t="s">
        <v>37</v>
      </c>
      <c r="E18" s="128">
        <v>4.34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5.3016783999999997E-2</v>
      </c>
      <c r="K18" s="44">
        <f>E18*J18</f>
        <v>0.23009284255999998</v>
      </c>
    </row>
    <row r="19" spans="1:11" s="1" customFormat="1" ht="9.6">
      <c r="A19" s="35"/>
      <c r="B19" s="124" t="s">
        <v>570</v>
      </c>
      <c r="C19" s="125" t="s">
        <v>792</v>
      </c>
      <c r="D19" s="126" t="s">
        <v>575</v>
      </c>
      <c r="E19" s="129">
        <v>4.34</v>
      </c>
      <c r="F19" s="41"/>
      <c r="G19" s="42"/>
      <c r="H19" s="43"/>
      <c r="I19" s="42"/>
      <c r="J19" s="40"/>
      <c r="K19" s="44"/>
    </row>
    <row r="20" spans="1:11" s="1" customFormat="1" ht="9.6">
      <c r="A20" s="35">
        <f>A18+1</f>
        <v>5</v>
      </c>
      <c r="B20" s="37" t="s">
        <v>39</v>
      </c>
      <c r="C20" s="38" t="s">
        <v>40</v>
      </c>
      <c r="D20" s="39" t="s">
        <v>37</v>
      </c>
      <c r="E20" s="128">
        <v>1.2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0.13074469999999999</v>
      </c>
      <c r="K20" s="44">
        <f>E20*J20</f>
        <v>0.15689363999999997</v>
      </c>
    </row>
    <row r="21" spans="1:11" s="1" customFormat="1" ht="9.6">
      <c r="A21" s="35"/>
      <c r="B21" s="124" t="s">
        <v>570</v>
      </c>
      <c r="C21" s="125" t="s">
        <v>774</v>
      </c>
      <c r="D21" s="126" t="s">
        <v>575</v>
      </c>
      <c r="E21" s="129">
        <v>1.2</v>
      </c>
      <c r="F21" s="41"/>
      <c r="G21" s="42"/>
      <c r="H21" s="43"/>
      <c r="I21" s="42"/>
      <c r="J21" s="40"/>
      <c r="K21" s="44"/>
    </row>
    <row r="22" spans="1:11" s="1" customFormat="1" ht="9.6">
      <c r="A22" s="35">
        <f>A20+1</f>
        <v>6</v>
      </c>
      <c r="B22" s="37" t="s">
        <v>41</v>
      </c>
      <c r="C22" s="38" t="s">
        <v>42</v>
      </c>
      <c r="D22" s="39" t="s">
        <v>37</v>
      </c>
      <c r="E22" s="128">
        <v>0.9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0.26733469999999998</v>
      </c>
      <c r="K22" s="44">
        <f>E22*J22</f>
        <v>0.24060123</v>
      </c>
    </row>
    <row r="23" spans="1:11" s="1" customFormat="1" ht="9.6">
      <c r="A23" s="35"/>
      <c r="B23" s="124" t="s">
        <v>570</v>
      </c>
      <c r="C23" s="125" t="s">
        <v>576</v>
      </c>
      <c r="D23" s="126" t="s">
        <v>575</v>
      </c>
      <c r="E23" s="129">
        <v>0.9</v>
      </c>
      <c r="F23" s="41"/>
      <c r="G23" s="42"/>
      <c r="H23" s="43"/>
      <c r="I23" s="122"/>
      <c r="J23" s="40"/>
      <c r="K23" s="44"/>
    </row>
    <row r="24" spans="1:11" s="18" customFormat="1" ht="10.199999999999999">
      <c r="A24" s="53"/>
      <c r="B24" s="54">
        <v>3</v>
      </c>
      <c r="C24" s="55" t="s">
        <v>43</v>
      </c>
      <c r="D24" s="56"/>
      <c r="E24" s="56"/>
      <c r="F24" s="57"/>
      <c r="G24" s="58">
        <f>SUM(G12:G22)</f>
        <v>0</v>
      </c>
      <c r="H24" s="59"/>
      <c r="I24" s="60">
        <f>SUM(I12:I22)</f>
        <v>0</v>
      </c>
      <c r="J24" s="59"/>
      <c r="K24" s="61">
        <f>SUM(K12:K22)</f>
        <v>0.84286526011999996</v>
      </c>
    </row>
    <row r="25" spans="1:11" s="18" customFormat="1" ht="10.199999999999999">
      <c r="A25" s="28"/>
      <c r="B25" s="29" t="s">
        <v>44</v>
      </c>
      <c r="C25" s="30" t="s">
        <v>45</v>
      </c>
      <c r="D25" s="27"/>
      <c r="E25" s="27"/>
      <c r="F25" s="31"/>
      <c r="G25" s="32"/>
      <c r="H25" s="33"/>
      <c r="I25" s="26"/>
      <c r="J25" s="33"/>
      <c r="K25" s="34"/>
    </row>
    <row r="26" spans="1:11" s="1" customFormat="1" ht="9.6">
      <c r="A26" s="35">
        <f>A22+1</f>
        <v>7</v>
      </c>
      <c r="B26" s="37" t="s">
        <v>46</v>
      </c>
      <c r="C26" s="38" t="s">
        <v>47</v>
      </c>
      <c r="D26" s="39" t="s">
        <v>48</v>
      </c>
      <c r="E26" s="128">
        <v>32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1.0704399999999999E-2</v>
      </c>
      <c r="K26" s="44">
        <f>E26*J26</f>
        <v>0.34254079999999998</v>
      </c>
    </row>
    <row r="27" spans="1:11" s="1" customFormat="1" ht="9.6">
      <c r="A27" s="35"/>
      <c r="B27" s="124" t="s">
        <v>570</v>
      </c>
      <c r="C27" s="125" t="s">
        <v>777</v>
      </c>
      <c r="D27" s="126" t="s">
        <v>577</v>
      </c>
      <c r="E27" s="129">
        <v>32</v>
      </c>
      <c r="F27" s="41"/>
      <c r="G27" s="42"/>
      <c r="H27" s="43"/>
      <c r="I27" s="42"/>
      <c r="J27" s="40"/>
      <c r="K27" s="44"/>
    </row>
    <row r="28" spans="1:11" s="1" customFormat="1" ht="9.6">
      <c r="A28" s="35">
        <f>A26+1</f>
        <v>8</v>
      </c>
      <c r="B28" s="37" t="s">
        <v>49</v>
      </c>
      <c r="C28" s="38" t="s">
        <v>50</v>
      </c>
      <c r="D28" s="39" t="s">
        <v>37</v>
      </c>
      <c r="E28" s="128">
        <v>1.5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0.107044</v>
      </c>
      <c r="K28" s="44">
        <f>E28*J28</f>
        <v>0.16056599999999999</v>
      </c>
    </row>
    <row r="29" spans="1:11" s="1" customFormat="1" ht="9.6">
      <c r="A29" s="35"/>
      <c r="B29" s="124" t="s">
        <v>570</v>
      </c>
      <c r="C29" s="125" t="s">
        <v>578</v>
      </c>
      <c r="D29" s="126" t="s">
        <v>575</v>
      </c>
      <c r="E29" s="129">
        <v>1.5</v>
      </c>
      <c r="F29" s="41"/>
      <c r="G29" s="42"/>
      <c r="H29" s="43"/>
      <c r="I29" s="42"/>
      <c r="J29" s="40"/>
      <c r="K29" s="44"/>
    </row>
    <row r="30" spans="1:11" s="1" customFormat="1" ht="9.6">
      <c r="A30" s="35">
        <f>A28+1</f>
        <v>9</v>
      </c>
      <c r="B30" s="37" t="s">
        <v>51</v>
      </c>
      <c r="C30" s="38" t="s">
        <v>52</v>
      </c>
      <c r="D30" s="39" t="s">
        <v>37</v>
      </c>
      <c r="E30" s="128">
        <v>8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9.4219999999999998E-3</v>
      </c>
      <c r="K30" s="44">
        <f>E30*J30</f>
        <v>7.5375999999999999E-2</v>
      </c>
    </row>
    <row r="31" spans="1:11" s="1" customFormat="1" ht="9.6">
      <c r="A31" s="35"/>
      <c r="B31" s="124" t="s">
        <v>570</v>
      </c>
      <c r="C31" s="125">
        <v>8</v>
      </c>
      <c r="D31" s="126" t="s">
        <v>575</v>
      </c>
      <c r="E31" s="129">
        <v>8</v>
      </c>
      <c r="F31" s="41"/>
      <c r="G31" s="42"/>
      <c r="H31" s="43"/>
      <c r="I31" s="42"/>
      <c r="J31" s="40"/>
      <c r="K31" s="44"/>
    </row>
    <row r="32" spans="1:11" s="1" customFormat="1" ht="9.6">
      <c r="A32" s="35">
        <f>A30+1</f>
        <v>10</v>
      </c>
      <c r="B32" s="37" t="s">
        <v>53</v>
      </c>
      <c r="C32" s="38" t="s">
        <v>54</v>
      </c>
      <c r="D32" s="39" t="s">
        <v>37</v>
      </c>
      <c r="E32" s="128">
        <v>20.2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4.1999999999999997E-3</v>
      </c>
      <c r="K32" s="44">
        <f>E32*J32</f>
        <v>8.4839999999999985E-2</v>
      </c>
    </row>
    <row r="33" spans="1:11" s="1" customFormat="1" ht="9.6">
      <c r="A33" s="35"/>
      <c r="B33" s="124" t="s">
        <v>570</v>
      </c>
      <c r="C33" s="125" t="s">
        <v>778</v>
      </c>
      <c r="D33" s="126" t="s">
        <v>575</v>
      </c>
      <c r="E33" s="129">
        <v>20.2</v>
      </c>
      <c r="F33" s="41"/>
      <c r="G33" s="42"/>
      <c r="H33" s="43"/>
      <c r="I33" s="42"/>
      <c r="J33" s="40"/>
      <c r="K33" s="44"/>
    </row>
    <row r="34" spans="1:11" s="1" customFormat="1" ht="9.6">
      <c r="A34" s="35">
        <f>A32+1</f>
        <v>11</v>
      </c>
      <c r="B34" s="37" t="s">
        <v>55</v>
      </c>
      <c r="C34" s="38" t="s">
        <v>56</v>
      </c>
      <c r="D34" s="39" t="s">
        <v>37</v>
      </c>
      <c r="E34" s="128">
        <v>0.9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2.5069999999999999E-2</v>
      </c>
      <c r="K34" s="44">
        <f>E34*J34</f>
        <v>2.2563E-2</v>
      </c>
    </row>
    <row r="35" spans="1:11" s="1" customFormat="1" ht="9.6">
      <c r="A35" s="35"/>
      <c r="B35" s="124" t="s">
        <v>570</v>
      </c>
      <c r="C35" s="125">
        <v>0.9</v>
      </c>
      <c r="D35" s="126" t="s">
        <v>575</v>
      </c>
      <c r="E35" s="129">
        <v>0.9</v>
      </c>
      <c r="F35" s="41"/>
      <c r="G35" s="42"/>
      <c r="H35" s="43"/>
      <c r="I35" s="42"/>
      <c r="J35" s="40"/>
      <c r="K35" s="44"/>
    </row>
    <row r="36" spans="1:11" s="1" customFormat="1" ht="9.6">
      <c r="A36" s="35">
        <f>A34+1</f>
        <v>12</v>
      </c>
      <c r="B36" s="37" t="s">
        <v>57</v>
      </c>
      <c r="C36" s="38" t="s">
        <v>58</v>
      </c>
      <c r="D36" s="39" t="s">
        <v>37</v>
      </c>
      <c r="E36" s="128">
        <v>3.75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5.7254192000000002E-2</v>
      </c>
      <c r="K36" s="44">
        <f>E36*J36</f>
        <v>0.21470322</v>
      </c>
    </row>
    <row r="37" spans="1:11" s="1" customFormat="1" ht="9.6">
      <c r="A37" s="35"/>
      <c r="B37" s="124" t="s">
        <v>570</v>
      </c>
      <c r="C37" s="125" t="s">
        <v>579</v>
      </c>
      <c r="D37" s="126" t="s">
        <v>575</v>
      </c>
      <c r="E37" s="129">
        <v>3.75</v>
      </c>
      <c r="F37" s="41"/>
      <c r="G37" s="42"/>
      <c r="H37" s="43"/>
      <c r="I37" s="42"/>
      <c r="J37" s="40"/>
      <c r="K37" s="44"/>
    </row>
    <row r="38" spans="1:11" s="1" customFormat="1" ht="9.6">
      <c r="A38" s="35">
        <f>A36+1</f>
        <v>13</v>
      </c>
      <c r="B38" s="37" t="s">
        <v>59</v>
      </c>
      <c r="C38" s="38" t="s">
        <v>60</v>
      </c>
      <c r="D38" s="39" t="s">
        <v>37</v>
      </c>
      <c r="E38" s="128">
        <v>19.8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2.9499999999999998E-2</v>
      </c>
      <c r="K38" s="44">
        <f>E38*J38</f>
        <v>0.58409999999999995</v>
      </c>
    </row>
    <row r="39" spans="1:11" s="1" customFormat="1" ht="9.6">
      <c r="A39" s="35"/>
      <c r="B39" s="124" t="s">
        <v>570</v>
      </c>
      <c r="C39" s="125">
        <v>19.8</v>
      </c>
      <c r="D39" s="126" t="s">
        <v>575</v>
      </c>
      <c r="E39" s="129">
        <v>19.8</v>
      </c>
      <c r="F39" s="41"/>
      <c r="G39" s="42"/>
      <c r="H39" s="43"/>
      <c r="I39" s="42"/>
      <c r="J39" s="40"/>
      <c r="K39" s="44"/>
    </row>
    <row r="40" spans="1:11" s="1" customFormat="1" ht="9.6">
      <c r="A40" s="35">
        <f>A38+1</f>
        <v>14</v>
      </c>
      <c r="B40" s="37" t="s">
        <v>61</v>
      </c>
      <c r="C40" s="38" t="s">
        <v>62</v>
      </c>
      <c r="D40" s="39" t="s">
        <v>37</v>
      </c>
      <c r="E40" s="128">
        <v>16.2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4.5339999999999998E-3</v>
      </c>
      <c r="K40" s="44">
        <f>E40*J40</f>
        <v>7.3450799999999997E-2</v>
      </c>
    </row>
    <row r="41" spans="1:11" s="1" customFormat="1" ht="9.6">
      <c r="A41" s="35"/>
      <c r="B41" s="124" t="s">
        <v>570</v>
      </c>
      <c r="C41" s="125" t="s">
        <v>779</v>
      </c>
      <c r="D41" s="126" t="s">
        <v>575</v>
      </c>
      <c r="E41" s="129">
        <v>16.2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15</v>
      </c>
      <c r="B42" s="37" t="s">
        <v>63</v>
      </c>
      <c r="C42" s="38" t="s">
        <v>64</v>
      </c>
      <c r="D42" s="39" t="s">
        <v>37</v>
      </c>
      <c r="E42" s="128">
        <v>40.799999999999997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4.7355000000000001E-3</v>
      </c>
      <c r="K42" s="44">
        <f>E42*J42</f>
        <v>0.1932084</v>
      </c>
    </row>
    <row r="43" spans="1:11" s="1" customFormat="1" ht="9.6">
      <c r="A43" s="35"/>
      <c r="B43" s="124" t="s">
        <v>570</v>
      </c>
      <c r="C43" s="125" t="s">
        <v>580</v>
      </c>
      <c r="D43" s="126" t="s">
        <v>575</v>
      </c>
      <c r="E43" s="129">
        <v>40.799999999999997</v>
      </c>
      <c r="F43" s="41"/>
      <c r="G43" s="42"/>
      <c r="H43" s="43"/>
      <c r="I43" s="122"/>
      <c r="J43" s="40"/>
      <c r="K43" s="44"/>
    </row>
    <row r="44" spans="1:11" s="18" customFormat="1" ht="10.199999999999999">
      <c r="A44" s="53"/>
      <c r="B44" s="54">
        <v>61</v>
      </c>
      <c r="C44" s="55" t="s">
        <v>65</v>
      </c>
      <c r="D44" s="56"/>
      <c r="E44" s="56"/>
      <c r="F44" s="57"/>
      <c r="G44" s="58">
        <f>SUM(G26:G42)</f>
        <v>0</v>
      </c>
      <c r="H44" s="59"/>
      <c r="I44" s="60">
        <f>SUM(I26:I42)</f>
        <v>0</v>
      </c>
      <c r="J44" s="59"/>
      <c r="K44" s="61">
        <f>SUM(K26:K42)</f>
        <v>1.7513482199999999</v>
      </c>
    </row>
    <row r="45" spans="1:11" s="18" customFormat="1" ht="10.199999999999999">
      <c r="A45" s="28"/>
      <c r="B45" s="29" t="s">
        <v>66</v>
      </c>
      <c r="C45" s="30" t="s">
        <v>67</v>
      </c>
      <c r="D45" s="27"/>
      <c r="E45" s="27"/>
      <c r="F45" s="31"/>
      <c r="G45" s="32"/>
      <c r="H45" s="33"/>
      <c r="I45" s="26"/>
      <c r="J45" s="33"/>
      <c r="K45" s="34"/>
    </row>
    <row r="46" spans="1:11" s="1" customFormat="1" ht="9.6">
      <c r="A46" s="35">
        <f>A42+1</f>
        <v>16</v>
      </c>
      <c r="B46" s="37" t="s">
        <v>68</v>
      </c>
      <c r="C46" s="38" t="s">
        <v>69</v>
      </c>
      <c r="D46" s="39" t="s">
        <v>31</v>
      </c>
      <c r="E46" s="40">
        <v>0.86399999999999999</v>
      </c>
      <c r="F46" s="41">
        <v>0</v>
      </c>
      <c r="G46" s="42">
        <f>E46*F46</f>
        <v>0</v>
      </c>
      <c r="H46" s="43">
        <v>0</v>
      </c>
      <c r="I46" s="42">
        <f>E46*H46</f>
        <v>0</v>
      </c>
      <c r="J46" s="40">
        <v>2.3694600000000001</v>
      </c>
      <c r="K46" s="44">
        <f>E46*J46</f>
        <v>2.0472134400000002</v>
      </c>
    </row>
    <row r="47" spans="1:11" s="1" customFormat="1" ht="9.6">
      <c r="A47" s="35"/>
      <c r="B47" s="124" t="s">
        <v>570</v>
      </c>
      <c r="C47" s="125" t="s">
        <v>793</v>
      </c>
      <c r="D47" s="126" t="s">
        <v>571</v>
      </c>
      <c r="E47" s="127">
        <v>0.86399999999999999</v>
      </c>
      <c r="F47" s="41"/>
      <c r="G47" s="42"/>
      <c r="H47" s="43"/>
      <c r="I47" s="42"/>
      <c r="J47" s="40"/>
      <c r="K47" s="44"/>
    </row>
    <row r="48" spans="1:11" s="1" customFormat="1" ht="9.6">
      <c r="A48" s="35">
        <f>A46+1</f>
        <v>17</v>
      </c>
      <c r="B48" s="37" t="s">
        <v>70</v>
      </c>
      <c r="C48" s="38" t="s">
        <v>71</v>
      </c>
      <c r="D48" s="39" t="s">
        <v>31</v>
      </c>
      <c r="E48" s="40">
        <v>0.86399999999999999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0.02</v>
      </c>
      <c r="K48" s="44">
        <f>E48*J48</f>
        <v>1.728E-2</v>
      </c>
    </row>
    <row r="49" spans="1:11" s="1" customFormat="1" ht="9.6">
      <c r="A49" s="35"/>
      <c r="B49" s="124" t="s">
        <v>570</v>
      </c>
      <c r="C49" s="125" t="s">
        <v>794</v>
      </c>
      <c r="D49" s="126" t="s">
        <v>571</v>
      </c>
      <c r="E49" s="127">
        <v>0.86399999999999999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18</v>
      </c>
      <c r="B50" s="37" t="s">
        <v>72</v>
      </c>
      <c r="C50" s="38" t="s">
        <v>73</v>
      </c>
      <c r="D50" s="39" t="s">
        <v>31</v>
      </c>
      <c r="E50" s="40">
        <v>0.86399999999999999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4" t="s">
        <v>570</v>
      </c>
      <c r="C51" s="125" t="s">
        <v>794</v>
      </c>
      <c r="D51" s="126" t="s">
        <v>571</v>
      </c>
      <c r="E51" s="127">
        <v>0.86399999999999999</v>
      </c>
      <c r="F51" s="41"/>
      <c r="G51" s="42"/>
      <c r="H51" s="43"/>
      <c r="I51" s="122"/>
      <c r="J51" s="40"/>
      <c r="K51" s="44"/>
    </row>
    <row r="52" spans="1:11" s="18" customFormat="1" ht="10.199999999999999">
      <c r="A52" s="53"/>
      <c r="B52" s="54">
        <v>63</v>
      </c>
      <c r="C52" s="55" t="s">
        <v>74</v>
      </c>
      <c r="D52" s="56"/>
      <c r="E52" s="56"/>
      <c r="F52" s="57"/>
      <c r="G52" s="58">
        <f>SUM(G46:G50)</f>
        <v>0</v>
      </c>
      <c r="H52" s="59"/>
      <c r="I52" s="60">
        <f>SUM(I46:I50)</f>
        <v>0</v>
      </c>
      <c r="J52" s="59"/>
      <c r="K52" s="61">
        <f>SUM(K46:K50)</f>
        <v>2.0644934400000001</v>
      </c>
    </row>
    <row r="53" spans="1:11" s="18" customFormat="1" ht="10.199999999999999">
      <c r="A53" s="28"/>
      <c r="B53" s="29" t="s">
        <v>75</v>
      </c>
      <c r="C53" s="30" t="s">
        <v>76</v>
      </c>
      <c r="D53" s="27"/>
      <c r="E53" s="27"/>
      <c r="F53" s="31"/>
      <c r="G53" s="32"/>
      <c r="H53" s="33"/>
      <c r="I53" s="26"/>
      <c r="J53" s="33"/>
      <c r="K53" s="34"/>
    </row>
    <row r="54" spans="1:11" s="1" customFormat="1" ht="9.6">
      <c r="A54" s="35">
        <f>A50+1</f>
        <v>19</v>
      </c>
      <c r="B54" s="37" t="s">
        <v>77</v>
      </c>
      <c r="C54" s="38" t="s">
        <v>78</v>
      </c>
      <c r="D54" s="39" t="s">
        <v>34</v>
      </c>
      <c r="E54" s="128">
        <v>2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6.5280000000000004E-4</v>
      </c>
      <c r="K54" s="44">
        <f>E54*J54</f>
        <v>1.3056000000000001E-3</v>
      </c>
    </row>
    <row r="55" spans="1:11" s="1" customFormat="1" ht="9.6">
      <c r="A55" s="35"/>
      <c r="B55" s="124" t="s">
        <v>570</v>
      </c>
      <c r="C55" s="125">
        <v>2</v>
      </c>
      <c r="D55" s="126" t="s">
        <v>574</v>
      </c>
      <c r="E55" s="129">
        <v>2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20</v>
      </c>
      <c r="B56" s="37" t="s">
        <v>79</v>
      </c>
      <c r="C56" s="38" t="s">
        <v>80</v>
      </c>
      <c r="D56" s="39" t="s">
        <v>34</v>
      </c>
      <c r="E56" s="128">
        <v>1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8.3279999999999997E-4</v>
      </c>
      <c r="K56" s="44">
        <f>E56*J56</f>
        <v>8.3279999999999997E-4</v>
      </c>
    </row>
    <row r="57" spans="1:11" s="1" customFormat="1" ht="9.6">
      <c r="A57" s="35"/>
      <c r="B57" s="124" t="s">
        <v>570</v>
      </c>
      <c r="C57" s="125">
        <v>1</v>
      </c>
      <c r="D57" s="126" t="s">
        <v>574</v>
      </c>
      <c r="E57" s="129">
        <v>1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21</v>
      </c>
      <c r="B58" s="37" t="s">
        <v>81</v>
      </c>
      <c r="C58" s="38" t="s">
        <v>82</v>
      </c>
      <c r="D58" s="39" t="s">
        <v>48</v>
      </c>
      <c r="E58" s="128">
        <v>5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2.6616000000000001E-3</v>
      </c>
      <c r="K58" s="44">
        <f>E58*J58</f>
        <v>1.3308E-2</v>
      </c>
    </row>
    <row r="59" spans="1:11" s="1" customFormat="1" ht="9.6">
      <c r="A59" s="35"/>
      <c r="B59" s="124" t="s">
        <v>570</v>
      </c>
      <c r="C59" s="125">
        <v>5</v>
      </c>
      <c r="D59" s="126" t="s">
        <v>577</v>
      </c>
      <c r="E59" s="129">
        <v>5</v>
      </c>
      <c r="F59" s="41"/>
      <c r="G59" s="42"/>
      <c r="H59" s="43"/>
      <c r="I59" s="42"/>
      <c r="J59" s="40"/>
      <c r="K59" s="44"/>
    </row>
    <row r="60" spans="1:11" s="1" customFormat="1" ht="9.6">
      <c r="A60" s="62">
        <f>A58+1</f>
        <v>22</v>
      </c>
      <c r="B60" s="63" t="s">
        <v>83</v>
      </c>
      <c r="C60" s="64" t="s">
        <v>582</v>
      </c>
      <c r="D60" s="65" t="s">
        <v>34</v>
      </c>
      <c r="E60" s="130">
        <v>2</v>
      </c>
      <c r="F60" s="66">
        <v>0</v>
      </c>
      <c r="G60" s="67">
        <f>E60*F60</f>
        <v>0</v>
      </c>
      <c r="H60" s="68">
        <v>0</v>
      </c>
      <c r="I60" s="67">
        <f>E60*H60</f>
        <v>0</v>
      </c>
      <c r="J60" s="69">
        <v>1.342E-2</v>
      </c>
      <c r="K60" s="70">
        <f>E60*J60</f>
        <v>2.6839999999999999E-2</v>
      </c>
    </row>
    <row r="61" spans="1:11" s="1" customFormat="1" ht="9.6">
      <c r="A61" s="62"/>
      <c r="B61" s="124" t="s">
        <v>570</v>
      </c>
      <c r="C61" s="125">
        <v>2</v>
      </c>
      <c r="D61" s="126" t="s">
        <v>574</v>
      </c>
      <c r="E61" s="129">
        <v>2</v>
      </c>
      <c r="F61" s="66"/>
      <c r="G61" s="67"/>
      <c r="H61" s="68"/>
      <c r="I61" s="67"/>
      <c r="J61" s="69"/>
      <c r="K61" s="70"/>
    </row>
    <row r="62" spans="1:11" s="1" customFormat="1" ht="9.6">
      <c r="A62" s="62">
        <f>A60+1</f>
        <v>23</v>
      </c>
      <c r="B62" s="63" t="s">
        <v>84</v>
      </c>
      <c r="C62" s="64" t="s">
        <v>581</v>
      </c>
      <c r="D62" s="65" t="s">
        <v>34</v>
      </c>
      <c r="E62" s="130">
        <v>1</v>
      </c>
      <c r="F62" s="66">
        <v>0</v>
      </c>
      <c r="G62" s="67">
        <f>E62*F62</f>
        <v>0</v>
      </c>
      <c r="H62" s="68">
        <v>0</v>
      </c>
      <c r="I62" s="67">
        <f>E62*H62</f>
        <v>0</v>
      </c>
      <c r="J62" s="69">
        <v>1.5810000000000001E-2</v>
      </c>
      <c r="K62" s="70">
        <f>E62*J62</f>
        <v>1.5810000000000001E-2</v>
      </c>
    </row>
    <row r="63" spans="1:11" s="1" customFormat="1" ht="9.6">
      <c r="A63" s="62"/>
      <c r="B63" s="124" t="s">
        <v>570</v>
      </c>
      <c r="C63" s="125">
        <v>1</v>
      </c>
      <c r="D63" s="126" t="s">
        <v>574</v>
      </c>
      <c r="E63" s="129">
        <v>1</v>
      </c>
      <c r="F63" s="66"/>
      <c r="G63" s="67"/>
      <c r="H63" s="68"/>
      <c r="I63" s="123"/>
      <c r="J63" s="69"/>
      <c r="K63" s="70"/>
    </row>
    <row r="64" spans="1:11" s="18" customFormat="1" ht="10.199999999999999">
      <c r="A64" s="53"/>
      <c r="B64" s="54">
        <v>64</v>
      </c>
      <c r="C64" s="55" t="s">
        <v>85</v>
      </c>
      <c r="D64" s="56"/>
      <c r="E64" s="56"/>
      <c r="F64" s="57"/>
      <c r="G64" s="58">
        <f>SUM(G54:G62)</f>
        <v>0</v>
      </c>
      <c r="H64" s="59"/>
      <c r="I64" s="60">
        <f>SUM(I54:I62)</f>
        <v>0</v>
      </c>
      <c r="J64" s="59"/>
      <c r="K64" s="61">
        <f>SUM(K54:K62)</f>
        <v>5.8096400000000006E-2</v>
      </c>
    </row>
    <row r="65" spans="1:11" s="18" customFormat="1" ht="10.199999999999999">
      <c r="A65" s="28"/>
      <c r="B65" s="29" t="s">
        <v>86</v>
      </c>
      <c r="C65" s="30" t="s">
        <v>87</v>
      </c>
      <c r="D65" s="27"/>
      <c r="E65" s="27"/>
      <c r="F65" s="31"/>
      <c r="G65" s="32"/>
      <c r="H65" s="33"/>
      <c r="I65" s="26"/>
      <c r="J65" s="33"/>
      <c r="K65" s="34"/>
    </row>
    <row r="66" spans="1:11" s="1" customFormat="1" ht="9.6">
      <c r="A66" s="35">
        <f>A62+1</f>
        <v>24</v>
      </c>
      <c r="B66" s="37" t="s">
        <v>88</v>
      </c>
      <c r="C66" s="38" t="s">
        <v>89</v>
      </c>
      <c r="D66" s="39" t="s">
        <v>37</v>
      </c>
      <c r="E66" s="128">
        <v>30</v>
      </c>
      <c r="F66" s="41">
        <v>0</v>
      </c>
      <c r="G66" s="42">
        <f>E66*F66</f>
        <v>0</v>
      </c>
      <c r="H66" s="43">
        <v>0</v>
      </c>
      <c r="I66" s="42">
        <f>E66*H66</f>
        <v>0</v>
      </c>
      <c r="J66" s="40">
        <v>5.7000000000000005E-7</v>
      </c>
      <c r="K66" s="44">
        <f>E66*J66</f>
        <v>1.7100000000000002E-5</v>
      </c>
    </row>
    <row r="67" spans="1:11" s="1" customFormat="1" ht="9.6">
      <c r="A67" s="35"/>
      <c r="B67" s="124" t="s">
        <v>570</v>
      </c>
      <c r="C67" s="125" t="s">
        <v>583</v>
      </c>
      <c r="D67" s="126" t="s">
        <v>575</v>
      </c>
      <c r="E67" s="129">
        <v>30</v>
      </c>
      <c r="F67" s="41"/>
      <c r="G67" s="42"/>
      <c r="H67" s="43"/>
      <c r="I67" s="42"/>
      <c r="J67" s="40"/>
      <c r="K67" s="44"/>
    </row>
    <row r="68" spans="1:11" s="1" customFormat="1" ht="9.6">
      <c r="A68" s="35">
        <f>A66+1</f>
        <v>25</v>
      </c>
      <c r="B68" s="37" t="s">
        <v>90</v>
      </c>
      <c r="C68" s="38" t="s">
        <v>91</v>
      </c>
      <c r="D68" s="39" t="s">
        <v>37</v>
      </c>
      <c r="E68" s="128">
        <v>60</v>
      </c>
      <c r="F68" s="41">
        <v>0</v>
      </c>
      <c r="G68" s="42">
        <f>E68*F68</f>
        <v>0</v>
      </c>
      <c r="H68" s="43">
        <v>0</v>
      </c>
      <c r="I68" s="42">
        <f>E68*H68</f>
        <v>0</v>
      </c>
      <c r="J68" s="40">
        <v>1.573835E-3</v>
      </c>
      <c r="K68" s="44">
        <f>E68*J68</f>
        <v>9.4430100000000003E-2</v>
      </c>
    </row>
    <row r="69" spans="1:11" s="1" customFormat="1" ht="9.6">
      <c r="A69" s="35"/>
      <c r="B69" s="124" t="s">
        <v>570</v>
      </c>
      <c r="C69" s="125" t="s">
        <v>584</v>
      </c>
      <c r="D69" s="126" t="s">
        <v>575</v>
      </c>
      <c r="E69" s="129">
        <v>60</v>
      </c>
      <c r="F69" s="41"/>
      <c r="G69" s="42"/>
      <c r="H69" s="43"/>
      <c r="I69" s="42"/>
      <c r="J69" s="40"/>
      <c r="K69" s="44"/>
    </row>
    <row r="70" spans="1:11" s="1" customFormat="1" ht="9.6">
      <c r="A70" s="35">
        <f>A68+1</f>
        <v>26</v>
      </c>
      <c r="B70" s="37" t="s">
        <v>92</v>
      </c>
      <c r="C70" s="38" t="s">
        <v>93</v>
      </c>
      <c r="D70" s="39" t="s">
        <v>37</v>
      </c>
      <c r="E70" s="128">
        <v>30</v>
      </c>
      <c r="F70" s="41">
        <v>0</v>
      </c>
      <c r="G70" s="42">
        <f>E70*F70</f>
        <v>0</v>
      </c>
      <c r="H70" s="43">
        <v>0</v>
      </c>
      <c r="I70" s="42">
        <f>E70*H70</f>
        <v>0</v>
      </c>
      <c r="J70" s="40">
        <v>0</v>
      </c>
      <c r="K70" s="44">
        <f>E70*J70</f>
        <v>0</v>
      </c>
    </row>
    <row r="71" spans="1:11" s="1" customFormat="1" ht="9.6">
      <c r="A71" s="35"/>
      <c r="B71" s="124" t="s">
        <v>570</v>
      </c>
      <c r="C71" s="125">
        <v>30</v>
      </c>
      <c r="D71" s="126" t="s">
        <v>575</v>
      </c>
      <c r="E71" s="129">
        <v>30</v>
      </c>
      <c r="F71" s="41"/>
      <c r="G71" s="42"/>
      <c r="H71" s="43"/>
      <c r="I71" s="42"/>
      <c r="J71" s="40"/>
      <c r="K71" s="44"/>
    </row>
    <row r="72" spans="1:11" s="1" customFormat="1" ht="9.6">
      <c r="A72" s="35">
        <f>A70+1</f>
        <v>27</v>
      </c>
      <c r="B72" s="37" t="s">
        <v>94</v>
      </c>
      <c r="C72" s="38" t="s">
        <v>95</v>
      </c>
      <c r="D72" s="39" t="s">
        <v>96</v>
      </c>
      <c r="E72" s="36">
        <v>9.4E-2</v>
      </c>
      <c r="F72" s="41">
        <v>0</v>
      </c>
      <c r="G72" s="42">
        <f>E72*F72</f>
        <v>0</v>
      </c>
      <c r="H72" s="43">
        <v>0</v>
      </c>
      <c r="I72" s="42">
        <f>E72*H72</f>
        <v>0</v>
      </c>
      <c r="J72" s="40">
        <v>0</v>
      </c>
      <c r="K72" s="44">
        <f>E72*J72</f>
        <v>0</v>
      </c>
    </row>
    <row r="73" spans="1:11" s="1" customFormat="1" ht="9.6">
      <c r="A73" s="35"/>
      <c r="B73" s="124" t="s">
        <v>570</v>
      </c>
      <c r="C73" s="125">
        <v>9.4E-2</v>
      </c>
      <c r="D73" s="126" t="s">
        <v>585</v>
      </c>
      <c r="E73" s="127">
        <v>9.4E-2</v>
      </c>
      <c r="F73" s="41"/>
      <c r="G73" s="42"/>
      <c r="H73" s="43"/>
      <c r="I73" s="122"/>
      <c r="J73" s="40"/>
      <c r="K73" s="44"/>
    </row>
    <row r="74" spans="1:11" s="18" customFormat="1" ht="10.199999999999999">
      <c r="A74" s="53"/>
      <c r="B74" s="54">
        <v>94</v>
      </c>
      <c r="C74" s="55" t="s">
        <v>97</v>
      </c>
      <c r="D74" s="56"/>
      <c r="E74" s="56"/>
      <c r="F74" s="57"/>
      <c r="G74" s="58">
        <f>SUM(G66:G72)</f>
        <v>0</v>
      </c>
      <c r="H74" s="59"/>
      <c r="I74" s="60">
        <f>SUM(I66:I72)</f>
        <v>0</v>
      </c>
      <c r="J74" s="59"/>
      <c r="K74" s="61">
        <f>SUM(K66:K72)</f>
        <v>9.4447200000000009E-2</v>
      </c>
    </row>
    <row r="75" spans="1:11" s="18" customFormat="1" ht="10.199999999999999">
      <c r="A75" s="28"/>
      <c r="B75" s="29" t="s">
        <v>98</v>
      </c>
      <c r="C75" s="30" t="s">
        <v>99</v>
      </c>
      <c r="D75" s="27"/>
      <c r="E75" s="27"/>
      <c r="F75" s="31"/>
      <c r="G75" s="32"/>
      <c r="H75" s="33"/>
      <c r="I75" s="26"/>
      <c r="J75" s="33"/>
      <c r="K75" s="34"/>
    </row>
    <row r="76" spans="1:11" s="1" customFormat="1" ht="9.6">
      <c r="A76" s="35">
        <f>A72+1</f>
        <v>28</v>
      </c>
      <c r="B76" s="37" t="s">
        <v>100</v>
      </c>
      <c r="C76" s="38" t="s">
        <v>101</v>
      </c>
      <c r="D76" s="39" t="s">
        <v>37</v>
      </c>
      <c r="E76" s="128">
        <v>4.8</v>
      </c>
      <c r="F76" s="41">
        <v>0</v>
      </c>
      <c r="G76" s="42">
        <f>E76*F76</f>
        <v>0</v>
      </c>
      <c r="H76" s="43">
        <v>0</v>
      </c>
      <c r="I76" s="42">
        <f>E76*H76</f>
        <v>0</v>
      </c>
      <c r="J76" s="40">
        <v>7.6201008000000001E-2</v>
      </c>
      <c r="K76" s="44">
        <f>E76*J76</f>
        <v>0.36576483840000001</v>
      </c>
    </row>
    <row r="77" spans="1:11" s="1" customFormat="1" ht="9.6">
      <c r="A77" s="35"/>
      <c r="B77" s="124" t="s">
        <v>570</v>
      </c>
      <c r="C77" s="125" t="s">
        <v>795</v>
      </c>
      <c r="D77" s="126" t="s">
        <v>575</v>
      </c>
      <c r="E77" s="129">
        <v>4.8</v>
      </c>
      <c r="F77" s="41"/>
      <c r="G77" s="42"/>
      <c r="H77" s="43"/>
      <c r="I77" s="42"/>
      <c r="J77" s="40"/>
      <c r="K77" s="44"/>
    </row>
    <row r="78" spans="1:11" s="1" customFormat="1" ht="9.6">
      <c r="A78" s="35">
        <f>A76+1</f>
        <v>29</v>
      </c>
      <c r="B78" s="37" t="s">
        <v>102</v>
      </c>
      <c r="C78" s="38" t="s">
        <v>103</v>
      </c>
      <c r="D78" s="39" t="s">
        <v>37</v>
      </c>
      <c r="E78" s="128">
        <v>32.979999999999997</v>
      </c>
      <c r="F78" s="41">
        <v>0</v>
      </c>
      <c r="G78" s="42">
        <f>E78*F78</f>
        <v>0</v>
      </c>
      <c r="H78" s="43">
        <v>0</v>
      </c>
      <c r="I78" s="42">
        <f>E78*H78</f>
        <v>0</v>
      </c>
      <c r="J78" s="40">
        <v>6.8000000000000005E-2</v>
      </c>
      <c r="K78" s="44">
        <f>E78*J78</f>
        <v>2.2426399999999997</v>
      </c>
    </row>
    <row r="79" spans="1:11" s="1" customFormat="1" ht="9.6">
      <c r="A79" s="35"/>
      <c r="B79" s="124" t="s">
        <v>570</v>
      </c>
      <c r="C79" s="125" t="s">
        <v>586</v>
      </c>
      <c r="D79" s="126" t="s">
        <v>575</v>
      </c>
      <c r="E79" s="129">
        <v>32.979999999999997</v>
      </c>
      <c r="F79" s="41"/>
      <c r="G79" s="42"/>
      <c r="H79" s="43"/>
      <c r="I79" s="42"/>
      <c r="J79" s="40"/>
      <c r="K79" s="44"/>
    </row>
    <row r="80" spans="1:11" s="1" customFormat="1" ht="9.6">
      <c r="A80" s="35">
        <f>A78+1</f>
        <v>30</v>
      </c>
      <c r="B80" s="37" t="s">
        <v>104</v>
      </c>
      <c r="C80" s="38" t="s">
        <v>105</v>
      </c>
      <c r="D80" s="39" t="s">
        <v>37</v>
      </c>
      <c r="E80" s="128">
        <v>6.45</v>
      </c>
      <c r="F80" s="41">
        <v>0</v>
      </c>
      <c r="G80" s="42">
        <f>E80*F80</f>
        <v>0</v>
      </c>
      <c r="H80" s="43">
        <v>0</v>
      </c>
      <c r="I80" s="42">
        <f>E80*H80</f>
        <v>0</v>
      </c>
      <c r="J80" s="40">
        <v>2.1999999999999999E-2</v>
      </c>
      <c r="K80" s="44">
        <f>E80*J80</f>
        <v>0.1419</v>
      </c>
    </row>
    <row r="81" spans="1:11" s="1" customFormat="1" ht="9.6">
      <c r="A81" s="35"/>
      <c r="B81" s="124" t="s">
        <v>570</v>
      </c>
      <c r="C81" s="125" t="s">
        <v>588</v>
      </c>
      <c r="D81" s="126" t="s">
        <v>575</v>
      </c>
      <c r="E81" s="129">
        <v>6.45</v>
      </c>
      <c r="F81" s="41"/>
      <c r="G81" s="42"/>
      <c r="H81" s="43"/>
      <c r="I81" s="42"/>
      <c r="J81" s="40"/>
      <c r="K81" s="44"/>
    </row>
    <row r="82" spans="1:11" s="1" customFormat="1" ht="9.6">
      <c r="A82" s="35">
        <f>A80+1</f>
        <v>31</v>
      </c>
      <c r="B82" s="37" t="s">
        <v>106</v>
      </c>
      <c r="C82" s="38" t="s">
        <v>107</v>
      </c>
      <c r="D82" s="39" t="s">
        <v>37</v>
      </c>
      <c r="E82" s="128">
        <v>6.45</v>
      </c>
      <c r="F82" s="41">
        <v>0</v>
      </c>
      <c r="G82" s="42">
        <f>E82*F82</f>
        <v>0</v>
      </c>
      <c r="H82" s="43">
        <v>0</v>
      </c>
      <c r="I82" s="42">
        <f>E82*H82</f>
        <v>0</v>
      </c>
      <c r="J82" s="40">
        <v>1.1999999999999999E-3</v>
      </c>
      <c r="K82" s="44">
        <f>E82*J82</f>
        <v>7.7399999999999995E-3</v>
      </c>
    </row>
    <row r="83" spans="1:11" s="1" customFormat="1" ht="9.6">
      <c r="A83" s="35"/>
      <c r="B83" s="124" t="s">
        <v>570</v>
      </c>
      <c r="C83" s="125" t="s">
        <v>588</v>
      </c>
      <c r="D83" s="126" t="s">
        <v>575</v>
      </c>
      <c r="E83" s="129">
        <v>6.45</v>
      </c>
      <c r="F83" s="41"/>
      <c r="G83" s="42"/>
      <c r="H83" s="43"/>
      <c r="I83" s="42"/>
      <c r="J83" s="40"/>
      <c r="K83" s="44"/>
    </row>
    <row r="84" spans="1:11" s="1" customFormat="1" ht="9.6">
      <c r="A84" s="35">
        <f>A82+1</f>
        <v>32</v>
      </c>
      <c r="B84" s="37" t="s">
        <v>108</v>
      </c>
      <c r="C84" s="38" t="s">
        <v>109</v>
      </c>
      <c r="D84" s="39" t="s">
        <v>37</v>
      </c>
      <c r="E84" s="128">
        <v>1.2</v>
      </c>
      <c r="F84" s="41">
        <v>0</v>
      </c>
      <c r="G84" s="42">
        <f>E84*F84</f>
        <v>0</v>
      </c>
      <c r="H84" s="43">
        <v>0</v>
      </c>
      <c r="I84" s="42">
        <f>E84*H84</f>
        <v>0</v>
      </c>
      <c r="J84" s="40">
        <v>0.14068301600000002</v>
      </c>
      <c r="K84" s="44">
        <f>E84*J84</f>
        <v>0.16881961920000002</v>
      </c>
    </row>
    <row r="85" spans="1:11" s="1" customFormat="1" ht="9.6">
      <c r="A85" s="35"/>
      <c r="B85" s="124" t="s">
        <v>570</v>
      </c>
      <c r="C85" s="125" t="s">
        <v>587</v>
      </c>
      <c r="D85" s="126" t="s">
        <v>575</v>
      </c>
      <c r="E85" s="129">
        <v>1.2</v>
      </c>
      <c r="F85" s="41"/>
      <c r="G85" s="42"/>
      <c r="H85" s="43"/>
      <c r="I85" s="42"/>
      <c r="J85" s="40"/>
      <c r="K85" s="44"/>
    </row>
    <row r="86" spans="1:11" s="1" customFormat="1" ht="9.6">
      <c r="A86" s="35">
        <f>A84+1</f>
        <v>33</v>
      </c>
      <c r="B86" s="37" t="s">
        <v>110</v>
      </c>
      <c r="C86" s="38" t="s">
        <v>589</v>
      </c>
      <c r="D86" s="39" t="s">
        <v>37</v>
      </c>
      <c r="E86" s="128">
        <v>6.45</v>
      </c>
      <c r="F86" s="41">
        <v>0</v>
      </c>
      <c r="G86" s="42">
        <f>E86*F86</f>
        <v>0</v>
      </c>
      <c r="H86" s="43">
        <v>0</v>
      </c>
      <c r="I86" s="42">
        <f>E86*H86</f>
        <v>0</v>
      </c>
      <c r="J86" s="40">
        <v>0.17599999999999999</v>
      </c>
      <c r="K86" s="44">
        <f>E86*J86</f>
        <v>1.1352</v>
      </c>
    </row>
    <row r="87" spans="1:11" s="1" customFormat="1" ht="9.6">
      <c r="A87" s="35"/>
      <c r="B87" s="124" t="s">
        <v>570</v>
      </c>
      <c r="C87" s="125" t="s">
        <v>588</v>
      </c>
      <c r="D87" s="126" t="s">
        <v>575</v>
      </c>
      <c r="E87" s="129">
        <v>6.45</v>
      </c>
      <c r="F87" s="41"/>
      <c r="G87" s="42"/>
      <c r="H87" s="43"/>
      <c r="I87" s="42"/>
      <c r="J87" s="40"/>
      <c r="K87" s="44"/>
    </row>
    <row r="88" spans="1:11" s="1" customFormat="1" ht="9.6">
      <c r="A88" s="35">
        <f>A86+1</f>
        <v>34</v>
      </c>
      <c r="B88" s="37" t="s">
        <v>796</v>
      </c>
      <c r="C88" s="38" t="s">
        <v>797</v>
      </c>
      <c r="D88" s="39" t="s">
        <v>37</v>
      </c>
      <c r="E88" s="128">
        <v>6.45</v>
      </c>
      <c r="F88" s="41">
        <v>0</v>
      </c>
      <c r="G88" s="42">
        <f>E88*F88</f>
        <v>0</v>
      </c>
      <c r="H88" s="43">
        <v>0</v>
      </c>
      <c r="I88" s="42">
        <f>E88*H88</f>
        <v>0</v>
      </c>
      <c r="J88" s="40">
        <v>4.2000000000000003E-2</v>
      </c>
      <c r="K88" s="44">
        <f>E88*J88</f>
        <v>0.27090000000000003</v>
      </c>
    </row>
    <row r="89" spans="1:11" s="1" customFormat="1" ht="9.6">
      <c r="A89" s="35"/>
      <c r="B89" s="124" t="s">
        <v>570</v>
      </c>
      <c r="C89" s="125">
        <v>6.24</v>
      </c>
      <c r="D89" s="126" t="s">
        <v>575</v>
      </c>
      <c r="E89" s="129">
        <v>6.45</v>
      </c>
      <c r="F89" s="41"/>
      <c r="G89" s="42"/>
      <c r="H89" s="43"/>
      <c r="I89" s="42"/>
      <c r="J89" s="40"/>
      <c r="K89" s="44"/>
    </row>
    <row r="90" spans="1:11" s="1" customFormat="1" ht="9.6">
      <c r="A90" s="35">
        <f>A88+1</f>
        <v>35</v>
      </c>
      <c r="B90" s="37" t="s">
        <v>112</v>
      </c>
      <c r="C90" s="38" t="s">
        <v>113</v>
      </c>
      <c r="D90" s="39" t="s">
        <v>37</v>
      </c>
      <c r="E90" s="128">
        <v>2</v>
      </c>
      <c r="F90" s="41">
        <v>0</v>
      </c>
      <c r="G90" s="42">
        <f>E90*F90</f>
        <v>0</v>
      </c>
      <c r="H90" s="43">
        <v>0</v>
      </c>
      <c r="I90" s="42">
        <f>E90*H90</f>
        <v>0</v>
      </c>
      <c r="J90" s="40">
        <v>6.3E-2</v>
      </c>
      <c r="K90" s="44">
        <f>E90*J90</f>
        <v>0.126</v>
      </c>
    </row>
    <row r="91" spans="1:11" s="1" customFormat="1" ht="9.6">
      <c r="A91" s="35"/>
      <c r="B91" s="124" t="s">
        <v>570</v>
      </c>
      <c r="C91" s="125" t="s">
        <v>590</v>
      </c>
      <c r="D91" s="126" t="s">
        <v>575</v>
      </c>
      <c r="E91" s="129">
        <v>2</v>
      </c>
      <c r="F91" s="41"/>
      <c r="G91" s="42"/>
      <c r="H91" s="43"/>
      <c r="I91" s="42"/>
      <c r="J91" s="40"/>
      <c r="K91" s="44"/>
    </row>
    <row r="92" spans="1:11" s="1" customFormat="1" ht="9.6">
      <c r="A92" s="35">
        <f>A90+1</f>
        <v>36</v>
      </c>
      <c r="B92" s="37" t="s">
        <v>114</v>
      </c>
      <c r="C92" s="38" t="s">
        <v>115</v>
      </c>
      <c r="D92" s="39" t="s">
        <v>37</v>
      </c>
      <c r="E92" s="128">
        <v>3</v>
      </c>
      <c r="F92" s="41">
        <v>0</v>
      </c>
      <c r="G92" s="42">
        <f>E92*F92</f>
        <v>0</v>
      </c>
      <c r="H92" s="43">
        <v>0</v>
      </c>
      <c r="I92" s="42">
        <f>E92*H92</f>
        <v>0</v>
      </c>
      <c r="J92" s="40">
        <v>0.18</v>
      </c>
      <c r="K92" s="44">
        <f>E92*J92</f>
        <v>0.54</v>
      </c>
    </row>
    <row r="93" spans="1:11" s="1" customFormat="1" ht="9.6">
      <c r="A93" s="35"/>
      <c r="B93" s="124" t="s">
        <v>570</v>
      </c>
      <c r="C93" s="125">
        <v>3</v>
      </c>
      <c r="D93" s="126" t="s">
        <v>575</v>
      </c>
      <c r="E93" s="129">
        <v>3</v>
      </c>
      <c r="F93" s="41"/>
      <c r="G93" s="42"/>
      <c r="H93" s="43"/>
      <c r="I93" s="42"/>
      <c r="J93" s="40"/>
      <c r="K93" s="44"/>
    </row>
    <row r="94" spans="1:11" s="1" customFormat="1" ht="9.6">
      <c r="A94" s="35">
        <f>A92+1</f>
        <v>37</v>
      </c>
      <c r="B94" s="37" t="s">
        <v>110</v>
      </c>
      <c r="C94" s="38" t="s">
        <v>111</v>
      </c>
      <c r="D94" s="39" t="s">
        <v>37</v>
      </c>
      <c r="E94" s="128">
        <v>1.5</v>
      </c>
      <c r="F94" s="41">
        <v>0</v>
      </c>
      <c r="G94" s="42">
        <f>E94*F94</f>
        <v>0</v>
      </c>
      <c r="H94" s="43">
        <v>0</v>
      </c>
      <c r="I94" s="42">
        <f>E94*H94</f>
        <v>0</v>
      </c>
      <c r="J94" s="40">
        <v>0.17599999999999999</v>
      </c>
      <c r="K94" s="44">
        <f>E94*J94</f>
        <v>0.26400000000000001</v>
      </c>
    </row>
    <row r="95" spans="1:11" s="1" customFormat="1" ht="9.6">
      <c r="A95" s="35"/>
      <c r="B95" s="124" t="s">
        <v>570</v>
      </c>
      <c r="C95" s="125">
        <v>1.5</v>
      </c>
      <c r="D95" s="126" t="s">
        <v>575</v>
      </c>
      <c r="E95" s="129">
        <v>1.5</v>
      </c>
      <c r="F95" s="41"/>
      <c r="G95" s="42"/>
      <c r="H95" s="43"/>
      <c r="I95" s="42"/>
      <c r="J95" s="40"/>
      <c r="K95" s="44"/>
    </row>
    <row r="96" spans="1:11" s="1" customFormat="1" ht="9.6">
      <c r="A96" s="35">
        <f>A94+1</f>
        <v>38</v>
      </c>
      <c r="B96" s="37" t="s">
        <v>116</v>
      </c>
      <c r="C96" s="38" t="s">
        <v>117</v>
      </c>
      <c r="D96" s="39" t="s">
        <v>48</v>
      </c>
      <c r="E96" s="128">
        <v>8</v>
      </c>
      <c r="F96" s="41">
        <v>0</v>
      </c>
      <c r="G96" s="42">
        <f>E96*F96</f>
        <v>0</v>
      </c>
      <c r="H96" s="43">
        <v>0</v>
      </c>
      <c r="I96" s="42">
        <f>E96*H96</f>
        <v>0</v>
      </c>
      <c r="J96" s="40">
        <v>6.4336000000000005E-4</v>
      </c>
      <c r="K96" s="44">
        <f>E96*J96</f>
        <v>5.1468800000000004E-3</v>
      </c>
    </row>
    <row r="97" spans="1:11" s="1" customFormat="1" ht="9.6">
      <c r="A97" s="35"/>
      <c r="B97" s="124" t="s">
        <v>570</v>
      </c>
      <c r="C97" s="125">
        <v>8</v>
      </c>
      <c r="D97" s="126" t="s">
        <v>577</v>
      </c>
      <c r="E97" s="129">
        <v>8</v>
      </c>
      <c r="F97" s="41"/>
      <c r="G97" s="42"/>
      <c r="H97" s="43"/>
      <c r="I97" s="42"/>
      <c r="J97" s="40"/>
      <c r="K97" s="44"/>
    </row>
    <row r="98" spans="1:11" s="1" customFormat="1" ht="9.6">
      <c r="A98" s="35">
        <f>A96+1</f>
        <v>39</v>
      </c>
      <c r="B98" s="37" t="s">
        <v>118</v>
      </c>
      <c r="C98" s="38" t="s">
        <v>119</v>
      </c>
      <c r="D98" s="39" t="s">
        <v>48</v>
      </c>
      <c r="E98" s="128">
        <v>6</v>
      </c>
      <c r="F98" s="41">
        <v>0</v>
      </c>
      <c r="G98" s="42">
        <f>E98*F98</f>
        <v>0</v>
      </c>
      <c r="H98" s="43">
        <v>0</v>
      </c>
      <c r="I98" s="42">
        <f>E98*H98</f>
        <v>0</v>
      </c>
      <c r="J98" s="40">
        <v>9.6383999999999999E-4</v>
      </c>
      <c r="K98" s="44">
        <f>E98*J98</f>
        <v>5.7830399999999997E-3</v>
      </c>
    </row>
    <row r="99" spans="1:11" s="1" customFormat="1" ht="9.6">
      <c r="A99" s="35"/>
      <c r="B99" s="124" t="s">
        <v>570</v>
      </c>
      <c r="C99" s="125">
        <v>6</v>
      </c>
      <c r="D99" s="126" t="s">
        <v>577</v>
      </c>
      <c r="E99" s="129">
        <v>6</v>
      </c>
      <c r="F99" s="41"/>
      <c r="G99" s="42"/>
      <c r="H99" s="43"/>
      <c r="I99" s="42"/>
      <c r="J99" s="40"/>
      <c r="K99" s="44"/>
    </row>
    <row r="100" spans="1:11" s="1" customFormat="1" ht="9.6">
      <c r="A100" s="35">
        <f>A98+1</f>
        <v>40</v>
      </c>
      <c r="B100" s="37" t="s">
        <v>120</v>
      </c>
      <c r="C100" s="38" t="s">
        <v>121</v>
      </c>
      <c r="D100" s="39" t="s">
        <v>48</v>
      </c>
      <c r="E100" s="128">
        <v>2</v>
      </c>
      <c r="F100" s="41">
        <v>0</v>
      </c>
      <c r="G100" s="42">
        <f>E100*F100</f>
        <v>0</v>
      </c>
      <c r="H100" s="43">
        <v>0</v>
      </c>
      <c r="I100" s="42">
        <f>E100*H100</f>
        <v>0</v>
      </c>
      <c r="J100" s="40">
        <v>1.60768E-3</v>
      </c>
      <c r="K100" s="44">
        <f>E100*J100</f>
        <v>3.21536E-3</v>
      </c>
    </row>
    <row r="101" spans="1:11" s="1" customFormat="1" ht="9.6">
      <c r="A101" s="35"/>
      <c r="B101" s="124" t="s">
        <v>570</v>
      </c>
      <c r="C101" s="125">
        <v>2</v>
      </c>
      <c r="D101" s="126" t="s">
        <v>577</v>
      </c>
      <c r="E101" s="129">
        <v>2</v>
      </c>
      <c r="F101" s="41"/>
      <c r="G101" s="42"/>
      <c r="H101" s="43"/>
      <c r="I101" s="42"/>
      <c r="J101" s="40"/>
      <c r="K101" s="44"/>
    </row>
    <row r="102" spans="1:11" s="1" customFormat="1" ht="9.6">
      <c r="A102" s="35">
        <f>A100+1</f>
        <v>41</v>
      </c>
      <c r="B102" s="37" t="s">
        <v>122</v>
      </c>
      <c r="C102" s="38" t="s">
        <v>123</v>
      </c>
      <c r="D102" s="39" t="s">
        <v>96</v>
      </c>
      <c r="E102" s="40">
        <v>4.9080000000000004</v>
      </c>
      <c r="F102" s="41">
        <v>0</v>
      </c>
      <c r="G102" s="42">
        <f>E102*F102</f>
        <v>0</v>
      </c>
      <c r="H102" s="43">
        <v>0</v>
      </c>
      <c r="I102" s="42">
        <f>E102*H102</f>
        <v>0</v>
      </c>
      <c r="J102" s="40">
        <v>1.6320000000000001E-4</v>
      </c>
      <c r="K102" s="44">
        <f>E102*J102</f>
        <v>8.0098560000000014E-4</v>
      </c>
    </row>
    <row r="103" spans="1:11" s="1" customFormat="1" ht="9.6">
      <c r="A103" s="35"/>
      <c r="B103" s="124" t="s">
        <v>570</v>
      </c>
      <c r="C103" s="131">
        <f>SUM(K76:K101)</f>
        <v>5.2771097376</v>
      </c>
      <c r="D103" s="126" t="s">
        <v>585</v>
      </c>
      <c r="E103" s="127">
        <v>4.9080000000000004</v>
      </c>
      <c r="F103" s="41"/>
      <c r="G103" s="42"/>
      <c r="H103" s="43"/>
      <c r="I103" s="42"/>
      <c r="J103" s="40"/>
      <c r="K103" s="44"/>
    </row>
    <row r="104" spans="1:11" s="1" customFormat="1" ht="9.6">
      <c r="A104" s="35">
        <f>A102+1</f>
        <v>42</v>
      </c>
      <c r="B104" s="37" t="s">
        <v>124</v>
      </c>
      <c r="C104" s="38" t="s">
        <v>125</v>
      </c>
      <c r="D104" s="39" t="s">
        <v>96</v>
      </c>
      <c r="E104" s="40">
        <v>4.9080000000000004</v>
      </c>
      <c r="F104" s="41">
        <v>0</v>
      </c>
      <c r="G104" s="42">
        <f>E104*F104</f>
        <v>0</v>
      </c>
      <c r="H104" s="43">
        <v>0</v>
      </c>
      <c r="I104" s="42">
        <f>E104*H104</f>
        <v>0</v>
      </c>
      <c r="J104" s="40">
        <v>6.1199999999999997E-5</v>
      </c>
      <c r="K104" s="44">
        <f>E104*J104</f>
        <v>3.0036960000000003E-4</v>
      </c>
    </row>
    <row r="105" spans="1:11" s="1" customFormat="1" ht="9.6">
      <c r="A105" s="35"/>
      <c r="B105" s="124" t="s">
        <v>570</v>
      </c>
      <c r="C105" s="125">
        <v>4.9080000000000004</v>
      </c>
      <c r="D105" s="126" t="s">
        <v>585</v>
      </c>
      <c r="E105" s="127">
        <v>4.9080000000000004</v>
      </c>
      <c r="F105" s="41"/>
      <c r="G105" s="42"/>
      <c r="H105" s="43"/>
      <c r="I105" s="42"/>
      <c r="J105" s="40"/>
      <c r="K105" s="44"/>
    </row>
    <row r="106" spans="1:11" s="1" customFormat="1" ht="9.6">
      <c r="A106" s="35">
        <f>A104+1</f>
        <v>43</v>
      </c>
      <c r="B106" s="37" t="s">
        <v>126</v>
      </c>
      <c r="C106" s="38" t="s">
        <v>127</v>
      </c>
      <c r="D106" s="39" t="s">
        <v>96</v>
      </c>
      <c r="E106" s="40">
        <v>4.9080000000000004</v>
      </c>
      <c r="F106" s="41">
        <v>0</v>
      </c>
      <c r="G106" s="42">
        <f>E106*F106</f>
        <v>0</v>
      </c>
      <c r="H106" s="43">
        <v>0</v>
      </c>
      <c r="I106" s="42">
        <f>E106*H106</f>
        <v>0</v>
      </c>
      <c r="J106" s="40">
        <v>0</v>
      </c>
      <c r="K106" s="44">
        <f>E106*J106</f>
        <v>0</v>
      </c>
    </row>
    <row r="107" spans="1:11" s="1" customFormat="1" ht="9.6">
      <c r="A107" s="35"/>
      <c r="B107" s="124" t="s">
        <v>570</v>
      </c>
      <c r="C107" s="125">
        <v>4.9080000000000004</v>
      </c>
      <c r="D107" s="126" t="s">
        <v>585</v>
      </c>
      <c r="E107" s="127">
        <v>4.9080000000000004</v>
      </c>
      <c r="F107" s="41"/>
      <c r="G107" s="42"/>
      <c r="H107" s="43"/>
      <c r="I107" s="42"/>
      <c r="J107" s="40"/>
      <c r="K107" s="44"/>
    </row>
    <row r="108" spans="1:11" s="1" customFormat="1" ht="9.6">
      <c r="A108" s="35">
        <f>A106+1</f>
        <v>44</v>
      </c>
      <c r="B108" s="37" t="s">
        <v>128</v>
      </c>
      <c r="C108" s="38" t="s">
        <v>129</v>
      </c>
      <c r="D108" s="39" t="s">
        <v>96</v>
      </c>
      <c r="E108" s="40">
        <v>4.9080000000000004</v>
      </c>
      <c r="F108" s="41">
        <v>0</v>
      </c>
      <c r="G108" s="42">
        <f>E108*F108</f>
        <v>0</v>
      </c>
      <c r="H108" s="43">
        <v>0</v>
      </c>
      <c r="I108" s="42">
        <f>E108*H108</f>
        <v>0</v>
      </c>
      <c r="J108" s="40">
        <v>0</v>
      </c>
      <c r="K108" s="44">
        <f>E108*J108</f>
        <v>0</v>
      </c>
    </row>
    <row r="109" spans="1:11" s="1" customFormat="1" ht="9.6">
      <c r="A109" s="35"/>
      <c r="B109" s="124" t="s">
        <v>570</v>
      </c>
      <c r="C109" s="125">
        <v>4.9080000000000004</v>
      </c>
      <c r="D109" s="126" t="s">
        <v>585</v>
      </c>
      <c r="E109" s="127">
        <v>4.9080000000000004</v>
      </c>
      <c r="F109" s="41"/>
      <c r="G109" s="42"/>
      <c r="H109" s="43"/>
      <c r="I109" s="42"/>
      <c r="J109" s="40"/>
      <c r="K109" s="44"/>
    </row>
    <row r="110" spans="1:11" s="1" customFormat="1" ht="9.6">
      <c r="A110" s="35">
        <f>A108+1</f>
        <v>45</v>
      </c>
      <c r="B110" s="37" t="s">
        <v>130</v>
      </c>
      <c r="C110" s="38" t="s">
        <v>131</v>
      </c>
      <c r="D110" s="39" t="s">
        <v>96</v>
      </c>
      <c r="E110" s="40">
        <v>4.9080000000000004</v>
      </c>
      <c r="F110" s="41">
        <v>0</v>
      </c>
      <c r="G110" s="42">
        <f>E110*F110</f>
        <v>0</v>
      </c>
      <c r="H110" s="43">
        <v>0</v>
      </c>
      <c r="I110" s="42">
        <f>E110*H110</f>
        <v>0</v>
      </c>
      <c r="J110" s="40">
        <v>0</v>
      </c>
      <c r="K110" s="44">
        <f>E110*J110</f>
        <v>0</v>
      </c>
    </row>
    <row r="111" spans="1:11" s="1" customFormat="1" ht="9.6">
      <c r="A111" s="35"/>
      <c r="B111" s="124" t="s">
        <v>570</v>
      </c>
      <c r="C111" s="125">
        <v>4.9080000000000004</v>
      </c>
      <c r="D111" s="126" t="s">
        <v>585</v>
      </c>
      <c r="E111" s="127">
        <v>4.9080000000000004</v>
      </c>
      <c r="F111" s="41"/>
      <c r="G111" s="42"/>
      <c r="H111" s="43"/>
      <c r="I111" s="42"/>
      <c r="J111" s="40"/>
      <c r="K111" s="44"/>
    </row>
    <row r="112" spans="1:11" s="1" customFormat="1" ht="9.6">
      <c r="A112" s="35">
        <f>A110+1</f>
        <v>46</v>
      </c>
      <c r="B112" s="37" t="s">
        <v>132</v>
      </c>
      <c r="C112" s="38" t="s">
        <v>133</v>
      </c>
      <c r="D112" s="39" t="s">
        <v>96</v>
      </c>
      <c r="E112" s="40">
        <v>4.9080000000000004</v>
      </c>
      <c r="F112" s="41">
        <v>0</v>
      </c>
      <c r="G112" s="42">
        <f>E112*F112</f>
        <v>0</v>
      </c>
      <c r="H112" s="43">
        <v>0</v>
      </c>
      <c r="I112" s="42">
        <f>E112*H112</f>
        <v>0</v>
      </c>
      <c r="J112" s="40">
        <v>0</v>
      </c>
      <c r="K112" s="44">
        <f>E112*J112</f>
        <v>0</v>
      </c>
    </row>
    <row r="113" spans="1:11" s="1" customFormat="1" ht="9.6">
      <c r="A113" s="35"/>
      <c r="B113" s="124" t="s">
        <v>570</v>
      </c>
      <c r="C113" s="125">
        <v>4.9080000000000004</v>
      </c>
      <c r="D113" s="126" t="s">
        <v>585</v>
      </c>
      <c r="E113" s="127">
        <v>4.9080000000000004</v>
      </c>
      <c r="F113" s="41"/>
      <c r="G113" s="42"/>
      <c r="H113" s="43"/>
      <c r="I113" s="42"/>
      <c r="J113" s="40"/>
      <c r="K113" s="44"/>
    </row>
    <row r="114" spans="1:11" s="1" customFormat="1" ht="9.6">
      <c r="A114" s="35">
        <f>A112+1</f>
        <v>47</v>
      </c>
      <c r="B114" s="37" t="s">
        <v>134</v>
      </c>
      <c r="C114" s="38" t="s">
        <v>135</v>
      </c>
      <c r="D114" s="39" t="s">
        <v>96</v>
      </c>
      <c r="E114" s="40">
        <v>44.171999999999997</v>
      </c>
      <c r="F114" s="41">
        <v>0</v>
      </c>
      <c r="G114" s="42">
        <f>E114*F114</f>
        <v>0</v>
      </c>
      <c r="H114" s="43">
        <v>0</v>
      </c>
      <c r="I114" s="42">
        <f>E114*H114</f>
        <v>0</v>
      </c>
      <c r="J114" s="40">
        <v>0</v>
      </c>
      <c r="K114" s="44">
        <f>E114*J114</f>
        <v>0</v>
      </c>
    </row>
    <row r="115" spans="1:11" s="1" customFormat="1" ht="9.6">
      <c r="A115" s="35"/>
      <c r="B115" s="124" t="s">
        <v>570</v>
      </c>
      <c r="C115" s="125" t="s">
        <v>591</v>
      </c>
      <c r="D115" s="126" t="s">
        <v>585</v>
      </c>
      <c r="E115" s="127">
        <v>44.171999999999997</v>
      </c>
      <c r="F115" s="41"/>
      <c r="G115" s="42"/>
      <c r="H115" s="43"/>
      <c r="I115" s="42"/>
      <c r="J115" s="40"/>
      <c r="K115" s="44"/>
    </row>
    <row r="116" spans="1:11" s="1" customFormat="1" ht="9.6">
      <c r="A116" s="35">
        <f>A114+1</f>
        <v>48</v>
      </c>
      <c r="B116" s="37" t="s">
        <v>136</v>
      </c>
      <c r="C116" s="38" t="s">
        <v>137</v>
      </c>
      <c r="D116" s="39" t="s">
        <v>96</v>
      </c>
      <c r="E116" s="40">
        <v>2.9079999999999999</v>
      </c>
      <c r="F116" s="41">
        <v>0</v>
      </c>
      <c r="G116" s="42">
        <f>E116*F116</f>
        <v>0</v>
      </c>
      <c r="H116" s="43">
        <v>0</v>
      </c>
      <c r="I116" s="42">
        <f>E116*H116</f>
        <v>0</v>
      </c>
      <c r="J116" s="40">
        <v>0</v>
      </c>
      <c r="K116" s="44">
        <f>E116*J116</f>
        <v>0</v>
      </c>
    </row>
    <row r="117" spans="1:11" s="1" customFormat="1" ht="9.6">
      <c r="A117" s="35"/>
      <c r="B117" s="124" t="s">
        <v>570</v>
      </c>
      <c r="C117" s="125">
        <v>2.9079999999999999</v>
      </c>
      <c r="D117" s="126" t="s">
        <v>585</v>
      </c>
      <c r="E117" s="127">
        <v>2.9079999999999999</v>
      </c>
      <c r="F117" s="41"/>
      <c r="G117" s="42"/>
      <c r="H117" s="43"/>
      <c r="I117" s="42"/>
      <c r="J117" s="40"/>
      <c r="K117" s="44"/>
    </row>
    <row r="118" spans="1:11" s="1" customFormat="1" ht="9.6">
      <c r="A118" s="35">
        <f>A116+1</f>
        <v>49</v>
      </c>
      <c r="B118" s="37" t="s">
        <v>138</v>
      </c>
      <c r="C118" s="38" t="s">
        <v>139</v>
      </c>
      <c r="D118" s="39" t="s">
        <v>96</v>
      </c>
      <c r="E118" s="40">
        <v>4.9080000000000004</v>
      </c>
      <c r="F118" s="41">
        <v>0</v>
      </c>
      <c r="G118" s="42">
        <f>E118*F118</f>
        <v>0</v>
      </c>
      <c r="H118" s="43">
        <v>0</v>
      </c>
      <c r="I118" s="42">
        <f>E118*H118</f>
        <v>0</v>
      </c>
      <c r="J118" s="40">
        <v>0</v>
      </c>
      <c r="K118" s="44">
        <f>E118*J118</f>
        <v>0</v>
      </c>
    </row>
    <row r="119" spans="1:11" s="1" customFormat="1" ht="9.6">
      <c r="A119" s="35"/>
      <c r="B119" s="124" t="s">
        <v>570</v>
      </c>
      <c r="C119" s="125">
        <v>4.9080000000000004</v>
      </c>
      <c r="D119" s="126" t="s">
        <v>585</v>
      </c>
      <c r="E119" s="127">
        <v>4.9080000000000004</v>
      </c>
      <c r="F119" s="41"/>
      <c r="G119" s="42"/>
      <c r="H119" s="43"/>
      <c r="I119" s="42"/>
      <c r="J119" s="40"/>
      <c r="K119" s="44"/>
    </row>
    <row r="120" spans="1:11" s="1" customFormat="1" ht="9.6">
      <c r="A120" s="35">
        <f>A118+1</f>
        <v>50</v>
      </c>
      <c r="B120" s="37" t="s">
        <v>140</v>
      </c>
      <c r="C120" s="38" t="s">
        <v>141</v>
      </c>
      <c r="D120" s="39" t="s">
        <v>96</v>
      </c>
      <c r="E120" s="40">
        <v>4.9080000000000004</v>
      </c>
      <c r="F120" s="41">
        <v>0</v>
      </c>
      <c r="G120" s="42">
        <f>E120*F120</f>
        <v>0</v>
      </c>
      <c r="H120" s="43">
        <v>0</v>
      </c>
      <c r="I120" s="42">
        <f>E120*H120</f>
        <v>0</v>
      </c>
      <c r="J120" s="40">
        <v>0</v>
      </c>
      <c r="K120" s="44">
        <f>E120*J120</f>
        <v>0</v>
      </c>
    </row>
    <row r="121" spans="1:11" s="1" customFormat="1" ht="9.6">
      <c r="A121" s="35"/>
      <c r="B121" s="124" t="s">
        <v>570</v>
      </c>
      <c r="C121" s="125">
        <v>4.9080000000000004</v>
      </c>
      <c r="D121" s="126" t="s">
        <v>585</v>
      </c>
      <c r="E121" s="127">
        <v>4.9080000000000004</v>
      </c>
      <c r="F121" s="41"/>
      <c r="G121" s="42"/>
      <c r="H121" s="43"/>
      <c r="I121" s="42"/>
      <c r="J121" s="40"/>
      <c r="K121" s="44"/>
    </row>
    <row r="122" spans="1:11" s="1" customFormat="1" ht="9.6">
      <c r="A122" s="35">
        <f>A120+1</f>
        <v>51</v>
      </c>
      <c r="B122" s="37" t="s">
        <v>142</v>
      </c>
      <c r="C122" s="38" t="s">
        <v>143</v>
      </c>
      <c r="D122" s="39" t="s">
        <v>96</v>
      </c>
      <c r="E122" s="40">
        <v>1</v>
      </c>
      <c r="F122" s="41">
        <v>0</v>
      </c>
      <c r="G122" s="42">
        <f>E122*F122</f>
        <v>0</v>
      </c>
      <c r="H122" s="43">
        <v>0</v>
      </c>
      <c r="I122" s="42">
        <f>E122*H122</f>
        <v>0</v>
      </c>
      <c r="J122" s="40">
        <v>0</v>
      </c>
      <c r="K122" s="44">
        <f>E122*J122</f>
        <v>0</v>
      </c>
    </row>
    <row r="123" spans="1:11" s="1" customFormat="1" ht="9.6">
      <c r="A123" s="35"/>
      <c r="B123" s="124" t="s">
        <v>570</v>
      </c>
      <c r="C123" s="125">
        <v>1</v>
      </c>
      <c r="D123" s="126" t="s">
        <v>585</v>
      </c>
      <c r="E123" s="127">
        <v>1</v>
      </c>
      <c r="F123" s="41"/>
      <c r="G123" s="42"/>
      <c r="H123" s="43"/>
      <c r="I123" s="122"/>
      <c r="J123" s="40"/>
      <c r="K123" s="44"/>
    </row>
    <row r="124" spans="1:11" s="18" customFormat="1" ht="10.199999999999999">
      <c r="A124" s="53"/>
      <c r="B124" s="54">
        <v>96</v>
      </c>
      <c r="C124" s="55" t="s">
        <v>144</v>
      </c>
      <c r="D124" s="56"/>
      <c r="E124" s="56"/>
      <c r="F124" s="57"/>
      <c r="G124" s="58">
        <f>SUM(G76:G122)</f>
        <v>0</v>
      </c>
      <c r="H124" s="59"/>
      <c r="I124" s="60">
        <f>SUM(I76:I122)</f>
        <v>0</v>
      </c>
      <c r="J124" s="59"/>
      <c r="K124" s="61">
        <f>SUM(K76:K122)</f>
        <v>5.2782110927999994</v>
      </c>
    </row>
    <row r="125" spans="1:11" s="18" customFormat="1" ht="10.199999999999999">
      <c r="A125" s="28"/>
      <c r="B125" s="29" t="s">
        <v>145</v>
      </c>
      <c r="C125" s="30" t="s">
        <v>146</v>
      </c>
      <c r="D125" s="27"/>
      <c r="E125" s="27"/>
      <c r="F125" s="31"/>
      <c r="G125" s="32"/>
      <c r="H125" s="33"/>
      <c r="I125" s="26"/>
      <c r="J125" s="33"/>
      <c r="K125" s="34"/>
    </row>
    <row r="126" spans="1:11" s="1" customFormat="1" ht="9.6">
      <c r="A126" s="35">
        <f>A122+1</f>
        <v>52</v>
      </c>
      <c r="B126" s="37" t="s">
        <v>147</v>
      </c>
      <c r="C126" s="38" t="s">
        <v>148</v>
      </c>
      <c r="D126" s="39" t="s">
        <v>96</v>
      </c>
      <c r="E126" s="40">
        <v>5.7560000000000002</v>
      </c>
      <c r="F126" s="41">
        <v>0</v>
      </c>
      <c r="G126" s="42">
        <f>E126*F126</f>
        <v>0</v>
      </c>
      <c r="H126" s="43">
        <v>0</v>
      </c>
      <c r="I126" s="42">
        <f>E126*H126</f>
        <v>0</v>
      </c>
      <c r="J126" s="40">
        <v>0</v>
      </c>
      <c r="K126" s="44">
        <f>E126*J126</f>
        <v>0</v>
      </c>
    </row>
    <row r="127" spans="1:11" s="1" customFormat="1" ht="9.6">
      <c r="A127" s="35"/>
      <c r="B127" s="124" t="s">
        <v>570</v>
      </c>
      <c r="C127" s="131">
        <f>K24+K44+K52+K64+K74</f>
        <v>4.8112505201200007</v>
      </c>
      <c r="D127" s="126" t="s">
        <v>585</v>
      </c>
      <c r="E127" s="127">
        <v>5.7560000000000002</v>
      </c>
      <c r="F127" s="41"/>
      <c r="G127" s="42"/>
      <c r="H127" s="43"/>
      <c r="I127" s="122"/>
      <c r="J127" s="40"/>
      <c r="K127" s="44"/>
    </row>
    <row r="128" spans="1:11" s="18" customFormat="1" ht="10.8" thickBot="1">
      <c r="A128" s="45"/>
      <c r="B128" s="47">
        <v>99</v>
      </c>
      <c r="C128" s="48" t="s">
        <v>149</v>
      </c>
      <c r="D128" s="46"/>
      <c r="E128" s="46"/>
      <c r="F128" s="49"/>
      <c r="G128" s="51">
        <f>SUM(G126:G126)</f>
        <v>0</v>
      </c>
      <c r="H128" s="50"/>
      <c r="I128" s="71">
        <f>SUM(I126:I126)</f>
        <v>0</v>
      </c>
      <c r="J128" s="50"/>
      <c r="K128" s="52">
        <f>SUM(K126:K126)</f>
        <v>0</v>
      </c>
    </row>
    <row r="129" spans="1:11" ht="13.8" thickBo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</row>
    <row r="130" spans="1:11" s="1" customFormat="1" ht="9.75" customHeight="1">
      <c r="A130" s="5" t="s">
        <v>2</v>
      </c>
      <c r="B130" s="335" t="s">
        <v>6</v>
      </c>
      <c r="C130" s="335" t="s">
        <v>8</v>
      </c>
      <c r="D130" s="335" t="s">
        <v>10</v>
      </c>
      <c r="E130" s="335" t="s">
        <v>12</v>
      </c>
      <c r="F130" s="339" t="s">
        <v>14</v>
      </c>
      <c r="G130" s="228"/>
      <c r="H130" s="228"/>
      <c r="I130" s="228"/>
      <c r="J130" s="335" t="s">
        <v>23</v>
      </c>
      <c r="K130" s="248"/>
    </row>
    <row r="131" spans="1:11" s="1" customFormat="1" ht="9.75" customHeight="1">
      <c r="A131" s="6" t="s">
        <v>3</v>
      </c>
      <c r="B131" s="206"/>
      <c r="C131" s="206"/>
      <c r="D131" s="206"/>
      <c r="E131" s="206"/>
      <c r="F131" s="340" t="s">
        <v>15</v>
      </c>
      <c r="G131" s="201"/>
      <c r="H131" s="341" t="s">
        <v>20</v>
      </c>
      <c r="I131" s="201"/>
      <c r="J131" s="206"/>
      <c r="K131" s="336"/>
    </row>
    <row r="132" spans="1:11" s="1" customFormat="1" ht="9.75" customHeight="1">
      <c r="A132" s="6" t="s">
        <v>4</v>
      </c>
      <c r="B132" s="206"/>
      <c r="C132" s="206"/>
      <c r="D132" s="206"/>
      <c r="E132" s="206"/>
      <c r="F132" s="9" t="s">
        <v>16</v>
      </c>
      <c r="G132" s="11" t="s">
        <v>18</v>
      </c>
      <c r="H132" s="13" t="s">
        <v>16</v>
      </c>
      <c r="I132" s="11" t="s">
        <v>18</v>
      </c>
      <c r="J132" s="13" t="s">
        <v>16</v>
      </c>
      <c r="K132" s="15" t="s">
        <v>18</v>
      </c>
    </row>
    <row r="133" spans="1:11" s="1" customFormat="1" ht="9.75" customHeight="1" thickBot="1">
      <c r="A133" s="7" t="s">
        <v>5</v>
      </c>
      <c r="B133" s="8" t="s">
        <v>7</v>
      </c>
      <c r="C133" s="8" t="s">
        <v>9</v>
      </c>
      <c r="D133" s="8" t="s">
        <v>11</v>
      </c>
      <c r="E133" s="8" t="s">
        <v>13</v>
      </c>
      <c r="F133" s="10" t="s">
        <v>17</v>
      </c>
      <c r="G133" s="12" t="s">
        <v>19</v>
      </c>
      <c r="H133" s="14" t="s">
        <v>21</v>
      </c>
      <c r="I133" s="12" t="s">
        <v>22</v>
      </c>
      <c r="J133" s="14" t="s">
        <v>24</v>
      </c>
      <c r="K133" s="16" t="s">
        <v>25</v>
      </c>
    </row>
    <row r="134" spans="1:11" s="18" customFormat="1" ht="10.199999999999999">
      <c r="A134" s="20"/>
      <c r="B134" s="19"/>
      <c r="C134" s="21" t="s">
        <v>150</v>
      </c>
      <c r="D134" s="19"/>
      <c r="E134" s="19"/>
      <c r="F134" s="22"/>
      <c r="G134" s="23"/>
      <c r="H134" s="24"/>
      <c r="J134" s="24"/>
      <c r="K134" s="25"/>
    </row>
    <row r="135" spans="1:11" s="18" customFormat="1" ht="10.199999999999999">
      <c r="A135" s="28"/>
      <c r="B135" s="29" t="s">
        <v>151</v>
      </c>
      <c r="C135" s="30" t="s">
        <v>152</v>
      </c>
      <c r="D135" s="27"/>
      <c r="E135" s="27"/>
      <c r="F135" s="31"/>
      <c r="G135" s="32"/>
      <c r="H135" s="33"/>
      <c r="I135" s="26"/>
      <c r="J135" s="33"/>
      <c r="K135" s="34"/>
    </row>
    <row r="136" spans="1:11" s="1" customFormat="1" ht="9.6">
      <c r="A136" s="35">
        <f>A126+1</f>
        <v>53</v>
      </c>
      <c r="B136" s="37" t="s">
        <v>153</v>
      </c>
      <c r="C136" s="38" t="s">
        <v>154</v>
      </c>
      <c r="D136" s="39" t="s">
        <v>37</v>
      </c>
      <c r="E136" s="128">
        <v>13.51</v>
      </c>
      <c r="F136" s="41">
        <v>0</v>
      </c>
      <c r="G136" s="42">
        <f>E136*F136</f>
        <v>0</v>
      </c>
      <c r="H136" s="43">
        <v>0</v>
      </c>
      <c r="I136" s="42">
        <f>E136*H136</f>
        <v>0</v>
      </c>
      <c r="J136" s="40">
        <v>1.7419199999999999E-4</v>
      </c>
      <c r="K136" s="44">
        <f>E136*J136</f>
        <v>2.3533339199999998E-3</v>
      </c>
    </row>
    <row r="137" spans="1:11" s="1" customFormat="1" ht="9.6">
      <c r="A137" s="35"/>
      <c r="B137" s="124" t="s">
        <v>570</v>
      </c>
      <c r="C137" s="125" t="s">
        <v>592</v>
      </c>
      <c r="D137" s="126" t="s">
        <v>575</v>
      </c>
      <c r="E137" s="129">
        <v>13.51</v>
      </c>
      <c r="F137" s="41"/>
      <c r="G137" s="42"/>
      <c r="H137" s="43"/>
      <c r="I137" s="42"/>
      <c r="J137" s="40"/>
      <c r="K137" s="44"/>
    </row>
    <row r="138" spans="1:11" s="1" customFormat="1" ht="9.6">
      <c r="A138" s="62">
        <f>A136+1</f>
        <v>54</v>
      </c>
      <c r="B138" s="63" t="s">
        <v>155</v>
      </c>
      <c r="C138" s="64" t="s">
        <v>156</v>
      </c>
      <c r="D138" s="65" t="s">
        <v>37</v>
      </c>
      <c r="E138" s="130">
        <v>15.54</v>
      </c>
      <c r="F138" s="66">
        <v>0</v>
      </c>
      <c r="G138" s="67">
        <f>E138*F138</f>
        <v>0</v>
      </c>
      <c r="H138" s="68">
        <v>0</v>
      </c>
      <c r="I138" s="67">
        <f>E138*H138</f>
        <v>0</v>
      </c>
      <c r="J138" s="69">
        <v>1.6000000000000001E-4</v>
      </c>
      <c r="K138" s="70">
        <f>E138*J138</f>
        <v>2.4864000000000002E-3</v>
      </c>
    </row>
    <row r="139" spans="1:11" s="1" customFormat="1" ht="9.6">
      <c r="A139" s="62"/>
      <c r="B139" s="124" t="s">
        <v>570</v>
      </c>
      <c r="C139" s="125" t="s">
        <v>593</v>
      </c>
      <c r="D139" s="126" t="s">
        <v>575</v>
      </c>
      <c r="E139" s="129">
        <v>15.54</v>
      </c>
      <c r="F139" s="66"/>
      <c r="G139" s="67"/>
      <c r="H139" s="68"/>
      <c r="I139" s="67"/>
      <c r="J139" s="69"/>
      <c r="K139" s="70"/>
    </row>
    <row r="140" spans="1:11" s="1" customFormat="1" ht="9.6">
      <c r="A140" s="35">
        <f>A138+1</f>
        <v>55</v>
      </c>
      <c r="B140" s="37" t="s">
        <v>157</v>
      </c>
      <c r="C140" s="38" t="s">
        <v>158</v>
      </c>
      <c r="D140" s="39" t="s">
        <v>37</v>
      </c>
      <c r="E140" s="128">
        <v>7.27</v>
      </c>
      <c r="F140" s="41">
        <v>0</v>
      </c>
      <c r="G140" s="42">
        <f>E140*F140</f>
        <v>0</v>
      </c>
      <c r="H140" s="43">
        <v>0</v>
      </c>
      <c r="I140" s="42">
        <f>E140*H140</f>
        <v>0</v>
      </c>
      <c r="J140" s="40">
        <v>2.9999999999999997E-4</v>
      </c>
      <c r="K140" s="44">
        <f>E140*J140</f>
        <v>2.1809999999999998E-3</v>
      </c>
    </row>
    <row r="141" spans="1:11" s="1" customFormat="1" ht="9.6">
      <c r="A141" s="35"/>
      <c r="B141" s="124" t="s">
        <v>570</v>
      </c>
      <c r="C141" s="125">
        <v>7.27</v>
      </c>
      <c r="D141" s="126" t="s">
        <v>575</v>
      </c>
      <c r="E141" s="129">
        <v>7.27</v>
      </c>
      <c r="F141" s="41"/>
      <c r="G141" s="42"/>
      <c r="H141" s="43"/>
      <c r="I141" s="42"/>
      <c r="J141" s="40"/>
      <c r="K141" s="44"/>
    </row>
    <row r="142" spans="1:11" s="1" customFormat="1" ht="9.6">
      <c r="A142" s="35">
        <f>A140+1</f>
        <v>56</v>
      </c>
      <c r="B142" s="37" t="s">
        <v>159</v>
      </c>
      <c r="C142" s="38" t="s">
        <v>160</v>
      </c>
      <c r="D142" s="39" t="s">
        <v>37</v>
      </c>
      <c r="E142" s="128">
        <v>7.27</v>
      </c>
      <c r="F142" s="41">
        <v>0</v>
      </c>
      <c r="G142" s="42">
        <f>E142*F142</f>
        <v>0</v>
      </c>
      <c r="H142" s="43">
        <v>0</v>
      </c>
      <c r="I142" s="42">
        <f>E142*H142</f>
        <v>0</v>
      </c>
      <c r="J142" s="40">
        <v>3.9300000000000003E-3</v>
      </c>
      <c r="K142" s="44">
        <f>E142*J142</f>
        <v>2.8571100000000002E-2</v>
      </c>
    </row>
    <row r="143" spans="1:11" s="1" customFormat="1" ht="9.6">
      <c r="A143" s="35"/>
      <c r="B143" s="124" t="s">
        <v>570</v>
      </c>
      <c r="C143" s="125">
        <v>7.27</v>
      </c>
      <c r="D143" s="126" t="s">
        <v>575</v>
      </c>
      <c r="E143" s="129">
        <v>7.27</v>
      </c>
      <c r="F143" s="41"/>
      <c r="G143" s="42"/>
      <c r="H143" s="43"/>
      <c r="I143" s="42"/>
      <c r="J143" s="40"/>
      <c r="K143" s="44"/>
    </row>
    <row r="144" spans="1:11" s="1" customFormat="1" ht="9.6">
      <c r="A144" s="35">
        <f>A142+1</f>
        <v>57</v>
      </c>
      <c r="B144" s="37" t="s">
        <v>161</v>
      </c>
      <c r="C144" s="38" t="s">
        <v>162</v>
      </c>
      <c r="D144" s="39" t="s">
        <v>37</v>
      </c>
      <c r="E144" s="128">
        <v>7</v>
      </c>
      <c r="F144" s="41">
        <v>0</v>
      </c>
      <c r="G144" s="42">
        <f>E144*F144</f>
        <v>0</v>
      </c>
      <c r="H144" s="43">
        <v>0</v>
      </c>
      <c r="I144" s="42">
        <f>E144*H144</f>
        <v>0</v>
      </c>
      <c r="J144" s="40">
        <v>4.1041920000000004E-3</v>
      </c>
      <c r="K144" s="44">
        <f>E144*J144</f>
        <v>2.8729344000000004E-2</v>
      </c>
    </row>
    <row r="145" spans="1:11" s="1" customFormat="1" ht="9.6">
      <c r="A145" s="35"/>
      <c r="B145" s="124" t="s">
        <v>570</v>
      </c>
      <c r="C145" s="125" t="s">
        <v>595</v>
      </c>
      <c r="D145" s="126" t="s">
        <v>575</v>
      </c>
      <c r="E145" s="129">
        <v>7</v>
      </c>
      <c r="F145" s="41"/>
      <c r="G145" s="42"/>
      <c r="H145" s="43"/>
      <c r="I145" s="42"/>
      <c r="J145" s="40"/>
      <c r="K145" s="44"/>
    </row>
    <row r="146" spans="1:11" s="1" customFormat="1" ht="9.6">
      <c r="A146" s="35">
        <f>A144+1</f>
        <v>58</v>
      </c>
      <c r="B146" s="37" t="s">
        <v>163</v>
      </c>
      <c r="C146" s="38" t="s">
        <v>164</v>
      </c>
      <c r="D146" s="39" t="s">
        <v>48</v>
      </c>
      <c r="E146" s="128">
        <v>12</v>
      </c>
      <c r="F146" s="41">
        <v>0</v>
      </c>
      <c r="G146" s="42">
        <f>E146*F146</f>
        <v>0</v>
      </c>
      <c r="H146" s="43">
        <v>0</v>
      </c>
      <c r="I146" s="42">
        <f>E146*H146</f>
        <v>0</v>
      </c>
      <c r="J146" s="40">
        <v>2.8972999999999998E-4</v>
      </c>
      <c r="K146" s="44">
        <f>E146*J146</f>
        <v>3.4767599999999997E-3</v>
      </c>
    </row>
    <row r="147" spans="1:11" s="1" customFormat="1" ht="9.6">
      <c r="A147" s="35"/>
      <c r="B147" s="124" t="s">
        <v>570</v>
      </c>
      <c r="C147" s="125" t="s">
        <v>594</v>
      </c>
      <c r="D147" s="126" t="s">
        <v>577</v>
      </c>
      <c r="E147" s="129">
        <v>12</v>
      </c>
      <c r="F147" s="41"/>
      <c r="G147" s="42"/>
      <c r="H147" s="43"/>
      <c r="I147" s="42"/>
      <c r="J147" s="40"/>
      <c r="K147" s="44"/>
    </row>
    <row r="148" spans="1:11" s="1" customFormat="1" ht="9.6">
      <c r="A148" s="35">
        <f>A146+1</f>
        <v>59</v>
      </c>
      <c r="B148" s="37" t="s">
        <v>165</v>
      </c>
      <c r="C148" s="38" t="s">
        <v>166</v>
      </c>
      <c r="D148" s="39" t="s">
        <v>96</v>
      </c>
      <c r="E148" s="132">
        <v>0.68</v>
      </c>
      <c r="F148" s="41">
        <v>0</v>
      </c>
      <c r="G148" s="42">
        <f>E148*F148</f>
        <v>0</v>
      </c>
      <c r="H148" s="43">
        <v>0</v>
      </c>
      <c r="I148" s="42">
        <f>E148*H148</f>
        <v>0</v>
      </c>
      <c r="J148" s="40">
        <v>0</v>
      </c>
      <c r="K148" s="44">
        <f>E148*J148</f>
        <v>0</v>
      </c>
    </row>
    <row r="149" spans="1:11" s="1" customFormat="1" ht="9.6">
      <c r="A149" s="35"/>
      <c r="B149" s="124" t="s">
        <v>570</v>
      </c>
      <c r="C149" s="131">
        <f>K150</f>
        <v>6.7797937919999995E-2</v>
      </c>
      <c r="D149" s="126" t="s">
        <v>585</v>
      </c>
      <c r="E149" s="127">
        <v>6.8000000000000005E-2</v>
      </c>
      <c r="F149" s="41"/>
      <c r="G149" s="42"/>
      <c r="H149" s="43"/>
      <c r="I149" s="122"/>
      <c r="J149" s="40"/>
      <c r="K149" s="44"/>
    </row>
    <row r="150" spans="1:11" s="18" customFormat="1" ht="10.199999999999999">
      <c r="A150" s="53"/>
      <c r="B150" s="54">
        <v>711</v>
      </c>
      <c r="C150" s="55" t="s">
        <v>167</v>
      </c>
      <c r="D150" s="56"/>
      <c r="E150" s="56"/>
      <c r="F150" s="57"/>
      <c r="G150" s="58">
        <f>SUM(G136:G148)</f>
        <v>0</v>
      </c>
      <c r="H150" s="59"/>
      <c r="I150" s="60">
        <f>SUM(I136:I148)</f>
        <v>0</v>
      </c>
      <c r="J150" s="59"/>
      <c r="K150" s="61">
        <f>SUM(K136:K148)</f>
        <v>6.7797937919999995E-2</v>
      </c>
    </row>
    <row r="151" spans="1:11" s="18" customFormat="1" ht="10.199999999999999">
      <c r="A151" s="28"/>
      <c r="B151" s="29" t="s">
        <v>168</v>
      </c>
      <c r="C151" s="30" t="s">
        <v>169</v>
      </c>
      <c r="D151" s="27"/>
      <c r="E151" s="27"/>
      <c r="F151" s="31"/>
      <c r="G151" s="32"/>
      <c r="H151" s="33"/>
      <c r="I151" s="26"/>
      <c r="J151" s="33"/>
      <c r="K151" s="34"/>
    </row>
    <row r="152" spans="1:11" s="1" customFormat="1" ht="9.6">
      <c r="A152" s="35">
        <f>A148+1</f>
        <v>60</v>
      </c>
      <c r="B152" s="37" t="s">
        <v>170</v>
      </c>
      <c r="C152" s="38" t="s">
        <v>171</v>
      </c>
      <c r="D152" s="39" t="s">
        <v>37</v>
      </c>
      <c r="E152" s="128">
        <v>7.27</v>
      </c>
      <c r="F152" s="41">
        <v>0</v>
      </c>
      <c r="G152" s="42">
        <f>E152*F152</f>
        <v>0</v>
      </c>
      <c r="H152" s="43">
        <v>0</v>
      </c>
      <c r="I152" s="42">
        <f>E152*H152</f>
        <v>0</v>
      </c>
      <c r="J152" s="40">
        <v>2.2735339999999998E-3</v>
      </c>
      <c r="K152" s="44">
        <f>E152*J152</f>
        <v>1.6528592179999999E-2</v>
      </c>
    </row>
    <row r="153" spans="1:11" s="1" customFormat="1" ht="9.6">
      <c r="A153" s="35"/>
      <c r="B153" s="124" t="s">
        <v>570</v>
      </c>
      <c r="C153" s="125" t="s">
        <v>596</v>
      </c>
      <c r="D153" s="126" t="s">
        <v>575</v>
      </c>
      <c r="E153" s="129">
        <v>7.27</v>
      </c>
      <c r="F153" s="41"/>
      <c r="G153" s="42"/>
      <c r="H153" s="43"/>
      <c r="I153" s="42"/>
      <c r="J153" s="40"/>
      <c r="K153" s="44"/>
    </row>
    <row r="154" spans="1:11" s="1" customFormat="1" ht="9.6">
      <c r="A154" s="62">
        <f>A152+1</f>
        <v>61</v>
      </c>
      <c r="B154" s="63" t="s">
        <v>172</v>
      </c>
      <c r="C154" s="64" t="s">
        <v>173</v>
      </c>
      <c r="D154" s="65" t="s">
        <v>37</v>
      </c>
      <c r="E154" s="130">
        <v>8</v>
      </c>
      <c r="F154" s="66">
        <v>0</v>
      </c>
      <c r="G154" s="67">
        <f>E154*F154</f>
        <v>0</v>
      </c>
      <c r="H154" s="68">
        <v>0</v>
      </c>
      <c r="I154" s="67">
        <f>E154*H154</f>
        <v>0</v>
      </c>
      <c r="J154" s="69">
        <v>1.2E-4</v>
      </c>
      <c r="K154" s="70">
        <f>E154*J154</f>
        <v>9.6000000000000002E-4</v>
      </c>
    </row>
    <row r="155" spans="1:11" s="1" customFormat="1" ht="9.6">
      <c r="A155" s="62"/>
      <c r="B155" s="124" t="s">
        <v>570</v>
      </c>
      <c r="C155" s="125" t="s">
        <v>597</v>
      </c>
      <c r="D155" s="126" t="s">
        <v>575</v>
      </c>
      <c r="E155" s="129">
        <v>8</v>
      </c>
      <c r="F155" s="66"/>
      <c r="G155" s="67"/>
      <c r="H155" s="68"/>
      <c r="I155" s="67"/>
      <c r="J155" s="69"/>
      <c r="K155" s="70"/>
    </row>
    <row r="156" spans="1:11" s="1" customFormat="1" ht="9.6">
      <c r="A156" s="35">
        <f>A154+1</f>
        <v>62</v>
      </c>
      <c r="B156" s="37" t="s">
        <v>174</v>
      </c>
      <c r="C156" s="38" t="s">
        <v>175</v>
      </c>
      <c r="D156" s="39" t="s">
        <v>37</v>
      </c>
      <c r="E156" s="128">
        <v>7.5</v>
      </c>
      <c r="F156" s="41">
        <v>0</v>
      </c>
      <c r="G156" s="42">
        <f>E156*F156</f>
        <v>0</v>
      </c>
      <c r="H156" s="43">
        <v>0</v>
      </c>
      <c r="I156" s="42">
        <f>E156*H156</f>
        <v>0</v>
      </c>
      <c r="J156" s="40">
        <v>5.3378400000000004E-4</v>
      </c>
      <c r="K156" s="44">
        <f>E156*J156</f>
        <v>4.00338E-3</v>
      </c>
    </row>
    <row r="157" spans="1:11" s="1" customFormat="1" ht="9.6">
      <c r="A157" s="35"/>
      <c r="B157" s="124" t="s">
        <v>570</v>
      </c>
      <c r="C157" s="125">
        <v>7.5</v>
      </c>
      <c r="D157" s="126" t="s">
        <v>575</v>
      </c>
      <c r="E157" s="129">
        <v>7.5</v>
      </c>
      <c r="F157" s="41"/>
      <c r="G157" s="42"/>
      <c r="H157" s="43"/>
      <c r="I157" s="42"/>
      <c r="J157" s="40"/>
      <c r="K157" s="44"/>
    </row>
    <row r="158" spans="1:11" s="1" customFormat="1" ht="9.6">
      <c r="A158" s="62">
        <f>A156+1</f>
        <v>63</v>
      </c>
      <c r="B158" s="63" t="s">
        <v>176</v>
      </c>
      <c r="C158" s="64" t="s">
        <v>177</v>
      </c>
      <c r="D158" s="65" t="s">
        <v>37</v>
      </c>
      <c r="E158" s="130">
        <v>8.65</v>
      </c>
      <c r="F158" s="66">
        <v>0</v>
      </c>
      <c r="G158" s="67">
        <f>E158*F158</f>
        <v>0</v>
      </c>
      <c r="H158" s="68">
        <v>0</v>
      </c>
      <c r="I158" s="67">
        <f>E158*H158</f>
        <v>0</v>
      </c>
      <c r="J158" s="69">
        <v>1.5E-3</v>
      </c>
      <c r="K158" s="70">
        <f>E158*J158</f>
        <v>1.2975E-2</v>
      </c>
    </row>
    <row r="159" spans="1:11" s="1" customFormat="1" ht="9.6">
      <c r="A159" s="62"/>
      <c r="B159" s="124" t="s">
        <v>570</v>
      </c>
      <c r="C159" s="125" t="s">
        <v>598</v>
      </c>
      <c r="D159" s="126" t="s">
        <v>575</v>
      </c>
      <c r="E159" s="129">
        <v>8.65</v>
      </c>
      <c r="F159" s="66"/>
      <c r="G159" s="67"/>
      <c r="H159" s="68"/>
      <c r="I159" s="67"/>
      <c r="J159" s="69"/>
      <c r="K159" s="70"/>
    </row>
    <row r="160" spans="1:11" s="1" customFormat="1" ht="9.6">
      <c r="A160" s="35">
        <f>A158+1</f>
        <v>64</v>
      </c>
      <c r="B160" s="37" t="s">
        <v>178</v>
      </c>
      <c r="C160" s="38" t="s">
        <v>179</v>
      </c>
      <c r="D160" s="39" t="s">
        <v>96</v>
      </c>
      <c r="E160" s="36">
        <v>3.4000000000000002E-2</v>
      </c>
      <c r="F160" s="41">
        <v>0</v>
      </c>
      <c r="G160" s="42">
        <f>E160*F160</f>
        <v>0</v>
      </c>
      <c r="H160" s="43">
        <v>0</v>
      </c>
      <c r="I160" s="42">
        <f>E160*H160</f>
        <v>0</v>
      </c>
      <c r="J160" s="40">
        <v>0</v>
      </c>
      <c r="K160" s="44">
        <f>E160*J160</f>
        <v>0</v>
      </c>
    </row>
    <row r="161" spans="1:11" s="1" customFormat="1" ht="9.6">
      <c r="A161" s="35"/>
      <c r="B161" s="124" t="s">
        <v>570</v>
      </c>
      <c r="C161" s="131">
        <f>K162</f>
        <v>3.446697218E-2</v>
      </c>
      <c r="D161" s="126" t="s">
        <v>585</v>
      </c>
      <c r="E161" s="134">
        <v>3.4000000000000002E-2</v>
      </c>
      <c r="F161" s="41"/>
      <c r="G161" s="42"/>
      <c r="H161" s="43"/>
      <c r="I161" s="122"/>
      <c r="J161" s="40"/>
      <c r="K161" s="44"/>
    </row>
    <row r="162" spans="1:11" s="18" customFormat="1" ht="10.199999999999999">
      <c r="A162" s="53"/>
      <c r="B162" s="54">
        <v>713</v>
      </c>
      <c r="C162" s="55" t="s">
        <v>180</v>
      </c>
      <c r="D162" s="56"/>
      <c r="E162" s="56"/>
      <c r="F162" s="57"/>
      <c r="G162" s="58">
        <f>SUM(G152:G160)</f>
        <v>0</v>
      </c>
      <c r="H162" s="59"/>
      <c r="I162" s="60">
        <f>SUM(I152:I160)</f>
        <v>0</v>
      </c>
      <c r="J162" s="59"/>
      <c r="K162" s="61">
        <f>SUM(K152:K160)</f>
        <v>3.446697218E-2</v>
      </c>
    </row>
    <row r="163" spans="1:11" s="18" customFormat="1" ht="10.199999999999999">
      <c r="A163" s="28"/>
      <c r="B163" s="29" t="s">
        <v>181</v>
      </c>
      <c r="C163" s="30" t="s">
        <v>182</v>
      </c>
      <c r="D163" s="27"/>
      <c r="E163" s="27"/>
      <c r="F163" s="31"/>
      <c r="G163" s="32"/>
      <c r="H163" s="33"/>
      <c r="I163" s="26"/>
      <c r="J163" s="33"/>
      <c r="K163" s="34"/>
    </row>
    <row r="164" spans="1:11" s="1" customFormat="1" ht="9.6">
      <c r="A164" s="35">
        <f>A160+1</f>
        <v>65</v>
      </c>
      <c r="B164" s="37" t="s">
        <v>183</v>
      </c>
      <c r="C164" s="38" t="s">
        <v>184</v>
      </c>
      <c r="D164" s="39" t="s">
        <v>37</v>
      </c>
      <c r="E164" s="128">
        <v>6.45</v>
      </c>
      <c r="F164" s="41">
        <v>0</v>
      </c>
      <c r="G164" s="42">
        <f>E164*F164</f>
        <v>0</v>
      </c>
      <c r="H164" s="43">
        <v>0</v>
      </c>
      <c r="I164" s="42">
        <f>E164*H164</f>
        <v>0</v>
      </c>
      <c r="J164" s="40">
        <v>3.0683016E-2</v>
      </c>
      <c r="K164" s="44">
        <f>E164*J164</f>
        <v>0.1979054532</v>
      </c>
    </row>
    <row r="165" spans="1:11" s="1" customFormat="1" ht="9.6">
      <c r="A165" s="35"/>
      <c r="B165" s="124" t="s">
        <v>570</v>
      </c>
      <c r="C165" s="125" t="s">
        <v>588</v>
      </c>
      <c r="D165" s="126" t="s">
        <v>575</v>
      </c>
      <c r="E165" s="129">
        <v>6.45</v>
      </c>
      <c r="F165" s="41"/>
      <c r="G165" s="42"/>
      <c r="H165" s="43"/>
      <c r="I165" s="42"/>
      <c r="J165" s="40"/>
      <c r="K165" s="44"/>
    </row>
    <row r="166" spans="1:11" s="1" customFormat="1" ht="9.6">
      <c r="A166" s="35">
        <f>A164+1</f>
        <v>66</v>
      </c>
      <c r="B166" s="37" t="s">
        <v>185</v>
      </c>
      <c r="C166" s="38" t="s">
        <v>186</v>
      </c>
      <c r="D166" s="39" t="s">
        <v>37</v>
      </c>
      <c r="E166" s="128">
        <v>7.27</v>
      </c>
      <c r="F166" s="41">
        <v>0</v>
      </c>
      <c r="G166" s="42">
        <f>E166*F166</f>
        <v>0</v>
      </c>
      <c r="H166" s="43">
        <v>0</v>
      </c>
      <c r="I166" s="42">
        <f>E166*H166</f>
        <v>0</v>
      </c>
      <c r="J166" s="40">
        <v>1.2927137999999999E-2</v>
      </c>
      <c r="K166" s="44">
        <f>E166*J166</f>
        <v>9.3980293259999986E-2</v>
      </c>
    </row>
    <row r="167" spans="1:11" s="1" customFormat="1" ht="9.6">
      <c r="A167" s="35"/>
      <c r="B167" s="124" t="s">
        <v>570</v>
      </c>
      <c r="C167" s="125">
        <v>7.27</v>
      </c>
      <c r="D167" s="126" t="s">
        <v>575</v>
      </c>
      <c r="E167" s="129">
        <v>7.27</v>
      </c>
      <c r="F167" s="41"/>
      <c r="G167" s="42"/>
      <c r="H167" s="43"/>
      <c r="I167" s="42"/>
      <c r="J167" s="40"/>
      <c r="K167" s="44"/>
    </row>
    <row r="168" spans="1:11" s="1" customFormat="1" ht="9.6">
      <c r="A168" s="35">
        <f>A166+1</f>
        <v>67</v>
      </c>
      <c r="B168" s="37" t="s">
        <v>187</v>
      </c>
      <c r="C168" s="38" t="s">
        <v>188</v>
      </c>
      <c r="D168" s="39" t="s">
        <v>96</v>
      </c>
      <c r="E168" s="36">
        <v>0.29199999999999998</v>
      </c>
      <c r="F168" s="41">
        <v>0</v>
      </c>
      <c r="G168" s="42">
        <f>E168*F168</f>
        <v>0</v>
      </c>
      <c r="H168" s="43">
        <v>0</v>
      </c>
      <c r="I168" s="42">
        <f>E168*H168</f>
        <v>0</v>
      </c>
      <c r="J168" s="40">
        <v>0</v>
      </c>
      <c r="K168" s="44">
        <f>E168*J168</f>
        <v>0</v>
      </c>
    </row>
    <row r="169" spans="1:11" s="1" customFormat="1" ht="9.6">
      <c r="A169" s="35"/>
      <c r="B169" s="124" t="s">
        <v>570</v>
      </c>
      <c r="C169" s="131">
        <f>K170</f>
        <v>0.29188574645999998</v>
      </c>
      <c r="D169" s="126" t="s">
        <v>585</v>
      </c>
      <c r="E169" s="134">
        <v>0.29199999999999998</v>
      </c>
      <c r="F169" s="41"/>
      <c r="G169" s="42"/>
      <c r="H169" s="43"/>
      <c r="I169" s="122"/>
      <c r="J169" s="40"/>
      <c r="K169" s="44"/>
    </row>
    <row r="170" spans="1:11" s="18" customFormat="1" ht="10.199999999999999">
      <c r="A170" s="53"/>
      <c r="B170" s="54">
        <v>763</v>
      </c>
      <c r="C170" s="55" t="s">
        <v>189</v>
      </c>
      <c r="D170" s="56"/>
      <c r="E170" s="56"/>
      <c r="F170" s="57"/>
      <c r="G170" s="58">
        <f>SUM(G164:G168)</f>
        <v>0</v>
      </c>
      <c r="H170" s="59"/>
      <c r="I170" s="60">
        <f>SUM(I164:I168)</f>
        <v>0</v>
      </c>
      <c r="J170" s="59"/>
      <c r="K170" s="61">
        <f>SUM(K164:K168)</f>
        <v>0.29188574645999998</v>
      </c>
    </row>
    <row r="171" spans="1:11" s="18" customFormat="1" ht="10.199999999999999">
      <c r="A171" s="28"/>
      <c r="B171" s="29" t="s">
        <v>190</v>
      </c>
      <c r="C171" s="30" t="s">
        <v>191</v>
      </c>
      <c r="D171" s="27"/>
      <c r="E171" s="27"/>
      <c r="F171" s="31"/>
      <c r="G171" s="32"/>
      <c r="H171" s="33"/>
      <c r="I171" s="26"/>
      <c r="J171" s="33"/>
      <c r="K171" s="34"/>
    </row>
    <row r="172" spans="1:11" s="1" customFormat="1" ht="9.6">
      <c r="A172" s="35">
        <f>A168+1</f>
        <v>68</v>
      </c>
      <c r="B172" s="37" t="s">
        <v>799</v>
      </c>
      <c r="C172" s="38" t="s">
        <v>798</v>
      </c>
      <c r="D172" s="39" t="s">
        <v>192</v>
      </c>
      <c r="E172" s="128">
        <v>1</v>
      </c>
      <c r="F172" s="41">
        <v>0</v>
      </c>
      <c r="G172" s="42">
        <f>E172*F172</f>
        <v>0</v>
      </c>
      <c r="H172" s="43">
        <v>0</v>
      </c>
      <c r="I172" s="42">
        <f>E172*H172</f>
        <v>0</v>
      </c>
      <c r="J172" s="40">
        <v>9.1526800000000001E-4</v>
      </c>
      <c r="K172" s="44">
        <f>E172*J172</f>
        <v>9.1526800000000001E-4</v>
      </c>
    </row>
    <row r="173" spans="1:11" s="1" customFormat="1" ht="9.6">
      <c r="A173" s="35"/>
      <c r="B173" s="124" t="s">
        <v>570</v>
      </c>
      <c r="C173" s="125">
        <v>1</v>
      </c>
      <c r="D173" s="126" t="s">
        <v>599</v>
      </c>
      <c r="E173" s="129">
        <v>1</v>
      </c>
      <c r="F173" s="41"/>
      <c r="G173" s="42"/>
      <c r="H173" s="43"/>
      <c r="I173" s="42"/>
      <c r="J173" s="40"/>
      <c r="K173" s="44"/>
    </row>
    <row r="174" spans="1:11" s="1" customFormat="1" ht="9.6">
      <c r="A174" s="62">
        <f>A172+1</f>
        <v>69</v>
      </c>
      <c r="B174" s="63" t="s">
        <v>193</v>
      </c>
      <c r="C174" s="64" t="s">
        <v>194</v>
      </c>
      <c r="D174" s="65" t="s">
        <v>192</v>
      </c>
      <c r="E174" s="130">
        <v>1</v>
      </c>
      <c r="F174" s="66">
        <v>0</v>
      </c>
      <c r="G174" s="67">
        <f>E174*F174</f>
        <v>0</v>
      </c>
      <c r="H174" s="68">
        <v>0</v>
      </c>
      <c r="I174" s="67">
        <f>E174*H174</f>
        <v>0</v>
      </c>
      <c r="J174" s="69">
        <v>1.7999999999999999E-2</v>
      </c>
      <c r="K174" s="70">
        <f>E174*J174</f>
        <v>1.7999999999999999E-2</v>
      </c>
    </row>
    <row r="175" spans="1:11" s="1" customFormat="1" ht="9.6">
      <c r="A175" s="62"/>
      <c r="B175" s="124" t="s">
        <v>570</v>
      </c>
      <c r="C175" s="125">
        <v>1</v>
      </c>
      <c r="D175" s="126" t="s">
        <v>599</v>
      </c>
      <c r="E175" s="129">
        <v>1</v>
      </c>
      <c r="F175" s="66"/>
      <c r="G175" s="67"/>
      <c r="H175" s="68"/>
      <c r="I175" s="67"/>
      <c r="J175" s="69"/>
      <c r="K175" s="70"/>
    </row>
    <row r="176" spans="1:11" s="1" customFormat="1" ht="9.6">
      <c r="A176" s="62">
        <f>A174+1</f>
        <v>70</v>
      </c>
      <c r="B176" s="63" t="s">
        <v>195</v>
      </c>
      <c r="C176" s="64" t="s">
        <v>196</v>
      </c>
      <c r="D176" s="65" t="s">
        <v>34</v>
      </c>
      <c r="E176" s="130">
        <v>1</v>
      </c>
      <c r="F176" s="66">
        <v>0</v>
      </c>
      <c r="G176" s="67">
        <f>E176*F176</f>
        <v>0</v>
      </c>
      <c r="H176" s="68">
        <v>0</v>
      </c>
      <c r="I176" s="67">
        <f>E176*H176</f>
        <v>0</v>
      </c>
      <c r="J176" s="69">
        <v>0.03</v>
      </c>
      <c r="K176" s="70">
        <f>E176*J176</f>
        <v>0.03</v>
      </c>
    </row>
    <row r="177" spans="1:11" s="1" customFormat="1" ht="9.6">
      <c r="A177" s="62"/>
      <c r="B177" s="124" t="s">
        <v>570</v>
      </c>
      <c r="C177" s="125" t="s">
        <v>600</v>
      </c>
      <c r="D177" s="126" t="s">
        <v>574</v>
      </c>
      <c r="E177" s="129">
        <v>1</v>
      </c>
      <c r="F177" s="66"/>
      <c r="G177" s="67"/>
      <c r="H177" s="68"/>
      <c r="I177" s="67"/>
      <c r="J177" s="69"/>
      <c r="K177" s="70"/>
    </row>
    <row r="178" spans="1:11" s="1" customFormat="1" ht="9.6">
      <c r="A178" s="35">
        <f>A176+1</f>
        <v>71</v>
      </c>
      <c r="B178" s="37" t="s">
        <v>197</v>
      </c>
      <c r="C178" s="38" t="s">
        <v>198</v>
      </c>
      <c r="D178" s="39" t="s">
        <v>34</v>
      </c>
      <c r="E178" s="128">
        <v>3</v>
      </c>
      <c r="F178" s="41">
        <v>0</v>
      </c>
      <c r="G178" s="42">
        <f>E178*F178</f>
        <v>0</v>
      </c>
      <c r="H178" s="43">
        <v>0</v>
      </c>
      <c r="I178" s="42">
        <f>E178*H178</f>
        <v>0</v>
      </c>
      <c r="J178" s="40">
        <v>0</v>
      </c>
      <c r="K178" s="44">
        <f>E178*J178</f>
        <v>0</v>
      </c>
    </row>
    <row r="179" spans="1:11" s="1" customFormat="1" ht="9.6">
      <c r="A179" s="35"/>
      <c r="B179" s="124" t="s">
        <v>570</v>
      </c>
      <c r="C179" s="125">
        <v>3</v>
      </c>
      <c r="D179" s="126" t="s">
        <v>574</v>
      </c>
      <c r="E179" s="129">
        <v>3</v>
      </c>
      <c r="F179" s="41"/>
      <c r="G179" s="42"/>
      <c r="H179" s="43"/>
      <c r="I179" s="42"/>
      <c r="J179" s="40"/>
      <c r="K179" s="44"/>
    </row>
    <row r="180" spans="1:11" s="1" customFormat="1" ht="9.6">
      <c r="A180" s="35">
        <f>A178+1</f>
        <v>72</v>
      </c>
      <c r="B180" s="37" t="s">
        <v>199</v>
      </c>
      <c r="C180" s="38" t="s">
        <v>200</v>
      </c>
      <c r="D180" s="39" t="s">
        <v>34</v>
      </c>
      <c r="E180" s="128">
        <v>3</v>
      </c>
      <c r="F180" s="41">
        <v>0</v>
      </c>
      <c r="G180" s="42">
        <f>E180*F180</f>
        <v>0</v>
      </c>
      <c r="H180" s="43">
        <v>0</v>
      </c>
      <c r="I180" s="42">
        <f>E180*H180</f>
        <v>0</v>
      </c>
      <c r="J180" s="40">
        <v>0</v>
      </c>
      <c r="K180" s="44">
        <f>E180*J180</f>
        <v>0</v>
      </c>
    </row>
    <row r="181" spans="1:11" s="1" customFormat="1" ht="9.6">
      <c r="A181" s="35"/>
      <c r="B181" s="124" t="s">
        <v>570</v>
      </c>
      <c r="C181" s="125">
        <v>3</v>
      </c>
      <c r="D181" s="126" t="s">
        <v>574</v>
      </c>
      <c r="E181" s="129">
        <v>3</v>
      </c>
      <c r="F181" s="41"/>
      <c r="G181" s="42"/>
      <c r="H181" s="43"/>
      <c r="I181" s="42"/>
      <c r="J181" s="40"/>
      <c r="K181" s="44"/>
    </row>
    <row r="182" spans="1:11" s="1" customFormat="1" ht="9.6">
      <c r="A182" s="62">
        <f>A180+1</f>
        <v>73</v>
      </c>
      <c r="B182" s="63" t="s">
        <v>201</v>
      </c>
      <c r="C182" s="64" t="s">
        <v>202</v>
      </c>
      <c r="D182" s="65" t="s">
        <v>34</v>
      </c>
      <c r="E182" s="130">
        <v>1</v>
      </c>
      <c r="F182" s="66">
        <v>0</v>
      </c>
      <c r="G182" s="67">
        <f>E182*F182</f>
        <v>0</v>
      </c>
      <c r="H182" s="68">
        <v>0</v>
      </c>
      <c r="I182" s="67">
        <f>E182*H182</f>
        <v>0</v>
      </c>
      <c r="J182" s="69">
        <v>3.5999999999999997E-2</v>
      </c>
      <c r="K182" s="70">
        <f>E182*J182</f>
        <v>3.5999999999999997E-2</v>
      </c>
    </row>
    <row r="183" spans="1:11" s="1" customFormat="1" ht="9.6">
      <c r="A183" s="62"/>
      <c r="B183" s="124" t="s">
        <v>570</v>
      </c>
      <c r="C183" s="125">
        <v>1</v>
      </c>
      <c r="D183" s="126" t="s">
        <v>574</v>
      </c>
      <c r="E183" s="129">
        <v>1</v>
      </c>
      <c r="F183" s="66"/>
      <c r="G183" s="67"/>
      <c r="H183" s="68"/>
      <c r="I183" s="67"/>
      <c r="J183" s="69"/>
      <c r="K183" s="70"/>
    </row>
    <row r="184" spans="1:11" s="1" customFormat="1" ht="9.6">
      <c r="A184" s="62">
        <f>A182+1</f>
        <v>74</v>
      </c>
      <c r="B184" s="63" t="s">
        <v>203</v>
      </c>
      <c r="C184" s="64" t="s">
        <v>204</v>
      </c>
      <c r="D184" s="65" t="s">
        <v>34</v>
      </c>
      <c r="E184" s="130">
        <v>2</v>
      </c>
      <c r="F184" s="66">
        <v>0</v>
      </c>
      <c r="G184" s="67">
        <f>E184*F184</f>
        <v>0</v>
      </c>
      <c r="H184" s="68">
        <v>0</v>
      </c>
      <c r="I184" s="67">
        <f>E184*H184</f>
        <v>0</v>
      </c>
      <c r="J184" s="69">
        <v>2.1999999999999999E-2</v>
      </c>
      <c r="K184" s="70">
        <f>E184*J184</f>
        <v>4.3999999999999997E-2</v>
      </c>
    </row>
    <row r="185" spans="1:11" s="1" customFormat="1" ht="9.6">
      <c r="A185" s="62"/>
      <c r="B185" s="124" t="s">
        <v>570</v>
      </c>
      <c r="C185" s="125">
        <v>2</v>
      </c>
      <c r="D185" s="126" t="s">
        <v>574</v>
      </c>
      <c r="E185" s="129">
        <v>2</v>
      </c>
      <c r="F185" s="66"/>
      <c r="G185" s="67"/>
      <c r="H185" s="68"/>
      <c r="I185" s="67"/>
      <c r="J185" s="69"/>
      <c r="K185" s="70"/>
    </row>
    <row r="186" spans="1:11" s="1" customFormat="1" ht="9.6">
      <c r="A186" s="62">
        <f>A184+1</f>
        <v>75</v>
      </c>
      <c r="B186" s="63" t="s">
        <v>205</v>
      </c>
      <c r="C186" s="64" t="s">
        <v>206</v>
      </c>
      <c r="D186" s="65" t="s">
        <v>192</v>
      </c>
      <c r="E186" s="130">
        <v>2</v>
      </c>
      <c r="F186" s="66">
        <v>0</v>
      </c>
      <c r="G186" s="67">
        <f>E186*F186</f>
        <v>0</v>
      </c>
      <c r="H186" s="68">
        <v>0</v>
      </c>
      <c r="I186" s="67">
        <f>E186*H186</f>
        <v>0</v>
      </c>
      <c r="J186" s="69">
        <v>2.2000000000000001E-3</v>
      </c>
      <c r="K186" s="70">
        <f>E186*J186</f>
        <v>4.4000000000000003E-3</v>
      </c>
    </row>
    <row r="187" spans="1:11" s="1" customFormat="1" ht="9.6">
      <c r="A187" s="62"/>
      <c r="B187" s="124" t="s">
        <v>570</v>
      </c>
      <c r="C187" s="125">
        <v>2</v>
      </c>
      <c r="D187" s="126" t="s">
        <v>599</v>
      </c>
      <c r="E187" s="129">
        <v>2</v>
      </c>
      <c r="F187" s="66"/>
      <c r="G187" s="67"/>
      <c r="H187" s="68"/>
      <c r="I187" s="67"/>
      <c r="J187" s="69"/>
      <c r="K187" s="70"/>
    </row>
    <row r="188" spans="1:11" s="1" customFormat="1" ht="9.6">
      <c r="A188" s="62">
        <f>A186+1</f>
        <v>76</v>
      </c>
      <c r="B188" s="63" t="s">
        <v>207</v>
      </c>
      <c r="C188" s="64" t="s">
        <v>208</v>
      </c>
      <c r="D188" s="65" t="s">
        <v>192</v>
      </c>
      <c r="E188" s="130">
        <v>1</v>
      </c>
      <c r="F188" s="66">
        <v>0</v>
      </c>
      <c r="G188" s="67">
        <f>E188*F188</f>
        <v>0</v>
      </c>
      <c r="H188" s="68">
        <v>0</v>
      </c>
      <c r="I188" s="67">
        <f>E188*H188</f>
        <v>0</v>
      </c>
      <c r="J188" s="69">
        <v>3.3E-3</v>
      </c>
      <c r="K188" s="70">
        <f>E188*J188</f>
        <v>3.3E-3</v>
      </c>
    </row>
    <row r="189" spans="1:11" s="1" customFormat="1" ht="9.6">
      <c r="A189" s="62"/>
      <c r="B189" s="124" t="s">
        <v>570</v>
      </c>
      <c r="C189" s="125">
        <v>1</v>
      </c>
      <c r="D189" s="126" t="s">
        <v>599</v>
      </c>
      <c r="E189" s="129">
        <v>1</v>
      </c>
      <c r="F189" s="66"/>
      <c r="G189" s="67"/>
      <c r="H189" s="68"/>
      <c r="I189" s="67"/>
      <c r="J189" s="69"/>
      <c r="K189" s="70"/>
    </row>
    <row r="190" spans="1:11" s="1" customFormat="1" ht="9.6">
      <c r="A190" s="62">
        <f>A188+1</f>
        <v>77</v>
      </c>
      <c r="B190" s="63" t="s">
        <v>209</v>
      </c>
      <c r="C190" s="64" t="s">
        <v>210</v>
      </c>
      <c r="D190" s="65" t="s">
        <v>192</v>
      </c>
      <c r="E190" s="130">
        <v>1</v>
      </c>
      <c r="F190" s="66">
        <v>0</v>
      </c>
      <c r="G190" s="67">
        <f>E190*F190</f>
        <v>0</v>
      </c>
      <c r="H190" s="68">
        <v>0</v>
      </c>
      <c r="I190" s="67">
        <f>E190*H190</f>
        <v>0</v>
      </c>
      <c r="J190" s="69">
        <v>1.4999999999999999E-2</v>
      </c>
      <c r="K190" s="70">
        <f>E190*J190</f>
        <v>1.4999999999999999E-2</v>
      </c>
    </row>
    <row r="191" spans="1:11" s="1" customFormat="1" ht="9.6">
      <c r="A191" s="62"/>
      <c r="B191" s="124" t="s">
        <v>570</v>
      </c>
      <c r="C191" s="125">
        <v>1</v>
      </c>
      <c r="D191" s="126" t="s">
        <v>599</v>
      </c>
      <c r="E191" s="129">
        <v>1</v>
      </c>
      <c r="F191" s="66"/>
      <c r="G191" s="67"/>
      <c r="H191" s="68"/>
      <c r="I191" s="67"/>
      <c r="J191" s="69"/>
      <c r="K191" s="70"/>
    </row>
    <row r="192" spans="1:11" s="1" customFormat="1" ht="9.6">
      <c r="A192" s="35">
        <f>A190+1</f>
        <v>78</v>
      </c>
      <c r="B192" s="37" t="s">
        <v>211</v>
      </c>
      <c r="C192" s="38" t="s">
        <v>601</v>
      </c>
      <c r="D192" s="39" t="s">
        <v>48</v>
      </c>
      <c r="E192" s="128">
        <v>3.2</v>
      </c>
      <c r="F192" s="41">
        <v>0</v>
      </c>
      <c r="G192" s="42">
        <f>E192*F192</f>
        <v>0</v>
      </c>
      <c r="H192" s="43">
        <v>0</v>
      </c>
      <c r="I192" s="42">
        <f>E192*H192</f>
        <v>0</v>
      </c>
      <c r="J192" s="40">
        <v>0</v>
      </c>
      <c r="K192" s="44">
        <f>E192*J192</f>
        <v>0</v>
      </c>
    </row>
    <row r="193" spans="1:11" s="1" customFormat="1" ht="9.6">
      <c r="A193" s="35"/>
      <c r="B193" s="124" t="s">
        <v>570</v>
      </c>
      <c r="C193" s="125">
        <v>3.2</v>
      </c>
      <c r="D193" s="126" t="s">
        <v>577</v>
      </c>
      <c r="E193" s="129">
        <v>3.2</v>
      </c>
      <c r="F193" s="41"/>
      <c r="G193" s="42"/>
      <c r="H193" s="43"/>
      <c r="I193" s="42"/>
      <c r="J193" s="40"/>
      <c r="K193" s="44"/>
    </row>
    <row r="194" spans="1:11" s="1" customFormat="1" ht="19.2">
      <c r="A194" s="35">
        <f>A192+1</f>
        <v>79</v>
      </c>
      <c r="B194" s="37" t="s">
        <v>800</v>
      </c>
      <c r="C194" s="38" t="s">
        <v>803</v>
      </c>
      <c r="D194" s="39" t="s">
        <v>48</v>
      </c>
      <c r="E194" s="128">
        <v>3.2</v>
      </c>
      <c r="F194" s="41">
        <v>0</v>
      </c>
      <c r="G194" s="42">
        <f>E194*F194</f>
        <v>0</v>
      </c>
      <c r="H194" s="43">
        <v>0</v>
      </c>
      <c r="I194" s="42">
        <f>E194*H194</f>
        <v>0</v>
      </c>
      <c r="J194" s="40">
        <v>0</v>
      </c>
      <c r="K194" s="44">
        <f>E194*J194</f>
        <v>0</v>
      </c>
    </row>
    <row r="195" spans="1:11" s="1" customFormat="1" ht="9.6">
      <c r="A195" s="35"/>
      <c r="B195" s="124" t="s">
        <v>570</v>
      </c>
      <c r="C195" s="125">
        <v>3.2</v>
      </c>
      <c r="D195" s="126" t="s">
        <v>577</v>
      </c>
      <c r="E195" s="129">
        <v>3.2</v>
      </c>
      <c r="F195" s="41"/>
      <c r="G195" s="42"/>
      <c r="H195" s="43"/>
      <c r="I195" s="42"/>
      <c r="J195" s="40"/>
      <c r="K195" s="44"/>
    </row>
    <row r="196" spans="1:11" s="1" customFormat="1" ht="9.6">
      <c r="A196" s="62">
        <f>A194+1</f>
        <v>80</v>
      </c>
      <c r="B196" s="63" t="s">
        <v>802</v>
      </c>
      <c r="C196" s="64" t="s">
        <v>213</v>
      </c>
      <c r="D196" s="65" t="s">
        <v>212</v>
      </c>
      <c r="E196" s="130">
        <v>1</v>
      </c>
      <c r="F196" s="66">
        <v>0</v>
      </c>
      <c r="G196" s="67">
        <f>E196*F196</f>
        <v>0</v>
      </c>
      <c r="H196" s="68">
        <v>0</v>
      </c>
      <c r="I196" s="67">
        <f>E196*H196</f>
        <v>0</v>
      </c>
      <c r="J196" s="69">
        <v>4.8000000000000001E-2</v>
      </c>
      <c r="K196" s="70">
        <f>E196*J196</f>
        <v>4.8000000000000001E-2</v>
      </c>
    </row>
    <row r="197" spans="1:11" s="1" customFormat="1" ht="19.2">
      <c r="A197" s="62"/>
      <c r="B197" s="124" t="s">
        <v>570</v>
      </c>
      <c r="C197" s="125" t="s">
        <v>801</v>
      </c>
      <c r="D197" s="126" t="s">
        <v>602</v>
      </c>
      <c r="E197" s="129">
        <v>1</v>
      </c>
      <c r="F197" s="66"/>
      <c r="G197" s="67"/>
      <c r="H197" s="68"/>
      <c r="I197" s="67"/>
      <c r="J197" s="69"/>
      <c r="K197" s="70"/>
    </row>
    <row r="198" spans="1:11" s="1" customFormat="1" ht="9.6">
      <c r="A198" s="35">
        <f>A196+1</f>
        <v>81</v>
      </c>
      <c r="B198" s="37" t="s">
        <v>214</v>
      </c>
      <c r="C198" s="38" t="s">
        <v>215</v>
      </c>
      <c r="D198" s="39" t="s">
        <v>34</v>
      </c>
      <c r="E198" s="128">
        <v>1</v>
      </c>
      <c r="F198" s="41">
        <v>0</v>
      </c>
      <c r="G198" s="42">
        <f>E198*F198</f>
        <v>0</v>
      </c>
      <c r="H198" s="43">
        <v>0</v>
      </c>
      <c r="I198" s="42">
        <f>E198*H198</f>
        <v>0</v>
      </c>
      <c r="J198" s="40">
        <v>0</v>
      </c>
      <c r="K198" s="44">
        <f>E198*J198</f>
        <v>0</v>
      </c>
    </row>
    <row r="199" spans="1:11" s="1" customFormat="1" ht="9.6">
      <c r="A199" s="35"/>
      <c r="B199" s="124" t="s">
        <v>570</v>
      </c>
      <c r="C199" s="125">
        <v>1</v>
      </c>
      <c r="D199" s="126" t="s">
        <v>574</v>
      </c>
      <c r="E199" s="129">
        <v>1</v>
      </c>
      <c r="F199" s="41"/>
      <c r="G199" s="42"/>
      <c r="H199" s="43"/>
      <c r="I199" s="42"/>
      <c r="J199" s="40"/>
      <c r="K199" s="44"/>
    </row>
    <row r="200" spans="1:11" s="1" customFormat="1" ht="9.6">
      <c r="A200" s="35">
        <f>A198+1</f>
        <v>82</v>
      </c>
      <c r="B200" s="37" t="s">
        <v>216</v>
      </c>
      <c r="C200" s="38" t="s">
        <v>603</v>
      </c>
      <c r="D200" s="39" t="s">
        <v>48</v>
      </c>
      <c r="E200" s="128">
        <v>3</v>
      </c>
      <c r="F200" s="41">
        <v>0</v>
      </c>
      <c r="G200" s="42">
        <f>E200*F200</f>
        <v>0</v>
      </c>
      <c r="H200" s="43">
        <v>0</v>
      </c>
      <c r="I200" s="42">
        <f>E200*H200</f>
        <v>0</v>
      </c>
      <c r="J200" s="40">
        <v>0</v>
      </c>
      <c r="K200" s="44">
        <f>E200*J200</f>
        <v>0</v>
      </c>
    </row>
    <row r="201" spans="1:11" s="1" customFormat="1" ht="9.6">
      <c r="A201" s="35"/>
      <c r="B201" s="124" t="s">
        <v>570</v>
      </c>
      <c r="C201" s="125" t="s">
        <v>604</v>
      </c>
      <c r="D201" s="126" t="s">
        <v>577</v>
      </c>
      <c r="E201" s="129">
        <v>3</v>
      </c>
      <c r="F201" s="41"/>
      <c r="G201" s="42"/>
      <c r="H201" s="43"/>
      <c r="I201" s="42"/>
      <c r="J201" s="40"/>
      <c r="K201" s="44"/>
    </row>
    <row r="202" spans="1:11" s="1" customFormat="1" ht="9.6">
      <c r="A202" s="35">
        <f>A200+1</f>
        <v>83</v>
      </c>
      <c r="B202" s="37" t="s">
        <v>781</v>
      </c>
      <c r="C202" s="38" t="s">
        <v>780</v>
      </c>
      <c r="D202" s="39" t="s">
        <v>34</v>
      </c>
      <c r="E202" s="128">
        <v>4</v>
      </c>
      <c r="F202" s="41">
        <v>0</v>
      </c>
      <c r="G202" s="42">
        <f>E202*F202</f>
        <v>0</v>
      </c>
      <c r="H202" s="43">
        <v>0</v>
      </c>
      <c r="I202" s="42">
        <f>E202*H202</f>
        <v>0</v>
      </c>
      <c r="J202" s="40">
        <v>4.2197112000000002E-2</v>
      </c>
      <c r="K202" s="44">
        <f>E202*J202</f>
        <v>0.16878844800000001</v>
      </c>
    </row>
    <row r="203" spans="1:11" s="1" customFormat="1" ht="9.6">
      <c r="A203" s="35"/>
      <c r="B203" s="124" t="s">
        <v>570</v>
      </c>
      <c r="C203" s="125">
        <v>4</v>
      </c>
      <c r="D203" s="126" t="s">
        <v>574</v>
      </c>
      <c r="E203" s="129">
        <v>4</v>
      </c>
      <c r="F203" s="41"/>
      <c r="G203" s="42"/>
      <c r="H203" s="43"/>
      <c r="I203" s="42"/>
      <c r="J203" s="40"/>
      <c r="K203" s="44"/>
    </row>
    <row r="204" spans="1:11" s="1" customFormat="1" ht="9.6">
      <c r="A204" s="35">
        <f>A202+1</f>
        <v>84</v>
      </c>
      <c r="B204" s="37" t="s">
        <v>782</v>
      </c>
      <c r="C204" s="38" t="s">
        <v>605</v>
      </c>
      <c r="D204" s="39" t="s">
        <v>34</v>
      </c>
      <c r="E204" s="128">
        <v>1</v>
      </c>
      <c r="F204" s="41">
        <v>0</v>
      </c>
      <c r="G204" s="42">
        <f>E204*F204</f>
        <v>0</v>
      </c>
      <c r="H204" s="43">
        <v>0</v>
      </c>
      <c r="I204" s="42">
        <f>E204*H204</f>
        <v>0</v>
      </c>
      <c r="J204" s="40">
        <v>4.2197112000000002E-2</v>
      </c>
      <c r="K204" s="44">
        <f>E204*J204</f>
        <v>4.2197112000000002E-2</v>
      </c>
    </row>
    <row r="205" spans="1:11" s="1" customFormat="1" ht="9.6">
      <c r="A205" s="35"/>
      <c r="B205" s="124" t="s">
        <v>570</v>
      </c>
      <c r="C205" s="125">
        <v>1</v>
      </c>
      <c r="D205" s="126" t="s">
        <v>574</v>
      </c>
      <c r="E205" s="129">
        <v>1</v>
      </c>
      <c r="F205" s="41"/>
      <c r="G205" s="42"/>
      <c r="H205" s="43"/>
      <c r="I205" s="42"/>
      <c r="J205" s="40"/>
      <c r="K205" s="44"/>
    </row>
    <row r="206" spans="1:11" s="1" customFormat="1" ht="9.6">
      <c r="A206" s="35">
        <f>A204+1</f>
        <v>85</v>
      </c>
      <c r="B206" s="37" t="s">
        <v>783</v>
      </c>
      <c r="C206" s="38" t="s">
        <v>606</v>
      </c>
      <c r="D206" s="39" t="s">
        <v>34</v>
      </c>
      <c r="E206" s="128">
        <v>1</v>
      </c>
      <c r="F206" s="41">
        <v>0</v>
      </c>
      <c r="G206" s="42">
        <f>E206*F206</f>
        <v>0</v>
      </c>
      <c r="H206" s="43">
        <v>0</v>
      </c>
      <c r="I206" s="42">
        <f>E206*H206</f>
        <v>0</v>
      </c>
      <c r="J206" s="40">
        <v>4.2197112000000002E-2</v>
      </c>
      <c r="K206" s="44">
        <f>E206*J206</f>
        <v>4.2197112000000002E-2</v>
      </c>
    </row>
    <row r="207" spans="1:11" s="1" customFormat="1" ht="9.6">
      <c r="A207" s="35"/>
      <c r="B207" s="124" t="s">
        <v>570</v>
      </c>
      <c r="C207" s="125">
        <v>1</v>
      </c>
      <c r="D207" s="126" t="s">
        <v>574</v>
      </c>
      <c r="E207" s="129">
        <v>1</v>
      </c>
      <c r="F207" s="41"/>
      <c r="G207" s="42"/>
      <c r="H207" s="43"/>
      <c r="I207" s="42"/>
      <c r="J207" s="40"/>
      <c r="K207" s="44"/>
    </row>
    <row r="208" spans="1:11" s="1" customFormat="1" ht="9.6">
      <c r="A208" s="35">
        <f>A206+1</f>
        <v>86</v>
      </c>
      <c r="B208" s="37" t="s">
        <v>784</v>
      </c>
      <c r="C208" s="38" t="s">
        <v>607</v>
      </c>
      <c r="D208" s="39" t="s">
        <v>34</v>
      </c>
      <c r="E208" s="128">
        <v>1</v>
      </c>
      <c r="F208" s="41">
        <v>0</v>
      </c>
      <c r="G208" s="42">
        <f>E208*F208</f>
        <v>0</v>
      </c>
      <c r="H208" s="43">
        <v>0</v>
      </c>
      <c r="I208" s="42">
        <f>E208*H208</f>
        <v>0</v>
      </c>
      <c r="J208" s="40">
        <v>4.3197112000000003E-2</v>
      </c>
      <c r="K208" s="44">
        <f>E208*J208</f>
        <v>4.3197112000000003E-2</v>
      </c>
    </row>
    <row r="209" spans="1:11" s="1" customFormat="1" ht="9.6">
      <c r="A209" s="35"/>
      <c r="B209" s="124" t="s">
        <v>570</v>
      </c>
      <c r="C209" s="125">
        <v>1</v>
      </c>
      <c r="D209" s="126" t="s">
        <v>574</v>
      </c>
      <c r="E209" s="129">
        <v>1</v>
      </c>
      <c r="F209" s="41"/>
      <c r="G209" s="42"/>
      <c r="H209" s="43"/>
      <c r="I209" s="42"/>
      <c r="J209" s="40"/>
      <c r="K209" s="44"/>
    </row>
    <row r="210" spans="1:11" s="1" customFormat="1" ht="9.6">
      <c r="A210" s="35">
        <f>A208+1</f>
        <v>87</v>
      </c>
      <c r="B210" s="37" t="s">
        <v>785</v>
      </c>
      <c r="C210" s="38" t="s">
        <v>608</v>
      </c>
      <c r="D210" s="39" t="s">
        <v>34</v>
      </c>
      <c r="E210" s="128">
        <v>5</v>
      </c>
      <c r="F210" s="41">
        <v>0</v>
      </c>
      <c r="G210" s="42">
        <f>E210*F210</f>
        <v>0</v>
      </c>
      <c r="H210" s="43">
        <v>0</v>
      </c>
      <c r="I210" s="42">
        <f>E210*H210</f>
        <v>0</v>
      </c>
      <c r="J210" s="40">
        <v>4.3197112000000003E-2</v>
      </c>
      <c r="K210" s="44">
        <f>E210*J210</f>
        <v>0.21598556000000002</v>
      </c>
    </row>
    <row r="211" spans="1:11" s="1" customFormat="1" ht="9.6">
      <c r="A211" s="35"/>
      <c r="B211" s="124" t="s">
        <v>570</v>
      </c>
      <c r="C211" s="125">
        <v>5</v>
      </c>
      <c r="D211" s="126" t="s">
        <v>574</v>
      </c>
      <c r="E211" s="129">
        <v>5</v>
      </c>
      <c r="F211" s="41"/>
      <c r="G211" s="42"/>
      <c r="H211" s="43"/>
      <c r="I211" s="42"/>
      <c r="J211" s="40"/>
      <c r="K211" s="44"/>
    </row>
    <row r="212" spans="1:11" s="1" customFormat="1" ht="9.6">
      <c r="A212" s="35">
        <f>A210+1</f>
        <v>88</v>
      </c>
      <c r="B212" s="37" t="s">
        <v>786</v>
      </c>
      <c r="C212" s="38" t="s">
        <v>609</v>
      </c>
      <c r="D212" s="39" t="s">
        <v>48</v>
      </c>
      <c r="E212" s="128">
        <v>3</v>
      </c>
      <c r="F212" s="41">
        <v>0</v>
      </c>
      <c r="G212" s="42">
        <f>E212*F212</f>
        <v>0</v>
      </c>
      <c r="H212" s="43">
        <v>0</v>
      </c>
      <c r="I212" s="42">
        <f>E212*H212</f>
        <v>0</v>
      </c>
      <c r="J212" s="40">
        <v>4.3197112000000003E-2</v>
      </c>
      <c r="K212" s="44">
        <f>E212*J212</f>
        <v>0.129591336</v>
      </c>
    </row>
    <row r="213" spans="1:11" s="1" customFormat="1" ht="9.6">
      <c r="A213" s="35"/>
      <c r="B213" s="124" t="s">
        <v>570</v>
      </c>
      <c r="C213" s="125">
        <v>3</v>
      </c>
      <c r="D213" s="126" t="s">
        <v>577</v>
      </c>
      <c r="E213" s="129">
        <v>3</v>
      </c>
      <c r="F213" s="41"/>
      <c r="G213" s="42"/>
      <c r="H213" s="43"/>
      <c r="I213" s="42"/>
      <c r="J213" s="40"/>
      <c r="K213" s="44"/>
    </row>
    <row r="214" spans="1:11" s="1" customFormat="1" ht="9.6">
      <c r="A214" s="35">
        <f>A212+1</f>
        <v>89</v>
      </c>
      <c r="B214" s="37" t="s">
        <v>806</v>
      </c>
      <c r="C214" s="38" t="s">
        <v>807</v>
      </c>
      <c r="D214" s="39" t="s">
        <v>37</v>
      </c>
      <c r="E214" s="128">
        <v>1.8</v>
      </c>
      <c r="F214" s="41">
        <v>0</v>
      </c>
      <c r="G214" s="42">
        <f>E214*F214</f>
        <v>0</v>
      </c>
      <c r="H214" s="43">
        <v>0</v>
      </c>
      <c r="I214" s="42">
        <f>E214*H214</f>
        <v>0</v>
      </c>
      <c r="J214" s="40">
        <v>2.5999999999999999E-2</v>
      </c>
      <c r="K214" s="44">
        <f>E214*J214</f>
        <v>4.6800000000000001E-2</v>
      </c>
    </row>
    <row r="215" spans="1:11" s="1" customFormat="1" ht="9.6">
      <c r="A215" s="35"/>
      <c r="B215" s="124" t="s">
        <v>570</v>
      </c>
      <c r="C215" s="125" t="s">
        <v>808</v>
      </c>
      <c r="D215" s="126" t="s">
        <v>575</v>
      </c>
      <c r="E215" s="129">
        <v>1.8</v>
      </c>
      <c r="F215" s="41"/>
      <c r="G215" s="42"/>
      <c r="H215" s="43"/>
      <c r="I215" s="42"/>
      <c r="J215" s="40"/>
      <c r="K215" s="44"/>
    </row>
    <row r="216" spans="1:11" s="1" customFormat="1" ht="9.6">
      <c r="A216" s="35">
        <f>A214+1</f>
        <v>90</v>
      </c>
      <c r="B216" s="37" t="s">
        <v>787</v>
      </c>
      <c r="C216" s="38" t="s">
        <v>610</v>
      </c>
      <c r="D216" s="39" t="s">
        <v>212</v>
      </c>
      <c r="E216" s="128">
        <v>8</v>
      </c>
      <c r="F216" s="41">
        <v>0</v>
      </c>
      <c r="G216" s="42">
        <f>E216*F216</f>
        <v>0</v>
      </c>
      <c r="H216" s="43">
        <v>0</v>
      </c>
      <c r="I216" s="42">
        <f>E216*H216</f>
        <v>0</v>
      </c>
      <c r="J216" s="40">
        <v>4.3197112000000003E-2</v>
      </c>
      <c r="K216" s="44">
        <f>E216*J216</f>
        <v>0.34557689600000002</v>
      </c>
    </row>
    <row r="217" spans="1:11" s="1" customFormat="1" ht="9.6">
      <c r="A217" s="35"/>
      <c r="B217" s="124" t="s">
        <v>570</v>
      </c>
      <c r="C217" s="125">
        <v>16</v>
      </c>
      <c r="D217" s="126" t="s">
        <v>602</v>
      </c>
      <c r="E217" s="129">
        <v>8</v>
      </c>
      <c r="F217" s="41"/>
      <c r="G217" s="42"/>
      <c r="H217" s="43"/>
      <c r="I217" s="42"/>
      <c r="J217" s="40"/>
      <c r="K217" s="44"/>
    </row>
    <row r="218" spans="1:11" s="1" customFormat="1" ht="9.6">
      <c r="A218" s="35">
        <f>A216+1</f>
        <v>91</v>
      </c>
      <c r="B218" s="37" t="s">
        <v>788</v>
      </c>
      <c r="C218" s="38" t="s">
        <v>611</v>
      </c>
      <c r="D218" s="39" t="s">
        <v>34</v>
      </c>
      <c r="E218" s="128">
        <v>8</v>
      </c>
      <c r="F218" s="41">
        <v>0</v>
      </c>
      <c r="G218" s="42">
        <f>E218*F218</f>
        <v>0</v>
      </c>
      <c r="H218" s="43">
        <v>0</v>
      </c>
      <c r="I218" s="42">
        <f>E218*H218</f>
        <v>0</v>
      </c>
      <c r="J218" s="40">
        <v>1.9711199999999999E-4</v>
      </c>
      <c r="K218" s="44">
        <f>E218*J218</f>
        <v>1.5768959999999999E-3</v>
      </c>
    </row>
    <row r="219" spans="1:11" s="1" customFormat="1" ht="9.6">
      <c r="A219" s="35"/>
      <c r="B219" s="124" t="s">
        <v>570</v>
      </c>
      <c r="C219" s="125">
        <v>8</v>
      </c>
      <c r="D219" s="126" t="s">
        <v>574</v>
      </c>
      <c r="E219" s="129">
        <v>8</v>
      </c>
      <c r="F219" s="41"/>
      <c r="G219" s="42"/>
      <c r="H219" s="43"/>
      <c r="I219" s="42"/>
      <c r="J219" s="40"/>
      <c r="K219" s="44"/>
    </row>
    <row r="220" spans="1:11" s="1" customFormat="1" ht="9.6">
      <c r="A220" s="35">
        <f>A218+1</f>
        <v>92</v>
      </c>
      <c r="B220" s="37" t="s">
        <v>217</v>
      </c>
      <c r="C220" s="38" t="s">
        <v>789</v>
      </c>
      <c r="D220" s="39" t="s">
        <v>212</v>
      </c>
      <c r="E220" s="128">
        <v>5</v>
      </c>
      <c r="F220" s="41">
        <v>0</v>
      </c>
      <c r="G220" s="42">
        <f>E220*F220</f>
        <v>0</v>
      </c>
      <c r="H220" s="43">
        <v>0</v>
      </c>
      <c r="I220" s="42">
        <f>E220*H220</f>
        <v>0</v>
      </c>
      <c r="J220" s="40">
        <v>1.9711199999999999E-4</v>
      </c>
      <c r="K220" s="44">
        <f>E220*J220</f>
        <v>9.8555999999999991E-4</v>
      </c>
    </row>
    <row r="221" spans="1:11" s="1" customFormat="1" ht="9.6">
      <c r="A221" s="35"/>
      <c r="B221" s="124" t="s">
        <v>570</v>
      </c>
      <c r="C221" s="125" t="s">
        <v>612</v>
      </c>
      <c r="D221" s="126" t="s">
        <v>602</v>
      </c>
      <c r="E221" s="129">
        <v>5</v>
      </c>
      <c r="F221" s="41"/>
      <c r="G221" s="42"/>
      <c r="H221" s="43"/>
      <c r="I221" s="42"/>
      <c r="J221" s="40"/>
      <c r="K221" s="44"/>
    </row>
    <row r="222" spans="1:11" s="1" customFormat="1" ht="9.6">
      <c r="A222" s="35">
        <f>A220+1</f>
        <v>93</v>
      </c>
      <c r="B222" s="37" t="s">
        <v>218</v>
      </c>
      <c r="C222" s="38" t="s">
        <v>613</v>
      </c>
      <c r="D222" s="39" t="s">
        <v>48</v>
      </c>
      <c r="E222" s="128">
        <v>2.4</v>
      </c>
      <c r="F222" s="41">
        <v>0</v>
      </c>
      <c r="G222" s="42">
        <f>E222*F222</f>
        <v>0</v>
      </c>
      <c r="H222" s="43">
        <v>0</v>
      </c>
      <c r="I222" s="42">
        <f>E222*H222</f>
        <v>0</v>
      </c>
      <c r="J222" s="40">
        <v>1.9711199999999999E-4</v>
      </c>
      <c r="K222" s="44">
        <f>E222*J222</f>
        <v>4.7306879999999994E-4</v>
      </c>
    </row>
    <row r="223" spans="1:11" s="1" customFormat="1" ht="9.6">
      <c r="A223" s="35"/>
      <c r="B223" s="124" t="s">
        <v>570</v>
      </c>
      <c r="C223" s="125">
        <v>2.4</v>
      </c>
      <c r="D223" s="126" t="s">
        <v>577</v>
      </c>
      <c r="E223" s="129">
        <v>2.4</v>
      </c>
      <c r="F223" s="41"/>
      <c r="G223" s="42"/>
      <c r="H223" s="43"/>
      <c r="I223" s="42"/>
      <c r="J223" s="40"/>
      <c r="K223" s="44"/>
    </row>
    <row r="224" spans="1:11" s="1" customFormat="1" ht="9.6">
      <c r="A224" s="35">
        <f>A222+1</f>
        <v>94</v>
      </c>
      <c r="B224" s="37" t="s">
        <v>216</v>
      </c>
      <c r="C224" s="38" t="s">
        <v>614</v>
      </c>
      <c r="D224" s="39" t="s">
        <v>34</v>
      </c>
      <c r="E224" s="128">
        <v>1</v>
      </c>
      <c r="F224" s="41">
        <v>0</v>
      </c>
      <c r="G224" s="42">
        <f>E224*F224</f>
        <v>0</v>
      </c>
      <c r="H224" s="43">
        <v>0</v>
      </c>
      <c r="I224" s="42">
        <f>E224*H224</f>
        <v>0</v>
      </c>
      <c r="J224" s="40">
        <v>0</v>
      </c>
      <c r="K224" s="44">
        <f>E224*J224</f>
        <v>0</v>
      </c>
    </row>
    <row r="225" spans="1:11" s="1" customFormat="1" ht="9.6">
      <c r="A225" s="35"/>
      <c r="B225" s="124" t="s">
        <v>570</v>
      </c>
      <c r="C225" s="125">
        <v>1</v>
      </c>
      <c r="D225" s="126" t="s">
        <v>574</v>
      </c>
      <c r="E225" s="129">
        <v>1</v>
      </c>
      <c r="F225" s="41"/>
      <c r="G225" s="42"/>
      <c r="H225" s="43"/>
      <c r="I225" s="42"/>
      <c r="J225" s="40"/>
      <c r="K225" s="44"/>
    </row>
    <row r="226" spans="1:11" s="1" customFormat="1" ht="9.6">
      <c r="A226" s="62">
        <f>A224+1</f>
        <v>95</v>
      </c>
      <c r="B226" s="63" t="s">
        <v>219</v>
      </c>
      <c r="C226" s="64" t="s">
        <v>220</v>
      </c>
      <c r="D226" s="65" t="s">
        <v>37</v>
      </c>
      <c r="E226" s="130">
        <v>1.8</v>
      </c>
      <c r="F226" s="66">
        <v>0</v>
      </c>
      <c r="G226" s="67">
        <f>E226*F226</f>
        <v>0</v>
      </c>
      <c r="H226" s="68">
        <v>0</v>
      </c>
      <c r="I226" s="67">
        <f>E226*H226</f>
        <v>0</v>
      </c>
      <c r="J226" s="69">
        <v>5.0000000000000001E-3</v>
      </c>
      <c r="K226" s="70">
        <f>E226*J226</f>
        <v>9.0000000000000011E-3</v>
      </c>
    </row>
    <row r="227" spans="1:11" s="1" customFormat="1" ht="9.6">
      <c r="A227" s="62"/>
      <c r="B227" s="124" t="s">
        <v>570</v>
      </c>
      <c r="C227" s="125" t="s">
        <v>615</v>
      </c>
      <c r="D227" s="126" t="s">
        <v>575</v>
      </c>
      <c r="E227" s="129">
        <v>1.8</v>
      </c>
      <c r="F227" s="66"/>
      <c r="G227" s="67"/>
      <c r="H227" s="68"/>
      <c r="I227" s="67"/>
      <c r="J227" s="69"/>
      <c r="K227" s="70"/>
    </row>
    <row r="228" spans="1:11" s="1" customFormat="1" ht="9.6">
      <c r="A228" s="35">
        <f>A226+1</f>
        <v>96</v>
      </c>
      <c r="B228" s="37" t="s">
        <v>221</v>
      </c>
      <c r="C228" s="38" t="s">
        <v>222</v>
      </c>
      <c r="D228" s="39" t="s">
        <v>96</v>
      </c>
      <c r="E228" s="36">
        <v>1.1990000000000001</v>
      </c>
      <c r="F228" s="41">
        <v>0</v>
      </c>
      <c r="G228" s="42">
        <f>E228*F228</f>
        <v>0</v>
      </c>
      <c r="H228" s="43">
        <v>0</v>
      </c>
      <c r="I228" s="42">
        <f>E228*H228</f>
        <v>0</v>
      </c>
      <c r="J228" s="40">
        <v>0</v>
      </c>
      <c r="K228" s="44">
        <f>E228*J228</f>
        <v>0</v>
      </c>
    </row>
    <row r="229" spans="1:11" s="1" customFormat="1" ht="9.6">
      <c r="A229" s="35"/>
      <c r="B229" s="124" t="s">
        <v>570</v>
      </c>
      <c r="C229" s="131">
        <f>K230</f>
        <v>1.2459843687999999</v>
      </c>
      <c r="D229" s="126" t="s">
        <v>585</v>
      </c>
      <c r="E229" s="127">
        <v>1.1990000000000001</v>
      </c>
      <c r="F229" s="41"/>
      <c r="G229" s="42"/>
      <c r="H229" s="43"/>
      <c r="I229" s="122"/>
      <c r="J229" s="40"/>
      <c r="K229" s="44"/>
    </row>
    <row r="230" spans="1:11" s="18" customFormat="1" ht="10.199999999999999">
      <c r="A230" s="53"/>
      <c r="B230" s="54">
        <v>766</v>
      </c>
      <c r="C230" s="55" t="s">
        <v>223</v>
      </c>
      <c r="D230" s="56"/>
      <c r="E230" s="56"/>
      <c r="F230" s="57"/>
      <c r="G230" s="58">
        <f>SUM(G172:G228)</f>
        <v>0</v>
      </c>
      <c r="H230" s="59"/>
      <c r="I230" s="60">
        <f>SUM(I172:I228)</f>
        <v>0</v>
      </c>
      <c r="J230" s="59"/>
      <c r="K230" s="61">
        <f>SUM(K172:K228)</f>
        <v>1.2459843687999999</v>
      </c>
    </row>
    <row r="231" spans="1:11" s="18" customFormat="1" ht="10.199999999999999">
      <c r="A231" s="28"/>
      <c r="B231" s="29" t="s">
        <v>224</v>
      </c>
      <c r="C231" s="30" t="s">
        <v>225</v>
      </c>
      <c r="D231" s="27"/>
      <c r="E231" s="27"/>
      <c r="F231" s="31"/>
      <c r="G231" s="32"/>
      <c r="H231" s="33"/>
      <c r="I231" s="26"/>
      <c r="J231" s="33"/>
      <c r="K231" s="34"/>
    </row>
    <row r="232" spans="1:11" s="1" customFormat="1" ht="9.6">
      <c r="A232" s="35">
        <f>A228+1</f>
        <v>97</v>
      </c>
      <c r="B232" s="37" t="s">
        <v>226</v>
      </c>
      <c r="C232" s="38" t="s">
        <v>227</v>
      </c>
      <c r="D232" s="39" t="s">
        <v>34</v>
      </c>
      <c r="E232" s="128">
        <v>3</v>
      </c>
      <c r="F232" s="41">
        <v>0</v>
      </c>
      <c r="G232" s="42">
        <f>E232*F232</f>
        <v>0</v>
      </c>
      <c r="H232" s="43">
        <v>0</v>
      </c>
      <c r="I232" s="42">
        <f>E232*H232</f>
        <v>0</v>
      </c>
      <c r="J232" s="40">
        <v>3.4680000000000003E-4</v>
      </c>
      <c r="K232" s="44">
        <f>E232*J232</f>
        <v>1.0404000000000001E-3</v>
      </c>
    </row>
    <row r="233" spans="1:11" s="1" customFormat="1" ht="9.6">
      <c r="A233" s="35"/>
      <c r="B233" s="124" t="s">
        <v>570</v>
      </c>
      <c r="C233" s="125">
        <v>3</v>
      </c>
      <c r="D233" s="126" t="s">
        <v>574</v>
      </c>
      <c r="E233" s="129">
        <v>3</v>
      </c>
      <c r="F233" s="41"/>
      <c r="G233" s="42"/>
      <c r="H233" s="43"/>
      <c r="I233" s="42"/>
      <c r="J233" s="40"/>
      <c r="K233" s="44"/>
    </row>
    <row r="234" spans="1:11" s="1" customFormat="1" ht="9.6">
      <c r="A234" s="35">
        <f>A232+1</f>
        <v>98</v>
      </c>
      <c r="B234" s="37" t="s">
        <v>228</v>
      </c>
      <c r="C234" s="38" t="s">
        <v>616</v>
      </c>
      <c r="D234" s="39" t="s">
        <v>34</v>
      </c>
      <c r="E234" s="128">
        <v>2</v>
      </c>
      <c r="F234" s="41">
        <v>0</v>
      </c>
      <c r="G234" s="42">
        <f>E234*F234</f>
        <v>0</v>
      </c>
      <c r="H234" s="43">
        <v>0</v>
      </c>
      <c r="I234" s="42">
        <f>E234*H234</f>
        <v>0</v>
      </c>
      <c r="J234" s="40">
        <v>3.0450000000000002E-5</v>
      </c>
      <c r="K234" s="44">
        <f>E234*J234</f>
        <v>6.0900000000000003E-5</v>
      </c>
    </row>
    <row r="235" spans="1:11" s="1" customFormat="1" ht="9.6">
      <c r="A235" s="35"/>
      <c r="B235" s="124" t="s">
        <v>570</v>
      </c>
      <c r="C235" s="125">
        <v>2</v>
      </c>
      <c r="D235" s="126" t="s">
        <v>574</v>
      </c>
      <c r="E235" s="129">
        <v>2</v>
      </c>
      <c r="F235" s="41"/>
      <c r="G235" s="42"/>
      <c r="H235" s="43"/>
      <c r="I235" s="42"/>
      <c r="J235" s="40"/>
      <c r="K235" s="44"/>
    </row>
    <row r="236" spans="1:11" s="1" customFormat="1" ht="9.6">
      <c r="A236" s="62">
        <f>A234+1</f>
        <v>99</v>
      </c>
      <c r="B236" s="63" t="s">
        <v>229</v>
      </c>
      <c r="C236" s="64" t="s">
        <v>230</v>
      </c>
      <c r="D236" s="65" t="s">
        <v>34</v>
      </c>
      <c r="E236" s="130">
        <v>2</v>
      </c>
      <c r="F236" s="66">
        <v>0</v>
      </c>
      <c r="G236" s="67">
        <f>E236*F236</f>
        <v>0</v>
      </c>
      <c r="H236" s="68">
        <v>0</v>
      </c>
      <c r="I236" s="67">
        <f>E236*H236</f>
        <v>0</v>
      </c>
      <c r="J236" s="69">
        <v>4.4999999999999997E-3</v>
      </c>
      <c r="K236" s="70">
        <f>E236*J236</f>
        <v>8.9999999999999993E-3</v>
      </c>
    </row>
    <row r="237" spans="1:11" s="1" customFormat="1" ht="9.6">
      <c r="A237" s="62"/>
      <c r="B237" s="124" t="s">
        <v>570</v>
      </c>
      <c r="C237" s="125">
        <v>2</v>
      </c>
      <c r="D237" s="126" t="s">
        <v>574</v>
      </c>
      <c r="E237" s="129">
        <v>2</v>
      </c>
      <c r="F237" s="66"/>
      <c r="G237" s="67"/>
      <c r="H237" s="68"/>
      <c r="I237" s="67"/>
      <c r="J237" s="69"/>
      <c r="K237" s="70"/>
    </row>
    <row r="238" spans="1:11" s="1" customFormat="1" ht="9.6">
      <c r="A238" s="62">
        <f>A236+1</f>
        <v>100</v>
      </c>
      <c r="B238" s="63" t="s">
        <v>231</v>
      </c>
      <c r="C238" s="64" t="s">
        <v>232</v>
      </c>
      <c r="D238" s="65" t="s">
        <v>34</v>
      </c>
      <c r="E238" s="130">
        <v>1</v>
      </c>
      <c r="F238" s="66">
        <v>0</v>
      </c>
      <c r="G238" s="67">
        <f>E238*F238</f>
        <v>0</v>
      </c>
      <c r="H238" s="68">
        <v>0</v>
      </c>
      <c r="I238" s="67">
        <f>E238*H238</f>
        <v>0</v>
      </c>
      <c r="J238" s="69">
        <v>4.5999999999999999E-2</v>
      </c>
      <c r="K238" s="70">
        <f>E238*J238</f>
        <v>4.5999999999999999E-2</v>
      </c>
    </row>
    <row r="239" spans="1:11" s="1" customFormat="1" ht="9.6">
      <c r="A239" s="62"/>
      <c r="B239" s="124" t="s">
        <v>570</v>
      </c>
      <c r="C239" s="125" t="s">
        <v>617</v>
      </c>
      <c r="D239" s="126" t="s">
        <v>574</v>
      </c>
      <c r="E239" s="129">
        <v>1</v>
      </c>
      <c r="F239" s="66"/>
      <c r="G239" s="67"/>
      <c r="H239" s="68"/>
      <c r="I239" s="67"/>
      <c r="J239" s="69"/>
      <c r="K239" s="70"/>
    </row>
    <row r="240" spans="1:11" s="1" customFormat="1" ht="19.2">
      <c r="A240" s="62">
        <f>A238+1</f>
        <v>101</v>
      </c>
      <c r="B240" s="37" t="s">
        <v>804</v>
      </c>
      <c r="C240" s="38" t="s">
        <v>805</v>
      </c>
      <c r="D240" s="39" t="s">
        <v>34</v>
      </c>
      <c r="E240" s="128">
        <v>1</v>
      </c>
      <c r="F240" s="41">
        <v>0</v>
      </c>
      <c r="G240" s="42">
        <f>E240*F240</f>
        <v>0</v>
      </c>
      <c r="H240" s="43">
        <v>0</v>
      </c>
      <c r="I240" s="42">
        <f>E240*H240</f>
        <v>0</v>
      </c>
      <c r="J240" s="40">
        <v>1.9711199999999999E-4</v>
      </c>
      <c r="K240" s="44">
        <f>E240*J240</f>
        <v>1.9711199999999999E-4</v>
      </c>
    </row>
    <row r="241" spans="1:11" s="1" customFormat="1" ht="9.6">
      <c r="A241" s="62"/>
      <c r="B241" s="124" t="s">
        <v>570</v>
      </c>
      <c r="C241" s="125">
        <v>1</v>
      </c>
      <c r="D241" s="126" t="s">
        <v>574</v>
      </c>
      <c r="E241" s="129">
        <v>1</v>
      </c>
      <c r="F241" s="41"/>
      <c r="G241" s="42"/>
      <c r="H241" s="43"/>
      <c r="I241" s="42"/>
      <c r="J241" s="40"/>
      <c r="K241" s="44"/>
    </row>
    <row r="242" spans="1:11" s="1" customFormat="1" ht="9.6">
      <c r="A242" s="62">
        <f>A240+1</f>
        <v>102</v>
      </c>
      <c r="B242" s="37" t="s">
        <v>233</v>
      </c>
      <c r="C242" s="38" t="s">
        <v>234</v>
      </c>
      <c r="D242" s="39" t="s">
        <v>96</v>
      </c>
      <c r="E242" s="36">
        <v>5.6000000000000001E-2</v>
      </c>
      <c r="F242" s="41">
        <v>0</v>
      </c>
      <c r="G242" s="42">
        <f>E242*F242</f>
        <v>0</v>
      </c>
      <c r="H242" s="43">
        <v>0</v>
      </c>
      <c r="I242" s="42">
        <f>E242*H242</f>
        <v>0</v>
      </c>
      <c r="J242" s="40">
        <v>0</v>
      </c>
      <c r="K242" s="44">
        <f>E242*J242</f>
        <v>0</v>
      </c>
    </row>
    <row r="243" spans="1:11" s="1" customFormat="1" ht="9.6">
      <c r="A243" s="35"/>
      <c r="B243" s="124" t="s">
        <v>570</v>
      </c>
      <c r="C243" s="131">
        <f>K244</f>
        <v>5.6298411999999999E-2</v>
      </c>
      <c r="D243" s="126" t="s">
        <v>585</v>
      </c>
      <c r="E243" s="127">
        <v>5.6000000000000001E-2</v>
      </c>
      <c r="F243" s="41"/>
      <c r="G243" s="42"/>
      <c r="H243" s="43"/>
      <c r="I243" s="122"/>
      <c r="J243" s="40"/>
      <c r="K243" s="44"/>
    </row>
    <row r="244" spans="1:11" s="18" customFormat="1" ht="10.199999999999999">
      <c r="A244" s="53"/>
      <c r="B244" s="54">
        <v>767</v>
      </c>
      <c r="C244" s="55" t="s">
        <v>235</v>
      </c>
      <c r="D244" s="56"/>
      <c r="E244" s="56"/>
      <c r="F244" s="57"/>
      <c r="G244" s="58">
        <f>SUM(G232:G242)</f>
        <v>0</v>
      </c>
      <c r="H244" s="59"/>
      <c r="I244" s="60">
        <f>SUM(I232:I242)</f>
        <v>0</v>
      </c>
      <c r="J244" s="59"/>
      <c r="K244" s="61">
        <f>SUM(K232:K242)</f>
        <v>5.6298411999999999E-2</v>
      </c>
    </row>
    <row r="245" spans="1:11" s="18" customFormat="1" ht="10.199999999999999">
      <c r="A245" s="28"/>
      <c r="B245" s="29" t="s">
        <v>236</v>
      </c>
      <c r="C245" s="30" t="s">
        <v>237</v>
      </c>
      <c r="D245" s="27"/>
      <c r="E245" s="27"/>
      <c r="F245" s="31"/>
      <c r="G245" s="32"/>
      <c r="H245" s="33"/>
      <c r="I245" s="26"/>
      <c r="J245" s="33"/>
      <c r="K245" s="34"/>
    </row>
    <row r="246" spans="1:11" s="1" customFormat="1" ht="9.6">
      <c r="A246" s="35">
        <f>A242+1</f>
        <v>103</v>
      </c>
      <c r="B246" s="37" t="s">
        <v>238</v>
      </c>
      <c r="C246" s="38" t="s">
        <v>239</v>
      </c>
      <c r="D246" s="39" t="s">
        <v>37</v>
      </c>
      <c r="E246" s="128">
        <v>13.5</v>
      </c>
      <c r="F246" s="41">
        <v>0</v>
      </c>
      <c r="G246" s="42">
        <f>E246*F246</f>
        <v>0</v>
      </c>
      <c r="H246" s="43">
        <v>0</v>
      </c>
      <c r="I246" s="42">
        <f>E246*H246</f>
        <v>0</v>
      </c>
      <c r="J246" s="40">
        <v>2.9999999999999997E-4</v>
      </c>
      <c r="K246" s="44">
        <f>E246*J246</f>
        <v>4.0499999999999998E-3</v>
      </c>
    </row>
    <row r="247" spans="1:11" s="1" customFormat="1" ht="9.6">
      <c r="A247" s="35"/>
      <c r="B247" s="124" t="s">
        <v>570</v>
      </c>
      <c r="C247" s="125" t="s">
        <v>592</v>
      </c>
      <c r="D247" s="126" t="s">
        <v>575</v>
      </c>
      <c r="E247" s="129">
        <v>13.5</v>
      </c>
      <c r="F247" s="41"/>
      <c r="G247" s="42"/>
      <c r="H247" s="43"/>
      <c r="I247" s="42"/>
      <c r="J247" s="40"/>
      <c r="K247" s="44"/>
    </row>
    <row r="248" spans="1:11" s="1" customFormat="1" ht="9.6">
      <c r="A248" s="35">
        <f>A246+1</f>
        <v>104</v>
      </c>
      <c r="B248" s="37" t="s">
        <v>240</v>
      </c>
      <c r="C248" s="38" t="s">
        <v>241</v>
      </c>
      <c r="D248" s="39" t="s">
        <v>37</v>
      </c>
      <c r="E248" s="128">
        <v>13.5</v>
      </c>
      <c r="F248" s="41">
        <v>0</v>
      </c>
      <c r="G248" s="42">
        <f>E248*F248</f>
        <v>0</v>
      </c>
      <c r="H248" s="43">
        <v>0</v>
      </c>
      <c r="I248" s="42">
        <f>E248*H248</f>
        <v>0</v>
      </c>
      <c r="J248" s="40">
        <v>1.6149999999999999E-3</v>
      </c>
      <c r="K248" s="44">
        <f>E248*J248</f>
        <v>2.1802499999999999E-2</v>
      </c>
    </row>
    <row r="249" spans="1:11" s="1" customFormat="1" ht="9.6">
      <c r="A249" s="35"/>
      <c r="B249" s="124" t="s">
        <v>570</v>
      </c>
      <c r="C249" s="125" t="s">
        <v>592</v>
      </c>
      <c r="D249" s="126" t="s">
        <v>575</v>
      </c>
      <c r="E249" s="129">
        <v>13.5</v>
      </c>
      <c r="F249" s="41"/>
      <c r="G249" s="42"/>
      <c r="H249" s="43"/>
      <c r="I249" s="42"/>
      <c r="J249" s="40"/>
      <c r="K249" s="44"/>
    </row>
    <row r="250" spans="1:11" s="1" customFormat="1" ht="9.6">
      <c r="A250" s="35">
        <f>A248+1</f>
        <v>105</v>
      </c>
      <c r="B250" s="37" t="s">
        <v>640</v>
      </c>
      <c r="C250" s="38" t="s">
        <v>641</v>
      </c>
      <c r="D250" s="39" t="s">
        <v>37</v>
      </c>
      <c r="E250" s="128">
        <v>2</v>
      </c>
      <c r="F250" s="41">
        <v>0</v>
      </c>
      <c r="G250" s="42">
        <f>E250*F250</f>
        <v>0</v>
      </c>
      <c r="H250" s="43">
        <v>0</v>
      </c>
      <c r="I250" s="42">
        <f>E250*H250</f>
        <v>0</v>
      </c>
      <c r="J250" s="40">
        <v>1.6149999999999999E-3</v>
      </c>
      <c r="K250" s="44">
        <f>E250*J250</f>
        <v>3.2299999999999998E-3</v>
      </c>
    </row>
    <row r="251" spans="1:11" s="1" customFormat="1" ht="9.6">
      <c r="A251" s="35"/>
      <c r="B251" s="124" t="s">
        <v>570</v>
      </c>
      <c r="C251" s="125">
        <v>2</v>
      </c>
      <c r="D251" s="126" t="s">
        <v>575</v>
      </c>
      <c r="E251" s="129">
        <v>2</v>
      </c>
      <c r="F251" s="41"/>
      <c r="G251" s="42"/>
      <c r="H251" s="43"/>
      <c r="I251" s="42"/>
      <c r="J251" s="40"/>
      <c r="K251" s="44"/>
    </row>
    <row r="252" spans="1:11" s="1" customFormat="1" ht="9.6">
      <c r="A252" s="62">
        <f>A250+1</f>
        <v>106</v>
      </c>
      <c r="B252" s="63" t="s">
        <v>242</v>
      </c>
      <c r="C252" s="64" t="s">
        <v>243</v>
      </c>
      <c r="D252" s="65" t="s">
        <v>37</v>
      </c>
      <c r="E252" s="130">
        <v>16.850000000000001</v>
      </c>
      <c r="F252" s="66">
        <v>0</v>
      </c>
      <c r="G252" s="67">
        <f>E252*F252</f>
        <v>0</v>
      </c>
      <c r="H252" s="68">
        <v>0</v>
      </c>
      <c r="I252" s="67">
        <f>E252*H252</f>
        <v>0</v>
      </c>
      <c r="J252" s="69">
        <v>2.5000000000000001E-2</v>
      </c>
      <c r="K252" s="70">
        <f>E252*J252</f>
        <v>0.42125000000000007</v>
      </c>
    </row>
    <row r="253" spans="1:11" s="1" customFormat="1" ht="9.6">
      <c r="A253" s="62"/>
      <c r="B253" s="124" t="s">
        <v>570</v>
      </c>
      <c r="C253" s="125" t="s">
        <v>642</v>
      </c>
      <c r="D253" s="126" t="s">
        <v>575</v>
      </c>
      <c r="E253" s="129">
        <v>16.850000000000001</v>
      </c>
      <c r="F253" s="66"/>
      <c r="G253" s="67"/>
      <c r="H253" s="68"/>
      <c r="I253" s="67"/>
      <c r="J253" s="69"/>
      <c r="K253" s="70"/>
    </row>
    <row r="254" spans="1:11" s="1" customFormat="1" ht="9.6">
      <c r="A254" s="35">
        <f>A252+1</f>
        <v>107</v>
      </c>
      <c r="B254" s="37" t="s">
        <v>244</v>
      </c>
      <c r="C254" s="38" t="s">
        <v>245</v>
      </c>
      <c r="D254" s="39" t="s">
        <v>96</v>
      </c>
      <c r="E254" s="132">
        <v>0.45</v>
      </c>
      <c r="F254" s="41">
        <v>0</v>
      </c>
      <c r="G254" s="42">
        <f>E254*F254</f>
        <v>0</v>
      </c>
      <c r="H254" s="43">
        <v>0</v>
      </c>
      <c r="I254" s="42">
        <f>E254*H254</f>
        <v>0</v>
      </c>
      <c r="J254" s="40">
        <v>0</v>
      </c>
      <c r="K254" s="44">
        <f>E254*J254</f>
        <v>0</v>
      </c>
    </row>
    <row r="255" spans="1:11" s="1" customFormat="1" ht="9.6">
      <c r="A255" s="35"/>
      <c r="B255" s="124" t="s">
        <v>570</v>
      </c>
      <c r="C255" s="131">
        <f>K256</f>
        <v>0.45033250000000008</v>
      </c>
      <c r="D255" s="126" t="s">
        <v>585</v>
      </c>
      <c r="E255" s="127">
        <v>0.45</v>
      </c>
      <c r="F255" s="41"/>
      <c r="G255" s="42"/>
      <c r="H255" s="43"/>
      <c r="I255" s="122"/>
      <c r="J255" s="40"/>
      <c r="K255" s="44"/>
    </row>
    <row r="256" spans="1:11" s="18" customFormat="1" ht="10.199999999999999">
      <c r="A256" s="53"/>
      <c r="B256" s="54">
        <v>771</v>
      </c>
      <c r="C256" s="55" t="s">
        <v>246</v>
      </c>
      <c r="D256" s="56"/>
      <c r="E256" s="56"/>
      <c r="F256" s="57"/>
      <c r="G256" s="58">
        <f>SUM(G246:G254)</f>
        <v>0</v>
      </c>
      <c r="H256" s="59"/>
      <c r="I256" s="60">
        <f>SUM(I246:I254)</f>
        <v>0</v>
      </c>
      <c r="J256" s="59"/>
      <c r="K256" s="61">
        <f>SUM(K246:K254)</f>
        <v>0.45033250000000008</v>
      </c>
    </row>
    <row r="257" spans="1:11" s="18" customFormat="1" ht="10.199999999999999">
      <c r="A257" s="28"/>
      <c r="B257" s="29" t="s">
        <v>247</v>
      </c>
      <c r="C257" s="30" t="s">
        <v>248</v>
      </c>
      <c r="D257" s="27"/>
      <c r="E257" s="27"/>
      <c r="F257" s="31"/>
      <c r="G257" s="32"/>
      <c r="H257" s="33"/>
      <c r="I257" s="26"/>
      <c r="J257" s="33"/>
      <c r="K257" s="34"/>
    </row>
    <row r="258" spans="1:11" s="1" customFormat="1" ht="9.6">
      <c r="A258" s="35">
        <f>A254+1</f>
        <v>108</v>
      </c>
      <c r="B258" s="37" t="s">
        <v>249</v>
      </c>
      <c r="C258" s="38" t="s">
        <v>250</v>
      </c>
      <c r="D258" s="39" t="s">
        <v>37</v>
      </c>
      <c r="E258" s="128">
        <v>19.899999999999999</v>
      </c>
      <c r="F258" s="41">
        <v>0</v>
      </c>
      <c r="G258" s="42">
        <f>E258*F258</f>
        <v>0</v>
      </c>
      <c r="H258" s="43">
        <v>0</v>
      </c>
      <c r="I258" s="42">
        <f>E258*H258</f>
        <v>0</v>
      </c>
      <c r="J258" s="40">
        <v>1.83128E-3</v>
      </c>
      <c r="K258" s="44">
        <f>E258*J258</f>
        <v>3.6442471999999997E-2</v>
      </c>
    </row>
    <row r="259" spans="1:11" s="1" customFormat="1" ht="9.6">
      <c r="A259" s="35"/>
      <c r="B259" s="124" t="s">
        <v>570</v>
      </c>
      <c r="C259" s="125" t="s">
        <v>618</v>
      </c>
      <c r="D259" s="126" t="s">
        <v>575</v>
      </c>
      <c r="E259" s="129">
        <v>19.899999999999999</v>
      </c>
      <c r="F259" s="41"/>
      <c r="G259" s="42"/>
      <c r="H259" s="43"/>
      <c r="I259" s="42"/>
      <c r="J259" s="40"/>
      <c r="K259" s="44"/>
    </row>
    <row r="260" spans="1:11" s="1" customFormat="1" ht="9.6">
      <c r="A260" s="35">
        <f>A258+1</f>
        <v>109</v>
      </c>
      <c r="B260" s="37" t="s">
        <v>251</v>
      </c>
      <c r="C260" s="38" t="s">
        <v>252</v>
      </c>
      <c r="D260" s="39" t="s">
        <v>37</v>
      </c>
      <c r="E260" s="128">
        <v>19.899999999999999</v>
      </c>
      <c r="F260" s="41">
        <v>0</v>
      </c>
      <c r="G260" s="42">
        <f>E260*F260</f>
        <v>0</v>
      </c>
      <c r="H260" s="43">
        <v>0</v>
      </c>
      <c r="I260" s="42">
        <f>E260*H260</f>
        <v>0</v>
      </c>
      <c r="J260" s="40">
        <v>5.0000000000000001E-3</v>
      </c>
      <c r="K260" s="44">
        <f>E260*J260</f>
        <v>9.9499999999999991E-2</v>
      </c>
    </row>
    <row r="261" spans="1:11" s="1" customFormat="1" ht="9.6">
      <c r="A261" s="35"/>
      <c r="B261" s="124" t="s">
        <v>570</v>
      </c>
      <c r="C261" s="125" t="s">
        <v>618</v>
      </c>
      <c r="D261" s="126" t="s">
        <v>575</v>
      </c>
      <c r="E261" s="129">
        <v>19.899999999999999</v>
      </c>
      <c r="F261" s="41"/>
      <c r="G261" s="42"/>
      <c r="H261" s="43"/>
      <c r="I261" s="42"/>
      <c r="J261" s="40"/>
      <c r="K261" s="44"/>
    </row>
    <row r="262" spans="1:11" s="1" customFormat="1" ht="9.6">
      <c r="A262" s="62">
        <f>A260+1</f>
        <v>110</v>
      </c>
      <c r="B262" s="63" t="s">
        <v>253</v>
      </c>
      <c r="C262" s="64" t="s">
        <v>254</v>
      </c>
      <c r="D262" s="65" t="s">
        <v>37</v>
      </c>
      <c r="E262" s="130">
        <v>22.85</v>
      </c>
      <c r="F262" s="66">
        <v>0</v>
      </c>
      <c r="G262" s="67">
        <f>E262*F262</f>
        <v>0</v>
      </c>
      <c r="H262" s="68">
        <v>0</v>
      </c>
      <c r="I262" s="67">
        <f>E262*H262</f>
        <v>0</v>
      </c>
      <c r="J262" s="69">
        <v>2.1000000000000001E-2</v>
      </c>
      <c r="K262" s="70">
        <f>E262*J262</f>
        <v>0.47985000000000005</v>
      </c>
    </row>
    <row r="263" spans="1:11" s="1" customFormat="1" ht="9.6">
      <c r="A263" s="62"/>
      <c r="B263" s="124" t="s">
        <v>570</v>
      </c>
      <c r="C263" s="125" t="s">
        <v>619</v>
      </c>
      <c r="D263" s="126" t="s">
        <v>575</v>
      </c>
      <c r="E263" s="129">
        <v>22.85</v>
      </c>
      <c r="F263" s="66"/>
      <c r="G263" s="67"/>
      <c r="H263" s="68"/>
      <c r="I263" s="67"/>
      <c r="J263" s="69"/>
      <c r="K263" s="70"/>
    </row>
    <row r="264" spans="1:11" s="1" customFormat="1" ht="9.6">
      <c r="A264" s="35">
        <f>A262+1</f>
        <v>111</v>
      </c>
      <c r="B264" s="37" t="s">
        <v>255</v>
      </c>
      <c r="C264" s="38" t="s">
        <v>256</v>
      </c>
      <c r="D264" s="39" t="s">
        <v>96</v>
      </c>
      <c r="E264" s="36">
        <v>0.61599999999999999</v>
      </c>
      <c r="F264" s="41">
        <v>0</v>
      </c>
      <c r="G264" s="42">
        <f>E264*F264</f>
        <v>0</v>
      </c>
      <c r="H264" s="43">
        <v>0</v>
      </c>
      <c r="I264" s="42">
        <f>E264*H264</f>
        <v>0</v>
      </c>
      <c r="J264" s="40">
        <v>0</v>
      </c>
      <c r="K264" s="44">
        <f>E264*J264</f>
        <v>0</v>
      </c>
    </row>
    <row r="265" spans="1:11" s="1" customFormat="1" ht="9.6">
      <c r="A265" s="35"/>
      <c r="B265" s="124" t="s">
        <v>570</v>
      </c>
      <c r="C265" s="131">
        <f>K266</f>
        <v>0.61579247200000009</v>
      </c>
      <c r="D265" s="126" t="s">
        <v>585</v>
      </c>
      <c r="E265" s="127">
        <v>0.61599999999999999</v>
      </c>
      <c r="F265" s="41"/>
      <c r="G265" s="42"/>
      <c r="H265" s="43"/>
      <c r="I265" s="122"/>
      <c r="J265" s="40"/>
      <c r="K265" s="44"/>
    </row>
    <row r="266" spans="1:11" s="18" customFormat="1" ht="10.199999999999999">
      <c r="A266" s="53"/>
      <c r="B266" s="54">
        <v>781</v>
      </c>
      <c r="C266" s="55" t="s">
        <v>257</v>
      </c>
      <c r="D266" s="56"/>
      <c r="E266" s="56"/>
      <c r="F266" s="57"/>
      <c r="G266" s="58">
        <f>SUM(G258:G264)</f>
        <v>0</v>
      </c>
      <c r="H266" s="59"/>
      <c r="I266" s="60">
        <f>SUM(I258:I264)</f>
        <v>0</v>
      </c>
      <c r="J266" s="59"/>
      <c r="K266" s="61">
        <f>SUM(K258:K264)</f>
        <v>0.61579247200000009</v>
      </c>
    </row>
    <row r="267" spans="1:11" s="18" customFormat="1" ht="10.199999999999999">
      <c r="A267" s="28"/>
      <c r="B267" s="29" t="s">
        <v>258</v>
      </c>
      <c r="C267" s="30" t="s">
        <v>259</v>
      </c>
      <c r="D267" s="27"/>
      <c r="E267" s="27"/>
      <c r="F267" s="31"/>
      <c r="G267" s="32"/>
      <c r="H267" s="33"/>
      <c r="I267" s="26"/>
      <c r="J267" s="33"/>
      <c r="K267" s="34"/>
    </row>
    <row r="268" spans="1:11" s="1" customFormat="1" ht="9.6">
      <c r="A268" s="35">
        <f>A264+1</f>
        <v>112</v>
      </c>
      <c r="B268" s="37" t="s">
        <v>260</v>
      </c>
      <c r="C268" s="38" t="s">
        <v>261</v>
      </c>
      <c r="D268" s="39" t="s">
        <v>37</v>
      </c>
      <c r="E268" s="128">
        <v>7.5</v>
      </c>
      <c r="F268" s="41">
        <v>0</v>
      </c>
      <c r="G268" s="42">
        <f>E268*F268</f>
        <v>0</v>
      </c>
      <c r="H268" s="43">
        <v>0</v>
      </c>
      <c r="I268" s="42">
        <f>E268*H268</f>
        <v>0</v>
      </c>
      <c r="J268" s="40">
        <v>3.02105E-4</v>
      </c>
      <c r="K268" s="44">
        <f>E268*J268</f>
        <v>2.2657874999999997E-3</v>
      </c>
    </row>
    <row r="269" spans="1:11" s="1" customFormat="1" ht="9.6">
      <c r="A269" s="35"/>
      <c r="B269" s="124" t="s">
        <v>570</v>
      </c>
      <c r="C269" s="125" t="s">
        <v>620</v>
      </c>
      <c r="D269" s="126" t="s">
        <v>575</v>
      </c>
      <c r="E269" s="129">
        <v>7.5</v>
      </c>
      <c r="F269" s="41"/>
      <c r="G269" s="42"/>
      <c r="H269" s="43"/>
      <c r="I269" s="42"/>
      <c r="J269" s="40"/>
      <c r="K269" s="44"/>
    </row>
    <row r="270" spans="1:11" s="1" customFormat="1" ht="9.6">
      <c r="A270" s="35">
        <f>A268+1</f>
        <v>113</v>
      </c>
      <c r="B270" s="37" t="s">
        <v>262</v>
      </c>
      <c r="C270" s="38" t="s">
        <v>263</v>
      </c>
      <c r="D270" s="39" t="s">
        <v>37</v>
      </c>
      <c r="E270" s="128">
        <v>5</v>
      </c>
      <c r="F270" s="41">
        <v>0</v>
      </c>
      <c r="G270" s="42">
        <f>E270*F270</f>
        <v>0</v>
      </c>
      <c r="H270" s="43">
        <v>0</v>
      </c>
      <c r="I270" s="42">
        <f>E270*H270</f>
        <v>0</v>
      </c>
      <c r="J270" s="40">
        <v>2.7935699999999999E-4</v>
      </c>
      <c r="K270" s="44">
        <f>E270*J270</f>
        <v>1.396785E-3</v>
      </c>
    </row>
    <row r="271" spans="1:11" s="1" customFormat="1" ht="9.6">
      <c r="A271" s="35"/>
      <c r="B271" s="124" t="s">
        <v>570</v>
      </c>
      <c r="C271" s="125" t="s">
        <v>621</v>
      </c>
      <c r="D271" s="126" t="s">
        <v>575</v>
      </c>
      <c r="E271" s="129">
        <v>5</v>
      </c>
      <c r="F271" s="41"/>
      <c r="G271" s="42"/>
      <c r="H271" s="43"/>
      <c r="I271" s="122"/>
      <c r="J271" s="40"/>
      <c r="K271" s="44"/>
    </row>
    <row r="272" spans="1:11" s="18" customFormat="1" ht="10.199999999999999">
      <c r="A272" s="53"/>
      <c r="B272" s="54">
        <v>783</v>
      </c>
      <c r="C272" s="55" t="s">
        <v>264</v>
      </c>
      <c r="D272" s="56"/>
      <c r="E272" s="56"/>
      <c r="F272" s="57"/>
      <c r="G272" s="58">
        <f>SUM(G268:G270)</f>
        <v>0</v>
      </c>
      <c r="H272" s="59"/>
      <c r="I272" s="60">
        <f>SUM(I268:I270)</f>
        <v>0</v>
      </c>
      <c r="J272" s="59"/>
      <c r="K272" s="61">
        <f>SUM(K268:K270)</f>
        <v>3.6625725E-3</v>
      </c>
    </row>
    <row r="273" spans="1:11" s="18" customFormat="1" ht="10.199999999999999">
      <c r="A273" s="28"/>
      <c r="B273" s="29" t="s">
        <v>265</v>
      </c>
      <c r="C273" s="30" t="s">
        <v>266</v>
      </c>
      <c r="D273" s="27"/>
      <c r="E273" s="27"/>
      <c r="F273" s="31"/>
      <c r="G273" s="32"/>
      <c r="H273" s="33"/>
      <c r="I273" s="26"/>
      <c r="J273" s="33"/>
      <c r="K273" s="34"/>
    </row>
    <row r="274" spans="1:11" s="1" customFormat="1" ht="9.6">
      <c r="A274" s="35">
        <f>A270+1</f>
        <v>114</v>
      </c>
      <c r="B274" s="37" t="s">
        <v>267</v>
      </c>
      <c r="C274" s="38" t="s">
        <v>268</v>
      </c>
      <c r="D274" s="39" t="s">
        <v>37</v>
      </c>
      <c r="E274" s="128">
        <v>10</v>
      </c>
      <c r="F274" s="41">
        <v>0</v>
      </c>
      <c r="G274" s="42">
        <f>E274*F274</f>
        <v>0</v>
      </c>
      <c r="H274" s="43">
        <v>0</v>
      </c>
      <c r="I274" s="42">
        <f>E274*H274</f>
        <v>0</v>
      </c>
      <c r="J274" s="40">
        <v>1.2165E-4</v>
      </c>
      <c r="K274" s="44">
        <f>E274*J274</f>
        <v>1.2165000000000001E-3</v>
      </c>
    </row>
    <row r="275" spans="1:11" s="1" customFormat="1" ht="9.6">
      <c r="A275" s="35"/>
      <c r="B275" s="124" t="s">
        <v>570</v>
      </c>
      <c r="C275" s="125" t="s">
        <v>622</v>
      </c>
      <c r="D275" s="126" t="s">
        <v>575</v>
      </c>
      <c r="E275" s="129">
        <v>10</v>
      </c>
      <c r="F275" s="41"/>
      <c r="G275" s="42"/>
      <c r="H275" s="43"/>
      <c r="I275" s="42"/>
      <c r="J275" s="40"/>
      <c r="K275" s="44"/>
    </row>
    <row r="276" spans="1:11" s="1" customFormat="1" ht="9.6">
      <c r="A276" s="35">
        <f>A274+1</f>
        <v>115</v>
      </c>
      <c r="B276" s="37" t="s">
        <v>269</v>
      </c>
      <c r="C276" s="38" t="s">
        <v>270</v>
      </c>
      <c r="D276" s="39" t="s">
        <v>37</v>
      </c>
      <c r="E276" s="128">
        <v>29.85</v>
      </c>
      <c r="F276" s="41">
        <v>0</v>
      </c>
      <c r="G276" s="42">
        <f>E276*F276</f>
        <v>0</v>
      </c>
      <c r="H276" s="43">
        <v>0</v>
      </c>
      <c r="I276" s="42">
        <f>E276*H276</f>
        <v>0</v>
      </c>
      <c r="J276" s="40">
        <v>1.6500000000000001E-6</v>
      </c>
      <c r="K276" s="44">
        <f>E276*J276</f>
        <v>4.9252500000000003E-5</v>
      </c>
    </row>
    <row r="277" spans="1:11" s="1" customFormat="1" ht="9.6">
      <c r="A277" s="35"/>
      <c r="B277" s="124" t="s">
        <v>570</v>
      </c>
      <c r="C277" s="125" t="s">
        <v>623</v>
      </c>
      <c r="D277" s="126" t="s">
        <v>575</v>
      </c>
      <c r="E277" s="129">
        <v>29.85</v>
      </c>
      <c r="F277" s="41"/>
      <c r="G277" s="42"/>
      <c r="H277" s="43"/>
      <c r="I277" s="42"/>
      <c r="J277" s="40"/>
      <c r="K277" s="44"/>
    </row>
    <row r="278" spans="1:11" s="1" customFormat="1" ht="9.6">
      <c r="A278" s="35">
        <f>A276+1</f>
        <v>116</v>
      </c>
      <c r="B278" s="37" t="s">
        <v>271</v>
      </c>
      <c r="C278" s="38" t="s">
        <v>272</v>
      </c>
      <c r="D278" s="39" t="s">
        <v>37</v>
      </c>
      <c r="E278" s="128">
        <v>10</v>
      </c>
      <c r="F278" s="41">
        <v>0</v>
      </c>
      <c r="G278" s="42">
        <f>E278*F278</f>
        <v>0</v>
      </c>
      <c r="H278" s="43">
        <v>0</v>
      </c>
      <c r="I278" s="42">
        <f>E278*H278</f>
        <v>0</v>
      </c>
      <c r="J278" s="40">
        <v>2.3199999999999998E-6</v>
      </c>
      <c r="K278" s="44">
        <f>E278*J278</f>
        <v>2.3199999999999998E-5</v>
      </c>
    </row>
    <row r="279" spans="1:11" s="1" customFormat="1" ht="9.6">
      <c r="A279" s="35"/>
      <c r="B279" s="124" t="s">
        <v>570</v>
      </c>
      <c r="C279" s="125">
        <v>10</v>
      </c>
      <c r="D279" s="126" t="s">
        <v>575</v>
      </c>
      <c r="E279" s="129">
        <v>10</v>
      </c>
      <c r="F279" s="41"/>
      <c r="G279" s="42"/>
      <c r="H279" s="43"/>
      <c r="I279" s="42"/>
      <c r="J279" s="40"/>
      <c r="K279" s="44"/>
    </row>
    <row r="280" spans="1:11" s="1" customFormat="1" ht="9.6">
      <c r="A280" s="35">
        <f>A278+1</f>
        <v>117</v>
      </c>
      <c r="B280" s="37" t="s">
        <v>273</v>
      </c>
      <c r="C280" s="38" t="s">
        <v>274</v>
      </c>
      <c r="D280" s="39" t="s">
        <v>37</v>
      </c>
      <c r="E280" s="128">
        <v>29.85</v>
      </c>
      <c r="F280" s="41">
        <v>0</v>
      </c>
      <c r="G280" s="42">
        <f>E280*F280</f>
        <v>0</v>
      </c>
      <c r="H280" s="43">
        <v>0</v>
      </c>
      <c r="I280" s="42">
        <f>E280*H280</f>
        <v>0</v>
      </c>
      <c r="J280" s="40">
        <v>1.6500000000000001E-6</v>
      </c>
      <c r="K280" s="44">
        <f>E280*J280</f>
        <v>4.9252500000000003E-5</v>
      </c>
    </row>
    <row r="281" spans="1:11" s="1" customFormat="1" ht="9.6">
      <c r="A281" s="35"/>
      <c r="B281" s="124" t="s">
        <v>570</v>
      </c>
      <c r="C281" s="125">
        <v>29.85</v>
      </c>
      <c r="D281" s="126" t="s">
        <v>575</v>
      </c>
      <c r="E281" s="129">
        <v>29.85</v>
      </c>
      <c r="F281" s="41"/>
      <c r="G281" s="42"/>
      <c r="H281" s="43"/>
      <c r="I281" s="42"/>
      <c r="J281" s="40"/>
      <c r="K281" s="44"/>
    </row>
    <row r="282" spans="1:11" s="1" customFormat="1" ht="9.6">
      <c r="A282" s="35">
        <f>A280+1</f>
        <v>118</v>
      </c>
      <c r="B282" s="37" t="s">
        <v>275</v>
      </c>
      <c r="C282" s="38" t="s">
        <v>276</v>
      </c>
      <c r="D282" s="39" t="s">
        <v>37</v>
      </c>
      <c r="E282" s="128">
        <v>47.85</v>
      </c>
      <c r="F282" s="41">
        <v>0</v>
      </c>
      <c r="G282" s="42">
        <f>E282*F282</f>
        <v>0</v>
      </c>
      <c r="H282" s="43">
        <v>0</v>
      </c>
      <c r="I282" s="42">
        <f>E282*H282</f>
        <v>0</v>
      </c>
      <c r="J282" s="40">
        <v>2.8330800000000002E-4</v>
      </c>
      <c r="K282" s="44">
        <f>E282*J282</f>
        <v>1.35562878E-2</v>
      </c>
    </row>
    <row r="283" spans="1:11" s="1" customFormat="1" ht="9.6">
      <c r="A283" s="35"/>
      <c r="B283" s="124" t="s">
        <v>570</v>
      </c>
      <c r="C283" s="125" t="s">
        <v>624</v>
      </c>
      <c r="D283" s="126" t="s">
        <v>575</v>
      </c>
      <c r="E283" s="129">
        <v>47.85</v>
      </c>
      <c r="F283" s="41"/>
      <c r="G283" s="42"/>
      <c r="H283" s="43"/>
      <c r="I283" s="42"/>
      <c r="J283" s="40"/>
      <c r="K283" s="44"/>
    </row>
    <row r="284" spans="1:11" s="1" customFormat="1" ht="9.6">
      <c r="A284" s="35">
        <f>A282+1</f>
        <v>119</v>
      </c>
      <c r="B284" s="37" t="s">
        <v>277</v>
      </c>
      <c r="C284" s="38" t="s">
        <v>278</v>
      </c>
      <c r="D284" s="39" t="s">
        <v>37</v>
      </c>
      <c r="E284" s="128">
        <v>7.25</v>
      </c>
      <c r="F284" s="41">
        <v>0</v>
      </c>
      <c r="G284" s="42">
        <f>E284*F284</f>
        <v>0</v>
      </c>
      <c r="H284" s="43">
        <v>0</v>
      </c>
      <c r="I284" s="42">
        <f>E284*H284</f>
        <v>0</v>
      </c>
      <c r="J284" s="40">
        <v>1.3165E-4</v>
      </c>
      <c r="K284" s="44">
        <f>E284*J284</f>
        <v>9.5446250000000006E-4</v>
      </c>
    </row>
    <row r="285" spans="1:11" s="1" customFormat="1" ht="9.6">
      <c r="A285" s="35"/>
      <c r="B285" s="124" t="s">
        <v>570</v>
      </c>
      <c r="C285" s="125">
        <v>7.25</v>
      </c>
      <c r="D285" s="126" t="s">
        <v>575</v>
      </c>
      <c r="E285" s="129">
        <v>7.25</v>
      </c>
      <c r="F285" s="41"/>
      <c r="G285" s="42"/>
      <c r="H285" s="43"/>
      <c r="I285" s="42"/>
      <c r="J285" s="40"/>
      <c r="K285" s="44"/>
    </row>
    <row r="286" spans="1:11" s="1" customFormat="1" ht="9.6">
      <c r="A286" s="35">
        <f>A284+1</f>
        <v>120</v>
      </c>
      <c r="B286" s="37" t="s">
        <v>279</v>
      </c>
      <c r="C286" s="38" t="s">
        <v>280</v>
      </c>
      <c r="D286" s="39" t="s">
        <v>37</v>
      </c>
      <c r="E286" s="128">
        <v>47.85</v>
      </c>
      <c r="F286" s="41">
        <v>0</v>
      </c>
      <c r="G286" s="42">
        <f>E286*F286</f>
        <v>0</v>
      </c>
      <c r="H286" s="43">
        <v>0</v>
      </c>
      <c r="I286" s="42">
        <f>E286*H286</f>
        <v>0</v>
      </c>
      <c r="J286" s="40">
        <v>5.2778999999999999E-4</v>
      </c>
      <c r="K286" s="44">
        <f>E286*J286</f>
        <v>2.5254751499999999E-2</v>
      </c>
    </row>
    <row r="287" spans="1:11" s="1" customFormat="1" ht="9.6">
      <c r="A287" s="35"/>
      <c r="B287" s="124" t="s">
        <v>570</v>
      </c>
      <c r="C287" s="125" t="s">
        <v>624</v>
      </c>
      <c r="D287" s="126" t="s">
        <v>575</v>
      </c>
      <c r="E287" s="129">
        <v>47.85</v>
      </c>
      <c r="F287" s="41"/>
      <c r="G287" s="42"/>
      <c r="H287" s="43"/>
      <c r="I287" s="42"/>
      <c r="J287" s="40"/>
      <c r="K287" s="44"/>
    </row>
    <row r="288" spans="1:11" s="1" customFormat="1" ht="9.6">
      <c r="A288" s="35">
        <f>A286+1</f>
        <v>121</v>
      </c>
      <c r="B288" s="37" t="s">
        <v>281</v>
      </c>
      <c r="C288" s="38" t="s">
        <v>282</v>
      </c>
      <c r="D288" s="39" t="s">
        <v>48</v>
      </c>
      <c r="E288" s="128">
        <v>12</v>
      </c>
      <c r="F288" s="41">
        <v>0</v>
      </c>
      <c r="G288" s="42">
        <f>E288*F288</f>
        <v>0</v>
      </c>
      <c r="H288" s="43">
        <v>0</v>
      </c>
      <c r="I288" s="42">
        <f>E288*H288</f>
        <v>0</v>
      </c>
      <c r="J288" s="40">
        <v>1.2E-5</v>
      </c>
      <c r="K288" s="44">
        <f>E288*J288</f>
        <v>1.44E-4</v>
      </c>
    </row>
    <row r="289" spans="1:11" s="1" customFormat="1" ht="9.6">
      <c r="A289" s="35"/>
      <c r="B289" s="124" t="s">
        <v>570</v>
      </c>
      <c r="C289" s="125">
        <v>12</v>
      </c>
      <c r="D289" s="126" t="s">
        <v>577</v>
      </c>
      <c r="E289" s="129">
        <v>12</v>
      </c>
      <c r="F289" s="41"/>
      <c r="G289" s="42"/>
      <c r="H289" s="43"/>
      <c r="I289" s="42"/>
      <c r="J289" s="40"/>
      <c r="K289" s="44"/>
    </row>
    <row r="290" spans="1:11" s="1" customFormat="1" ht="9.6">
      <c r="A290" s="35">
        <f>A288+1</f>
        <v>122</v>
      </c>
      <c r="B290" s="37" t="s">
        <v>283</v>
      </c>
      <c r="C290" s="38" t="s">
        <v>284</v>
      </c>
      <c r="D290" s="39" t="s">
        <v>37</v>
      </c>
      <c r="E290" s="128">
        <v>6</v>
      </c>
      <c r="F290" s="41">
        <v>0</v>
      </c>
      <c r="G290" s="42">
        <f>E290*F290</f>
        <v>0</v>
      </c>
      <c r="H290" s="43">
        <v>0</v>
      </c>
      <c r="I290" s="42">
        <f>E290*H290</f>
        <v>0</v>
      </c>
      <c r="J290" s="40">
        <v>9.0109999999999995E-4</v>
      </c>
      <c r="K290" s="44">
        <f>E290*J290</f>
        <v>5.4065999999999993E-3</v>
      </c>
    </row>
    <row r="291" spans="1:11" s="1" customFormat="1" ht="9.6">
      <c r="A291" s="35"/>
      <c r="B291" s="124" t="s">
        <v>570</v>
      </c>
      <c r="C291" s="125" t="s">
        <v>625</v>
      </c>
      <c r="D291" s="126" t="s">
        <v>575</v>
      </c>
      <c r="E291" s="129">
        <v>6</v>
      </c>
      <c r="F291" s="41"/>
      <c r="G291" s="42"/>
      <c r="H291" s="43"/>
      <c r="I291" s="42"/>
      <c r="J291" s="40"/>
      <c r="K291" s="44"/>
    </row>
    <row r="292" spans="1:11" s="1" customFormat="1" ht="9.6">
      <c r="A292" s="35">
        <f>A290+1</f>
        <v>123</v>
      </c>
      <c r="B292" s="37" t="s">
        <v>285</v>
      </c>
      <c r="C292" s="38" t="s">
        <v>286</v>
      </c>
      <c r="D292" s="39" t="s">
        <v>37</v>
      </c>
      <c r="E292" s="128">
        <v>6</v>
      </c>
      <c r="F292" s="41">
        <v>0</v>
      </c>
      <c r="G292" s="42">
        <f>E292*F292</f>
        <v>0</v>
      </c>
      <c r="H292" s="43">
        <v>0</v>
      </c>
      <c r="I292" s="42">
        <f>E292*H292</f>
        <v>0</v>
      </c>
      <c r="J292" s="40">
        <v>0</v>
      </c>
      <c r="K292" s="44">
        <f>E292*J292</f>
        <v>0</v>
      </c>
    </row>
    <row r="293" spans="1:11" s="1" customFormat="1" ht="9.6">
      <c r="A293" s="35"/>
      <c r="B293" s="124" t="s">
        <v>570</v>
      </c>
      <c r="C293" s="125" t="s">
        <v>625</v>
      </c>
      <c r="D293" s="126" t="s">
        <v>575</v>
      </c>
      <c r="E293" s="129">
        <v>6</v>
      </c>
      <c r="F293" s="41"/>
      <c r="G293" s="42"/>
      <c r="H293" s="43"/>
      <c r="I293" s="42"/>
      <c r="J293" s="40"/>
      <c r="K293" s="44"/>
    </row>
    <row r="294" spans="1:11" s="1" customFormat="1" ht="9.6">
      <c r="A294" s="35">
        <f>A292+1</f>
        <v>124</v>
      </c>
      <c r="B294" s="37" t="s">
        <v>287</v>
      </c>
      <c r="C294" s="38" t="s">
        <v>288</v>
      </c>
      <c r="D294" s="39" t="s">
        <v>48</v>
      </c>
      <c r="E294" s="128">
        <v>12</v>
      </c>
      <c r="F294" s="41">
        <v>0</v>
      </c>
      <c r="G294" s="42">
        <f>E294*F294</f>
        <v>0</v>
      </c>
      <c r="H294" s="43">
        <v>0</v>
      </c>
      <c r="I294" s="42">
        <f>E294*H294</f>
        <v>0</v>
      </c>
      <c r="J294" s="40">
        <v>5.6477000000000003E-4</v>
      </c>
      <c r="K294" s="44">
        <f>E294*J294</f>
        <v>6.7772400000000003E-3</v>
      </c>
    </row>
    <row r="295" spans="1:11" s="1" customFormat="1" ht="9.6">
      <c r="A295" s="35"/>
      <c r="B295" s="124" t="s">
        <v>570</v>
      </c>
      <c r="C295" s="38" t="s">
        <v>594</v>
      </c>
      <c r="D295" s="126" t="s">
        <v>577</v>
      </c>
      <c r="E295" s="129">
        <v>12</v>
      </c>
      <c r="F295" s="41"/>
      <c r="G295" s="42"/>
      <c r="H295" s="43"/>
      <c r="I295" s="42"/>
      <c r="J295" s="40"/>
      <c r="K295" s="44"/>
    </row>
    <row r="296" spans="1:11" s="1" customFormat="1" ht="9.6">
      <c r="A296" s="35">
        <f>A294+1</f>
        <v>125</v>
      </c>
      <c r="B296" s="37" t="s">
        <v>289</v>
      </c>
      <c r="C296" s="38" t="s">
        <v>290</v>
      </c>
      <c r="D296" s="39" t="s">
        <v>37</v>
      </c>
      <c r="E296" s="128">
        <v>47.85</v>
      </c>
      <c r="F296" s="41">
        <v>0</v>
      </c>
      <c r="G296" s="42">
        <f>E296*F296</f>
        <v>0</v>
      </c>
      <c r="H296" s="43">
        <v>0</v>
      </c>
      <c r="I296" s="42">
        <f>E296*H296</f>
        <v>0</v>
      </c>
      <c r="J296" s="40">
        <v>2.3665000000000001E-4</v>
      </c>
      <c r="K296" s="44">
        <f>E296*J296</f>
        <v>1.1323702500000001E-2</v>
      </c>
    </row>
    <row r="297" spans="1:11" s="1" customFormat="1" ht="9.6">
      <c r="A297" s="35"/>
      <c r="B297" s="124" t="s">
        <v>570</v>
      </c>
      <c r="C297" s="38">
        <v>47.85</v>
      </c>
      <c r="D297" s="126" t="s">
        <v>575</v>
      </c>
      <c r="E297" s="129">
        <v>47.85</v>
      </c>
      <c r="F297" s="41"/>
      <c r="G297" s="42"/>
      <c r="H297" s="43"/>
      <c r="I297" s="42"/>
      <c r="J297" s="40"/>
      <c r="K297" s="44"/>
    </row>
    <row r="298" spans="1:11" s="1" customFormat="1" ht="9.6">
      <c r="A298" s="35">
        <f>A296+1</f>
        <v>126</v>
      </c>
      <c r="B298" s="37" t="s">
        <v>291</v>
      </c>
      <c r="C298" s="38" t="s">
        <v>292</v>
      </c>
      <c r="D298" s="39" t="s">
        <v>37</v>
      </c>
      <c r="E298" s="128">
        <v>30</v>
      </c>
      <c r="F298" s="41">
        <v>0</v>
      </c>
      <c r="G298" s="42">
        <f>E298*F298</f>
        <v>0</v>
      </c>
      <c r="H298" s="43">
        <v>0</v>
      </c>
      <c r="I298" s="42">
        <f>E298*H298</f>
        <v>0</v>
      </c>
      <c r="J298" s="40">
        <v>1.4E-5</v>
      </c>
      <c r="K298" s="44">
        <f>E298*J298</f>
        <v>4.2000000000000002E-4</v>
      </c>
    </row>
    <row r="299" spans="1:11" s="1" customFormat="1" ht="9.6">
      <c r="A299" s="35"/>
      <c r="B299" s="124" t="s">
        <v>570</v>
      </c>
      <c r="C299" s="38">
        <v>30</v>
      </c>
      <c r="D299" s="126" t="s">
        <v>575</v>
      </c>
      <c r="E299" s="129">
        <v>30</v>
      </c>
      <c r="F299" s="41"/>
      <c r="G299" s="42"/>
      <c r="H299" s="43"/>
      <c r="I299" s="122"/>
      <c r="J299" s="40"/>
      <c r="K299" s="44"/>
    </row>
    <row r="300" spans="1:11" s="18" customFormat="1" ht="10.8" thickBot="1">
      <c r="A300" s="45"/>
      <c r="B300" s="47">
        <v>784</v>
      </c>
      <c r="C300" s="48" t="s">
        <v>293</v>
      </c>
      <c r="D300" s="46"/>
      <c r="E300" s="46"/>
      <c r="F300" s="49"/>
      <c r="G300" s="51">
        <f>SUM(G274:G298)</f>
        <v>0</v>
      </c>
      <c r="H300" s="50"/>
      <c r="I300" s="71">
        <f>SUM(I274:I298)</f>
        <v>0</v>
      </c>
      <c r="J300" s="50"/>
      <c r="K300" s="52">
        <f>SUM(K274:K298)</f>
        <v>6.5175249300000002E-2</v>
      </c>
    </row>
    <row r="301" spans="1:11" ht="13.8" thickBo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</row>
    <row r="302" spans="1:11" s="1" customFormat="1" ht="9.75" customHeight="1">
      <c r="A302" s="5" t="s">
        <v>2</v>
      </c>
      <c r="B302" s="335" t="s">
        <v>6</v>
      </c>
      <c r="C302" s="335" t="s">
        <v>8</v>
      </c>
      <c r="D302" s="335" t="s">
        <v>10</v>
      </c>
      <c r="E302" s="335" t="s">
        <v>12</v>
      </c>
      <c r="F302" s="339" t="s">
        <v>14</v>
      </c>
      <c r="G302" s="228"/>
      <c r="H302" s="228"/>
      <c r="I302" s="228"/>
      <c r="J302" s="335" t="s">
        <v>23</v>
      </c>
      <c r="K302" s="248"/>
    </row>
    <row r="303" spans="1:11" s="1" customFormat="1" ht="9.75" customHeight="1">
      <c r="A303" s="6" t="s">
        <v>3</v>
      </c>
      <c r="B303" s="206"/>
      <c r="C303" s="206"/>
      <c r="D303" s="206"/>
      <c r="E303" s="206"/>
      <c r="F303" s="340" t="s">
        <v>15</v>
      </c>
      <c r="G303" s="201"/>
      <c r="H303" s="341" t="s">
        <v>20</v>
      </c>
      <c r="I303" s="201"/>
      <c r="J303" s="206"/>
      <c r="K303" s="336"/>
    </row>
    <row r="304" spans="1:11" s="1" customFormat="1" ht="9.75" customHeight="1">
      <c r="A304" s="6" t="s">
        <v>4</v>
      </c>
      <c r="B304" s="206"/>
      <c r="C304" s="206"/>
      <c r="D304" s="206"/>
      <c r="E304" s="206"/>
      <c r="F304" s="9" t="s">
        <v>16</v>
      </c>
      <c r="G304" s="11" t="s">
        <v>18</v>
      </c>
      <c r="H304" s="13" t="s">
        <v>16</v>
      </c>
      <c r="I304" s="11" t="s">
        <v>18</v>
      </c>
      <c r="J304" s="13" t="s">
        <v>16</v>
      </c>
      <c r="K304" s="15" t="s">
        <v>18</v>
      </c>
    </row>
    <row r="305" spans="1:11" s="1" customFormat="1" ht="9.75" customHeight="1" thickBot="1">
      <c r="A305" s="7" t="s">
        <v>5</v>
      </c>
      <c r="B305" s="8" t="s">
        <v>7</v>
      </c>
      <c r="C305" s="8" t="s">
        <v>9</v>
      </c>
      <c r="D305" s="8" t="s">
        <v>11</v>
      </c>
      <c r="E305" s="8" t="s">
        <v>13</v>
      </c>
      <c r="F305" s="10" t="s">
        <v>17</v>
      </c>
      <c r="G305" s="12" t="s">
        <v>19</v>
      </c>
      <c r="H305" s="14" t="s">
        <v>21</v>
      </c>
      <c r="I305" s="12" t="s">
        <v>22</v>
      </c>
      <c r="J305" s="14" t="s">
        <v>24</v>
      </c>
      <c r="K305" s="16" t="s">
        <v>25</v>
      </c>
    </row>
    <row r="306" spans="1:11" s="18" customFormat="1" ht="10.199999999999999">
      <c r="A306" s="20"/>
      <c r="B306" s="19"/>
      <c r="C306" s="21" t="s">
        <v>294</v>
      </c>
      <c r="D306" s="19"/>
      <c r="E306" s="19"/>
      <c r="F306" s="22"/>
      <c r="G306" s="23"/>
      <c r="H306" s="24"/>
      <c r="J306" s="24"/>
      <c r="K306" s="25"/>
    </row>
    <row r="307" spans="1:11" s="18" customFormat="1" ht="10.199999999999999">
      <c r="A307" s="28"/>
      <c r="B307" s="29" t="s">
        <v>295</v>
      </c>
      <c r="C307" s="30" t="s">
        <v>296</v>
      </c>
      <c r="D307" s="27"/>
      <c r="E307" s="27"/>
      <c r="F307" s="31"/>
      <c r="G307" s="32"/>
      <c r="H307" s="33"/>
      <c r="I307" s="26"/>
      <c r="J307" s="33"/>
      <c r="K307" s="34"/>
    </row>
    <row r="308" spans="1:11" s="1" customFormat="1" ht="9.6">
      <c r="A308" s="35">
        <f>A298+1</f>
        <v>127</v>
      </c>
      <c r="B308" s="37" t="s">
        <v>297</v>
      </c>
      <c r="C308" s="38" t="s">
        <v>626</v>
      </c>
      <c r="D308" s="39" t="s">
        <v>48</v>
      </c>
      <c r="E308" s="128">
        <v>1</v>
      </c>
      <c r="F308" s="41">
        <v>0</v>
      </c>
      <c r="G308" s="42">
        <f>E308*F308</f>
        <v>0</v>
      </c>
      <c r="H308" s="43">
        <v>0</v>
      </c>
      <c r="I308" s="42">
        <f>E308*H308</f>
        <v>0</v>
      </c>
      <c r="J308" s="40">
        <v>4.058E-3</v>
      </c>
      <c r="K308" s="44">
        <f>E308*J308</f>
        <v>4.058E-3</v>
      </c>
    </row>
    <row r="309" spans="1:11" s="1" customFormat="1" ht="9.6">
      <c r="A309" s="35"/>
      <c r="B309" s="124" t="s">
        <v>570</v>
      </c>
      <c r="C309" s="38">
        <v>1</v>
      </c>
      <c r="D309" s="126" t="s">
        <v>577</v>
      </c>
      <c r="E309" s="129">
        <v>1</v>
      </c>
      <c r="F309" s="41"/>
      <c r="G309" s="42"/>
      <c r="H309" s="43"/>
      <c r="I309" s="42"/>
      <c r="J309" s="40"/>
      <c r="K309" s="44"/>
    </row>
    <row r="310" spans="1:11" s="1" customFormat="1" ht="9.6">
      <c r="A310" s="35">
        <f>A308+1</f>
        <v>128</v>
      </c>
      <c r="B310" s="37" t="s">
        <v>298</v>
      </c>
      <c r="C310" s="38" t="s">
        <v>627</v>
      </c>
      <c r="D310" s="39" t="s">
        <v>34</v>
      </c>
      <c r="E310" s="128">
        <v>1</v>
      </c>
      <c r="F310" s="41">
        <v>0</v>
      </c>
      <c r="G310" s="42">
        <f>E310*F310</f>
        <v>0</v>
      </c>
      <c r="H310" s="43">
        <v>0</v>
      </c>
      <c r="I310" s="42">
        <f>E310*H310</f>
        <v>0</v>
      </c>
      <c r="J310" s="40">
        <v>5.927752E-2</v>
      </c>
      <c r="K310" s="44">
        <f>E310*J310</f>
        <v>5.927752E-2</v>
      </c>
    </row>
    <row r="311" spans="1:11" s="1" customFormat="1" ht="9.6">
      <c r="A311" s="35"/>
      <c r="B311" s="124" t="s">
        <v>570</v>
      </c>
      <c r="C311" s="38">
        <v>1</v>
      </c>
      <c r="D311" s="126" t="s">
        <v>574</v>
      </c>
      <c r="E311" s="129">
        <v>1</v>
      </c>
      <c r="F311" s="41"/>
      <c r="G311" s="42"/>
      <c r="H311" s="43"/>
      <c r="I311" s="42"/>
      <c r="J311" s="40"/>
      <c r="K311" s="44"/>
    </row>
    <row r="312" spans="1:11" s="1" customFormat="1" ht="9.6">
      <c r="A312" s="35">
        <f>A310+1</f>
        <v>129</v>
      </c>
      <c r="B312" s="37" t="s">
        <v>299</v>
      </c>
      <c r="C312" s="38" t="s">
        <v>300</v>
      </c>
      <c r="D312" s="39" t="s">
        <v>48</v>
      </c>
      <c r="E312" s="128">
        <v>3</v>
      </c>
      <c r="F312" s="41">
        <v>0</v>
      </c>
      <c r="G312" s="42">
        <f>E312*F312</f>
        <v>0</v>
      </c>
      <c r="H312" s="43">
        <v>0</v>
      </c>
      <c r="I312" s="42">
        <f>E312*H312</f>
        <v>0</v>
      </c>
      <c r="J312" s="40">
        <v>2.2000000000000001E-3</v>
      </c>
      <c r="K312" s="44">
        <f>E312*J312</f>
        <v>6.6E-3</v>
      </c>
    </row>
    <row r="313" spans="1:11" s="1" customFormat="1" ht="9.6">
      <c r="A313" s="35"/>
      <c r="B313" s="124" t="s">
        <v>570</v>
      </c>
      <c r="C313" s="38">
        <v>3</v>
      </c>
      <c r="D313" s="126" t="s">
        <v>577</v>
      </c>
      <c r="E313" s="129">
        <v>3</v>
      </c>
      <c r="F313" s="41"/>
      <c r="G313" s="42"/>
      <c r="H313" s="43"/>
      <c r="I313" s="42"/>
      <c r="J313" s="40"/>
      <c r="K313" s="44"/>
    </row>
    <row r="314" spans="1:11" s="1" customFormat="1" ht="9.6">
      <c r="A314" s="35">
        <f>A312+1</f>
        <v>130</v>
      </c>
      <c r="B314" s="37" t="s">
        <v>301</v>
      </c>
      <c r="C314" s="38" t="s">
        <v>302</v>
      </c>
      <c r="D314" s="39" t="s">
        <v>48</v>
      </c>
      <c r="E314" s="128">
        <v>2</v>
      </c>
      <c r="F314" s="41">
        <v>0</v>
      </c>
      <c r="G314" s="42">
        <f>E314*F314</f>
        <v>0</v>
      </c>
      <c r="H314" s="43">
        <v>0</v>
      </c>
      <c r="I314" s="42">
        <f>E314*H314</f>
        <v>0</v>
      </c>
      <c r="J314" s="40">
        <v>9.7999999999999997E-3</v>
      </c>
      <c r="K314" s="44">
        <f>E314*J314</f>
        <v>1.9599999999999999E-2</v>
      </c>
    </row>
    <row r="315" spans="1:11" s="1" customFormat="1" ht="9.6">
      <c r="A315" s="35"/>
      <c r="B315" s="124" t="s">
        <v>570</v>
      </c>
      <c r="C315" s="38">
        <v>2</v>
      </c>
      <c r="D315" s="126" t="s">
        <v>577</v>
      </c>
      <c r="E315" s="129">
        <v>2</v>
      </c>
      <c r="F315" s="41"/>
      <c r="G315" s="42"/>
      <c r="H315" s="43"/>
      <c r="I315" s="42"/>
      <c r="J315" s="40"/>
      <c r="K315" s="44"/>
    </row>
    <row r="316" spans="1:11" s="1" customFormat="1" ht="9.6">
      <c r="A316" s="35">
        <f>A314+1</f>
        <v>131</v>
      </c>
      <c r="B316" s="37" t="s">
        <v>303</v>
      </c>
      <c r="C316" s="38" t="s">
        <v>628</v>
      </c>
      <c r="D316" s="39" t="s">
        <v>34</v>
      </c>
      <c r="E316" s="128">
        <v>1</v>
      </c>
      <c r="F316" s="41">
        <v>0</v>
      </c>
      <c r="G316" s="42">
        <f>E316*F316</f>
        <v>0</v>
      </c>
      <c r="H316" s="43">
        <v>0</v>
      </c>
      <c r="I316" s="42">
        <f>E316*H316</f>
        <v>0</v>
      </c>
      <c r="J316" s="40">
        <v>7.4638559999999996E-3</v>
      </c>
      <c r="K316" s="44">
        <f>E316*J316</f>
        <v>7.4638559999999996E-3</v>
      </c>
    </row>
    <row r="317" spans="1:11" s="1" customFormat="1" ht="9.6">
      <c r="A317" s="35"/>
      <c r="B317" s="124" t="s">
        <v>570</v>
      </c>
      <c r="C317" s="38">
        <v>1</v>
      </c>
      <c r="D317" s="126" t="s">
        <v>574</v>
      </c>
      <c r="E317" s="129">
        <v>1</v>
      </c>
      <c r="F317" s="41"/>
      <c r="G317" s="42"/>
      <c r="H317" s="43"/>
      <c r="I317" s="42"/>
      <c r="J317" s="40"/>
      <c r="K317" s="44"/>
    </row>
    <row r="318" spans="1:11" s="1" customFormat="1" ht="9.6">
      <c r="A318" s="35">
        <f>A316+1</f>
        <v>132</v>
      </c>
      <c r="B318" s="37" t="s">
        <v>304</v>
      </c>
      <c r="C318" s="38" t="s">
        <v>305</v>
      </c>
      <c r="D318" s="39" t="s">
        <v>48</v>
      </c>
      <c r="E318" s="128">
        <v>2.5</v>
      </c>
      <c r="F318" s="41">
        <v>0</v>
      </c>
      <c r="G318" s="42">
        <f>E318*F318</f>
        <v>0</v>
      </c>
      <c r="H318" s="43">
        <v>0</v>
      </c>
      <c r="I318" s="42">
        <f>E318*H318</f>
        <v>0</v>
      </c>
      <c r="J318" s="40">
        <v>2.6002E-3</v>
      </c>
      <c r="K318" s="44">
        <f>E318*J318</f>
        <v>6.5005000000000002E-3</v>
      </c>
    </row>
    <row r="319" spans="1:11" s="1" customFormat="1" ht="9.6">
      <c r="A319" s="35"/>
      <c r="B319" s="124" t="s">
        <v>570</v>
      </c>
      <c r="C319" s="38">
        <v>2.5</v>
      </c>
      <c r="D319" s="126" t="s">
        <v>577</v>
      </c>
      <c r="E319" s="129">
        <v>2.5</v>
      </c>
      <c r="F319" s="41"/>
      <c r="G319" s="42"/>
      <c r="H319" s="43"/>
      <c r="I319" s="42"/>
      <c r="J319" s="40"/>
      <c r="K319" s="44"/>
    </row>
    <row r="320" spans="1:11" s="1" customFormat="1" ht="9.6">
      <c r="A320" s="35">
        <f>A318+1</f>
        <v>133</v>
      </c>
      <c r="B320" s="37" t="s">
        <v>306</v>
      </c>
      <c r="C320" s="38" t="s">
        <v>307</v>
      </c>
      <c r="D320" s="39" t="s">
        <v>48</v>
      </c>
      <c r="E320" s="128">
        <v>1</v>
      </c>
      <c r="F320" s="41">
        <v>0</v>
      </c>
      <c r="G320" s="42">
        <f>E320*F320</f>
        <v>0</v>
      </c>
      <c r="H320" s="43">
        <v>0</v>
      </c>
      <c r="I320" s="42">
        <f>E320*H320</f>
        <v>0</v>
      </c>
      <c r="J320" s="40">
        <v>3.7856999999999999E-3</v>
      </c>
      <c r="K320" s="44">
        <f>E320*J320</f>
        <v>3.7856999999999999E-3</v>
      </c>
    </row>
    <row r="321" spans="1:11" s="1" customFormat="1" ht="9.6">
      <c r="A321" s="35"/>
      <c r="B321" s="124" t="s">
        <v>570</v>
      </c>
      <c r="C321" s="38">
        <v>1</v>
      </c>
      <c r="D321" s="126" t="s">
        <v>577</v>
      </c>
      <c r="E321" s="129">
        <v>1</v>
      </c>
      <c r="F321" s="41"/>
      <c r="G321" s="42"/>
      <c r="H321" s="43"/>
      <c r="I321" s="42"/>
      <c r="J321" s="40"/>
      <c r="K321" s="44"/>
    </row>
    <row r="322" spans="1:11" s="1" customFormat="1" ht="9.6">
      <c r="A322" s="35">
        <f>A320+1</f>
        <v>134</v>
      </c>
      <c r="B322" s="37" t="s">
        <v>308</v>
      </c>
      <c r="C322" s="38" t="s">
        <v>309</v>
      </c>
      <c r="D322" s="39" t="s">
        <v>48</v>
      </c>
      <c r="E322" s="128">
        <v>7</v>
      </c>
      <c r="F322" s="41">
        <v>0</v>
      </c>
      <c r="G322" s="42">
        <f>E322*F322</f>
        <v>0</v>
      </c>
      <c r="H322" s="43">
        <v>0</v>
      </c>
      <c r="I322" s="42">
        <f>E322*H322</f>
        <v>0</v>
      </c>
      <c r="J322" s="40">
        <v>5.9999999999999995E-4</v>
      </c>
      <c r="K322" s="44">
        <f>E322*J322</f>
        <v>4.1999999999999997E-3</v>
      </c>
    </row>
    <row r="323" spans="1:11" s="1" customFormat="1" ht="9.6">
      <c r="A323" s="35"/>
      <c r="B323" s="124" t="s">
        <v>570</v>
      </c>
      <c r="C323" s="38" t="s">
        <v>629</v>
      </c>
      <c r="D323" s="126" t="s">
        <v>577</v>
      </c>
      <c r="E323" s="129">
        <v>7</v>
      </c>
      <c r="F323" s="41"/>
      <c r="G323" s="42"/>
      <c r="H323" s="43"/>
      <c r="I323" s="42"/>
      <c r="J323" s="40"/>
      <c r="K323" s="44"/>
    </row>
    <row r="324" spans="1:11" s="1" customFormat="1" ht="9.6">
      <c r="A324" s="35">
        <f>A322+1</f>
        <v>135</v>
      </c>
      <c r="B324" s="37" t="s">
        <v>310</v>
      </c>
      <c r="C324" s="38" t="s">
        <v>311</v>
      </c>
      <c r="D324" s="39" t="s">
        <v>48</v>
      </c>
      <c r="E324" s="128">
        <v>1</v>
      </c>
      <c r="F324" s="41">
        <v>0</v>
      </c>
      <c r="G324" s="42">
        <f>E324*F324</f>
        <v>0</v>
      </c>
      <c r="H324" s="43">
        <v>0</v>
      </c>
      <c r="I324" s="42">
        <f>E324*H324</f>
        <v>0</v>
      </c>
      <c r="J324" s="40">
        <v>8.9999999999999998E-4</v>
      </c>
      <c r="K324" s="44">
        <f>E324*J324</f>
        <v>8.9999999999999998E-4</v>
      </c>
    </row>
    <row r="325" spans="1:11" s="1" customFormat="1" ht="9.6">
      <c r="A325" s="35"/>
      <c r="B325" s="124" t="s">
        <v>570</v>
      </c>
      <c r="C325" s="38">
        <v>1</v>
      </c>
      <c r="D325" s="126" t="s">
        <v>577</v>
      </c>
      <c r="E325" s="129">
        <v>1</v>
      </c>
      <c r="F325" s="41"/>
      <c r="G325" s="42"/>
      <c r="H325" s="43"/>
      <c r="I325" s="42"/>
      <c r="J325" s="40"/>
      <c r="K325" s="44"/>
    </row>
    <row r="326" spans="1:11" s="1" customFormat="1" ht="9.6">
      <c r="A326" s="35">
        <f>A324+1</f>
        <v>136</v>
      </c>
      <c r="B326" s="37" t="s">
        <v>312</v>
      </c>
      <c r="C326" s="38" t="s">
        <v>313</v>
      </c>
      <c r="D326" s="39" t="s">
        <v>34</v>
      </c>
      <c r="E326" s="128">
        <v>3</v>
      </c>
      <c r="F326" s="41">
        <v>0</v>
      </c>
      <c r="G326" s="42">
        <f>E326*F326</f>
        <v>0</v>
      </c>
      <c r="H326" s="43">
        <v>0</v>
      </c>
      <c r="I326" s="42">
        <f>E326*H326</f>
        <v>0</v>
      </c>
      <c r="J326" s="40">
        <v>0</v>
      </c>
      <c r="K326" s="44">
        <f>E326*J326</f>
        <v>0</v>
      </c>
    </row>
    <row r="327" spans="1:11" s="1" customFormat="1" ht="9.6">
      <c r="A327" s="35"/>
      <c r="B327" s="124" t="s">
        <v>570</v>
      </c>
      <c r="C327" s="38">
        <v>3</v>
      </c>
      <c r="D327" s="126" t="s">
        <v>574</v>
      </c>
      <c r="E327" s="129">
        <v>3</v>
      </c>
      <c r="F327" s="41"/>
      <c r="G327" s="42"/>
      <c r="H327" s="43"/>
      <c r="I327" s="42"/>
      <c r="J327" s="40"/>
      <c r="K327" s="44"/>
    </row>
    <row r="328" spans="1:11" s="1" customFormat="1" ht="9.6">
      <c r="A328" s="35">
        <f>A326+1</f>
        <v>137</v>
      </c>
      <c r="B328" s="37" t="s">
        <v>314</v>
      </c>
      <c r="C328" s="38" t="s">
        <v>315</v>
      </c>
      <c r="D328" s="39" t="s">
        <v>34</v>
      </c>
      <c r="E328" s="128">
        <v>1</v>
      </c>
      <c r="F328" s="41">
        <v>0</v>
      </c>
      <c r="G328" s="42">
        <f>E328*F328</f>
        <v>0</v>
      </c>
      <c r="H328" s="43">
        <v>0</v>
      </c>
      <c r="I328" s="42">
        <f>E328*H328</f>
        <v>0</v>
      </c>
      <c r="J328" s="40">
        <v>0</v>
      </c>
      <c r="K328" s="44">
        <f>E328*J328</f>
        <v>0</v>
      </c>
    </row>
    <row r="329" spans="1:11" s="1" customFormat="1" ht="9.6">
      <c r="A329" s="35"/>
      <c r="B329" s="124" t="s">
        <v>570</v>
      </c>
      <c r="C329" s="38">
        <v>1</v>
      </c>
      <c r="D329" s="126" t="s">
        <v>574</v>
      </c>
      <c r="E329" s="129">
        <v>1</v>
      </c>
      <c r="F329" s="41"/>
      <c r="G329" s="42"/>
      <c r="H329" s="43"/>
      <c r="I329" s="42"/>
      <c r="J329" s="40"/>
      <c r="K329" s="44"/>
    </row>
    <row r="330" spans="1:11" s="1" customFormat="1" ht="9.6">
      <c r="A330" s="35">
        <f>A328+1</f>
        <v>138</v>
      </c>
      <c r="B330" s="37" t="s">
        <v>316</v>
      </c>
      <c r="C330" s="38" t="s">
        <v>317</v>
      </c>
      <c r="D330" s="39" t="s">
        <v>34</v>
      </c>
      <c r="E330" s="128">
        <v>1</v>
      </c>
      <c r="F330" s="41">
        <v>0</v>
      </c>
      <c r="G330" s="42">
        <f>E330*F330</f>
        <v>0</v>
      </c>
      <c r="H330" s="43">
        <v>0</v>
      </c>
      <c r="I330" s="42">
        <f>E330*H330</f>
        <v>0</v>
      </c>
      <c r="J330" s="40">
        <v>0</v>
      </c>
      <c r="K330" s="44">
        <f>E330*J330</f>
        <v>0</v>
      </c>
    </row>
    <row r="331" spans="1:11" s="1" customFormat="1" ht="9.6">
      <c r="A331" s="35"/>
      <c r="B331" s="124" t="s">
        <v>570</v>
      </c>
      <c r="C331" s="38">
        <v>1</v>
      </c>
      <c r="D331" s="126" t="s">
        <v>574</v>
      </c>
      <c r="E331" s="129">
        <v>1</v>
      </c>
      <c r="F331" s="41"/>
      <c r="G331" s="42"/>
      <c r="H331" s="43"/>
      <c r="I331" s="42"/>
      <c r="J331" s="40"/>
      <c r="K331" s="44"/>
    </row>
    <row r="332" spans="1:11" s="1" customFormat="1" ht="9.6">
      <c r="A332" s="35">
        <f>A330+1</f>
        <v>139</v>
      </c>
      <c r="B332" s="37" t="s">
        <v>318</v>
      </c>
      <c r="C332" s="38" t="s">
        <v>319</v>
      </c>
      <c r="D332" s="39" t="s">
        <v>34</v>
      </c>
      <c r="E332" s="128">
        <v>1</v>
      </c>
      <c r="F332" s="41">
        <v>0</v>
      </c>
      <c r="G332" s="42">
        <f>E332*F332</f>
        <v>0</v>
      </c>
      <c r="H332" s="43">
        <v>0</v>
      </c>
      <c r="I332" s="42">
        <f>E332*H332</f>
        <v>0</v>
      </c>
      <c r="J332" s="40">
        <v>1.434888E-2</v>
      </c>
      <c r="K332" s="44">
        <f>E332*J332</f>
        <v>1.434888E-2</v>
      </c>
    </row>
    <row r="333" spans="1:11" s="1" customFormat="1" ht="9.6">
      <c r="A333" s="35"/>
      <c r="B333" s="124" t="s">
        <v>570</v>
      </c>
      <c r="C333" s="38">
        <v>1</v>
      </c>
      <c r="D333" s="126" t="s">
        <v>574</v>
      </c>
      <c r="E333" s="129">
        <v>1</v>
      </c>
      <c r="F333" s="41"/>
      <c r="G333" s="42"/>
      <c r="H333" s="43"/>
      <c r="I333" s="42"/>
      <c r="J333" s="40"/>
      <c r="K333" s="44"/>
    </row>
    <row r="334" spans="1:11" s="1" customFormat="1" ht="9.6">
      <c r="A334" s="62">
        <f>A332+1</f>
        <v>140</v>
      </c>
      <c r="B334" s="63" t="s">
        <v>791</v>
      </c>
      <c r="C334" s="64" t="s">
        <v>790</v>
      </c>
      <c r="D334" s="65" t="s">
        <v>34</v>
      </c>
      <c r="E334" s="130">
        <v>1</v>
      </c>
      <c r="F334" s="66">
        <v>0</v>
      </c>
      <c r="G334" s="67">
        <f>E334*F334</f>
        <v>0</v>
      </c>
      <c r="H334" s="68">
        <v>0</v>
      </c>
      <c r="I334" s="67">
        <f>E334*H334</f>
        <v>0</v>
      </c>
      <c r="J334" s="69">
        <v>1.4999999999999999E-2</v>
      </c>
      <c r="K334" s="70">
        <f>E334*J334</f>
        <v>1.4999999999999999E-2</v>
      </c>
    </row>
    <row r="335" spans="1:11" s="1" customFormat="1" ht="9.6">
      <c r="A335" s="62"/>
      <c r="B335" s="124" t="s">
        <v>570</v>
      </c>
      <c r="C335" s="38">
        <v>1</v>
      </c>
      <c r="D335" s="126" t="s">
        <v>574</v>
      </c>
      <c r="E335" s="129">
        <v>1</v>
      </c>
      <c r="F335" s="66"/>
      <c r="G335" s="67"/>
      <c r="H335" s="68"/>
      <c r="I335" s="67"/>
      <c r="J335" s="69"/>
      <c r="K335" s="70"/>
    </row>
    <row r="336" spans="1:11" s="1" customFormat="1" ht="9.6">
      <c r="A336" s="35">
        <f>A334+1</f>
        <v>141</v>
      </c>
      <c r="B336" s="37" t="s">
        <v>320</v>
      </c>
      <c r="C336" s="38" t="s">
        <v>321</v>
      </c>
      <c r="D336" s="39" t="s">
        <v>48</v>
      </c>
      <c r="E336" s="128">
        <v>1</v>
      </c>
      <c r="F336" s="41">
        <v>0</v>
      </c>
      <c r="G336" s="42">
        <f>E336*F336</f>
        <v>0</v>
      </c>
      <c r="H336" s="43">
        <v>0</v>
      </c>
      <c r="I336" s="42">
        <f>E336*H336</f>
        <v>0</v>
      </c>
      <c r="J336" s="40">
        <v>1.5999999999999999E-3</v>
      </c>
      <c r="K336" s="44">
        <f>E336*J336</f>
        <v>1.5999999999999999E-3</v>
      </c>
    </row>
    <row r="337" spans="1:11" s="1" customFormat="1" ht="9.6">
      <c r="A337" s="35"/>
      <c r="B337" s="124" t="s">
        <v>570</v>
      </c>
      <c r="C337" s="38">
        <v>1</v>
      </c>
      <c r="D337" s="126" t="s">
        <v>577</v>
      </c>
      <c r="E337" s="129">
        <v>1</v>
      </c>
      <c r="F337" s="41"/>
      <c r="G337" s="42"/>
      <c r="H337" s="43"/>
      <c r="I337" s="42"/>
      <c r="J337" s="40"/>
      <c r="K337" s="44"/>
    </row>
    <row r="338" spans="1:11" s="1" customFormat="1" ht="9.6">
      <c r="A338" s="35">
        <f>A336+1</f>
        <v>142</v>
      </c>
      <c r="B338" s="37" t="s">
        <v>322</v>
      </c>
      <c r="C338" s="38" t="s">
        <v>323</v>
      </c>
      <c r="D338" s="39" t="s">
        <v>48</v>
      </c>
      <c r="E338" s="128">
        <v>11</v>
      </c>
      <c r="F338" s="41">
        <v>0</v>
      </c>
      <c r="G338" s="42">
        <f>E338*F338</f>
        <v>0</v>
      </c>
      <c r="H338" s="43">
        <v>0</v>
      </c>
      <c r="I338" s="42">
        <f>E338*H338</f>
        <v>0</v>
      </c>
      <c r="J338" s="40">
        <v>0</v>
      </c>
      <c r="K338" s="44">
        <f>E338*J338</f>
        <v>0</v>
      </c>
    </row>
    <row r="339" spans="1:11" s="1" customFormat="1" ht="9.6">
      <c r="A339" s="35"/>
      <c r="B339" s="124" t="s">
        <v>570</v>
      </c>
      <c r="C339" s="38" t="s">
        <v>630</v>
      </c>
      <c r="D339" s="126" t="s">
        <v>577</v>
      </c>
      <c r="E339" s="129">
        <v>11</v>
      </c>
      <c r="F339" s="41"/>
      <c r="G339" s="42"/>
      <c r="H339" s="43"/>
      <c r="I339" s="42"/>
      <c r="J339" s="40"/>
      <c r="K339" s="44"/>
    </row>
    <row r="340" spans="1:11" s="1" customFormat="1" ht="9.6">
      <c r="A340" s="35">
        <f>A338+1</f>
        <v>143</v>
      </c>
      <c r="B340" s="37" t="s">
        <v>324</v>
      </c>
      <c r="C340" s="38" t="s">
        <v>325</v>
      </c>
      <c r="D340" s="39" t="s">
        <v>96</v>
      </c>
      <c r="E340" s="36">
        <v>0.14299999999999999</v>
      </c>
      <c r="F340" s="41">
        <v>0</v>
      </c>
      <c r="G340" s="42">
        <f>E340*F340</f>
        <v>0</v>
      </c>
      <c r="H340" s="43">
        <v>0</v>
      </c>
      <c r="I340" s="42">
        <f>E340*H340</f>
        <v>0</v>
      </c>
      <c r="J340" s="40">
        <v>0</v>
      </c>
      <c r="K340" s="44">
        <f>E340*J340</f>
        <v>0</v>
      </c>
    </row>
    <row r="341" spans="1:11" s="1" customFormat="1" ht="9.6">
      <c r="A341" s="35"/>
      <c r="B341" s="124" t="s">
        <v>570</v>
      </c>
      <c r="C341" s="133">
        <f>K342</f>
        <v>0.143334456</v>
      </c>
      <c r="D341" s="126" t="s">
        <v>585</v>
      </c>
      <c r="E341" s="127">
        <v>0.14299999999999999</v>
      </c>
      <c r="F341" s="41"/>
      <c r="G341" s="42"/>
      <c r="H341" s="43"/>
      <c r="I341" s="122"/>
      <c r="J341" s="40"/>
      <c r="K341" s="44"/>
    </row>
    <row r="342" spans="1:11" s="18" customFormat="1" ht="10.199999999999999">
      <c r="A342" s="53"/>
      <c r="B342" s="54">
        <v>721</v>
      </c>
      <c r="C342" s="55" t="s">
        <v>326</v>
      </c>
      <c r="D342" s="56"/>
      <c r="E342" s="56"/>
      <c r="F342" s="57"/>
      <c r="G342" s="58">
        <f>SUM(G308:G340)</f>
        <v>0</v>
      </c>
      <c r="H342" s="59"/>
      <c r="I342" s="60">
        <f>SUM(I308:I340)</f>
        <v>0</v>
      </c>
      <c r="J342" s="59"/>
      <c r="K342" s="61">
        <f>SUM(K308:K340)</f>
        <v>0.143334456</v>
      </c>
    </row>
    <row r="343" spans="1:11" s="18" customFormat="1" ht="10.199999999999999">
      <c r="A343" s="28"/>
      <c r="B343" s="29" t="s">
        <v>327</v>
      </c>
      <c r="C343" s="30" t="s">
        <v>328</v>
      </c>
      <c r="D343" s="27"/>
      <c r="E343" s="27"/>
      <c r="F343" s="31"/>
      <c r="G343" s="32"/>
      <c r="H343" s="33"/>
      <c r="I343" s="26"/>
      <c r="J343" s="33"/>
      <c r="K343" s="34"/>
    </row>
    <row r="344" spans="1:11" s="1" customFormat="1" ht="9.6">
      <c r="A344" s="35">
        <f>A340+1</f>
        <v>144</v>
      </c>
      <c r="B344" s="37" t="s">
        <v>329</v>
      </c>
      <c r="C344" s="38" t="s">
        <v>330</v>
      </c>
      <c r="D344" s="39" t="s">
        <v>48</v>
      </c>
      <c r="E344" s="128">
        <v>3</v>
      </c>
      <c r="F344" s="41">
        <v>0</v>
      </c>
      <c r="G344" s="42">
        <f>E344*F344</f>
        <v>0</v>
      </c>
      <c r="H344" s="43">
        <v>0</v>
      </c>
      <c r="I344" s="42">
        <f>E344*H344</f>
        <v>0</v>
      </c>
      <c r="J344" s="40">
        <v>2.0999999999999999E-3</v>
      </c>
      <c r="K344" s="44">
        <f>E344*J344</f>
        <v>6.3E-3</v>
      </c>
    </row>
    <row r="345" spans="1:11" s="1" customFormat="1" ht="9.6">
      <c r="A345" s="35"/>
      <c r="B345" s="124" t="s">
        <v>570</v>
      </c>
      <c r="C345" s="38" t="s">
        <v>631</v>
      </c>
      <c r="D345" s="126" t="s">
        <v>577</v>
      </c>
      <c r="E345" s="129">
        <v>3</v>
      </c>
      <c r="F345" s="41"/>
      <c r="G345" s="42"/>
      <c r="H345" s="43"/>
      <c r="I345" s="42"/>
      <c r="J345" s="40"/>
      <c r="K345" s="44"/>
    </row>
    <row r="346" spans="1:11" s="1" customFormat="1" ht="9.6">
      <c r="A346" s="35">
        <f>A344+1</f>
        <v>145</v>
      </c>
      <c r="B346" s="37" t="s">
        <v>331</v>
      </c>
      <c r="C346" s="38" t="s">
        <v>332</v>
      </c>
      <c r="D346" s="39" t="s">
        <v>48</v>
      </c>
      <c r="E346" s="128">
        <v>3</v>
      </c>
      <c r="F346" s="41">
        <v>0</v>
      </c>
      <c r="G346" s="42">
        <f>E346*F346</f>
        <v>0</v>
      </c>
      <c r="H346" s="43">
        <v>0</v>
      </c>
      <c r="I346" s="42">
        <f>E346*H346</f>
        <v>0</v>
      </c>
      <c r="J346" s="40">
        <v>5.0000000000000001E-3</v>
      </c>
      <c r="K346" s="44">
        <f>E346*J346</f>
        <v>1.4999999999999999E-2</v>
      </c>
    </row>
    <row r="347" spans="1:11" s="1" customFormat="1" ht="9.6">
      <c r="A347" s="35"/>
      <c r="B347" s="124" t="s">
        <v>570</v>
      </c>
      <c r="C347" s="38">
        <v>3</v>
      </c>
      <c r="D347" s="126" t="s">
        <v>577</v>
      </c>
      <c r="E347" s="129">
        <v>3</v>
      </c>
      <c r="F347" s="41"/>
      <c r="G347" s="42"/>
      <c r="H347" s="43"/>
      <c r="I347" s="42"/>
      <c r="J347" s="40"/>
      <c r="K347" s="44"/>
    </row>
    <row r="348" spans="1:11" s="1" customFormat="1" ht="9.6">
      <c r="A348" s="35">
        <f>A346+1</f>
        <v>146</v>
      </c>
      <c r="B348" s="37" t="s">
        <v>333</v>
      </c>
      <c r="C348" s="38" t="s">
        <v>632</v>
      </c>
      <c r="D348" s="39" t="s">
        <v>34</v>
      </c>
      <c r="E348" s="128">
        <v>2</v>
      </c>
      <c r="F348" s="41">
        <v>0</v>
      </c>
      <c r="G348" s="42">
        <f>E348*F348</f>
        <v>0</v>
      </c>
      <c r="H348" s="43">
        <v>0</v>
      </c>
      <c r="I348" s="42">
        <f>E348*H348</f>
        <v>0</v>
      </c>
      <c r="J348" s="40">
        <v>6.3199999999999997E-4</v>
      </c>
      <c r="K348" s="44">
        <f>E348*J348</f>
        <v>1.2639999999999999E-3</v>
      </c>
    </row>
    <row r="349" spans="1:11" s="1" customFormat="1" ht="9.6">
      <c r="A349" s="35"/>
      <c r="B349" s="124" t="s">
        <v>570</v>
      </c>
      <c r="C349" s="38">
        <v>2</v>
      </c>
      <c r="D349" s="126" t="s">
        <v>574</v>
      </c>
      <c r="E349" s="129">
        <v>2</v>
      </c>
      <c r="F349" s="41"/>
      <c r="G349" s="42"/>
      <c r="H349" s="43"/>
      <c r="I349" s="42"/>
      <c r="J349" s="40"/>
      <c r="K349" s="44"/>
    </row>
    <row r="350" spans="1:11" s="1" customFormat="1" ht="9.6">
      <c r="A350" s="35">
        <f>A348+1</f>
        <v>147</v>
      </c>
      <c r="B350" s="37" t="s">
        <v>334</v>
      </c>
      <c r="C350" s="38" t="s">
        <v>335</v>
      </c>
      <c r="D350" s="39" t="s">
        <v>48</v>
      </c>
      <c r="E350" s="128">
        <v>12</v>
      </c>
      <c r="F350" s="41">
        <v>0</v>
      </c>
      <c r="G350" s="42">
        <f>E350*F350</f>
        <v>0</v>
      </c>
      <c r="H350" s="43">
        <v>0</v>
      </c>
      <c r="I350" s="42">
        <f>E350*H350</f>
        <v>0</v>
      </c>
      <c r="J350" s="40">
        <v>3.3073999999999999E-4</v>
      </c>
      <c r="K350" s="44">
        <f>E350*J350</f>
        <v>3.9688800000000002E-3</v>
      </c>
    </row>
    <row r="351" spans="1:11" s="1" customFormat="1" ht="9.6">
      <c r="A351" s="35"/>
      <c r="B351" s="124" t="s">
        <v>570</v>
      </c>
      <c r="C351" s="38">
        <v>12</v>
      </c>
      <c r="D351" s="126" t="s">
        <v>577</v>
      </c>
      <c r="E351" s="129">
        <v>12</v>
      </c>
      <c r="F351" s="41"/>
      <c r="G351" s="42"/>
      <c r="H351" s="43"/>
      <c r="I351" s="42"/>
      <c r="J351" s="40"/>
      <c r="K351" s="44"/>
    </row>
    <row r="352" spans="1:11" s="1" customFormat="1" ht="9.6">
      <c r="A352" s="35">
        <f>A350+1</f>
        <v>148</v>
      </c>
      <c r="B352" s="37" t="s">
        <v>336</v>
      </c>
      <c r="C352" s="38" t="s">
        <v>337</v>
      </c>
      <c r="D352" s="39" t="s">
        <v>48</v>
      </c>
      <c r="E352" s="128">
        <v>10</v>
      </c>
      <c r="F352" s="41">
        <v>0</v>
      </c>
      <c r="G352" s="42">
        <f>E352*F352</f>
        <v>0</v>
      </c>
      <c r="H352" s="43">
        <v>0</v>
      </c>
      <c r="I352" s="42">
        <f>E352*H352</f>
        <v>0</v>
      </c>
      <c r="J352" s="40">
        <v>3.4474000000000001E-4</v>
      </c>
      <c r="K352" s="44">
        <f>E352*J352</f>
        <v>3.4474000000000002E-3</v>
      </c>
    </row>
    <row r="353" spans="1:11" s="1" customFormat="1" ht="9.6">
      <c r="A353" s="35"/>
      <c r="B353" s="124" t="s">
        <v>570</v>
      </c>
      <c r="C353" s="38">
        <v>10</v>
      </c>
      <c r="D353" s="126" t="s">
        <v>577</v>
      </c>
      <c r="E353" s="129">
        <v>10</v>
      </c>
      <c r="F353" s="41"/>
      <c r="G353" s="42"/>
      <c r="H353" s="43"/>
      <c r="I353" s="42"/>
      <c r="J353" s="40"/>
      <c r="K353" s="44"/>
    </row>
    <row r="354" spans="1:11" s="1" customFormat="1" ht="9.6">
      <c r="A354" s="35">
        <f>A352+1</f>
        <v>149</v>
      </c>
      <c r="B354" s="37" t="s">
        <v>338</v>
      </c>
      <c r="C354" s="38" t="s">
        <v>339</v>
      </c>
      <c r="D354" s="39" t="s">
        <v>48</v>
      </c>
      <c r="E354" s="128">
        <v>2</v>
      </c>
      <c r="F354" s="41">
        <v>0</v>
      </c>
      <c r="G354" s="42">
        <f>E354*F354</f>
        <v>0</v>
      </c>
      <c r="H354" s="43">
        <v>0</v>
      </c>
      <c r="I354" s="42">
        <f>E354*H354</f>
        <v>0</v>
      </c>
      <c r="J354" s="40">
        <v>3.4974000000000002E-4</v>
      </c>
      <c r="K354" s="44">
        <f>E354*J354</f>
        <v>6.9948000000000005E-4</v>
      </c>
    </row>
    <row r="355" spans="1:11" s="1" customFormat="1" ht="9.6">
      <c r="A355" s="35"/>
      <c r="B355" s="124" t="s">
        <v>570</v>
      </c>
      <c r="C355" s="38">
        <v>2</v>
      </c>
      <c r="D355" s="126" t="s">
        <v>577</v>
      </c>
      <c r="E355" s="129">
        <v>2</v>
      </c>
      <c r="F355" s="41"/>
      <c r="G355" s="42"/>
      <c r="H355" s="43"/>
      <c r="I355" s="42"/>
      <c r="J355" s="40"/>
      <c r="K355" s="44"/>
    </row>
    <row r="356" spans="1:11" s="1" customFormat="1" ht="9.6">
      <c r="A356" s="35">
        <f>A354+1</f>
        <v>150</v>
      </c>
      <c r="B356" s="37" t="s">
        <v>340</v>
      </c>
      <c r="C356" s="38" t="s">
        <v>341</v>
      </c>
      <c r="D356" s="39" t="s">
        <v>48</v>
      </c>
      <c r="E356" s="128">
        <v>2</v>
      </c>
      <c r="F356" s="41">
        <v>0</v>
      </c>
      <c r="G356" s="42">
        <f>E356*F356</f>
        <v>0</v>
      </c>
      <c r="H356" s="43">
        <v>0</v>
      </c>
      <c r="I356" s="42">
        <f>E356*H356</f>
        <v>0</v>
      </c>
      <c r="J356" s="40">
        <v>3.7893999999999997E-4</v>
      </c>
      <c r="K356" s="44">
        <f>E356*J356</f>
        <v>7.5787999999999995E-4</v>
      </c>
    </row>
    <row r="357" spans="1:11" s="1" customFormat="1" ht="9.6">
      <c r="A357" s="35"/>
      <c r="B357" s="124" t="s">
        <v>570</v>
      </c>
      <c r="C357" s="38">
        <v>2</v>
      </c>
      <c r="D357" s="126" t="s">
        <v>577</v>
      </c>
      <c r="E357" s="129">
        <v>2</v>
      </c>
      <c r="F357" s="41"/>
      <c r="G357" s="42"/>
      <c r="H357" s="43"/>
      <c r="I357" s="42"/>
      <c r="J357" s="40"/>
      <c r="K357" s="44"/>
    </row>
    <row r="358" spans="1:11" s="1" customFormat="1" ht="9.6">
      <c r="A358" s="35">
        <f>A356+1</f>
        <v>151</v>
      </c>
      <c r="B358" s="37" t="s">
        <v>342</v>
      </c>
      <c r="C358" s="38" t="s">
        <v>343</v>
      </c>
      <c r="D358" s="39" t="s">
        <v>48</v>
      </c>
      <c r="E358" s="128">
        <v>22</v>
      </c>
      <c r="F358" s="41">
        <v>0</v>
      </c>
      <c r="G358" s="42">
        <f>E358*F358</f>
        <v>0</v>
      </c>
      <c r="H358" s="43">
        <v>0</v>
      </c>
      <c r="I358" s="42">
        <f>E358*H358</f>
        <v>0</v>
      </c>
      <c r="J358" s="40">
        <v>0</v>
      </c>
      <c r="K358" s="44">
        <f>E358*J358</f>
        <v>0</v>
      </c>
    </row>
    <row r="359" spans="1:11" s="1" customFormat="1" ht="9.6">
      <c r="A359" s="35"/>
      <c r="B359" s="124" t="s">
        <v>570</v>
      </c>
      <c r="C359" s="38">
        <v>22</v>
      </c>
      <c r="D359" s="126" t="s">
        <v>577</v>
      </c>
      <c r="E359" s="129">
        <v>22</v>
      </c>
      <c r="F359" s="41"/>
      <c r="G359" s="42"/>
      <c r="H359" s="43"/>
      <c r="I359" s="42"/>
      <c r="J359" s="40"/>
      <c r="K359" s="44"/>
    </row>
    <row r="360" spans="1:11" s="1" customFormat="1" ht="9.6">
      <c r="A360" s="35">
        <f>A358+1</f>
        <v>152</v>
      </c>
      <c r="B360" s="37" t="s">
        <v>344</v>
      </c>
      <c r="C360" s="38" t="s">
        <v>345</v>
      </c>
      <c r="D360" s="39" t="s">
        <v>48</v>
      </c>
      <c r="E360" s="128">
        <v>3</v>
      </c>
      <c r="F360" s="41">
        <v>0</v>
      </c>
      <c r="G360" s="42">
        <f>E360*F360</f>
        <v>0</v>
      </c>
      <c r="H360" s="43">
        <v>0</v>
      </c>
      <c r="I360" s="42">
        <f>E360*H360</f>
        <v>0</v>
      </c>
      <c r="J360" s="40">
        <v>0</v>
      </c>
      <c r="K360" s="44">
        <f>E360*J360</f>
        <v>0</v>
      </c>
    </row>
    <row r="361" spans="1:11" s="1" customFormat="1" ht="9.6">
      <c r="A361" s="35"/>
      <c r="B361" s="124" t="s">
        <v>570</v>
      </c>
      <c r="C361" s="38">
        <v>3</v>
      </c>
      <c r="D361" s="126" t="s">
        <v>577</v>
      </c>
      <c r="E361" s="129">
        <v>3</v>
      </c>
      <c r="F361" s="41"/>
      <c r="G361" s="42"/>
      <c r="H361" s="43"/>
      <c r="I361" s="42"/>
      <c r="J361" s="40"/>
      <c r="K361" s="44"/>
    </row>
    <row r="362" spans="1:11" s="1" customFormat="1" ht="9.6">
      <c r="A362" s="35">
        <f>A360+1</f>
        <v>153</v>
      </c>
      <c r="B362" s="37" t="s">
        <v>346</v>
      </c>
      <c r="C362" s="38" t="s">
        <v>347</v>
      </c>
      <c r="D362" s="39" t="s">
        <v>348</v>
      </c>
      <c r="E362" s="128">
        <v>3</v>
      </c>
      <c r="F362" s="41">
        <v>0</v>
      </c>
      <c r="G362" s="42">
        <f>E362*F362</f>
        <v>0</v>
      </c>
      <c r="H362" s="43">
        <v>0</v>
      </c>
      <c r="I362" s="42">
        <f>E362*H362</f>
        <v>0</v>
      </c>
      <c r="J362" s="40">
        <v>2.2356400000000001E-3</v>
      </c>
      <c r="K362" s="44">
        <f>E362*J362</f>
        <v>6.7069199999999999E-3</v>
      </c>
    </row>
    <row r="363" spans="1:11" s="1" customFormat="1" ht="9.6">
      <c r="A363" s="35"/>
      <c r="B363" s="124" t="s">
        <v>570</v>
      </c>
      <c r="C363" s="38">
        <v>3</v>
      </c>
      <c r="D363" s="126" t="s">
        <v>633</v>
      </c>
      <c r="E363" s="129">
        <v>3</v>
      </c>
      <c r="F363" s="41"/>
      <c r="G363" s="42"/>
      <c r="H363" s="43"/>
      <c r="I363" s="42"/>
      <c r="J363" s="40"/>
      <c r="K363" s="44"/>
    </row>
    <row r="364" spans="1:11" s="1" customFormat="1" ht="9.6">
      <c r="A364" s="35">
        <f>A362+1</f>
        <v>154</v>
      </c>
      <c r="B364" s="37" t="s">
        <v>349</v>
      </c>
      <c r="C364" s="38" t="s">
        <v>350</v>
      </c>
      <c r="D364" s="39" t="s">
        <v>34</v>
      </c>
      <c r="E364" s="128">
        <v>2</v>
      </c>
      <c r="F364" s="41">
        <v>0</v>
      </c>
      <c r="G364" s="42">
        <f>E364*F364</f>
        <v>0</v>
      </c>
      <c r="H364" s="43">
        <v>0</v>
      </c>
      <c r="I364" s="42">
        <f>E364*H364</f>
        <v>0</v>
      </c>
      <c r="J364" s="40">
        <v>1.9300000000000002E-5</v>
      </c>
      <c r="K364" s="44">
        <f>E364*J364</f>
        <v>3.8600000000000003E-5</v>
      </c>
    </row>
    <row r="365" spans="1:11" s="1" customFormat="1" ht="9.6">
      <c r="A365" s="35"/>
      <c r="B365" s="124" t="s">
        <v>570</v>
      </c>
      <c r="C365" s="38" t="s">
        <v>594</v>
      </c>
      <c r="D365" s="126" t="s">
        <v>574</v>
      </c>
      <c r="E365" s="129">
        <v>2</v>
      </c>
      <c r="F365" s="41"/>
      <c r="G365" s="42"/>
      <c r="H365" s="43"/>
      <c r="I365" s="42"/>
      <c r="J365" s="40"/>
      <c r="K365" s="44"/>
    </row>
    <row r="366" spans="1:11" s="1" customFormat="1" ht="9.6">
      <c r="A366" s="35">
        <f>A364+1</f>
        <v>155</v>
      </c>
      <c r="B366" s="37" t="s">
        <v>351</v>
      </c>
      <c r="C366" s="38" t="s">
        <v>352</v>
      </c>
      <c r="D366" s="39" t="s">
        <v>34</v>
      </c>
      <c r="E366" s="128">
        <v>3</v>
      </c>
      <c r="F366" s="41">
        <v>0</v>
      </c>
      <c r="G366" s="42">
        <f>E366*F366</f>
        <v>0</v>
      </c>
      <c r="H366" s="43">
        <v>0</v>
      </c>
      <c r="I366" s="42">
        <f>E366*H366</f>
        <v>0</v>
      </c>
      <c r="J366" s="40">
        <v>1.9300000000000002E-5</v>
      </c>
      <c r="K366" s="44">
        <f>E366*J366</f>
        <v>5.7900000000000005E-5</v>
      </c>
    </row>
    <row r="367" spans="1:11" s="1" customFormat="1" ht="9.6">
      <c r="A367" s="35"/>
      <c r="B367" s="124" t="s">
        <v>570</v>
      </c>
      <c r="C367" s="38">
        <v>3</v>
      </c>
      <c r="D367" s="126" t="s">
        <v>574</v>
      </c>
      <c r="E367" s="129">
        <v>3</v>
      </c>
      <c r="F367" s="41"/>
      <c r="G367" s="42"/>
      <c r="H367" s="43"/>
      <c r="I367" s="42"/>
      <c r="J367" s="40"/>
      <c r="K367" s="44"/>
    </row>
    <row r="368" spans="1:11" s="1" customFormat="1" ht="9.6">
      <c r="A368" s="35">
        <f>A366+1</f>
        <v>156</v>
      </c>
      <c r="B368" s="37" t="s">
        <v>353</v>
      </c>
      <c r="C368" s="38" t="s">
        <v>354</v>
      </c>
      <c r="D368" s="39" t="s">
        <v>48</v>
      </c>
      <c r="E368" s="128">
        <v>22</v>
      </c>
      <c r="F368" s="41">
        <v>0</v>
      </c>
      <c r="G368" s="42">
        <f>E368*F368</f>
        <v>0</v>
      </c>
      <c r="H368" s="43">
        <v>0</v>
      </c>
      <c r="I368" s="42">
        <f>E368*H368</f>
        <v>0</v>
      </c>
      <c r="J368" s="40">
        <v>4.0000000000000002E-4</v>
      </c>
      <c r="K368" s="44">
        <f>E368*J368</f>
        <v>8.8000000000000005E-3</v>
      </c>
    </row>
    <row r="369" spans="1:11" s="1" customFormat="1" ht="9.6">
      <c r="A369" s="35"/>
      <c r="B369" s="124" t="s">
        <v>570</v>
      </c>
      <c r="C369" s="38" t="s">
        <v>634</v>
      </c>
      <c r="D369" s="126" t="s">
        <v>577</v>
      </c>
      <c r="E369" s="129">
        <v>22</v>
      </c>
      <c r="F369" s="41"/>
      <c r="G369" s="42"/>
      <c r="H369" s="43"/>
      <c r="I369" s="42"/>
      <c r="J369" s="40"/>
      <c r="K369" s="44"/>
    </row>
    <row r="370" spans="1:11" s="1" customFormat="1" ht="9.6">
      <c r="A370" s="35">
        <f>A368+1</f>
        <v>157</v>
      </c>
      <c r="B370" s="37" t="s">
        <v>355</v>
      </c>
      <c r="C370" s="38" t="s">
        <v>356</v>
      </c>
      <c r="D370" s="39" t="s">
        <v>48</v>
      </c>
      <c r="E370" s="128">
        <v>22</v>
      </c>
      <c r="F370" s="41">
        <v>0</v>
      </c>
      <c r="G370" s="42">
        <f>E370*F370</f>
        <v>0</v>
      </c>
      <c r="H370" s="43">
        <v>0</v>
      </c>
      <c r="I370" s="42">
        <f>E370*H370</f>
        <v>0</v>
      </c>
      <c r="J370" s="40">
        <v>1.0000000000000001E-5</v>
      </c>
      <c r="K370" s="44">
        <f>E370*J370</f>
        <v>2.2000000000000001E-4</v>
      </c>
    </row>
    <row r="371" spans="1:11" s="1" customFormat="1" ht="9.6">
      <c r="A371" s="35"/>
      <c r="B371" s="124" t="s">
        <v>570</v>
      </c>
      <c r="C371" s="38">
        <v>22</v>
      </c>
      <c r="D371" s="126" t="s">
        <v>577</v>
      </c>
      <c r="E371" s="129">
        <v>22</v>
      </c>
      <c r="F371" s="41"/>
      <c r="G371" s="42"/>
      <c r="H371" s="43"/>
      <c r="I371" s="42"/>
      <c r="J371" s="40"/>
      <c r="K371" s="44"/>
    </row>
    <row r="372" spans="1:11" s="1" customFormat="1" ht="9.6">
      <c r="A372" s="35">
        <f>A370+1</f>
        <v>158</v>
      </c>
      <c r="B372" s="37" t="s">
        <v>357</v>
      </c>
      <c r="C372" s="38" t="s">
        <v>358</v>
      </c>
      <c r="D372" s="39" t="s">
        <v>96</v>
      </c>
      <c r="E372" s="132">
        <v>0.1</v>
      </c>
      <c r="F372" s="41">
        <v>0</v>
      </c>
      <c r="G372" s="42">
        <f>E372*F372</f>
        <v>0</v>
      </c>
      <c r="H372" s="43">
        <v>0</v>
      </c>
      <c r="I372" s="42">
        <f>E372*H372</f>
        <v>0</v>
      </c>
      <c r="J372" s="40">
        <v>0</v>
      </c>
      <c r="K372" s="44">
        <f>E372*J372</f>
        <v>0</v>
      </c>
    </row>
    <row r="373" spans="1:11" s="1" customFormat="1" ht="9.6">
      <c r="A373" s="35"/>
      <c r="B373" s="124" t="s">
        <v>570</v>
      </c>
      <c r="C373" s="38">
        <v>0.1</v>
      </c>
      <c r="D373" s="126" t="s">
        <v>585</v>
      </c>
      <c r="E373" s="137">
        <v>0.1</v>
      </c>
      <c r="F373" s="41"/>
      <c r="G373" s="42"/>
      <c r="H373" s="43"/>
      <c r="I373" s="42"/>
      <c r="J373" s="40"/>
      <c r="K373" s="44"/>
    </row>
    <row r="374" spans="1:11" s="1" customFormat="1" ht="9.6">
      <c r="A374" s="35">
        <f>A372+1</f>
        <v>159</v>
      </c>
      <c r="B374" s="37" t="s">
        <v>359</v>
      </c>
      <c r="C374" s="38" t="s">
        <v>360</v>
      </c>
      <c r="D374" s="39" t="s">
        <v>96</v>
      </c>
      <c r="E374" s="36">
        <v>4.7E-2</v>
      </c>
      <c r="F374" s="41">
        <v>0</v>
      </c>
      <c r="G374" s="42">
        <f>E374*F374</f>
        <v>0</v>
      </c>
      <c r="H374" s="43">
        <v>0</v>
      </c>
      <c r="I374" s="42">
        <f>E374*H374</f>
        <v>0</v>
      </c>
      <c r="J374" s="40">
        <v>0</v>
      </c>
      <c r="K374" s="44">
        <f>E374*J374</f>
        <v>0</v>
      </c>
    </row>
    <row r="375" spans="1:11" s="1" customFormat="1" ht="9.6">
      <c r="A375" s="35"/>
      <c r="B375" s="124" t="s">
        <v>570</v>
      </c>
      <c r="C375" s="133">
        <f>K376</f>
        <v>4.7261060000000001E-2</v>
      </c>
      <c r="D375" s="126" t="s">
        <v>585</v>
      </c>
      <c r="E375" s="127">
        <v>4.7E-2</v>
      </c>
      <c r="F375" s="41"/>
      <c r="G375" s="42"/>
      <c r="H375" s="43"/>
      <c r="I375" s="122"/>
      <c r="J375" s="40"/>
      <c r="K375" s="44"/>
    </row>
    <row r="376" spans="1:11" s="18" customFormat="1" ht="10.199999999999999">
      <c r="A376" s="53"/>
      <c r="B376" s="54">
        <v>722</v>
      </c>
      <c r="C376" s="55" t="s">
        <v>361</v>
      </c>
      <c r="D376" s="56"/>
      <c r="E376" s="56"/>
      <c r="F376" s="57"/>
      <c r="G376" s="58">
        <f>SUM(G344:G374)</f>
        <v>0</v>
      </c>
      <c r="H376" s="59">
        <v>0</v>
      </c>
      <c r="I376" s="60">
        <f>SUM(I344:I374)</f>
        <v>0</v>
      </c>
      <c r="J376" s="59"/>
      <c r="K376" s="61">
        <f>SUM(K344:K374)</f>
        <v>4.7261060000000001E-2</v>
      </c>
    </row>
    <row r="377" spans="1:11" s="18" customFormat="1" ht="10.199999999999999">
      <c r="A377" s="28"/>
      <c r="B377" s="29" t="s">
        <v>362</v>
      </c>
      <c r="C377" s="30" t="s">
        <v>363</v>
      </c>
      <c r="D377" s="27"/>
      <c r="E377" s="27"/>
      <c r="F377" s="31"/>
      <c r="G377" s="32"/>
      <c r="H377" s="33"/>
      <c r="I377" s="26"/>
      <c r="J377" s="33"/>
      <c r="K377" s="34"/>
    </row>
    <row r="378" spans="1:11" s="1" customFormat="1" ht="9.6">
      <c r="A378" s="35">
        <f>A374+1</f>
        <v>160</v>
      </c>
      <c r="B378" s="37" t="s">
        <v>364</v>
      </c>
      <c r="C378" s="38" t="s">
        <v>365</v>
      </c>
      <c r="D378" s="39" t="s">
        <v>212</v>
      </c>
      <c r="E378" s="128">
        <v>1</v>
      </c>
      <c r="F378" s="41">
        <v>0</v>
      </c>
      <c r="G378" s="42">
        <f>E378*F378</f>
        <v>0</v>
      </c>
      <c r="H378" s="43">
        <v>0</v>
      </c>
      <c r="I378" s="42">
        <f>E378*H378</f>
        <v>0</v>
      </c>
      <c r="J378" s="40">
        <v>1.9300000000000001E-2</v>
      </c>
      <c r="K378" s="44">
        <f>E378*J378</f>
        <v>1.9300000000000001E-2</v>
      </c>
    </row>
    <row r="379" spans="1:11" s="1" customFormat="1" ht="9.6">
      <c r="A379" s="35"/>
      <c r="B379" s="124" t="s">
        <v>570</v>
      </c>
      <c r="C379" s="38">
        <v>1</v>
      </c>
      <c r="D379" s="126" t="s">
        <v>602</v>
      </c>
      <c r="E379" s="129">
        <v>1</v>
      </c>
      <c r="F379" s="41"/>
      <c r="G379" s="42"/>
      <c r="H379" s="43"/>
      <c r="I379" s="42"/>
      <c r="J379" s="40"/>
      <c r="K379" s="44"/>
    </row>
    <row r="380" spans="1:11" s="1" customFormat="1" ht="9.6">
      <c r="A380" s="35">
        <f>A378+1</f>
        <v>161</v>
      </c>
      <c r="B380" s="37" t="s">
        <v>366</v>
      </c>
      <c r="C380" s="38" t="s">
        <v>635</v>
      </c>
      <c r="D380" s="39" t="s">
        <v>34</v>
      </c>
      <c r="E380" s="128">
        <v>1</v>
      </c>
      <c r="F380" s="41">
        <v>0</v>
      </c>
      <c r="G380" s="42">
        <f>E380*F380</f>
        <v>0</v>
      </c>
      <c r="H380" s="43">
        <v>0</v>
      </c>
      <c r="I380" s="42">
        <f>E380*H380</f>
        <v>0</v>
      </c>
      <c r="J380" s="40">
        <v>1.6019E-5</v>
      </c>
      <c r="K380" s="44">
        <f>E380*J380</f>
        <v>1.6019E-5</v>
      </c>
    </row>
    <row r="381" spans="1:11" s="1" customFormat="1" ht="9.6">
      <c r="A381" s="35"/>
      <c r="B381" s="124" t="s">
        <v>570</v>
      </c>
      <c r="C381" s="38">
        <v>1</v>
      </c>
      <c r="D381" s="126" t="s">
        <v>574</v>
      </c>
      <c r="E381" s="129">
        <v>1</v>
      </c>
      <c r="F381" s="41"/>
      <c r="G381" s="42"/>
      <c r="H381" s="43"/>
      <c r="I381" s="42"/>
      <c r="J381" s="40"/>
      <c r="K381" s="44"/>
    </row>
    <row r="382" spans="1:11" s="1" customFormat="1" ht="9.6">
      <c r="A382" s="35">
        <f>A380+1</f>
        <v>162</v>
      </c>
      <c r="B382" s="37" t="s">
        <v>367</v>
      </c>
      <c r="C382" s="38" t="s">
        <v>368</v>
      </c>
      <c r="D382" s="39" t="s">
        <v>212</v>
      </c>
      <c r="E382" s="128">
        <v>1</v>
      </c>
      <c r="F382" s="41">
        <v>0</v>
      </c>
      <c r="G382" s="42">
        <f>E382*F382</f>
        <v>0</v>
      </c>
      <c r="H382" s="43">
        <v>0</v>
      </c>
      <c r="I382" s="42">
        <f>E382*H382</f>
        <v>0</v>
      </c>
      <c r="J382" s="40">
        <v>2.2476499999999999E-3</v>
      </c>
      <c r="K382" s="44">
        <f>E382*J382</f>
        <v>2.2476499999999999E-3</v>
      </c>
    </row>
    <row r="383" spans="1:11" s="1" customFormat="1" ht="9.6">
      <c r="A383" s="35"/>
      <c r="B383" s="124" t="s">
        <v>570</v>
      </c>
      <c r="C383" s="38">
        <v>1</v>
      </c>
      <c r="D383" s="126" t="s">
        <v>602</v>
      </c>
      <c r="E383" s="129">
        <v>1</v>
      </c>
      <c r="F383" s="41"/>
      <c r="G383" s="42"/>
      <c r="H383" s="43"/>
      <c r="I383" s="42"/>
      <c r="J383" s="40"/>
      <c r="K383" s="44"/>
    </row>
    <row r="384" spans="1:11" s="1" customFormat="1" ht="9.6">
      <c r="A384" s="62">
        <f>A382+1</f>
        <v>163</v>
      </c>
      <c r="B384" s="63" t="s">
        <v>369</v>
      </c>
      <c r="C384" s="64" t="s">
        <v>370</v>
      </c>
      <c r="D384" s="65" t="s">
        <v>34</v>
      </c>
      <c r="E384" s="130">
        <v>2</v>
      </c>
      <c r="F384" s="66">
        <v>0</v>
      </c>
      <c r="G384" s="67">
        <f>E384*F384</f>
        <v>0</v>
      </c>
      <c r="H384" s="68">
        <v>0</v>
      </c>
      <c r="I384" s="67">
        <f>E384*H384</f>
        <v>0</v>
      </c>
      <c r="J384" s="69">
        <v>5.5000000000000003E-4</v>
      </c>
      <c r="K384" s="70">
        <f>E384*J384</f>
        <v>1.1000000000000001E-3</v>
      </c>
    </row>
    <row r="385" spans="1:11" s="1" customFormat="1" ht="9.6">
      <c r="A385" s="62"/>
      <c r="B385" s="124" t="s">
        <v>570</v>
      </c>
      <c r="C385" s="38">
        <v>2</v>
      </c>
      <c r="D385" s="126" t="s">
        <v>574</v>
      </c>
      <c r="E385" s="129">
        <v>2</v>
      </c>
      <c r="F385" s="66"/>
      <c r="G385" s="67"/>
      <c r="H385" s="68"/>
      <c r="I385" s="67"/>
      <c r="J385" s="69"/>
      <c r="K385" s="70"/>
    </row>
    <row r="386" spans="1:11" s="1" customFormat="1" ht="9.6">
      <c r="A386" s="62">
        <f>A384+1</f>
        <v>164</v>
      </c>
      <c r="B386" s="63" t="s">
        <v>371</v>
      </c>
      <c r="C386" s="64" t="s">
        <v>372</v>
      </c>
      <c r="D386" s="65" t="s">
        <v>34</v>
      </c>
      <c r="E386" s="130">
        <v>1</v>
      </c>
      <c r="F386" s="66">
        <v>0</v>
      </c>
      <c r="G386" s="67">
        <f>E386*F386</f>
        <v>0</v>
      </c>
      <c r="H386" s="68">
        <v>0</v>
      </c>
      <c r="I386" s="67">
        <f>E386*H386</f>
        <v>0</v>
      </c>
      <c r="J386" s="69">
        <v>6.9999999999999999E-4</v>
      </c>
      <c r="K386" s="70">
        <f>E386*J386</f>
        <v>6.9999999999999999E-4</v>
      </c>
    </row>
    <row r="387" spans="1:11" s="1" customFormat="1" ht="9.6">
      <c r="A387" s="62"/>
      <c r="B387" s="124" t="s">
        <v>570</v>
      </c>
      <c r="C387" s="38">
        <v>1</v>
      </c>
      <c r="D387" s="126" t="s">
        <v>574</v>
      </c>
      <c r="E387" s="129">
        <v>1</v>
      </c>
      <c r="F387" s="66"/>
      <c r="G387" s="67"/>
      <c r="H387" s="68"/>
      <c r="I387" s="67"/>
      <c r="J387" s="69"/>
      <c r="K387" s="70"/>
    </row>
    <row r="388" spans="1:11" s="1" customFormat="1" ht="9.6">
      <c r="A388" s="62">
        <f>A386+1</f>
        <v>165</v>
      </c>
      <c r="B388" s="63" t="s">
        <v>373</v>
      </c>
      <c r="C388" s="64" t="s">
        <v>374</v>
      </c>
      <c r="D388" s="65" t="s">
        <v>34</v>
      </c>
      <c r="E388" s="130">
        <v>2</v>
      </c>
      <c r="F388" s="66">
        <v>0</v>
      </c>
      <c r="G388" s="67">
        <f>E388*F388</f>
        <v>0</v>
      </c>
      <c r="H388" s="68">
        <v>0</v>
      </c>
      <c r="I388" s="67">
        <f>E388*H388</f>
        <v>0</v>
      </c>
      <c r="J388" s="69">
        <v>5.9999999999999995E-4</v>
      </c>
      <c r="K388" s="70">
        <f>E388*J388</f>
        <v>1.1999999999999999E-3</v>
      </c>
    </row>
    <row r="389" spans="1:11" s="1" customFormat="1" ht="9.6">
      <c r="A389" s="62"/>
      <c r="B389" s="124" t="s">
        <v>570</v>
      </c>
      <c r="C389" s="38">
        <v>2</v>
      </c>
      <c r="D389" s="126" t="s">
        <v>574</v>
      </c>
      <c r="E389" s="129">
        <v>2</v>
      </c>
      <c r="F389" s="66"/>
      <c r="G389" s="67"/>
      <c r="H389" s="68"/>
      <c r="I389" s="67"/>
      <c r="J389" s="69"/>
      <c r="K389" s="70"/>
    </row>
    <row r="390" spans="1:11" s="1" customFormat="1" ht="9.6">
      <c r="A390" s="62">
        <f>A388+1</f>
        <v>166</v>
      </c>
      <c r="B390" s="63" t="s">
        <v>375</v>
      </c>
      <c r="C390" s="64" t="s">
        <v>376</v>
      </c>
      <c r="D390" s="65" t="s">
        <v>34</v>
      </c>
      <c r="E390" s="130">
        <v>3</v>
      </c>
      <c r="F390" s="66">
        <v>0</v>
      </c>
      <c r="G390" s="67">
        <f>E390*F390</f>
        <v>0</v>
      </c>
      <c r="H390" s="68">
        <v>0</v>
      </c>
      <c r="I390" s="67">
        <f>E390*H390</f>
        <v>0</v>
      </c>
      <c r="J390" s="69">
        <v>6.9999999999999994E-5</v>
      </c>
      <c r="K390" s="70">
        <f>E390*J390</f>
        <v>2.0999999999999998E-4</v>
      </c>
    </row>
    <row r="391" spans="1:11" s="1" customFormat="1" ht="9.6">
      <c r="A391" s="62"/>
      <c r="B391" s="124" t="s">
        <v>570</v>
      </c>
      <c r="C391" s="38">
        <v>3</v>
      </c>
      <c r="D391" s="126" t="s">
        <v>574</v>
      </c>
      <c r="E391" s="129">
        <v>3</v>
      </c>
      <c r="F391" s="66"/>
      <c r="G391" s="67"/>
      <c r="H391" s="68"/>
      <c r="I391" s="67"/>
      <c r="J391" s="69"/>
      <c r="K391" s="70"/>
    </row>
    <row r="392" spans="1:11" s="1" customFormat="1" ht="9.6">
      <c r="A392" s="62">
        <f>A390+1</f>
        <v>167</v>
      </c>
      <c r="B392" s="63" t="s">
        <v>377</v>
      </c>
      <c r="C392" s="64" t="s">
        <v>378</v>
      </c>
      <c r="D392" s="65" t="s">
        <v>34</v>
      </c>
      <c r="E392" s="130">
        <v>2</v>
      </c>
      <c r="F392" s="66">
        <v>0</v>
      </c>
      <c r="G392" s="67">
        <f>E392*F392</f>
        <v>0</v>
      </c>
      <c r="H392" s="68">
        <v>0</v>
      </c>
      <c r="I392" s="67">
        <f>E392*H392</f>
        <v>0</v>
      </c>
      <c r="J392" s="69">
        <v>8.0000000000000007E-5</v>
      </c>
      <c r="K392" s="70">
        <f>E392*J392</f>
        <v>1.6000000000000001E-4</v>
      </c>
    </row>
    <row r="393" spans="1:11" s="1" customFormat="1" ht="9.6">
      <c r="A393" s="62"/>
      <c r="B393" s="124" t="s">
        <v>570</v>
      </c>
      <c r="C393" s="38">
        <v>2</v>
      </c>
      <c r="D393" s="126" t="s">
        <v>574</v>
      </c>
      <c r="E393" s="129">
        <v>2</v>
      </c>
      <c r="F393" s="66"/>
      <c r="G393" s="67"/>
      <c r="H393" s="68"/>
      <c r="I393" s="67"/>
      <c r="J393" s="69"/>
      <c r="K393" s="70"/>
    </row>
    <row r="394" spans="1:11" s="1" customFormat="1" ht="9.6">
      <c r="A394" s="62">
        <f>A392+1</f>
        <v>168</v>
      </c>
      <c r="B394" s="63" t="s">
        <v>379</v>
      </c>
      <c r="C394" s="64" t="s">
        <v>380</v>
      </c>
      <c r="D394" s="65" t="s">
        <v>34</v>
      </c>
      <c r="E394" s="130">
        <v>1</v>
      </c>
      <c r="F394" s="66">
        <v>0</v>
      </c>
      <c r="G394" s="67">
        <f>E394*F394</f>
        <v>0</v>
      </c>
      <c r="H394" s="68">
        <v>0</v>
      </c>
      <c r="I394" s="67">
        <f>E394*H394</f>
        <v>0</v>
      </c>
      <c r="J394" s="69">
        <v>1.25E-3</v>
      </c>
      <c r="K394" s="70">
        <f>E394*J394</f>
        <v>1.25E-3</v>
      </c>
    </row>
    <row r="395" spans="1:11" s="1" customFormat="1" ht="9.6">
      <c r="A395" s="62"/>
      <c r="B395" s="124" t="s">
        <v>570</v>
      </c>
      <c r="C395" s="38">
        <v>1</v>
      </c>
      <c r="D395" s="126" t="s">
        <v>574</v>
      </c>
      <c r="E395" s="129">
        <v>1</v>
      </c>
      <c r="F395" s="66"/>
      <c r="G395" s="67"/>
      <c r="H395" s="68"/>
      <c r="I395" s="67"/>
      <c r="J395" s="69"/>
      <c r="K395" s="70"/>
    </row>
    <row r="396" spans="1:11" s="1" customFormat="1" ht="9.6">
      <c r="A396" s="62">
        <f>A394+1</f>
        <v>169</v>
      </c>
      <c r="B396" s="63" t="s">
        <v>381</v>
      </c>
      <c r="C396" s="64" t="s">
        <v>382</v>
      </c>
      <c r="D396" s="65" t="s">
        <v>34</v>
      </c>
      <c r="E396" s="130">
        <v>1</v>
      </c>
      <c r="F396" s="66">
        <v>0</v>
      </c>
      <c r="G396" s="67">
        <f>E396*F396</f>
        <v>0</v>
      </c>
      <c r="H396" s="68">
        <v>0</v>
      </c>
      <c r="I396" s="67">
        <f>E396*H396</f>
        <v>0</v>
      </c>
      <c r="J396" s="69">
        <v>1.0500000000000001E-2</v>
      </c>
      <c r="K396" s="70">
        <f>E396*J396</f>
        <v>1.0500000000000001E-2</v>
      </c>
    </row>
    <row r="397" spans="1:11" s="1" customFormat="1" ht="9.6">
      <c r="A397" s="62"/>
      <c r="B397" s="124" t="s">
        <v>570</v>
      </c>
      <c r="C397" s="38">
        <v>1</v>
      </c>
      <c r="D397" s="126" t="s">
        <v>574</v>
      </c>
      <c r="E397" s="129">
        <v>1</v>
      </c>
      <c r="F397" s="66"/>
      <c r="G397" s="67"/>
      <c r="H397" s="68"/>
      <c r="I397" s="67"/>
      <c r="J397" s="69"/>
      <c r="K397" s="70"/>
    </row>
    <row r="398" spans="1:11" s="1" customFormat="1" ht="9.6">
      <c r="A398" s="35">
        <f>A396+1</f>
        <v>170</v>
      </c>
      <c r="B398" s="37" t="s">
        <v>383</v>
      </c>
      <c r="C398" s="38" t="s">
        <v>384</v>
      </c>
      <c r="D398" s="39" t="s">
        <v>212</v>
      </c>
      <c r="E398" s="128">
        <v>1</v>
      </c>
      <c r="F398" s="41">
        <v>0</v>
      </c>
      <c r="G398" s="42">
        <f>E398*F398</f>
        <v>0</v>
      </c>
      <c r="H398" s="43">
        <v>0</v>
      </c>
      <c r="I398" s="42">
        <f>E398*H398</f>
        <v>0</v>
      </c>
      <c r="J398" s="40">
        <v>1.95E-2</v>
      </c>
      <c r="K398" s="44">
        <f>E398*J398</f>
        <v>1.95E-2</v>
      </c>
    </row>
    <row r="399" spans="1:11" s="1" customFormat="1" ht="9.6">
      <c r="A399" s="35"/>
      <c r="B399" s="124" t="s">
        <v>570</v>
      </c>
      <c r="C399" s="38">
        <v>1</v>
      </c>
      <c r="D399" s="126" t="s">
        <v>602</v>
      </c>
      <c r="E399" s="129">
        <v>1</v>
      </c>
      <c r="F399" s="41"/>
      <c r="G399" s="42"/>
      <c r="H399" s="43"/>
      <c r="I399" s="42"/>
      <c r="J399" s="40"/>
      <c r="K399" s="44"/>
    </row>
    <row r="400" spans="1:11" s="1" customFormat="1" ht="9.6">
      <c r="A400" s="35">
        <f>A398+1</f>
        <v>171</v>
      </c>
      <c r="B400" s="37" t="s">
        <v>385</v>
      </c>
      <c r="C400" s="38" t="s">
        <v>386</v>
      </c>
      <c r="D400" s="39" t="s">
        <v>34</v>
      </c>
      <c r="E400" s="128">
        <v>2</v>
      </c>
      <c r="F400" s="41">
        <v>0</v>
      </c>
      <c r="G400" s="42">
        <f>E400*F400</f>
        <v>0</v>
      </c>
      <c r="H400" s="43">
        <v>0</v>
      </c>
      <c r="I400" s="42">
        <f>E400*H400</f>
        <v>0</v>
      </c>
      <c r="J400" s="40">
        <v>5.0000000000000001E-3</v>
      </c>
      <c r="K400" s="44">
        <f>E400*J400</f>
        <v>0.01</v>
      </c>
    </row>
    <row r="401" spans="1:11" s="1" customFormat="1" ht="9.6">
      <c r="A401" s="35"/>
      <c r="B401" s="124" t="s">
        <v>570</v>
      </c>
      <c r="C401" s="38">
        <v>2</v>
      </c>
      <c r="D401" s="126" t="s">
        <v>574</v>
      </c>
      <c r="E401" s="129">
        <v>2</v>
      </c>
      <c r="F401" s="41"/>
      <c r="G401" s="42"/>
      <c r="H401" s="43"/>
      <c r="I401" s="42"/>
      <c r="J401" s="40"/>
      <c r="K401" s="44"/>
    </row>
    <row r="402" spans="1:11" s="1" customFormat="1" ht="9.6">
      <c r="A402" s="35">
        <f>A400+1</f>
        <v>172</v>
      </c>
      <c r="B402" s="37" t="s">
        <v>387</v>
      </c>
      <c r="C402" s="38" t="s">
        <v>388</v>
      </c>
      <c r="D402" s="39" t="s">
        <v>34</v>
      </c>
      <c r="E402" s="128">
        <v>1</v>
      </c>
      <c r="F402" s="41">
        <v>0</v>
      </c>
      <c r="G402" s="42">
        <f>E402*F402</f>
        <v>0</v>
      </c>
      <c r="H402" s="43">
        <v>0</v>
      </c>
      <c r="I402" s="42">
        <f>E402*H402</f>
        <v>0</v>
      </c>
      <c r="J402" s="40">
        <v>9.5999999999999992E-3</v>
      </c>
      <c r="K402" s="44">
        <f>E402*J402</f>
        <v>9.5999999999999992E-3</v>
      </c>
    </row>
    <row r="403" spans="1:11" s="1" customFormat="1" ht="9.6">
      <c r="A403" s="35"/>
      <c r="B403" s="124" t="s">
        <v>570</v>
      </c>
      <c r="C403" s="38">
        <v>1</v>
      </c>
      <c r="D403" s="126" t="s">
        <v>574</v>
      </c>
      <c r="E403" s="129">
        <v>1</v>
      </c>
      <c r="F403" s="41"/>
      <c r="G403" s="42"/>
      <c r="H403" s="43"/>
      <c r="I403" s="42"/>
      <c r="J403" s="40"/>
      <c r="K403" s="44"/>
    </row>
    <row r="404" spans="1:11" s="1" customFormat="1" ht="9.6">
      <c r="A404" s="35">
        <f>A402+1</f>
        <v>173</v>
      </c>
      <c r="B404" s="37" t="s">
        <v>389</v>
      </c>
      <c r="C404" s="38" t="s">
        <v>390</v>
      </c>
      <c r="D404" s="39" t="s">
        <v>212</v>
      </c>
      <c r="E404" s="128">
        <v>1</v>
      </c>
      <c r="F404" s="41">
        <v>0</v>
      </c>
      <c r="G404" s="42">
        <f>E404*F404</f>
        <v>0</v>
      </c>
      <c r="H404" s="43">
        <v>0</v>
      </c>
      <c r="I404" s="42">
        <f>E404*H404</f>
        <v>0</v>
      </c>
      <c r="J404" s="40">
        <v>1.8E-3</v>
      </c>
      <c r="K404" s="44">
        <f>E404*J404</f>
        <v>1.8E-3</v>
      </c>
    </row>
    <row r="405" spans="1:11" s="1" customFormat="1" ht="9.6">
      <c r="A405" s="35"/>
      <c r="B405" s="124" t="s">
        <v>570</v>
      </c>
      <c r="C405" s="38">
        <v>1</v>
      </c>
      <c r="D405" s="126" t="s">
        <v>602</v>
      </c>
      <c r="E405" s="129">
        <v>1</v>
      </c>
      <c r="F405" s="41"/>
      <c r="G405" s="42"/>
      <c r="H405" s="43"/>
      <c r="I405" s="42"/>
      <c r="J405" s="40"/>
      <c r="K405" s="44"/>
    </row>
    <row r="406" spans="1:11" s="1" customFormat="1" ht="9.6">
      <c r="A406" s="35">
        <f>A404+1</f>
        <v>174</v>
      </c>
      <c r="B406" s="37" t="s">
        <v>391</v>
      </c>
      <c r="C406" s="38" t="s">
        <v>392</v>
      </c>
      <c r="D406" s="39" t="s">
        <v>212</v>
      </c>
      <c r="E406" s="128">
        <v>1</v>
      </c>
      <c r="F406" s="41">
        <v>0</v>
      </c>
      <c r="G406" s="42">
        <f>E406*F406</f>
        <v>0</v>
      </c>
      <c r="H406" s="43">
        <v>0</v>
      </c>
      <c r="I406" s="42">
        <f>E406*H406</f>
        <v>0</v>
      </c>
      <c r="J406" s="40">
        <v>1.3623400000000001E-3</v>
      </c>
      <c r="K406" s="44">
        <f>E406*J406</f>
        <v>1.3623400000000001E-3</v>
      </c>
    </row>
    <row r="407" spans="1:11" s="1" customFormat="1" ht="9.6">
      <c r="A407" s="35"/>
      <c r="B407" s="124" t="s">
        <v>570</v>
      </c>
      <c r="C407" s="38">
        <v>1</v>
      </c>
      <c r="D407" s="126" t="s">
        <v>602</v>
      </c>
      <c r="E407" s="129">
        <v>1</v>
      </c>
      <c r="F407" s="41"/>
      <c r="G407" s="42"/>
      <c r="H407" s="43"/>
      <c r="I407" s="42"/>
      <c r="J407" s="40"/>
      <c r="K407" s="44"/>
    </row>
    <row r="408" spans="1:11" s="1" customFormat="1" ht="9.6">
      <c r="A408" s="35">
        <f>A406+1</f>
        <v>175</v>
      </c>
      <c r="B408" s="37" t="s">
        <v>393</v>
      </c>
      <c r="C408" s="38" t="s">
        <v>394</v>
      </c>
      <c r="D408" s="39" t="s">
        <v>212</v>
      </c>
      <c r="E408" s="128">
        <v>1</v>
      </c>
      <c r="F408" s="41">
        <v>0</v>
      </c>
      <c r="G408" s="42">
        <f>E408*F408</f>
        <v>0</v>
      </c>
      <c r="H408" s="43">
        <v>0</v>
      </c>
      <c r="I408" s="42">
        <f>E408*H408</f>
        <v>0</v>
      </c>
      <c r="J408" s="40">
        <v>3.0000000000000001E-3</v>
      </c>
      <c r="K408" s="44">
        <f>E408*J408</f>
        <v>3.0000000000000001E-3</v>
      </c>
    </row>
    <row r="409" spans="1:11" s="1" customFormat="1" ht="9.6">
      <c r="A409" s="35"/>
      <c r="B409" s="124" t="s">
        <v>570</v>
      </c>
      <c r="C409" s="38" t="s">
        <v>594</v>
      </c>
      <c r="D409" s="126" t="s">
        <v>577</v>
      </c>
      <c r="E409" s="129">
        <v>12</v>
      </c>
      <c r="F409" s="41"/>
      <c r="G409" s="42"/>
      <c r="H409" s="43"/>
      <c r="I409" s="42"/>
      <c r="J409" s="40"/>
      <c r="K409" s="44"/>
    </row>
    <row r="410" spans="1:11" s="1" customFormat="1" ht="9.6">
      <c r="A410" s="62">
        <f>A408+1</f>
        <v>176</v>
      </c>
      <c r="B410" s="63" t="s">
        <v>395</v>
      </c>
      <c r="C410" s="64" t="s">
        <v>396</v>
      </c>
      <c r="D410" s="65" t="s">
        <v>34</v>
      </c>
      <c r="E410" s="130">
        <v>1</v>
      </c>
      <c r="F410" s="66">
        <v>0</v>
      </c>
      <c r="G410" s="67">
        <f>E410*F410</f>
        <v>0</v>
      </c>
      <c r="H410" s="68">
        <v>0</v>
      </c>
      <c r="I410" s="67">
        <f>E410*H410</f>
        <v>0</v>
      </c>
      <c r="J410" s="69">
        <v>8.9999999999999993E-3</v>
      </c>
      <c r="K410" s="70">
        <f>E410*J410</f>
        <v>8.9999999999999993E-3</v>
      </c>
    </row>
    <row r="411" spans="1:11" s="1" customFormat="1" ht="9.6">
      <c r="A411" s="62"/>
      <c r="B411" s="124" t="s">
        <v>570</v>
      </c>
      <c r="C411" s="38">
        <v>1</v>
      </c>
      <c r="D411" s="126" t="s">
        <v>574</v>
      </c>
      <c r="E411" s="129">
        <v>1</v>
      </c>
      <c r="F411" s="66"/>
      <c r="G411" s="67"/>
      <c r="H411" s="68"/>
      <c r="I411" s="67"/>
      <c r="J411" s="69"/>
      <c r="K411" s="70"/>
    </row>
    <row r="412" spans="1:11" s="1" customFormat="1" ht="9.6">
      <c r="A412" s="62">
        <f>A410+1</f>
        <v>177</v>
      </c>
      <c r="B412" s="63" t="s">
        <v>397</v>
      </c>
      <c r="C412" s="64" t="s">
        <v>398</v>
      </c>
      <c r="D412" s="65" t="s">
        <v>34</v>
      </c>
      <c r="E412" s="130">
        <v>1</v>
      </c>
      <c r="F412" s="66">
        <v>0</v>
      </c>
      <c r="G412" s="67">
        <f>E412*F412</f>
        <v>0</v>
      </c>
      <c r="H412" s="68">
        <v>0</v>
      </c>
      <c r="I412" s="67">
        <f>E412*H412</f>
        <v>0</v>
      </c>
      <c r="J412" s="69">
        <v>1.4500000000000001E-2</v>
      </c>
      <c r="K412" s="70">
        <f>E412*J412</f>
        <v>1.4500000000000001E-2</v>
      </c>
    </row>
    <row r="413" spans="1:11" s="1" customFormat="1" ht="9.6">
      <c r="A413" s="62"/>
      <c r="B413" s="124" t="s">
        <v>570</v>
      </c>
      <c r="C413" s="38">
        <v>1</v>
      </c>
      <c r="D413" s="126" t="s">
        <v>574</v>
      </c>
      <c r="E413" s="129">
        <v>1</v>
      </c>
      <c r="F413" s="66"/>
      <c r="G413" s="67"/>
      <c r="H413" s="68"/>
      <c r="I413" s="67"/>
      <c r="J413" s="69"/>
      <c r="K413" s="70"/>
    </row>
    <row r="414" spans="1:11" s="1" customFormat="1" ht="9.6">
      <c r="A414" s="62">
        <f>A412+1</f>
        <v>178</v>
      </c>
      <c r="B414" s="63" t="s">
        <v>399</v>
      </c>
      <c r="C414" s="64" t="s">
        <v>636</v>
      </c>
      <c r="D414" s="65" t="s">
        <v>34</v>
      </c>
      <c r="E414" s="130">
        <v>1</v>
      </c>
      <c r="F414" s="66">
        <v>0</v>
      </c>
      <c r="G414" s="67">
        <f>E414*F414</f>
        <v>0</v>
      </c>
      <c r="H414" s="68">
        <v>0</v>
      </c>
      <c r="I414" s="67">
        <f>E414*H414</f>
        <v>0</v>
      </c>
      <c r="J414" s="69">
        <v>1.1999999999999999E-3</v>
      </c>
      <c r="K414" s="70">
        <f>E414*J414</f>
        <v>1.1999999999999999E-3</v>
      </c>
    </row>
    <row r="415" spans="1:11" s="1" customFormat="1" ht="9.6">
      <c r="A415" s="62"/>
      <c r="B415" s="124" t="s">
        <v>570</v>
      </c>
      <c r="C415" s="38">
        <v>1</v>
      </c>
      <c r="D415" s="126" t="s">
        <v>574</v>
      </c>
      <c r="E415" s="129">
        <v>1</v>
      </c>
      <c r="F415" s="66"/>
      <c r="G415" s="67"/>
      <c r="H415" s="68"/>
      <c r="I415" s="67"/>
      <c r="J415" s="69"/>
      <c r="K415" s="70"/>
    </row>
    <row r="416" spans="1:11" s="1" customFormat="1" ht="9.6">
      <c r="A416" s="35">
        <f>A414+1</f>
        <v>179</v>
      </c>
      <c r="B416" s="37" t="s">
        <v>400</v>
      </c>
      <c r="C416" s="38" t="s">
        <v>637</v>
      </c>
      <c r="D416" s="39" t="s">
        <v>212</v>
      </c>
      <c r="E416" s="128">
        <v>1</v>
      </c>
      <c r="F416" s="41">
        <v>0</v>
      </c>
      <c r="G416" s="42">
        <f>E416*F416</f>
        <v>0</v>
      </c>
      <c r="H416" s="43">
        <v>0</v>
      </c>
      <c r="I416" s="42">
        <f>E416*H416</f>
        <v>0</v>
      </c>
      <c r="J416" s="40">
        <v>5.5000000000000003E-4</v>
      </c>
      <c r="K416" s="44">
        <f>E416*J416</f>
        <v>5.5000000000000003E-4</v>
      </c>
    </row>
    <row r="417" spans="1:11" s="1" customFormat="1" ht="9.6">
      <c r="A417" s="35"/>
      <c r="B417" s="124" t="s">
        <v>570</v>
      </c>
      <c r="C417" s="38" t="s">
        <v>594</v>
      </c>
      <c r="D417" s="126" t="s">
        <v>602</v>
      </c>
      <c r="E417" s="129">
        <v>1</v>
      </c>
      <c r="F417" s="41"/>
      <c r="G417" s="42"/>
      <c r="H417" s="43"/>
      <c r="I417" s="42"/>
      <c r="J417" s="40"/>
      <c r="K417" s="44"/>
    </row>
    <row r="418" spans="1:11" s="1" customFormat="1" ht="9.6">
      <c r="A418" s="35">
        <f>A416+1</f>
        <v>180</v>
      </c>
      <c r="B418" s="37" t="s">
        <v>401</v>
      </c>
      <c r="C418" s="38" t="s">
        <v>402</v>
      </c>
      <c r="D418" s="39" t="s">
        <v>34</v>
      </c>
      <c r="E418" s="128">
        <v>1</v>
      </c>
      <c r="F418" s="41">
        <v>0</v>
      </c>
      <c r="G418" s="42">
        <f>E418*F418</f>
        <v>0</v>
      </c>
      <c r="H418" s="43">
        <v>0</v>
      </c>
      <c r="I418" s="42">
        <f>E418*H418</f>
        <v>0</v>
      </c>
      <c r="J418" s="40">
        <v>8.8875E-4</v>
      </c>
      <c r="K418" s="44">
        <f>E418*J418</f>
        <v>8.8875E-4</v>
      </c>
    </row>
    <row r="419" spans="1:11" s="1" customFormat="1" ht="9.6">
      <c r="A419" s="35"/>
      <c r="B419" s="124" t="s">
        <v>570</v>
      </c>
      <c r="C419" s="38">
        <v>1</v>
      </c>
      <c r="D419" s="126" t="s">
        <v>574</v>
      </c>
      <c r="E419" s="129">
        <v>1</v>
      </c>
      <c r="F419" s="41"/>
      <c r="G419" s="42"/>
      <c r="H419" s="43"/>
      <c r="I419" s="42"/>
      <c r="J419" s="40"/>
      <c r="K419" s="44"/>
    </row>
    <row r="420" spans="1:11" s="1" customFormat="1" ht="9.6">
      <c r="A420" s="35">
        <f>A418+1</f>
        <v>181</v>
      </c>
      <c r="B420" s="37" t="s">
        <v>403</v>
      </c>
      <c r="C420" s="38" t="s">
        <v>404</v>
      </c>
      <c r="D420" s="39" t="s">
        <v>212</v>
      </c>
      <c r="E420" s="128">
        <v>1</v>
      </c>
      <c r="F420" s="41">
        <v>0</v>
      </c>
      <c r="G420" s="42">
        <f>E420*F420</f>
        <v>0</v>
      </c>
      <c r="H420" s="43">
        <v>0</v>
      </c>
      <c r="I420" s="42">
        <f>E420*H420</f>
        <v>0</v>
      </c>
      <c r="J420" s="40">
        <v>1.0252E-3</v>
      </c>
      <c r="K420" s="44">
        <f>E420*J420</f>
        <v>1.0252E-3</v>
      </c>
    </row>
    <row r="421" spans="1:11" s="1" customFormat="1" ht="9.6">
      <c r="A421" s="35"/>
      <c r="B421" s="124" t="s">
        <v>570</v>
      </c>
      <c r="C421" s="38">
        <v>1</v>
      </c>
      <c r="D421" s="126" t="s">
        <v>602</v>
      </c>
      <c r="E421" s="129">
        <v>1</v>
      </c>
      <c r="F421" s="41"/>
      <c r="G421" s="42"/>
      <c r="H421" s="43"/>
      <c r="I421" s="42"/>
      <c r="J421" s="40"/>
      <c r="K421" s="44"/>
    </row>
    <row r="422" spans="1:11" s="1" customFormat="1" ht="9.6">
      <c r="A422" s="35">
        <f>A420+1</f>
        <v>182</v>
      </c>
      <c r="B422" s="37" t="s">
        <v>405</v>
      </c>
      <c r="C422" s="38" t="s">
        <v>406</v>
      </c>
      <c r="D422" s="39" t="s">
        <v>34</v>
      </c>
      <c r="E422" s="128">
        <v>2</v>
      </c>
      <c r="F422" s="41">
        <v>0</v>
      </c>
      <c r="G422" s="42">
        <f>E422*F422</f>
        <v>0</v>
      </c>
      <c r="H422" s="43">
        <v>0</v>
      </c>
      <c r="I422" s="42">
        <f>E422*H422</f>
        <v>0</v>
      </c>
      <c r="J422" s="40">
        <v>3.625E-5</v>
      </c>
      <c r="K422" s="44">
        <f>E422*J422</f>
        <v>7.25E-5</v>
      </c>
    </row>
    <row r="423" spans="1:11" s="1" customFormat="1" ht="9.6">
      <c r="A423" s="35"/>
      <c r="B423" s="124" t="s">
        <v>570</v>
      </c>
      <c r="C423" s="38">
        <v>2</v>
      </c>
      <c r="D423" s="126" t="s">
        <v>574</v>
      </c>
      <c r="E423" s="129">
        <v>2</v>
      </c>
      <c r="F423" s="41"/>
      <c r="G423" s="42"/>
      <c r="H423" s="43"/>
      <c r="I423" s="42"/>
      <c r="J423" s="40"/>
      <c r="K423" s="44"/>
    </row>
    <row r="424" spans="1:11" s="1" customFormat="1" ht="9.6">
      <c r="A424" s="35">
        <f>A422+1</f>
        <v>183</v>
      </c>
      <c r="B424" s="37" t="s">
        <v>407</v>
      </c>
      <c r="C424" s="38" t="s">
        <v>408</v>
      </c>
      <c r="D424" s="39" t="s">
        <v>34</v>
      </c>
      <c r="E424" s="128">
        <v>1</v>
      </c>
      <c r="F424" s="41">
        <v>0</v>
      </c>
      <c r="G424" s="42">
        <f>E424*F424</f>
        <v>0</v>
      </c>
      <c r="H424" s="43">
        <v>0</v>
      </c>
      <c r="I424" s="42">
        <f>E424*H424</f>
        <v>0</v>
      </c>
      <c r="J424" s="40">
        <v>6.5400000000000004E-5</v>
      </c>
      <c r="K424" s="44">
        <f>E424*J424</f>
        <v>6.5400000000000004E-5</v>
      </c>
    </row>
    <row r="425" spans="1:11" s="1" customFormat="1" ht="9.6">
      <c r="A425" s="35"/>
      <c r="B425" s="124" t="s">
        <v>570</v>
      </c>
      <c r="C425" s="38">
        <v>1</v>
      </c>
      <c r="D425" s="126" t="s">
        <v>574</v>
      </c>
      <c r="E425" s="129">
        <v>1</v>
      </c>
      <c r="F425" s="41"/>
      <c r="G425" s="42"/>
      <c r="H425" s="43"/>
      <c r="I425" s="42"/>
      <c r="J425" s="40"/>
      <c r="K425" s="44"/>
    </row>
    <row r="426" spans="1:11" s="1" customFormat="1" ht="9.6">
      <c r="A426" s="35">
        <f>A424+1</f>
        <v>184</v>
      </c>
      <c r="B426" s="37" t="s">
        <v>409</v>
      </c>
      <c r="C426" s="38" t="s">
        <v>410</v>
      </c>
      <c r="D426" s="39" t="s">
        <v>34</v>
      </c>
      <c r="E426" s="128">
        <v>1</v>
      </c>
      <c r="F426" s="41">
        <v>0</v>
      </c>
      <c r="G426" s="42">
        <f>E426*F426</f>
        <v>0</v>
      </c>
      <c r="H426" s="43">
        <v>0</v>
      </c>
      <c r="I426" s="42">
        <f>E426*H426</f>
        <v>0</v>
      </c>
      <c r="J426" s="40">
        <v>6.5400000000000004E-5</v>
      </c>
      <c r="K426" s="44">
        <f>E426*J426</f>
        <v>6.5400000000000004E-5</v>
      </c>
    </row>
    <row r="427" spans="1:11" s="1" customFormat="1" ht="9.6">
      <c r="A427" s="35"/>
      <c r="B427" s="124" t="s">
        <v>570</v>
      </c>
      <c r="C427" s="38">
        <v>1</v>
      </c>
      <c r="D427" s="126" t="s">
        <v>574</v>
      </c>
      <c r="E427" s="129">
        <v>1</v>
      </c>
      <c r="F427" s="41"/>
      <c r="G427" s="42"/>
      <c r="H427" s="43"/>
      <c r="I427" s="42"/>
      <c r="J427" s="40"/>
      <c r="K427" s="44"/>
    </row>
    <row r="428" spans="1:11" s="1" customFormat="1" ht="9.6">
      <c r="A428" s="35">
        <f>A426+1</f>
        <v>185</v>
      </c>
      <c r="B428" s="37" t="s">
        <v>411</v>
      </c>
      <c r="C428" s="38" t="s">
        <v>412</v>
      </c>
      <c r="D428" s="39" t="s">
        <v>34</v>
      </c>
      <c r="E428" s="128">
        <v>1</v>
      </c>
      <c r="F428" s="41">
        <v>0</v>
      </c>
      <c r="G428" s="42">
        <f>E428*F428</f>
        <v>0</v>
      </c>
      <c r="H428" s="43">
        <v>0</v>
      </c>
      <c r="I428" s="42">
        <f>E428*H428</f>
        <v>0</v>
      </c>
      <c r="J428" s="40">
        <v>6.9859999999999999E-5</v>
      </c>
      <c r="K428" s="44">
        <f>E428*J428</f>
        <v>6.9859999999999999E-5</v>
      </c>
    </row>
    <row r="429" spans="1:11" s="1" customFormat="1" ht="9.6">
      <c r="A429" s="35"/>
      <c r="B429" s="124" t="s">
        <v>570</v>
      </c>
      <c r="C429" s="38">
        <v>1</v>
      </c>
      <c r="D429" s="126" t="s">
        <v>574</v>
      </c>
      <c r="E429" s="129">
        <v>1</v>
      </c>
      <c r="F429" s="41"/>
      <c r="G429" s="42"/>
      <c r="H429" s="43"/>
      <c r="I429" s="42"/>
      <c r="J429" s="40"/>
      <c r="K429" s="44"/>
    </row>
    <row r="430" spans="1:11" s="1" customFormat="1" ht="9.6">
      <c r="A430" s="35">
        <f>A428+1</f>
        <v>186</v>
      </c>
      <c r="B430" s="37" t="s">
        <v>413</v>
      </c>
      <c r="C430" s="38" t="s">
        <v>414</v>
      </c>
      <c r="D430" s="39" t="s">
        <v>34</v>
      </c>
      <c r="E430" s="128">
        <v>1</v>
      </c>
      <c r="F430" s="41">
        <v>0</v>
      </c>
      <c r="G430" s="42">
        <f>E430*F430</f>
        <v>0</v>
      </c>
      <c r="H430" s="43">
        <v>0</v>
      </c>
      <c r="I430" s="42">
        <f>E430*H430</f>
        <v>0</v>
      </c>
      <c r="J430" s="40">
        <v>3.1E-4</v>
      </c>
      <c r="K430" s="44">
        <f>E430*J430</f>
        <v>3.1E-4</v>
      </c>
    </row>
    <row r="431" spans="1:11" s="1" customFormat="1" ht="9.6">
      <c r="A431" s="35"/>
      <c r="B431" s="124" t="s">
        <v>570</v>
      </c>
      <c r="C431" s="38">
        <v>1</v>
      </c>
      <c r="D431" s="126" t="s">
        <v>574</v>
      </c>
      <c r="E431" s="129">
        <v>1</v>
      </c>
      <c r="F431" s="41"/>
      <c r="G431" s="42"/>
      <c r="H431" s="43"/>
      <c r="I431" s="42"/>
      <c r="J431" s="40"/>
      <c r="K431" s="44"/>
    </row>
    <row r="432" spans="1:11" s="1" customFormat="1" ht="9.6">
      <c r="A432" s="35">
        <f>A430+1</f>
        <v>187</v>
      </c>
      <c r="B432" s="37" t="s">
        <v>401</v>
      </c>
      <c r="C432" s="38" t="s">
        <v>402</v>
      </c>
      <c r="D432" s="39" t="s">
        <v>34</v>
      </c>
      <c r="E432" s="128">
        <v>1</v>
      </c>
      <c r="F432" s="41">
        <v>0</v>
      </c>
      <c r="G432" s="42">
        <f>E432*F432</f>
        <v>0</v>
      </c>
      <c r="H432" s="43">
        <v>0</v>
      </c>
      <c r="I432" s="42">
        <f>E432*H432</f>
        <v>0</v>
      </c>
      <c r="J432" s="40">
        <v>8.8875E-4</v>
      </c>
      <c r="K432" s="44">
        <f>E432*J432</f>
        <v>8.8875E-4</v>
      </c>
    </row>
    <row r="433" spans="1:11" s="1" customFormat="1" ht="9.6">
      <c r="A433" s="35"/>
      <c r="B433" s="124" t="s">
        <v>570</v>
      </c>
      <c r="C433" s="38">
        <v>1</v>
      </c>
      <c r="D433" s="126" t="s">
        <v>574</v>
      </c>
      <c r="E433" s="129">
        <v>1</v>
      </c>
      <c r="F433" s="41"/>
      <c r="G433" s="42"/>
      <c r="H433" s="43"/>
      <c r="I433" s="42"/>
      <c r="J433" s="40"/>
      <c r="K433" s="44"/>
    </row>
    <row r="434" spans="1:11" s="1" customFormat="1" ht="9.6">
      <c r="A434" s="62">
        <f>A432+1</f>
        <v>188</v>
      </c>
      <c r="B434" s="63" t="s">
        <v>415</v>
      </c>
      <c r="C434" s="64" t="s">
        <v>416</v>
      </c>
      <c r="D434" s="65" t="s">
        <v>34</v>
      </c>
      <c r="E434" s="130">
        <v>1</v>
      </c>
      <c r="F434" s="66">
        <v>0</v>
      </c>
      <c r="G434" s="67">
        <f>E434*F434</f>
        <v>0</v>
      </c>
      <c r="H434" s="68">
        <v>0</v>
      </c>
      <c r="I434" s="67">
        <f>E434*H434</f>
        <v>0</v>
      </c>
      <c r="J434" s="69">
        <v>1.1999999999999999E-3</v>
      </c>
      <c r="K434" s="70">
        <f>E434*J434</f>
        <v>1.1999999999999999E-3</v>
      </c>
    </row>
    <row r="435" spans="1:11" s="1" customFormat="1" ht="9.6">
      <c r="A435" s="62"/>
      <c r="B435" s="124" t="s">
        <v>570</v>
      </c>
      <c r="C435" s="38">
        <v>1</v>
      </c>
      <c r="D435" s="126" t="s">
        <v>574</v>
      </c>
      <c r="E435" s="129">
        <v>1</v>
      </c>
      <c r="F435" s="66"/>
      <c r="G435" s="67"/>
      <c r="H435" s="68"/>
      <c r="I435" s="67"/>
      <c r="J435" s="69"/>
      <c r="K435" s="70"/>
    </row>
    <row r="436" spans="1:11" s="1" customFormat="1" ht="9.6">
      <c r="A436" s="62">
        <f>A434+1</f>
        <v>189</v>
      </c>
      <c r="B436" s="63" t="s">
        <v>417</v>
      </c>
      <c r="C436" s="64" t="s">
        <v>418</v>
      </c>
      <c r="D436" s="65" t="s">
        <v>34</v>
      </c>
      <c r="E436" s="130">
        <v>1</v>
      </c>
      <c r="F436" s="66">
        <v>0</v>
      </c>
      <c r="G436" s="67">
        <f>E436*F436</f>
        <v>0</v>
      </c>
      <c r="H436" s="68">
        <v>0</v>
      </c>
      <c r="I436" s="67">
        <f>E436*H436</f>
        <v>0</v>
      </c>
      <c r="J436" s="69">
        <v>1.8E-3</v>
      </c>
      <c r="K436" s="70">
        <f>E436*J436</f>
        <v>1.8E-3</v>
      </c>
    </row>
    <row r="437" spans="1:11" s="1" customFormat="1" ht="9.6">
      <c r="A437" s="62"/>
      <c r="B437" s="124" t="s">
        <v>570</v>
      </c>
      <c r="C437" s="38">
        <v>1</v>
      </c>
      <c r="D437" s="126" t="s">
        <v>574</v>
      </c>
      <c r="E437" s="129">
        <v>1</v>
      </c>
      <c r="F437" s="66"/>
      <c r="G437" s="67"/>
      <c r="H437" s="68"/>
      <c r="I437" s="67"/>
      <c r="J437" s="69"/>
      <c r="K437" s="70"/>
    </row>
    <row r="438" spans="1:11" s="1" customFormat="1" ht="9.6">
      <c r="A438" s="35">
        <f>A436+1</f>
        <v>190</v>
      </c>
      <c r="B438" s="37" t="s">
        <v>419</v>
      </c>
      <c r="C438" s="38" t="s">
        <v>420</v>
      </c>
      <c r="D438" s="39" t="s">
        <v>212</v>
      </c>
      <c r="E438" s="128">
        <v>1</v>
      </c>
      <c r="F438" s="41">
        <v>0</v>
      </c>
      <c r="G438" s="42">
        <f>E438*F438</f>
        <v>0</v>
      </c>
      <c r="H438" s="43">
        <v>0</v>
      </c>
      <c r="I438" s="42">
        <f>E438*H438</f>
        <v>0</v>
      </c>
      <c r="J438" s="40">
        <v>2.5324800000000001E-3</v>
      </c>
      <c r="K438" s="44">
        <f>E438*J438</f>
        <v>2.5324800000000001E-3</v>
      </c>
    </row>
    <row r="439" spans="1:11" s="1" customFormat="1" ht="9.6">
      <c r="A439" s="35"/>
      <c r="B439" s="124" t="s">
        <v>570</v>
      </c>
      <c r="C439" s="38">
        <v>1</v>
      </c>
      <c r="D439" s="126" t="s">
        <v>602</v>
      </c>
      <c r="E439" s="129">
        <v>1</v>
      </c>
      <c r="F439" s="41"/>
      <c r="G439" s="42"/>
      <c r="H439" s="43"/>
      <c r="I439" s="42"/>
      <c r="J439" s="40"/>
      <c r="K439" s="44"/>
    </row>
    <row r="440" spans="1:11" s="1" customFormat="1" ht="9.6">
      <c r="A440" s="62">
        <f>A438+1</f>
        <v>191</v>
      </c>
      <c r="B440" s="63" t="s">
        <v>421</v>
      </c>
      <c r="C440" s="64" t="s">
        <v>422</v>
      </c>
      <c r="D440" s="65" t="s">
        <v>34</v>
      </c>
      <c r="E440" s="130">
        <v>1</v>
      </c>
      <c r="F440" s="66">
        <v>0</v>
      </c>
      <c r="G440" s="67">
        <f>E440*F440</f>
        <v>0</v>
      </c>
      <c r="H440" s="68">
        <v>0</v>
      </c>
      <c r="I440" s="67">
        <f>E440*H440</f>
        <v>0</v>
      </c>
      <c r="J440" s="69">
        <v>6.0000000000000001E-3</v>
      </c>
      <c r="K440" s="70">
        <f>E440*J440</f>
        <v>6.0000000000000001E-3</v>
      </c>
    </row>
    <row r="441" spans="1:11" s="1" customFormat="1" ht="9.6">
      <c r="A441" s="62"/>
      <c r="B441" s="124" t="s">
        <v>570</v>
      </c>
      <c r="C441" s="38">
        <v>1</v>
      </c>
      <c r="D441" s="126" t="s">
        <v>574</v>
      </c>
      <c r="E441" s="129">
        <v>1</v>
      </c>
      <c r="F441" s="66"/>
      <c r="G441" s="67"/>
      <c r="H441" s="68"/>
      <c r="I441" s="67"/>
      <c r="J441" s="69"/>
      <c r="K441" s="70"/>
    </row>
    <row r="442" spans="1:11" s="1" customFormat="1" ht="9.6">
      <c r="A442" s="35">
        <f>A440+1</f>
        <v>192</v>
      </c>
      <c r="B442" s="37" t="s">
        <v>423</v>
      </c>
      <c r="C442" s="38" t="s">
        <v>424</v>
      </c>
      <c r="D442" s="39" t="s">
        <v>212</v>
      </c>
      <c r="E442" s="128">
        <v>3</v>
      </c>
      <c r="F442" s="41">
        <v>0</v>
      </c>
      <c r="G442" s="42">
        <f>E442*F442</f>
        <v>0</v>
      </c>
      <c r="H442" s="43">
        <v>0</v>
      </c>
      <c r="I442" s="42">
        <f>E442*H442</f>
        <v>0</v>
      </c>
      <c r="J442" s="40">
        <v>2.786E-4</v>
      </c>
      <c r="K442" s="44">
        <f>E442*J442</f>
        <v>8.3580000000000004E-4</v>
      </c>
    </row>
    <row r="443" spans="1:11" s="1" customFormat="1" ht="9.6">
      <c r="A443" s="35"/>
      <c r="B443" s="124" t="s">
        <v>570</v>
      </c>
      <c r="C443" s="38">
        <v>3</v>
      </c>
      <c r="D443" s="126" t="s">
        <v>602</v>
      </c>
      <c r="E443" s="129">
        <v>3</v>
      </c>
      <c r="F443" s="41"/>
      <c r="G443" s="42"/>
      <c r="H443" s="43"/>
      <c r="I443" s="42"/>
      <c r="J443" s="40"/>
      <c r="K443" s="44"/>
    </row>
    <row r="444" spans="1:11" s="1" customFormat="1" ht="9.6">
      <c r="A444" s="62">
        <f>A442+1</f>
        <v>193</v>
      </c>
      <c r="B444" s="63" t="s">
        <v>425</v>
      </c>
      <c r="C444" s="64" t="s">
        <v>426</v>
      </c>
      <c r="D444" s="65" t="s">
        <v>34</v>
      </c>
      <c r="E444" s="130">
        <v>1</v>
      </c>
      <c r="F444" s="66">
        <v>0</v>
      </c>
      <c r="G444" s="67">
        <f>E444*F444</f>
        <v>0</v>
      </c>
      <c r="H444" s="68">
        <v>0</v>
      </c>
      <c r="I444" s="67">
        <f>E444*H444</f>
        <v>0</v>
      </c>
      <c r="J444" s="69">
        <v>1.5E-3</v>
      </c>
      <c r="K444" s="70">
        <f>E444*J444</f>
        <v>1.5E-3</v>
      </c>
    </row>
    <row r="445" spans="1:11" s="1" customFormat="1" ht="9.6">
      <c r="A445" s="62"/>
      <c r="B445" s="124" t="s">
        <v>570</v>
      </c>
      <c r="C445" s="38">
        <v>1</v>
      </c>
      <c r="D445" s="126" t="s">
        <v>574</v>
      </c>
      <c r="E445" s="129">
        <v>1</v>
      </c>
      <c r="F445" s="66"/>
      <c r="G445" s="67"/>
      <c r="H445" s="68"/>
      <c r="I445" s="67"/>
      <c r="J445" s="69"/>
      <c r="K445" s="70"/>
    </row>
    <row r="446" spans="1:11" s="1" customFormat="1" ht="9.6">
      <c r="A446" s="62">
        <f>A444+1</f>
        <v>194</v>
      </c>
      <c r="B446" s="63" t="s">
        <v>427</v>
      </c>
      <c r="C446" s="64" t="s">
        <v>428</v>
      </c>
      <c r="D446" s="65" t="s">
        <v>34</v>
      </c>
      <c r="E446" s="138">
        <v>1</v>
      </c>
      <c r="F446" s="66">
        <v>0</v>
      </c>
      <c r="G446" s="67">
        <f>E446*F446</f>
        <v>0</v>
      </c>
      <c r="H446" s="68">
        <v>0</v>
      </c>
      <c r="I446" s="67">
        <f>E446*H446</f>
        <v>0</v>
      </c>
      <c r="J446" s="69">
        <v>1.6000000000000001E-3</v>
      </c>
      <c r="K446" s="70">
        <f>E446*J446</f>
        <v>1.6000000000000001E-3</v>
      </c>
    </row>
    <row r="447" spans="1:11" s="1" customFormat="1" ht="9.6">
      <c r="A447" s="62"/>
      <c r="B447" s="124" t="s">
        <v>570</v>
      </c>
      <c r="C447" s="38">
        <v>1</v>
      </c>
      <c r="D447" s="126" t="s">
        <v>638</v>
      </c>
      <c r="E447" s="136">
        <v>1</v>
      </c>
      <c r="F447" s="66"/>
      <c r="G447" s="67"/>
      <c r="H447" s="68"/>
      <c r="I447" s="67"/>
      <c r="J447" s="69"/>
      <c r="K447" s="70"/>
    </row>
    <row r="448" spans="1:11" s="1" customFormat="1" ht="9.6">
      <c r="A448" s="62">
        <f>A446+1</f>
        <v>195</v>
      </c>
      <c r="B448" s="63" t="s">
        <v>429</v>
      </c>
      <c r="C448" s="64" t="s">
        <v>430</v>
      </c>
      <c r="D448" s="65" t="s">
        <v>34</v>
      </c>
      <c r="E448" s="138">
        <v>1</v>
      </c>
      <c r="F448" s="66">
        <v>0</v>
      </c>
      <c r="G448" s="67">
        <f>E448*F448</f>
        <v>0</v>
      </c>
      <c r="H448" s="68">
        <v>0</v>
      </c>
      <c r="I448" s="67">
        <f>E448*H448</f>
        <v>0</v>
      </c>
      <c r="J448" s="69">
        <v>1.5E-3</v>
      </c>
      <c r="K448" s="70">
        <f>E448*J448</f>
        <v>1.5E-3</v>
      </c>
    </row>
    <row r="449" spans="1:11" s="1" customFormat="1" ht="9.6">
      <c r="A449" s="62"/>
      <c r="B449" s="124" t="s">
        <v>570</v>
      </c>
      <c r="C449" s="38">
        <v>1</v>
      </c>
      <c r="D449" s="126" t="s">
        <v>574</v>
      </c>
      <c r="E449" s="136">
        <v>1</v>
      </c>
      <c r="F449" s="66"/>
      <c r="G449" s="67"/>
      <c r="H449" s="68"/>
      <c r="I449" s="67"/>
      <c r="J449" s="69"/>
      <c r="K449" s="70"/>
    </row>
    <row r="450" spans="1:11" s="1" customFormat="1" ht="9.6">
      <c r="A450" s="62">
        <f>A448+1</f>
        <v>196</v>
      </c>
      <c r="B450" s="63" t="s">
        <v>415</v>
      </c>
      <c r="C450" s="64" t="s">
        <v>416</v>
      </c>
      <c r="D450" s="65" t="s">
        <v>34</v>
      </c>
      <c r="E450" s="138">
        <v>1</v>
      </c>
      <c r="F450" s="66">
        <v>0</v>
      </c>
      <c r="G450" s="67">
        <f>E450*F450</f>
        <v>0</v>
      </c>
      <c r="H450" s="68">
        <v>0</v>
      </c>
      <c r="I450" s="67">
        <f>E450*H450</f>
        <v>0</v>
      </c>
      <c r="J450" s="69">
        <v>1.1999999999999999E-3</v>
      </c>
      <c r="K450" s="70">
        <f>E450*J450</f>
        <v>1.1999999999999999E-3</v>
      </c>
    </row>
    <row r="451" spans="1:11" s="1" customFormat="1" ht="9.6">
      <c r="A451" s="62"/>
      <c r="B451" s="124" t="s">
        <v>570</v>
      </c>
      <c r="C451" s="38">
        <v>1</v>
      </c>
      <c r="D451" s="126" t="s">
        <v>574</v>
      </c>
      <c r="E451" s="136">
        <v>1</v>
      </c>
      <c r="F451" s="66"/>
      <c r="G451" s="67"/>
      <c r="H451" s="68"/>
      <c r="I451" s="67"/>
      <c r="J451" s="69"/>
      <c r="K451" s="70"/>
    </row>
    <row r="452" spans="1:11" s="1" customFormat="1" ht="9.6">
      <c r="A452" s="62">
        <f>A450+1</f>
        <v>197</v>
      </c>
      <c r="B452" s="63" t="s">
        <v>431</v>
      </c>
      <c r="C452" s="64" t="s">
        <v>432</v>
      </c>
      <c r="D452" s="65" t="s">
        <v>34</v>
      </c>
      <c r="E452" s="138">
        <v>1</v>
      </c>
      <c r="F452" s="66">
        <v>0</v>
      </c>
      <c r="G452" s="67">
        <f>E452*F452</f>
        <v>0</v>
      </c>
      <c r="H452" s="68">
        <v>0</v>
      </c>
      <c r="I452" s="67">
        <f>E452*H452</f>
        <v>0</v>
      </c>
      <c r="J452" s="69">
        <v>1.6000000000000001E-3</v>
      </c>
      <c r="K452" s="70">
        <f>E452*J452</f>
        <v>1.6000000000000001E-3</v>
      </c>
    </row>
    <row r="453" spans="1:11" s="1" customFormat="1" ht="9.6">
      <c r="A453" s="62"/>
      <c r="B453" s="124" t="s">
        <v>570</v>
      </c>
      <c r="C453" s="38">
        <v>1</v>
      </c>
      <c r="D453" s="126" t="s">
        <v>574</v>
      </c>
      <c r="E453" s="136">
        <v>1</v>
      </c>
      <c r="F453" s="66"/>
      <c r="G453" s="67"/>
      <c r="H453" s="68"/>
      <c r="I453" s="67"/>
      <c r="J453" s="69"/>
      <c r="K453" s="70"/>
    </row>
    <row r="454" spans="1:11" s="1" customFormat="1" ht="9.6">
      <c r="A454" s="62">
        <f>A452+1</f>
        <v>198</v>
      </c>
      <c r="B454" s="63" t="s">
        <v>433</v>
      </c>
      <c r="C454" s="64" t="s">
        <v>639</v>
      </c>
      <c r="D454" s="65" t="s">
        <v>34</v>
      </c>
      <c r="E454" s="138">
        <v>1</v>
      </c>
      <c r="F454" s="66">
        <v>0</v>
      </c>
      <c r="G454" s="67">
        <f>E454*F454</f>
        <v>0</v>
      </c>
      <c r="H454" s="68">
        <v>0</v>
      </c>
      <c r="I454" s="67">
        <f>E454*H454</f>
        <v>0</v>
      </c>
      <c r="J454" s="69">
        <v>3.0000000000000001E-3</v>
      </c>
      <c r="K454" s="70">
        <f>E454*J454</f>
        <v>3.0000000000000001E-3</v>
      </c>
    </row>
    <row r="455" spans="1:11" s="1" customFormat="1" ht="9.6">
      <c r="A455" s="62"/>
      <c r="B455" s="124" t="s">
        <v>570</v>
      </c>
      <c r="C455" s="38">
        <v>1</v>
      </c>
      <c r="D455" s="126" t="s">
        <v>577</v>
      </c>
      <c r="E455" s="136">
        <v>1</v>
      </c>
      <c r="F455" s="66"/>
      <c r="G455" s="67"/>
      <c r="H455" s="68"/>
      <c r="I455" s="67"/>
      <c r="J455" s="69"/>
      <c r="K455" s="70"/>
    </row>
    <row r="456" spans="1:11" s="1" customFormat="1" ht="9.6">
      <c r="A456" s="35">
        <f>A454+1</f>
        <v>199</v>
      </c>
      <c r="B456" s="37" t="s">
        <v>434</v>
      </c>
      <c r="C456" s="38" t="s">
        <v>435</v>
      </c>
      <c r="D456" s="39" t="s">
        <v>34</v>
      </c>
      <c r="E456" s="135">
        <v>1</v>
      </c>
      <c r="F456" s="41">
        <v>0</v>
      </c>
      <c r="G456" s="42">
        <f>E456*F456</f>
        <v>0</v>
      </c>
      <c r="H456" s="43">
        <v>0</v>
      </c>
      <c r="I456" s="42">
        <f>E456*H456</f>
        <v>0</v>
      </c>
      <c r="J456" s="40">
        <v>1.5043200000000001E-4</v>
      </c>
      <c r="K456" s="44">
        <f>E456*J456</f>
        <v>1.5043200000000001E-4</v>
      </c>
    </row>
    <row r="457" spans="1:11" s="1" customFormat="1" ht="9.6">
      <c r="A457" s="35"/>
      <c r="B457" s="124" t="s">
        <v>570</v>
      </c>
      <c r="C457" s="38">
        <v>1</v>
      </c>
      <c r="D457" s="126" t="s">
        <v>574</v>
      </c>
      <c r="E457" s="136">
        <v>1</v>
      </c>
      <c r="F457" s="41"/>
      <c r="G457" s="42"/>
      <c r="H457" s="43"/>
      <c r="I457" s="42"/>
      <c r="J457" s="40"/>
      <c r="K457" s="44"/>
    </row>
    <row r="458" spans="1:11" s="1" customFormat="1" ht="9.6">
      <c r="A458" s="62">
        <f>A456+1</f>
        <v>200</v>
      </c>
      <c r="B458" s="63" t="s">
        <v>436</v>
      </c>
      <c r="C458" s="64" t="s">
        <v>437</v>
      </c>
      <c r="D458" s="65" t="s">
        <v>34</v>
      </c>
      <c r="E458" s="138">
        <v>1</v>
      </c>
      <c r="F458" s="66">
        <v>0</v>
      </c>
      <c r="G458" s="67">
        <f>E458*F458</f>
        <v>0</v>
      </c>
      <c r="H458" s="68">
        <v>0</v>
      </c>
      <c r="I458" s="67">
        <f>E458*H458</f>
        <v>0</v>
      </c>
      <c r="J458" s="69">
        <v>3.3E-4</v>
      </c>
      <c r="K458" s="70">
        <f>E458*J458</f>
        <v>3.3E-4</v>
      </c>
    </row>
    <row r="459" spans="1:11" s="1" customFormat="1" ht="9.6">
      <c r="A459" s="62"/>
      <c r="B459" s="124" t="s">
        <v>570</v>
      </c>
      <c r="C459" s="38">
        <v>1</v>
      </c>
      <c r="D459" s="126" t="s">
        <v>574</v>
      </c>
      <c r="E459" s="136">
        <v>1</v>
      </c>
      <c r="F459" s="66"/>
      <c r="G459" s="67"/>
      <c r="H459" s="68"/>
      <c r="I459" s="67"/>
      <c r="J459" s="69"/>
      <c r="K459" s="70"/>
    </row>
    <row r="460" spans="1:11" s="1" customFormat="1" ht="9.6">
      <c r="A460" s="35">
        <f>A458+1</f>
        <v>201</v>
      </c>
      <c r="B460" s="37" t="s">
        <v>438</v>
      </c>
      <c r="C460" s="38" t="s">
        <v>439</v>
      </c>
      <c r="D460" s="39" t="s">
        <v>34</v>
      </c>
      <c r="E460" s="135">
        <v>1</v>
      </c>
      <c r="F460" s="41">
        <v>0</v>
      </c>
      <c r="G460" s="42">
        <f>E460*F460</f>
        <v>0</v>
      </c>
      <c r="H460" s="43">
        <v>0</v>
      </c>
      <c r="I460" s="42">
        <f>E460*H460</f>
        <v>0</v>
      </c>
      <c r="J460" s="40">
        <v>1.29312E-4</v>
      </c>
      <c r="K460" s="44">
        <f>E460*J460</f>
        <v>1.29312E-4</v>
      </c>
    </row>
    <row r="461" spans="1:11" s="1" customFormat="1" ht="9.6">
      <c r="A461" s="35"/>
      <c r="B461" s="124" t="s">
        <v>570</v>
      </c>
      <c r="C461" s="38">
        <v>1</v>
      </c>
      <c r="D461" s="126" t="s">
        <v>574</v>
      </c>
      <c r="E461" s="136">
        <v>1</v>
      </c>
      <c r="F461" s="41"/>
      <c r="G461" s="42"/>
      <c r="H461" s="43"/>
      <c r="I461" s="42"/>
      <c r="J461" s="40"/>
      <c r="K461" s="44"/>
    </row>
    <row r="462" spans="1:11" s="1" customFormat="1" ht="9.6">
      <c r="A462" s="62">
        <f>A460+1</f>
        <v>202</v>
      </c>
      <c r="B462" s="63" t="s">
        <v>440</v>
      </c>
      <c r="C462" s="64" t="s">
        <v>441</v>
      </c>
      <c r="D462" s="65" t="s">
        <v>34</v>
      </c>
      <c r="E462" s="138">
        <v>1</v>
      </c>
      <c r="F462" s="66">
        <v>0</v>
      </c>
      <c r="G462" s="67">
        <f>E462*F462</f>
        <v>0</v>
      </c>
      <c r="H462" s="68">
        <v>0</v>
      </c>
      <c r="I462" s="67">
        <f>E462*H462</f>
        <v>0</v>
      </c>
      <c r="J462" s="69">
        <v>5.5999999999999995E-4</v>
      </c>
      <c r="K462" s="70">
        <f>E462*J462</f>
        <v>5.5999999999999995E-4</v>
      </c>
    </row>
    <row r="463" spans="1:11" s="1" customFormat="1" ht="9.6">
      <c r="A463" s="62"/>
      <c r="B463" s="124" t="s">
        <v>570</v>
      </c>
      <c r="C463" s="38">
        <v>1</v>
      </c>
      <c r="D463" s="126" t="s">
        <v>574</v>
      </c>
      <c r="E463" s="136">
        <v>1</v>
      </c>
      <c r="F463" s="66"/>
      <c r="G463" s="67"/>
      <c r="H463" s="68"/>
      <c r="I463" s="67"/>
      <c r="J463" s="69"/>
      <c r="K463" s="70"/>
    </row>
    <row r="464" spans="1:11" s="1" customFormat="1" ht="9.6">
      <c r="A464" s="35">
        <f>A462+1</f>
        <v>203</v>
      </c>
      <c r="B464" s="37" t="s">
        <v>442</v>
      </c>
      <c r="C464" s="38" t="s">
        <v>443</v>
      </c>
      <c r="D464" s="39" t="s">
        <v>96</v>
      </c>
      <c r="E464" s="36">
        <v>0.13500000000000001</v>
      </c>
      <c r="F464" s="41">
        <v>0</v>
      </c>
      <c r="G464" s="42">
        <f>E464*F464</f>
        <v>0</v>
      </c>
      <c r="H464" s="43">
        <v>0</v>
      </c>
      <c r="I464" s="42">
        <f>E464*H464</f>
        <v>0</v>
      </c>
      <c r="J464" s="40">
        <v>0</v>
      </c>
      <c r="K464" s="44">
        <f>E464*J464</f>
        <v>0</v>
      </c>
    </row>
    <row r="465" spans="1:11" s="1" customFormat="1" ht="9.6">
      <c r="A465" s="35"/>
      <c r="B465" s="124" t="s">
        <v>570</v>
      </c>
      <c r="C465" s="133">
        <f>K466</f>
        <v>0.134519893</v>
      </c>
      <c r="D465" s="126" t="s">
        <v>585</v>
      </c>
      <c r="E465" s="127">
        <v>0.13500000000000001</v>
      </c>
      <c r="F465" s="41"/>
      <c r="G465" s="42"/>
      <c r="H465" s="43"/>
      <c r="I465" s="122"/>
      <c r="J465" s="40"/>
      <c r="K465" s="44"/>
    </row>
    <row r="466" spans="1:11" s="18" customFormat="1" ht="10.8" thickBot="1">
      <c r="A466" s="45"/>
      <c r="B466" s="47">
        <v>725</v>
      </c>
      <c r="C466" s="48" t="s">
        <v>444</v>
      </c>
      <c r="D466" s="46"/>
      <c r="E466" s="46"/>
      <c r="F466" s="49"/>
      <c r="G466" s="51">
        <f>SUM(G378:G464)</f>
        <v>0</v>
      </c>
      <c r="H466" s="50"/>
      <c r="I466" s="71">
        <f>SUM(I378:I464)</f>
        <v>0</v>
      </c>
      <c r="J466" s="50"/>
      <c r="K466" s="52">
        <f>SUM(K378:K464)</f>
        <v>0.134519893</v>
      </c>
    </row>
    <row r="467" spans="1:11" ht="13.8" thickBo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</row>
    <row r="468" spans="1:11" s="1" customFormat="1" ht="9.75" customHeight="1">
      <c r="A468" s="5" t="s">
        <v>2</v>
      </c>
      <c r="B468" s="335" t="s">
        <v>6</v>
      </c>
      <c r="C468" s="335" t="s">
        <v>8</v>
      </c>
      <c r="D468" s="335" t="s">
        <v>10</v>
      </c>
      <c r="E468" s="335" t="s">
        <v>12</v>
      </c>
      <c r="F468" s="339" t="s">
        <v>14</v>
      </c>
      <c r="G468" s="228"/>
      <c r="H468" s="228"/>
      <c r="I468" s="228"/>
      <c r="J468" s="335" t="s">
        <v>23</v>
      </c>
      <c r="K468" s="248"/>
    </row>
    <row r="469" spans="1:11" s="1" customFormat="1" ht="9.75" customHeight="1">
      <c r="A469" s="6" t="s">
        <v>3</v>
      </c>
      <c r="B469" s="206"/>
      <c r="C469" s="206"/>
      <c r="D469" s="206"/>
      <c r="E469" s="206"/>
      <c r="F469" s="340" t="s">
        <v>15</v>
      </c>
      <c r="G469" s="201"/>
      <c r="H469" s="341" t="s">
        <v>20</v>
      </c>
      <c r="I469" s="201"/>
      <c r="J469" s="206"/>
      <c r="K469" s="336"/>
    </row>
    <row r="470" spans="1:11" s="1" customFormat="1" ht="9.75" customHeight="1">
      <c r="A470" s="6" t="s">
        <v>4</v>
      </c>
      <c r="B470" s="206"/>
      <c r="C470" s="206"/>
      <c r="D470" s="206"/>
      <c r="E470" s="206"/>
      <c r="F470" s="9" t="s">
        <v>16</v>
      </c>
      <c r="G470" s="11" t="s">
        <v>18</v>
      </c>
      <c r="H470" s="13" t="s">
        <v>16</v>
      </c>
      <c r="I470" s="11" t="s">
        <v>18</v>
      </c>
      <c r="J470" s="13" t="s">
        <v>16</v>
      </c>
      <c r="K470" s="15" t="s">
        <v>18</v>
      </c>
    </row>
    <row r="471" spans="1:11" s="1" customFormat="1" ht="9.75" customHeight="1" thickBot="1">
      <c r="A471" s="7" t="s">
        <v>5</v>
      </c>
      <c r="B471" s="8" t="s">
        <v>7</v>
      </c>
      <c r="C471" s="8" t="s">
        <v>9</v>
      </c>
      <c r="D471" s="8" t="s">
        <v>11</v>
      </c>
      <c r="E471" s="8" t="s">
        <v>13</v>
      </c>
      <c r="F471" s="10" t="s">
        <v>17</v>
      </c>
      <c r="G471" s="12" t="s">
        <v>19</v>
      </c>
      <c r="H471" s="14" t="s">
        <v>21</v>
      </c>
      <c r="I471" s="12" t="s">
        <v>22</v>
      </c>
      <c r="J471" s="14" t="s">
        <v>24</v>
      </c>
      <c r="K471" s="16" t="s">
        <v>25</v>
      </c>
    </row>
    <row r="472" spans="1:11" s="18" customFormat="1" ht="10.199999999999999">
      <c r="A472" s="20"/>
      <c r="B472" s="19"/>
      <c r="C472" s="21" t="s">
        <v>445</v>
      </c>
      <c r="D472" s="19"/>
      <c r="E472" s="19"/>
      <c r="F472" s="22"/>
      <c r="G472" s="23"/>
      <c r="H472" s="24"/>
      <c r="J472" s="24"/>
      <c r="K472" s="25"/>
    </row>
    <row r="473" spans="1:11" s="1" customFormat="1" ht="10.199999999999999">
      <c r="A473" s="139"/>
      <c r="B473" s="140" t="s">
        <v>446</v>
      </c>
      <c r="C473" s="141" t="s">
        <v>447</v>
      </c>
      <c r="D473" s="142"/>
      <c r="E473" s="142"/>
      <c r="F473" s="143"/>
      <c r="G473" s="144"/>
      <c r="H473" s="145"/>
      <c r="I473" s="146"/>
      <c r="J473" s="145"/>
      <c r="K473" s="147"/>
    </row>
    <row r="474" spans="1:11" s="1" customFormat="1" ht="9.6">
      <c r="A474" s="35">
        <f>A464+1</f>
        <v>204</v>
      </c>
      <c r="B474" s="149"/>
      <c r="C474" s="150" t="s">
        <v>643</v>
      </c>
      <c r="D474" s="151"/>
      <c r="E474" s="152"/>
      <c r="F474" s="153"/>
      <c r="G474" s="154"/>
      <c r="H474" s="155"/>
      <c r="I474" s="154"/>
      <c r="J474" s="156"/>
      <c r="K474" s="157"/>
    </row>
    <row r="475" spans="1:11" s="1" customFormat="1" ht="9.6">
      <c r="A475" s="148">
        <f t="shared" ref="A475:A532" si="0">A474+1</f>
        <v>205</v>
      </c>
      <c r="B475" s="149">
        <v>35711047</v>
      </c>
      <c r="C475" s="158" t="s">
        <v>644</v>
      </c>
      <c r="D475" s="151" t="s">
        <v>574</v>
      </c>
      <c r="E475" s="152">
        <v>1</v>
      </c>
      <c r="F475" s="153">
        <v>0</v>
      </c>
      <c r="G475" s="154">
        <f t="shared" ref="G475:G481" si="1">E475*F475</f>
        <v>0</v>
      </c>
      <c r="H475" s="155">
        <v>0</v>
      </c>
      <c r="I475" s="154">
        <f t="shared" ref="I475:I481" si="2">E475*H475</f>
        <v>0</v>
      </c>
      <c r="J475" s="156"/>
      <c r="K475" s="157"/>
    </row>
    <row r="476" spans="1:11" s="1" customFormat="1" ht="9.6">
      <c r="A476" s="148">
        <f t="shared" si="0"/>
        <v>206</v>
      </c>
      <c r="B476" s="149" t="s">
        <v>645</v>
      </c>
      <c r="C476" s="158" t="s">
        <v>646</v>
      </c>
      <c r="D476" s="151" t="s">
        <v>574</v>
      </c>
      <c r="E476" s="152">
        <v>1</v>
      </c>
      <c r="F476" s="153">
        <v>0</v>
      </c>
      <c r="G476" s="154">
        <f t="shared" si="1"/>
        <v>0</v>
      </c>
      <c r="H476" s="155">
        <v>0</v>
      </c>
      <c r="I476" s="154">
        <f t="shared" si="2"/>
        <v>0</v>
      </c>
      <c r="J476" s="156"/>
      <c r="K476" s="157"/>
    </row>
    <row r="477" spans="1:11" s="1" customFormat="1" ht="9.6">
      <c r="A477" s="148">
        <f t="shared" si="0"/>
        <v>207</v>
      </c>
      <c r="B477" s="149" t="s">
        <v>645</v>
      </c>
      <c r="C477" s="158" t="s">
        <v>647</v>
      </c>
      <c r="D477" s="151" t="s">
        <v>574</v>
      </c>
      <c r="E477" s="152">
        <v>1</v>
      </c>
      <c r="F477" s="153">
        <v>0</v>
      </c>
      <c r="G477" s="154">
        <f t="shared" si="1"/>
        <v>0</v>
      </c>
      <c r="H477" s="155">
        <v>0</v>
      </c>
      <c r="I477" s="154">
        <f t="shared" si="2"/>
        <v>0</v>
      </c>
      <c r="J477" s="156"/>
      <c r="K477" s="157"/>
    </row>
    <row r="478" spans="1:11" s="1" customFormat="1" ht="9.6">
      <c r="A478" s="148">
        <f t="shared" si="0"/>
        <v>208</v>
      </c>
      <c r="B478" s="149">
        <v>35829020</v>
      </c>
      <c r="C478" s="158" t="s">
        <v>648</v>
      </c>
      <c r="D478" s="151" t="s">
        <v>574</v>
      </c>
      <c r="E478" s="152">
        <v>2</v>
      </c>
      <c r="F478" s="153">
        <v>0</v>
      </c>
      <c r="G478" s="154">
        <f t="shared" si="1"/>
        <v>0</v>
      </c>
      <c r="H478" s="155">
        <v>0</v>
      </c>
      <c r="I478" s="154">
        <f t="shared" si="2"/>
        <v>0</v>
      </c>
      <c r="J478" s="156"/>
      <c r="K478" s="157"/>
    </row>
    <row r="479" spans="1:11" s="1" customFormat="1" ht="9.6">
      <c r="A479" s="148">
        <f t="shared" si="0"/>
        <v>209</v>
      </c>
      <c r="B479" s="149">
        <v>35829022</v>
      </c>
      <c r="C479" s="158" t="s">
        <v>649</v>
      </c>
      <c r="D479" s="151" t="s">
        <v>574</v>
      </c>
      <c r="E479" s="152">
        <v>1</v>
      </c>
      <c r="F479" s="153">
        <v>0</v>
      </c>
      <c r="G479" s="154">
        <f t="shared" si="1"/>
        <v>0</v>
      </c>
      <c r="H479" s="155">
        <v>0</v>
      </c>
      <c r="I479" s="154">
        <f t="shared" si="2"/>
        <v>0</v>
      </c>
      <c r="J479" s="156"/>
      <c r="K479" s="157"/>
    </row>
    <row r="480" spans="1:11" s="1" customFormat="1" ht="9.6">
      <c r="A480" s="148">
        <f t="shared" si="0"/>
        <v>210</v>
      </c>
      <c r="B480" s="149" t="s">
        <v>645</v>
      </c>
      <c r="C480" s="158" t="s">
        <v>650</v>
      </c>
      <c r="D480" s="151" t="s">
        <v>574</v>
      </c>
      <c r="E480" s="152">
        <v>1</v>
      </c>
      <c r="F480" s="153">
        <v>0</v>
      </c>
      <c r="G480" s="154">
        <f t="shared" si="1"/>
        <v>0</v>
      </c>
      <c r="H480" s="155">
        <v>0</v>
      </c>
      <c r="I480" s="154">
        <f t="shared" si="2"/>
        <v>0</v>
      </c>
      <c r="J480" s="156"/>
      <c r="K480" s="157"/>
    </row>
    <row r="481" spans="1:11" s="1" customFormat="1" ht="9.6">
      <c r="A481" s="148">
        <f t="shared" si="0"/>
        <v>211</v>
      </c>
      <c r="B481" s="149">
        <v>35822111</v>
      </c>
      <c r="C481" s="158" t="s">
        <v>651</v>
      </c>
      <c r="D481" s="151" t="s">
        <v>574</v>
      </c>
      <c r="E481" s="152">
        <v>7</v>
      </c>
      <c r="F481" s="153">
        <v>0</v>
      </c>
      <c r="G481" s="154">
        <f t="shared" si="1"/>
        <v>0</v>
      </c>
      <c r="H481" s="155">
        <v>0</v>
      </c>
      <c r="I481" s="154">
        <f t="shared" si="2"/>
        <v>0</v>
      </c>
      <c r="J481" s="156"/>
      <c r="K481" s="157"/>
    </row>
    <row r="482" spans="1:11" s="1" customFormat="1" ht="9.6">
      <c r="A482" s="148">
        <f t="shared" si="0"/>
        <v>212</v>
      </c>
      <c r="B482" s="149"/>
      <c r="C482" s="158"/>
      <c r="D482" s="151"/>
      <c r="E482" s="152"/>
      <c r="F482" s="153"/>
      <c r="G482" s="154"/>
      <c r="H482" s="155"/>
      <c r="I482" s="154"/>
      <c r="J482" s="156"/>
      <c r="K482" s="157"/>
    </row>
    <row r="483" spans="1:11" s="1" customFormat="1" ht="9.6">
      <c r="A483" s="148">
        <f t="shared" si="0"/>
        <v>213</v>
      </c>
      <c r="B483" s="149"/>
      <c r="C483" s="150" t="s">
        <v>652</v>
      </c>
      <c r="D483" s="151"/>
      <c r="E483" s="152"/>
      <c r="F483" s="153"/>
      <c r="G483" s="159">
        <f>SUM(G475:G482)</f>
        <v>0</v>
      </c>
      <c r="H483" s="155"/>
      <c r="I483" s="159">
        <f>SUBTOTAL(9,I473:I480)</f>
        <v>0</v>
      </c>
      <c r="J483" s="156"/>
      <c r="K483" s="157"/>
    </row>
    <row r="484" spans="1:11" s="1" customFormat="1" ht="9.6">
      <c r="A484" s="148">
        <f t="shared" si="0"/>
        <v>214</v>
      </c>
      <c r="B484" s="149"/>
      <c r="C484" s="158" t="s">
        <v>653</v>
      </c>
      <c r="D484" s="151"/>
      <c r="E484" s="152"/>
      <c r="F484" s="153"/>
      <c r="G484" s="154">
        <f>G483*0.03</f>
        <v>0</v>
      </c>
      <c r="H484" s="155">
        <v>0</v>
      </c>
      <c r="I484" s="154">
        <f>E484*H484</f>
        <v>0</v>
      </c>
      <c r="J484" s="156"/>
      <c r="K484" s="157"/>
    </row>
    <row r="485" spans="1:11" s="1" customFormat="1" ht="9.6">
      <c r="A485" s="148">
        <f t="shared" si="0"/>
        <v>215</v>
      </c>
      <c r="B485" s="149"/>
      <c r="C485" s="150"/>
      <c r="D485" s="151"/>
      <c r="E485" s="152"/>
      <c r="F485" s="153"/>
      <c r="G485" s="159"/>
      <c r="H485" s="155"/>
      <c r="I485" s="159"/>
      <c r="J485" s="156"/>
      <c r="K485" s="157"/>
    </row>
    <row r="486" spans="1:11" s="1" customFormat="1" ht="9.6">
      <c r="A486" s="148">
        <f t="shared" si="0"/>
        <v>216</v>
      </c>
      <c r="B486" s="149" t="s">
        <v>654</v>
      </c>
      <c r="C486" s="150" t="s">
        <v>655</v>
      </c>
      <c r="D486" s="151"/>
      <c r="E486" s="152"/>
      <c r="F486" s="153"/>
      <c r="G486" s="159">
        <f>G483+G484</f>
        <v>0</v>
      </c>
      <c r="H486" s="155"/>
      <c r="I486" s="159">
        <f>I483+I484</f>
        <v>0</v>
      </c>
      <c r="J486" s="156"/>
      <c r="K486" s="157"/>
    </row>
    <row r="487" spans="1:11" s="1" customFormat="1" ht="9.6">
      <c r="A487" s="148">
        <f t="shared" si="0"/>
        <v>217</v>
      </c>
      <c r="B487" s="149"/>
      <c r="C487" s="158"/>
      <c r="D487" s="151"/>
      <c r="E487" s="152"/>
      <c r="F487" s="153"/>
      <c r="G487" s="154"/>
      <c r="H487" s="155"/>
      <c r="I487" s="154"/>
      <c r="J487" s="156"/>
      <c r="K487" s="157"/>
    </row>
    <row r="488" spans="1:11" s="1" customFormat="1" ht="9.6">
      <c r="A488" s="148">
        <f t="shared" si="0"/>
        <v>218</v>
      </c>
      <c r="B488" s="149"/>
      <c r="C488" s="150" t="s">
        <v>656</v>
      </c>
      <c r="D488" s="151"/>
      <c r="E488" s="152"/>
      <c r="F488" s="153"/>
      <c r="G488" s="154"/>
      <c r="H488" s="155"/>
      <c r="I488" s="154"/>
      <c r="J488" s="156"/>
      <c r="K488" s="157"/>
    </row>
    <row r="489" spans="1:11" s="18" customFormat="1" ht="10.199999999999999">
      <c r="A489" s="148">
        <f t="shared" si="0"/>
        <v>219</v>
      </c>
      <c r="B489" s="149">
        <v>741310561</v>
      </c>
      <c r="C489" s="158" t="s">
        <v>657</v>
      </c>
      <c r="D489" s="151"/>
      <c r="E489" s="152">
        <v>1</v>
      </c>
      <c r="F489" s="153">
        <v>0</v>
      </c>
      <c r="G489" s="154">
        <f>E489*F489</f>
        <v>0</v>
      </c>
      <c r="H489" s="155">
        <v>0</v>
      </c>
      <c r="I489" s="154">
        <f>E489*H489</f>
        <v>0</v>
      </c>
      <c r="J489" s="156"/>
      <c r="K489" s="157"/>
    </row>
    <row r="490" spans="1:11">
      <c r="A490" s="148">
        <f t="shared" si="0"/>
        <v>220</v>
      </c>
      <c r="B490" s="149">
        <v>741322122</v>
      </c>
      <c r="C490" s="158" t="s">
        <v>658</v>
      </c>
      <c r="D490" s="151"/>
      <c r="E490" s="152">
        <v>1</v>
      </c>
      <c r="F490" s="153">
        <v>0</v>
      </c>
      <c r="G490" s="154">
        <f>E490*F490</f>
        <v>0</v>
      </c>
      <c r="H490" s="155">
        <v>0</v>
      </c>
      <c r="I490" s="154">
        <f>E490*H490</f>
        <v>0</v>
      </c>
      <c r="J490" s="156"/>
      <c r="K490" s="157"/>
    </row>
    <row r="491" spans="1:11" s="18" customFormat="1" ht="10.199999999999999">
      <c r="A491" s="148">
        <f t="shared" si="0"/>
        <v>221</v>
      </c>
      <c r="B491" s="149">
        <v>741321001</v>
      </c>
      <c r="C491" s="158" t="s">
        <v>659</v>
      </c>
      <c r="D491" s="151"/>
      <c r="E491" s="152">
        <v>3</v>
      </c>
      <c r="F491" s="153">
        <v>0</v>
      </c>
      <c r="G491" s="154">
        <f>E491*F491</f>
        <v>0</v>
      </c>
      <c r="H491" s="155">
        <v>0</v>
      </c>
      <c r="I491" s="154">
        <f>E491*H491</f>
        <v>0</v>
      </c>
      <c r="J491" s="156"/>
      <c r="K491" s="157"/>
    </row>
    <row r="492" spans="1:11">
      <c r="A492" s="148">
        <f t="shared" si="0"/>
        <v>222</v>
      </c>
      <c r="B492" s="149">
        <v>741320141</v>
      </c>
      <c r="C492" s="158" t="s">
        <v>660</v>
      </c>
      <c r="D492" s="151"/>
      <c r="E492" s="152">
        <v>1</v>
      </c>
      <c r="F492" s="153">
        <v>0</v>
      </c>
      <c r="G492" s="154">
        <f>E492*F492</f>
        <v>0</v>
      </c>
      <c r="H492" s="155">
        <v>0</v>
      </c>
      <c r="I492" s="154">
        <f>E492*H492</f>
        <v>0</v>
      </c>
      <c r="J492" s="156"/>
      <c r="K492" s="157"/>
    </row>
    <row r="493" spans="1:11">
      <c r="A493" s="148">
        <f t="shared" si="0"/>
        <v>223</v>
      </c>
      <c r="B493" s="149">
        <v>741320101</v>
      </c>
      <c r="C493" s="158" t="s">
        <v>661</v>
      </c>
      <c r="D493" s="151"/>
      <c r="E493" s="152">
        <v>7</v>
      </c>
      <c r="F493" s="153">
        <v>0</v>
      </c>
      <c r="G493" s="154">
        <f>E493*F493</f>
        <v>0</v>
      </c>
      <c r="H493" s="155">
        <v>0</v>
      </c>
      <c r="I493" s="154">
        <f>E493*H493</f>
        <v>0</v>
      </c>
      <c r="J493" s="156"/>
      <c r="K493" s="157"/>
    </row>
    <row r="494" spans="1:11">
      <c r="A494" s="148">
        <f t="shared" si="0"/>
        <v>224</v>
      </c>
      <c r="B494" s="149"/>
      <c r="C494" s="158"/>
      <c r="D494" s="151"/>
      <c r="E494" s="152"/>
      <c r="F494" s="153"/>
      <c r="G494" s="154"/>
      <c r="H494" s="155"/>
      <c r="I494" s="154"/>
      <c r="J494" s="156"/>
      <c r="K494" s="157"/>
    </row>
    <row r="495" spans="1:11">
      <c r="A495" s="148">
        <f t="shared" si="0"/>
        <v>225</v>
      </c>
      <c r="B495" s="149"/>
      <c r="C495" s="150" t="s">
        <v>662</v>
      </c>
      <c r="D495" s="151"/>
      <c r="E495" s="152"/>
      <c r="F495" s="153"/>
      <c r="G495" s="159">
        <f>SUBTOTAL(9,G489:G494)</f>
        <v>0</v>
      </c>
      <c r="H495" s="155"/>
      <c r="I495" s="159">
        <f>SUM(I489:I494)</f>
        <v>0</v>
      </c>
      <c r="J495" s="156"/>
      <c r="K495" s="157"/>
    </row>
    <row r="496" spans="1:11">
      <c r="A496" s="148">
        <f t="shared" si="0"/>
        <v>226</v>
      </c>
      <c r="B496" s="149"/>
      <c r="C496" s="158"/>
      <c r="D496" s="151"/>
      <c r="E496" s="152"/>
      <c r="F496" s="153"/>
      <c r="G496" s="154"/>
      <c r="H496" s="155"/>
      <c r="I496" s="154"/>
      <c r="J496" s="156"/>
      <c r="K496" s="157"/>
    </row>
    <row r="497" spans="1:11">
      <c r="A497" s="148">
        <f t="shared" si="0"/>
        <v>227</v>
      </c>
      <c r="B497" s="149">
        <v>580101002</v>
      </c>
      <c r="C497" s="158" t="s">
        <v>663</v>
      </c>
      <c r="D497" s="151"/>
      <c r="E497" s="152">
        <v>1</v>
      </c>
      <c r="F497" s="153">
        <v>0</v>
      </c>
      <c r="G497" s="154">
        <f>E497*F497</f>
        <v>0</v>
      </c>
      <c r="H497" s="155">
        <v>0</v>
      </c>
      <c r="I497" s="154">
        <f>E497*H497</f>
        <v>0</v>
      </c>
      <c r="J497" s="156"/>
      <c r="K497" s="157"/>
    </row>
    <row r="498" spans="1:11">
      <c r="A498" s="148">
        <f t="shared" si="0"/>
        <v>228</v>
      </c>
      <c r="B498" s="149"/>
      <c r="C498" s="150"/>
      <c r="D498" s="151"/>
      <c r="E498" s="152"/>
      <c r="F498" s="153"/>
      <c r="G498" s="159"/>
      <c r="H498" s="155"/>
      <c r="I498" s="159"/>
      <c r="J498" s="156"/>
      <c r="K498" s="157"/>
    </row>
    <row r="499" spans="1:11">
      <c r="A499" s="148">
        <f t="shared" si="0"/>
        <v>229</v>
      </c>
      <c r="B499" s="149" t="s">
        <v>664</v>
      </c>
      <c r="C499" s="158" t="s">
        <v>665</v>
      </c>
      <c r="D499" s="151"/>
      <c r="E499" s="152">
        <v>1</v>
      </c>
      <c r="F499" s="153">
        <v>0</v>
      </c>
      <c r="G499" s="154">
        <f>E499*F499</f>
        <v>0</v>
      </c>
      <c r="H499" s="155">
        <f>(G486+I495)*0.03</f>
        <v>0</v>
      </c>
      <c r="I499" s="154">
        <f>E499*H499</f>
        <v>0</v>
      </c>
      <c r="J499" s="156"/>
      <c r="K499" s="157"/>
    </row>
    <row r="500" spans="1:11">
      <c r="A500" s="148">
        <f t="shared" si="0"/>
        <v>230</v>
      </c>
      <c r="B500" s="149"/>
      <c r="C500" s="158"/>
      <c r="D500" s="151"/>
      <c r="E500" s="152"/>
      <c r="F500" s="153"/>
      <c r="G500" s="154"/>
      <c r="H500" s="155"/>
      <c r="I500" s="154"/>
      <c r="J500" s="156"/>
      <c r="K500" s="157"/>
    </row>
    <row r="501" spans="1:11">
      <c r="A501" s="148">
        <f t="shared" si="0"/>
        <v>231</v>
      </c>
      <c r="B501" s="149" t="s">
        <v>654</v>
      </c>
      <c r="C501" s="150" t="s">
        <v>666</v>
      </c>
      <c r="D501" s="176"/>
      <c r="E501" s="152"/>
      <c r="F501" s="153"/>
      <c r="G501" s="154"/>
      <c r="H501" s="155"/>
      <c r="I501" s="159">
        <f>SUM(I495:I500)</f>
        <v>0</v>
      </c>
      <c r="J501" s="156"/>
      <c r="K501" s="157"/>
    </row>
    <row r="502" spans="1:11">
      <c r="A502" s="148">
        <f t="shared" si="0"/>
        <v>232</v>
      </c>
      <c r="B502" s="149"/>
      <c r="C502" s="150"/>
      <c r="D502" s="176"/>
      <c r="E502" s="152"/>
      <c r="F502" s="153"/>
      <c r="G502" s="154"/>
      <c r="H502" s="155"/>
      <c r="I502" s="154"/>
      <c r="J502" s="156"/>
      <c r="K502" s="157"/>
    </row>
    <row r="503" spans="1:11">
      <c r="A503" s="148">
        <f t="shared" si="0"/>
        <v>233</v>
      </c>
      <c r="B503" s="165"/>
      <c r="C503" s="150" t="s">
        <v>809</v>
      </c>
      <c r="D503" s="176"/>
      <c r="E503" s="152"/>
      <c r="F503" s="153"/>
      <c r="G503" s="154"/>
      <c r="H503" s="155"/>
      <c r="I503" s="159">
        <f>(G486+I501)</f>
        <v>0</v>
      </c>
      <c r="J503" s="166"/>
      <c r="K503" s="167"/>
    </row>
    <row r="504" spans="1:11">
      <c r="A504" s="148">
        <f t="shared" si="0"/>
        <v>234</v>
      </c>
      <c r="B504" s="149"/>
      <c r="C504" s="158"/>
      <c r="D504" s="151"/>
      <c r="E504" s="152"/>
      <c r="F504" s="153"/>
      <c r="G504" s="154"/>
      <c r="H504" s="155"/>
      <c r="I504" s="154"/>
      <c r="J504" s="156"/>
      <c r="K504" s="157"/>
    </row>
    <row r="505" spans="1:11">
      <c r="A505" s="148">
        <f t="shared" si="0"/>
        <v>235</v>
      </c>
      <c r="B505" s="149"/>
      <c r="C505" s="158" t="s">
        <v>667</v>
      </c>
      <c r="D505" s="151"/>
      <c r="E505" s="152"/>
      <c r="F505" s="153"/>
      <c r="G505" s="154"/>
      <c r="H505" s="155"/>
      <c r="I505" s="154"/>
      <c r="J505" s="156"/>
      <c r="K505" s="157"/>
    </row>
    <row r="506" spans="1:11">
      <c r="A506" s="148">
        <f t="shared" si="0"/>
        <v>236</v>
      </c>
      <c r="B506" s="149"/>
      <c r="C506" s="158"/>
      <c r="D506" s="151"/>
      <c r="E506" s="152"/>
      <c r="F506" s="153"/>
      <c r="G506" s="154"/>
      <c r="H506" s="155"/>
      <c r="I506" s="154"/>
      <c r="J506" s="156"/>
      <c r="K506" s="157"/>
    </row>
    <row r="507" spans="1:11">
      <c r="A507" s="148">
        <f t="shared" si="0"/>
        <v>237</v>
      </c>
      <c r="B507" s="149">
        <v>34111030</v>
      </c>
      <c r="C507" s="158" t="s">
        <v>668</v>
      </c>
      <c r="D507" s="151" t="s">
        <v>577</v>
      </c>
      <c r="E507" s="152">
        <v>72</v>
      </c>
      <c r="F507" s="153">
        <v>0</v>
      </c>
      <c r="G507" s="154">
        <f t="shared" ref="G507:G535" si="3">E507*F507</f>
        <v>0</v>
      </c>
      <c r="H507" s="155">
        <v>0</v>
      </c>
      <c r="I507" s="154">
        <f t="shared" ref="I507:I512" si="4">E507*H507</f>
        <v>0</v>
      </c>
      <c r="J507" s="156"/>
      <c r="K507" s="157"/>
    </row>
    <row r="508" spans="1:11">
      <c r="A508" s="148">
        <f t="shared" si="0"/>
        <v>238</v>
      </c>
      <c r="B508" s="168">
        <v>34111030</v>
      </c>
      <c r="C508" s="169" t="s">
        <v>669</v>
      </c>
      <c r="D508" s="170" t="s">
        <v>577</v>
      </c>
      <c r="E508" s="152">
        <v>48</v>
      </c>
      <c r="F508" s="171">
        <v>0</v>
      </c>
      <c r="G508" s="172">
        <f t="shared" si="3"/>
        <v>0</v>
      </c>
      <c r="H508" s="173">
        <v>0</v>
      </c>
      <c r="I508" s="172">
        <f t="shared" si="4"/>
        <v>0</v>
      </c>
      <c r="J508" s="174"/>
      <c r="K508" s="175"/>
    </row>
    <row r="509" spans="1:11">
      <c r="A509" s="148">
        <f t="shared" si="0"/>
        <v>239</v>
      </c>
      <c r="B509" s="168">
        <v>34101036</v>
      </c>
      <c r="C509" s="169" t="s">
        <v>670</v>
      </c>
      <c r="D509" s="170" t="s">
        <v>577</v>
      </c>
      <c r="E509" s="152">
        <v>140</v>
      </c>
      <c r="F509" s="171">
        <v>0</v>
      </c>
      <c r="G509" s="172">
        <f t="shared" si="3"/>
        <v>0</v>
      </c>
      <c r="H509" s="173">
        <v>0</v>
      </c>
      <c r="I509" s="172">
        <f t="shared" si="4"/>
        <v>0</v>
      </c>
      <c r="J509" s="156"/>
      <c r="K509" s="157"/>
    </row>
    <row r="510" spans="1:11">
      <c r="A510" s="148">
        <f t="shared" si="0"/>
        <v>240</v>
      </c>
      <c r="B510" s="168">
        <v>34111090</v>
      </c>
      <c r="C510" s="169" t="s">
        <v>671</v>
      </c>
      <c r="D510" s="170" t="s">
        <v>577</v>
      </c>
      <c r="E510" s="152">
        <v>4</v>
      </c>
      <c r="F510" s="171">
        <v>0</v>
      </c>
      <c r="G510" s="172">
        <f t="shared" si="3"/>
        <v>0</v>
      </c>
      <c r="H510" s="173">
        <v>0</v>
      </c>
      <c r="I510" s="172">
        <f t="shared" si="4"/>
        <v>0</v>
      </c>
      <c r="J510" s="156"/>
      <c r="K510" s="157"/>
    </row>
    <row r="511" spans="1:11">
      <c r="A511" s="148">
        <f t="shared" si="0"/>
        <v>241</v>
      </c>
      <c r="B511" s="168">
        <v>34111100</v>
      </c>
      <c r="C511" s="169" t="s">
        <v>672</v>
      </c>
      <c r="D511" s="170" t="s">
        <v>577</v>
      </c>
      <c r="E511" s="152">
        <v>3</v>
      </c>
      <c r="F511" s="171">
        <v>0</v>
      </c>
      <c r="G511" s="172">
        <f t="shared" si="3"/>
        <v>0</v>
      </c>
      <c r="H511" s="173">
        <v>0</v>
      </c>
      <c r="I511" s="172">
        <f t="shared" si="4"/>
        <v>0</v>
      </c>
      <c r="J511" s="156"/>
      <c r="K511" s="157"/>
    </row>
    <row r="512" spans="1:11">
      <c r="A512" s="148">
        <f t="shared" si="0"/>
        <v>242</v>
      </c>
      <c r="B512" s="168">
        <v>34140824</v>
      </c>
      <c r="C512" s="169" t="s">
        <v>673</v>
      </c>
      <c r="D512" s="170" t="s">
        <v>577</v>
      </c>
      <c r="E512" s="152">
        <v>15</v>
      </c>
      <c r="F512" s="171">
        <v>0</v>
      </c>
      <c r="G512" s="172">
        <f t="shared" si="3"/>
        <v>0</v>
      </c>
      <c r="H512" s="173">
        <v>0</v>
      </c>
      <c r="I512" s="172">
        <f t="shared" si="4"/>
        <v>0</v>
      </c>
      <c r="J512" s="174"/>
      <c r="K512" s="175"/>
    </row>
    <row r="513" spans="1:11">
      <c r="A513" s="148">
        <f t="shared" si="0"/>
        <v>243</v>
      </c>
      <c r="B513" s="168">
        <v>34140825</v>
      </c>
      <c r="C513" s="169" t="s">
        <v>674</v>
      </c>
      <c r="D513" s="170" t="s">
        <v>577</v>
      </c>
      <c r="E513" s="152">
        <v>4</v>
      </c>
      <c r="F513" s="171">
        <v>0</v>
      </c>
      <c r="G513" s="172">
        <f t="shared" si="3"/>
        <v>0</v>
      </c>
      <c r="H513" s="173">
        <v>0</v>
      </c>
      <c r="I513" s="172">
        <f>E513*H513</f>
        <v>0</v>
      </c>
      <c r="J513" s="174"/>
      <c r="K513" s="175"/>
    </row>
    <row r="514" spans="1:11">
      <c r="A514" s="148">
        <f t="shared" si="0"/>
        <v>244</v>
      </c>
      <c r="B514" s="168" t="s">
        <v>645</v>
      </c>
      <c r="C514" s="169" t="s">
        <v>675</v>
      </c>
      <c r="D514" s="170" t="s">
        <v>574</v>
      </c>
      <c r="E514" s="152">
        <v>5</v>
      </c>
      <c r="F514" s="171">
        <v>0</v>
      </c>
      <c r="G514" s="172">
        <f t="shared" si="3"/>
        <v>0</v>
      </c>
      <c r="H514" s="173">
        <v>0</v>
      </c>
      <c r="I514" s="172">
        <f>E514*H514</f>
        <v>0</v>
      </c>
      <c r="J514" s="174"/>
      <c r="K514" s="175"/>
    </row>
    <row r="515" spans="1:11">
      <c r="A515" s="148">
        <f t="shared" si="0"/>
        <v>245</v>
      </c>
      <c r="B515" s="168" t="s">
        <v>676</v>
      </c>
      <c r="C515" s="169" t="s">
        <v>677</v>
      </c>
      <c r="D515" s="170" t="s">
        <v>574</v>
      </c>
      <c r="E515" s="152">
        <v>1</v>
      </c>
      <c r="F515" s="171">
        <v>0</v>
      </c>
      <c r="G515" s="172">
        <f t="shared" si="3"/>
        <v>0</v>
      </c>
      <c r="H515" s="173">
        <v>0</v>
      </c>
      <c r="I515" s="172">
        <f>E515*H515</f>
        <v>0</v>
      </c>
      <c r="J515" s="174"/>
      <c r="K515" s="175"/>
    </row>
    <row r="516" spans="1:11">
      <c r="A516" s="148">
        <f t="shared" si="0"/>
        <v>246</v>
      </c>
      <c r="B516" s="149">
        <v>34571450</v>
      </c>
      <c r="C516" s="158" t="s">
        <v>678</v>
      </c>
      <c r="D516" s="176" t="s">
        <v>574</v>
      </c>
      <c r="E516" s="152">
        <v>40</v>
      </c>
      <c r="F516" s="153">
        <v>0</v>
      </c>
      <c r="G516" s="154">
        <f t="shared" si="3"/>
        <v>0</v>
      </c>
      <c r="H516" s="155">
        <v>0</v>
      </c>
      <c r="I516" s="154">
        <f>E516*H516</f>
        <v>0</v>
      </c>
      <c r="J516" s="166"/>
      <c r="K516" s="167"/>
    </row>
    <row r="517" spans="1:11">
      <c r="A517" s="148">
        <f t="shared" si="0"/>
        <v>247</v>
      </c>
      <c r="B517" s="149">
        <v>34571457</v>
      </c>
      <c r="C517" s="158" t="s">
        <v>679</v>
      </c>
      <c r="D517" s="176" t="s">
        <v>574</v>
      </c>
      <c r="E517" s="152">
        <v>10</v>
      </c>
      <c r="F517" s="153">
        <v>0</v>
      </c>
      <c r="G517" s="154">
        <f t="shared" si="3"/>
        <v>0</v>
      </c>
      <c r="H517" s="155">
        <v>0</v>
      </c>
      <c r="I517" s="154">
        <f t="shared" ref="I517:I538" si="5">E517*H517</f>
        <v>0</v>
      </c>
      <c r="J517" s="166"/>
      <c r="K517" s="167"/>
    </row>
    <row r="518" spans="1:11">
      <c r="A518" s="148">
        <f t="shared" si="0"/>
        <v>248</v>
      </c>
      <c r="B518" s="149">
        <v>34571465</v>
      </c>
      <c r="C518" s="158" t="s">
        <v>680</v>
      </c>
      <c r="D518" s="176" t="s">
        <v>574</v>
      </c>
      <c r="E518" s="152">
        <v>3</v>
      </c>
      <c r="F518" s="153">
        <v>0</v>
      </c>
      <c r="G518" s="154">
        <f t="shared" si="3"/>
        <v>0</v>
      </c>
      <c r="H518" s="155">
        <v>0</v>
      </c>
      <c r="I518" s="154">
        <f t="shared" si="5"/>
        <v>0</v>
      </c>
      <c r="J518" s="166"/>
      <c r="K518" s="167"/>
    </row>
    <row r="519" spans="1:11">
      <c r="A519" s="148">
        <f t="shared" si="0"/>
        <v>249</v>
      </c>
      <c r="B519" s="149" t="s">
        <v>681</v>
      </c>
      <c r="C519" s="158" t="s">
        <v>682</v>
      </c>
      <c r="D519" s="176" t="s">
        <v>574</v>
      </c>
      <c r="E519" s="152">
        <v>10</v>
      </c>
      <c r="F519" s="153">
        <v>0</v>
      </c>
      <c r="G519" s="154">
        <f t="shared" si="3"/>
        <v>0</v>
      </c>
      <c r="H519" s="155">
        <v>0</v>
      </c>
      <c r="I519" s="154">
        <f t="shared" si="5"/>
        <v>0</v>
      </c>
      <c r="J519" s="166"/>
      <c r="K519" s="167"/>
    </row>
    <row r="520" spans="1:11">
      <c r="A520" s="148">
        <f t="shared" si="0"/>
        <v>250</v>
      </c>
      <c r="B520" s="149" t="s">
        <v>683</v>
      </c>
      <c r="C520" s="158" t="s">
        <v>684</v>
      </c>
      <c r="D520" s="176" t="s">
        <v>574</v>
      </c>
      <c r="E520" s="152">
        <v>2</v>
      </c>
      <c r="F520" s="153">
        <v>0</v>
      </c>
      <c r="G520" s="154">
        <f t="shared" si="3"/>
        <v>0</v>
      </c>
      <c r="H520" s="155">
        <v>0</v>
      </c>
      <c r="I520" s="154">
        <f t="shared" si="5"/>
        <v>0</v>
      </c>
      <c r="J520" s="166"/>
      <c r="K520" s="167"/>
    </row>
    <row r="521" spans="1:11">
      <c r="A521" s="148">
        <f t="shared" si="0"/>
        <v>251</v>
      </c>
      <c r="B521" s="149" t="s">
        <v>676</v>
      </c>
      <c r="C521" s="158" t="s">
        <v>685</v>
      </c>
      <c r="D521" s="176" t="s">
        <v>574</v>
      </c>
      <c r="E521" s="152">
        <v>1</v>
      </c>
      <c r="F521" s="153">
        <v>0</v>
      </c>
      <c r="G521" s="154">
        <f t="shared" si="3"/>
        <v>0</v>
      </c>
      <c r="H521" s="155">
        <v>0</v>
      </c>
      <c r="I521" s="154">
        <f t="shared" si="5"/>
        <v>0</v>
      </c>
      <c r="J521" s="166"/>
      <c r="K521" s="167"/>
    </row>
    <row r="522" spans="1:11">
      <c r="A522" s="148">
        <f t="shared" si="0"/>
        <v>252</v>
      </c>
      <c r="B522" s="149" t="s">
        <v>686</v>
      </c>
      <c r="C522" s="158" t="s">
        <v>687</v>
      </c>
      <c r="D522" s="176" t="s">
        <v>574</v>
      </c>
      <c r="E522" s="152">
        <v>9</v>
      </c>
      <c r="F522" s="153">
        <v>0</v>
      </c>
      <c r="G522" s="154">
        <f t="shared" si="3"/>
        <v>0</v>
      </c>
      <c r="H522" s="155">
        <v>0</v>
      </c>
      <c r="I522" s="154">
        <f t="shared" si="5"/>
        <v>0</v>
      </c>
      <c r="J522" s="166"/>
      <c r="K522" s="167"/>
    </row>
    <row r="523" spans="1:11">
      <c r="A523" s="148">
        <f t="shared" si="0"/>
        <v>253</v>
      </c>
      <c r="B523" s="149" t="s">
        <v>688</v>
      </c>
      <c r="C523" s="158" t="s">
        <v>689</v>
      </c>
      <c r="D523" s="176" t="s">
        <v>574</v>
      </c>
      <c r="E523" s="152">
        <v>4</v>
      </c>
      <c r="F523" s="153">
        <v>0</v>
      </c>
      <c r="G523" s="154">
        <f t="shared" si="3"/>
        <v>0</v>
      </c>
      <c r="H523" s="155">
        <v>0</v>
      </c>
      <c r="I523" s="154">
        <f t="shared" si="5"/>
        <v>0</v>
      </c>
      <c r="J523" s="156"/>
      <c r="K523" s="157"/>
    </row>
    <row r="524" spans="1:11">
      <c r="A524" s="148">
        <f t="shared" si="0"/>
        <v>254</v>
      </c>
      <c r="B524" s="149" t="s">
        <v>690</v>
      </c>
      <c r="C524" s="158" t="s">
        <v>691</v>
      </c>
      <c r="D524" s="176" t="s">
        <v>574</v>
      </c>
      <c r="E524" s="152">
        <v>1</v>
      </c>
      <c r="F524" s="153">
        <v>0</v>
      </c>
      <c r="G524" s="154">
        <f t="shared" si="3"/>
        <v>0</v>
      </c>
      <c r="H524" s="155">
        <v>0</v>
      </c>
      <c r="I524" s="154">
        <f t="shared" si="5"/>
        <v>0</v>
      </c>
      <c r="J524" s="156"/>
      <c r="K524" s="157"/>
    </row>
    <row r="525" spans="1:11">
      <c r="A525" s="148">
        <f t="shared" si="0"/>
        <v>255</v>
      </c>
      <c r="B525" s="149" t="s">
        <v>692</v>
      </c>
      <c r="C525" s="158" t="s">
        <v>693</v>
      </c>
      <c r="D525" s="176" t="s">
        <v>574</v>
      </c>
      <c r="E525" s="152">
        <v>8</v>
      </c>
      <c r="F525" s="153">
        <v>0</v>
      </c>
      <c r="G525" s="154">
        <f t="shared" si="3"/>
        <v>0</v>
      </c>
      <c r="H525" s="155">
        <v>0</v>
      </c>
      <c r="I525" s="154">
        <f t="shared" si="5"/>
        <v>0</v>
      </c>
      <c r="J525" s="156"/>
      <c r="K525" s="157"/>
    </row>
    <row r="526" spans="1:11">
      <c r="A526" s="148">
        <f t="shared" si="0"/>
        <v>256</v>
      </c>
      <c r="B526" s="149" t="s">
        <v>676</v>
      </c>
      <c r="C526" s="158" t="s">
        <v>694</v>
      </c>
      <c r="D526" s="176" t="s">
        <v>574</v>
      </c>
      <c r="E526" s="152">
        <v>1</v>
      </c>
      <c r="F526" s="153">
        <v>0</v>
      </c>
      <c r="G526" s="154">
        <f t="shared" si="3"/>
        <v>0</v>
      </c>
      <c r="H526" s="155">
        <v>0</v>
      </c>
      <c r="I526" s="154">
        <f t="shared" si="5"/>
        <v>0</v>
      </c>
      <c r="J526" s="156"/>
      <c r="K526" s="157"/>
    </row>
    <row r="527" spans="1:11">
      <c r="A527" s="148">
        <f t="shared" si="0"/>
        <v>257</v>
      </c>
      <c r="B527" s="149" t="s">
        <v>695</v>
      </c>
      <c r="C527" s="158" t="s">
        <v>696</v>
      </c>
      <c r="D527" s="176" t="s">
        <v>574</v>
      </c>
      <c r="E527" s="152">
        <v>9</v>
      </c>
      <c r="F527" s="153">
        <v>0</v>
      </c>
      <c r="G527" s="154">
        <f t="shared" si="3"/>
        <v>0</v>
      </c>
      <c r="H527" s="155">
        <v>0</v>
      </c>
      <c r="I527" s="154">
        <f t="shared" si="5"/>
        <v>0</v>
      </c>
      <c r="J527" s="156"/>
      <c r="K527" s="157"/>
    </row>
    <row r="528" spans="1:11">
      <c r="A528" s="148">
        <f t="shared" si="0"/>
        <v>258</v>
      </c>
      <c r="B528" s="149" t="s">
        <v>697</v>
      </c>
      <c r="C528" s="158" t="s">
        <v>698</v>
      </c>
      <c r="D528" s="176" t="s">
        <v>574</v>
      </c>
      <c r="E528" s="152">
        <v>1</v>
      </c>
      <c r="F528" s="153">
        <v>0</v>
      </c>
      <c r="G528" s="154">
        <f t="shared" si="3"/>
        <v>0</v>
      </c>
      <c r="H528" s="155">
        <v>0</v>
      </c>
      <c r="I528" s="154">
        <f t="shared" si="5"/>
        <v>0</v>
      </c>
      <c r="J528" s="156"/>
      <c r="K528" s="157"/>
    </row>
    <row r="529" spans="1:11">
      <c r="A529" s="148">
        <f t="shared" si="0"/>
        <v>259</v>
      </c>
      <c r="B529" s="149" t="s">
        <v>699</v>
      </c>
      <c r="C529" s="158" t="s">
        <v>700</v>
      </c>
      <c r="D529" s="176" t="s">
        <v>574</v>
      </c>
      <c r="E529" s="152">
        <v>16</v>
      </c>
      <c r="F529" s="153">
        <v>0</v>
      </c>
      <c r="G529" s="154">
        <f t="shared" si="3"/>
        <v>0</v>
      </c>
      <c r="H529" s="155">
        <v>0</v>
      </c>
      <c r="I529" s="154">
        <f t="shared" si="5"/>
        <v>0</v>
      </c>
      <c r="J529" s="156"/>
      <c r="K529" s="157"/>
    </row>
    <row r="530" spans="1:11">
      <c r="A530" s="148">
        <f t="shared" ref="A530:A551" si="6">A529+1</f>
        <v>260</v>
      </c>
      <c r="B530" s="149" t="s">
        <v>701</v>
      </c>
      <c r="C530" s="158" t="s">
        <v>702</v>
      </c>
      <c r="D530" s="176" t="s">
        <v>574</v>
      </c>
      <c r="E530" s="152">
        <v>2</v>
      </c>
      <c r="F530" s="153">
        <v>0</v>
      </c>
      <c r="G530" s="154">
        <f t="shared" si="3"/>
        <v>0</v>
      </c>
      <c r="H530" s="155">
        <v>0</v>
      </c>
      <c r="I530" s="154">
        <f t="shared" si="5"/>
        <v>0</v>
      </c>
      <c r="J530" s="156"/>
      <c r="K530" s="157"/>
    </row>
    <row r="531" spans="1:11">
      <c r="A531" s="148">
        <f t="shared" si="0"/>
        <v>261</v>
      </c>
      <c r="B531" s="149" t="s">
        <v>676</v>
      </c>
      <c r="C531" s="158" t="s">
        <v>703</v>
      </c>
      <c r="D531" s="176" t="s">
        <v>574</v>
      </c>
      <c r="E531" s="152">
        <v>1</v>
      </c>
      <c r="F531" s="153">
        <v>0</v>
      </c>
      <c r="G531" s="154">
        <f t="shared" si="3"/>
        <v>0</v>
      </c>
      <c r="H531" s="155">
        <v>0</v>
      </c>
      <c r="I531" s="154">
        <f t="shared" si="5"/>
        <v>0</v>
      </c>
      <c r="J531" s="156"/>
      <c r="K531" s="157"/>
    </row>
    <row r="532" spans="1:11">
      <c r="A532" s="148">
        <f t="shared" si="0"/>
        <v>262</v>
      </c>
      <c r="B532" s="149" t="s">
        <v>676</v>
      </c>
      <c r="C532" s="158" t="s">
        <v>704</v>
      </c>
      <c r="D532" s="176" t="s">
        <v>574</v>
      </c>
      <c r="E532" s="152">
        <v>1</v>
      </c>
      <c r="F532" s="153">
        <v>0</v>
      </c>
      <c r="G532" s="154">
        <f t="shared" si="3"/>
        <v>0</v>
      </c>
      <c r="H532" s="155">
        <v>0</v>
      </c>
      <c r="I532" s="154">
        <f t="shared" si="5"/>
        <v>0</v>
      </c>
      <c r="J532" s="156"/>
      <c r="K532" s="157"/>
    </row>
    <row r="533" spans="1:11">
      <c r="A533" s="148">
        <f t="shared" si="6"/>
        <v>263</v>
      </c>
      <c r="B533" s="149" t="s">
        <v>676</v>
      </c>
      <c r="C533" s="158" t="s">
        <v>705</v>
      </c>
      <c r="D533" s="176" t="s">
        <v>574</v>
      </c>
      <c r="E533" s="152">
        <v>1</v>
      </c>
      <c r="F533" s="153">
        <v>0</v>
      </c>
      <c r="G533" s="154">
        <f t="shared" si="3"/>
        <v>0</v>
      </c>
      <c r="H533" s="155">
        <v>0</v>
      </c>
      <c r="I533" s="154">
        <f t="shared" si="5"/>
        <v>0</v>
      </c>
      <c r="J533" s="156"/>
      <c r="K533" s="157"/>
    </row>
    <row r="534" spans="1:11">
      <c r="A534" s="148">
        <f t="shared" si="6"/>
        <v>264</v>
      </c>
      <c r="B534" s="149" t="s">
        <v>706</v>
      </c>
      <c r="C534" s="158" t="s">
        <v>707</v>
      </c>
      <c r="D534" s="176" t="s">
        <v>574</v>
      </c>
      <c r="E534" s="152">
        <v>1</v>
      </c>
      <c r="F534" s="153">
        <v>0</v>
      </c>
      <c r="G534" s="154">
        <f t="shared" si="3"/>
        <v>0</v>
      </c>
      <c r="H534" s="155">
        <v>0</v>
      </c>
      <c r="I534" s="154">
        <f t="shared" si="5"/>
        <v>0</v>
      </c>
      <c r="J534" s="156"/>
      <c r="K534" s="157"/>
    </row>
    <row r="535" spans="1:11">
      <c r="A535" s="148">
        <f t="shared" si="6"/>
        <v>265</v>
      </c>
      <c r="B535" s="149" t="s">
        <v>708</v>
      </c>
      <c r="C535" s="158" t="s">
        <v>709</v>
      </c>
      <c r="D535" s="176"/>
      <c r="E535" s="152">
        <v>1</v>
      </c>
      <c r="F535" s="153">
        <v>0</v>
      </c>
      <c r="G535" s="154">
        <f t="shared" si="3"/>
        <v>0</v>
      </c>
      <c r="H535" s="155">
        <v>0</v>
      </c>
      <c r="I535" s="154">
        <f t="shared" si="5"/>
        <v>0</v>
      </c>
      <c r="J535" s="156"/>
      <c r="K535" s="157"/>
    </row>
    <row r="536" spans="1:11">
      <c r="A536" s="148">
        <f t="shared" si="6"/>
        <v>266</v>
      </c>
      <c r="B536" s="149" t="s">
        <v>710</v>
      </c>
      <c r="C536" s="158" t="s">
        <v>711</v>
      </c>
      <c r="D536" s="176" t="s">
        <v>574</v>
      </c>
      <c r="E536" s="152">
        <v>1</v>
      </c>
      <c r="F536" s="153">
        <v>0</v>
      </c>
      <c r="G536" s="154">
        <f>E536*F536</f>
        <v>0</v>
      </c>
      <c r="H536" s="155">
        <v>0</v>
      </c>
      <c r="I536" s="154">
        <f t="shared" si="5"/>
        <v>0</v>
      </c>
      <c r="J536" s="156"/>
      <c r="K536" s="157"/>
    </row>
    <row r="537" spans="1:11">
      <c r="A537" s="148">
        <f t="shared" si="6"/>
        <v>267</v>
      </c>
      <c r="B537" s="149" t="s">
        <v>676</v>
      </c>
      <c r="C537" s="158" t="s">
        <v>712</v>
      </c>
      <c r="D537" s="176" t="s">
        <v>574</v>
      </c>
      <c r="E537" s="152">
        <v>1</v>
      </c>
      <c r="F537" s="153">
        <v>0</v>
      </c>
      <c r="G537" s="154">
        <f>E537*F537</f>
        <v>0</v>
      </c>
      <c r="H537" s="155">
        <v>0</v>
      </c>
      <c r="I537" s="154">
        <f t="shared" si="5"/>
        <v>0</v>
      </c>
      <c r="J537" s="156"/>
      <c r="K537" s="157"/>
    </row>
    <row r="538" spans="1:11">
      <c r="A538" s="148">
        <f t="shared" si="6"/>
        <v>268</v>
      </c>
      <c r="B538" s="149" t="s">
        <v>676</v>
      </c>
      <c r="C538" s="158" t="s">
        <v>713</v>
      </c>
      <c r="D538" s="176" t="s">
        <v>574</v>
      </c>
      <c r="E538" s="152">
        <v>1</v>
      </c>
      <c r="F538" s="153">
        <v>0</v>
      </c>
      <c r="G538" s="154">
        <f>E538*F538</f>
        <v>0</v>
      </c>
      <c r="H538" s="155">
        <v>0</v>
      </c>
      <c r="I538" s="154">
        <f t="shared" si="5"/>
        <v>0</v>
      </c>
      <c r="J538" s="156"/>
      <c r="K538" s="157"/>
    </row>
    <row r="539" spans="1:11">
      <c r="A539" s="148">
        <f t="shared" si="6"/>
        <v>269</v>
      </c>
      <c r="B539" s="149"/>
      <c r="C539" s="158"/>
      <c r="D539" s="176"/>
      <c r="E539" s="163"/>
      <c r="F539" s="153"/>
      <c r="G539" s="154"/>
      <c r="H539" s="155"/>
      <c r="I539" s="154"/>
      <c r="J539" s="156"/>
      <c r="K539" s="157"/>
    </row>
    <row r="540" spans="1:11">
      <c r="A540" s="148">
        <f t="shared" si="6"/>
        <v>270</v>
      </c>
      <c r="B540" s="165"/>
      <c r="C540" s="177" t="s">
        <v>714</v>
      </c>
      <c r="D540" s="170"/>
      <c r="E540" s="178"/>
      <c r="F540" s="171"/>
      <c r="G540" s="179">
        <f>SUM(G507:G539)</f>
        <v>0</v>
      </c>
      <c r="H540" s="173"/>
      <c r="I540" s="179">
        <f>SUBTOTAL(9,I506:I534)</f>
        <v>0</v>
      </c>
      <c r="J540" s="174"/>
      <c r="K540" s="175"/>
    </row>
    <row r="541" spans="1:11">
      <c r="A541" s="148">
        <f t="shared" si="6"/>
        <v>271</v>
      </c>
      <c r="B541" s="168" t="s">
        <v>664</v>
      </c>
      <c r="C541" s="169" t="s">
        <v>715</v>
      </c>
      <c r="D541" s="170"/>
      <c r="E541" s="178">
        <v>1</v>
      </c>
      <c r="F541" s="171"/>
      <c r="G541" s="172">
        <f>(G540*0.05)</f>
        <v>0</v>
      </c>
      <c r="H541" s="173">
        <v>0</v>
      </c>
      <c r="I541" s="172">
        <f>E541*H541</f>
        <v>0</v>
      </c>
      <c r="J541" s="174"/>
      <c r="K541" s="175"/>
    </row>
    <row r="542" spans="1:11">
      <c r="A542" s="148">
        <f t="shared" si="6"/>
        <v>272</v>
      </c>
      <c r="B542" s="168" t="s">
        <v>654</v>
      </c>
      <c r="C542" s="150" t="s">
        <v>716</v>
      </c>
      <c r="D542" s="176"/>
      <c r="E542" s="152">
        <v>1</v>
      </c>
      <c r="F542" s="153"/>
      <c r="G542" s="159">
        <f>SUM(G540:G541)</f>
        <v>0</v>
      </c>
      <c r="H542" s="155"/>
      <c r="I542" s="159">
        <f>SUM(I540:I541)</f>
        <v>0</v>
      </c>
      <c r="J542" s="174"/>
      <c r="K542" s="175"/>
    </row>
    <row r="543" spans="1:11">
      <c r="A543" s="148">
        <f t="shared" si="6"/>
        <v>273</v>
      </c>
      <c r="B543" s="168"/>
      <c r="C543" s="169"/>
      <c r="D543" s="170"/>
      <c r="E543" s="178"/>
      <c r="F543" s="171"/>
      <c r="G543" s="172"/>
      <c r="H543" s="173"/>
      <c r="I543" s="172"/>
      <c r="J543" s="174"/>
      <c r="K543" s="175"/>
    </row>
    <row r="544" spans="1:11">
      <c r="A544" s="148">
        <f t="shared" si="6"/>
        <v>274</v>
      </c>
      <c r="B544" s="149"/>
      <c r="C544" s="150" t="s">
        <v>717</v>
      </c>
      <c r="D544" s="176"/>
      <c r="E544" s="152"/>
      <c r="F544" s="153"/>
      <c r="G544" s="154"/>
      <c r="H544" s="155"/>
      <c r="I544" s="154"/>
      <c r="J544" s="174"/>
      <c r="K544" s="175"/>
    </row>
    <row r="545" spans="1:11">
      <c r="A545" s="148">
        <f t="shared" si="6"/>
        <v>275</v>
      </c>
      <c r="B545" s="149"/>
      <c r="C545" s="158"/>
      <c r="D545" s="176"/>
      <c r="E545" s="152"/>
      <c r="F545" s="153"/>
      <c r="G545" s="154"/>
      <c r="H545" s="155"/>
      <c r="I545" s="154"/>
      <c r="J545" s="156"/>
      <c r="K545" s="157"/>
    </row>
    <row r="546" spans="1:11">
      <c r="A546" s="148">
        <f t="shared" si="6"/>
        <v>276</v>
      </c>
      <c r="B546" s="149">
        <v>741210001</v>
      </c>
      <c r="C546" s="158" t="s">
        <v>718</v>
      </c>
      <c r="D546" s="176" t="s">
        <v>574</v>
      </c>
      <c r="E546" s="152">
        <v>1</v>
      </c>
      <c r="F546" s="153">
        <v>0</v>
      </c>
      <c r="G546" s="154">
        <f t="shared" ref="G546:G565" si="7">E546*F546</f>
        <v>0</v>
      </c>
      <c r="H546" s="155">
        <v>0</v>
      </c>
      <c r="I546" s="154">
        <f t="shared" ref="I546:I552" si="8">E546*H546</f>
        <v>0</v>
      </c>
      <c r="J546" s="174"/>
      <c r="K546" s="175"/>
    </row>
    <row r="547" spans="1:11">
      <c r="A547" s="148">
        <f t="shared" si="6"/>
        <v>277</v>
      </c>
      <c r="B547" s="149">
        <v>741310201</v>
      </c>
      <c r="C547" s="158" t="s">
        <v>719</v>
      </c>
      <c r="D547" s="176" t="s">
        <v>574</v>
      </c>
      <c r="E547" s="152">
        <v>4</v>
      </c>
      <c r="F547" s="153">
        <v>0</v>
      </c>
      <c r="G547" s="154">
        <f t="shared" si="7"/>
        <v>0</v>
      </c>
      <c r="H547" s="155">
        <v>0</v>
      </c>
      <c r="I547" s="154">
        <f t="shared" si="8"/>
        <v>0</v>
      </c>
      <c r="J547" s="174"/>
      <c r="K547" s="175"/>
    </row>
    <row r="548" spans="1:11">
      <c r="A548" s="148">
        <f t="shared" si="6"/>
        <v>278</v>
      </c>
      <c r="B548" s="181">
        <v>741310231</v>
      </c>
      <c r="C548" s="158" t="s">
        <v>720</v>
      </c>
      <c r="D548" s="176" t="s">
        <v>574</v>
      </c>
      <c r="E548" s="152">
        <v>1</v>
      </c>
      <c r="F548" s="153">
        <v>0</v>
      </c>
      <c r="G548" s="154">
        <f t="shared" si="7"/>
        <v>0</v>
      </c>
      <c r="H548" s="155">
        <v>0</v>
      </c>
      <c r="I548" s="154">
        <f t="shared" si="8"/>
        <v>0</v>
      </c>
      <c r="J548" s="174"/>
      <c r="K548" s="175"/>
    </row>
    <row r="549" spans="1:11">
      <c r="A549" s="148">
        <f t="shared" si="6"/>
        <v>279</v>
      </c>
      <c r="B549" s="149">
        <v>741310233</v>
      </c>
      <c r="C549" s="158" t="s">
        <v>721</v>
      </c>
      <c r="D549" s="176" t="s">
        <v>574</v>
      </c>
      <c r="E549" s="152">
        <v>8</v>
      </c>
      <c r="F549" s="153">
        <v>0</v>
      </c>
      <c r="G549" s="154">
        <f t="shared" si="7"/>
        <v>0</v>
      </c>
      <c r="H549" s="155">
        <v>0</v>
      </c>
      <c r="I549" s="154">
        <f t="shared" si="8"/>
        <v>0</v>
      </c>
      <c r="J549" s="156"/>
      <c r="K549" s="157"/>
    </row>
    <row r="550" spans="1:11">
      <c r="A550" s="148">
        <f t="shared" si="6"/>
        <v>280</v>
      </c>
      <c r="B550" s="149">
        <v>741313041</v>
      </c>
      <c r="C550" s="158" t="s">
        <v>722</v>
      </c>
      <c r="D550" s="176" t="s">
        <v>574</v>
      </c>
      <c r="E550" s="152">
        <v>9</v>
      </c>
      <c r="F550" s="153">
        <v>0</v>
      </c>
      <c r="G550" s="154">
        <f t="shared" si="7"/>
        <v>0</v>
      </c>
      <c r="H550" s="155">
        <v>0</v>
      </c>
      <c r="I550" s="154">
        <f t="shared" si="8"/>
        <v>0</v>
      </c>
      <c r="J550" s="156"/>
      <c r="K550" s="157"/>
    </row>
    <row r="551" spans="1:11">
      <c r="A551" s="148">
        <f t="shared" si="6"/>
        <v>281</v>
      </c>
      <c r="B551" s="149">
        <v>741313042</v>
      </c>
      <c r="C551" s="158" t="s">
        <v>723</v>
      </c>
      <c r="D551" s="176" t="s">
        <v>574</v>
      </c>
      <c r="E551" s="152">
        <v>14</v>
      </c>
      <c r="F551" s="153">
        <v>0</v>
      </c>
      <c r="G551" s="154">
        <f t="shared" si="7"/>
        <v>0</v>
      </c>
      <c r="H551" s="155">
        <v>0</v>
      </c>
      <c r="I551" s="154">
        <f t="shared" si="8"/>
        <v>0</v>
      </c>
      <c r="J551" s="156"/>
      <c r="K551" s="157"/>
    </row>
    <row r="552" spans="1:11">
      <c r="A552" s="148">
        <f>A551+1</f>
        <v>282</v>
      </c>
      <c r="B552" s="149">
        <v>741122015</v>
      </c>
      <c r="C552" s="158" t="s">
        <v>724</v>
      </c>
      <c r="D552" s="176" t="s">
        <v>577</v>
      </c>
      <c r="E552" s="152">
        <v>120</v>
      </c>
      <c r="F552" s="153">
        <v>0</v>
      </c>
      <c r="G552" s="154">
        <f t="shared" si="7"/>
        <v>0</v>
      </c>
      <c r="H552" s="155">
        <v>0</v>
      </c>
      <c r="I552" s="154">
        <f t="shared" si="8"/>
        <v>0</v>
      </c>
      <c r="J552" s="156"/>
      <c r="K552" s="157"/>
    </row>
    <row r="553" spans="1:11">
      <c r="A553" s="148">
        <f t="shared" ref="A553:A569" si="9">A552+1</f>
        <v>283</v>
      </c>
      <c r="B553" s="149">
        <v>741122016</v>
      </c>
      <c r="C553" s="158" t="s">
        <v>725</v>
      </c>
      <c r="D553" s="176" t="s">
        <v>577</v>
      </c>
      <c r="E553" s="152">
        <v>140</v>
      </c>
      <c r="F553" s="153">
        <v>0</v>
      </c>
      <c r="G553" s="154">
        <f t="shared" si="7"/>
        <v>0</v>
      </c>
      <c r="H553" s="155">
        <v>0</v>
      </c>
      <c r="I553" s="154">
        <f>E553*H553</f>
        <v>0</v>
      </c>
      <c r="J553" s="174"/>
      <c r="K553" s="175"/>
    </row>
    <row r="554" spans="1:11">
      <c r="A554" s="148">
        <f t="shared" si="9"/>
        <v>284</v>
      </c>
      <c r="B554" s="149">
        <v>741122031</v>
      </c>
      <c r="C554" s="158" t="s">
        <v>726</v>
      </c>
      <c r="D554" s="176" t="s">
        <v>577</v>
      </c>
      <c r="E554" s="152">
        <v>4</v>
      </c>
      <c r="F554" s="153">
        <v>0</v>
      </c>
      <c r="G554" s="154">
        <f t="shared" si="7"/>
        <v>0</v>
      </c>
      <c r="H554" s="155">
        <v>0</v>
      </c>
      <c r="I554" s="154">
        <f>E554*H554</f>
        <v>0</v>
      </c>
      <c r="J554" s="174"/>
      <c r="K554" s="175"/>
    </row>
    <row r="555" spans="1:11">
      <c r="A555" s="148">
        <f t="shared" si="9"/>
        <v>285</v>
      </c>
      <c r="B555" s="149">
        <v>741122032</v>
      </c>
      <c r="C555" s="158" t="s">
        <v>727</v>
      </c>
      <c r="D555" s="176" t="s">
        <v>577</v>
      </c>
      <c r="E555" s="152">
        <v>3</v>
      </c>
      <c r="F555" s="153">
        <v>0</v>
      </c>
      <c r="G555" s="154">
        <f t="shared" si="7"/>
        <v>0</v>
      </c>
      <c r="H555" s="155">
        <v>0</v>
      </c>
      <c r="I555" s="154">
        <f>E555*H555</f>
        <v>0</v>
      </c>
      <c r="J555" s="174"/>
      <c r="K555" s="175"/>
    </row>
    <row r="556" spans="1:11">
      <c r="A556" s="148">
        <f t="shared" si="9"/>
        <v>286</v>
      </c>
      <c r="B556" s="149">
        <v>741120001</v>
      </c>
      <c r="C556" s="158" t="s">
        <v>728</v>
      </c>
      <c r="D556" s="176" t="s">
        <v>577</v>
      </c>
      <c r="E556" s="152">
        <v>19</v>
      </c>
      <c r="F556" s="153">
        <v>0</v>
      </c>
      <c r="G556" s="154">
        <f t="shared" si="7"/>
        <v>0</v>
      </c>
      <c r="H556" s="155">
        <v>0</v>
      </c>
      <c r="I556" s="154">
        <f>E556*H556</f>
        <v>0</v>
      </c>
      <c r="J556" s="174"/>
      <c r="K556" s="175"/>
    </row>
    <row r="557" spans="1:11">
      <c r="A557" s="148">
        <f t="shared" si="9"/>
        <v>287</v>
      </c>
      <c r="B557" s="149">
        <v>742121001</v>
      </c>
      <c r="C557" s="158" t="s">
        <v>729</v>
      </c>
      <c r="D557" s="176" t="s">
        <v>577</v>
      </c>
      <c r="E557" s="152">
        <v>1</v>
      </c>
      <c r="F557" s="153">
        <v>0</v>
      </c>
      <c r="G557" s="154">
        <f t="shared" si="7"/>
        <v>0</v>
      </c>
      <c r="H557" s="155">
        <v>0</v>
      </c>
      <c r="I557" s="154">
        <f>E557*H557</f>
        <v>0</v>
      </c>
      <c r="J557" s="174"/>
      <c r="K557" s="175"/>
    </row>
    <row r="558" spans="1:11">
      <c r="A558" s="148">
        <f t="shared" si="9"/>
        <v>288</v>
      </c>
      <c r="B558" s="149">
        <v>742124003</v>
      </c>
      <c r="C558" s="158" t="s">
        <v>730</v>
      </c>
      <c r="D558" s="176" t="s">
        <v>577</v>
      </c>
      <c r="E558" s="152">
        <v>1</v>
      </c>
      <c r="F558" s="153">
        <v>0</v>
      </c>
      <c r="G558" s="154">
        <f t="shared" si="7"/>
        <v>0</v>
      </c>
      <c r="H558" s="155">
        <v>0</v>
      </c>
      <c r="I558" s="154">
        <f t="shared" ref="I558:I565" si="10">E558*H558</f>
        <v>0</v>
      </c>
      <c r="J558" s="174"/>
      <c r="K558" s="175"/>
    </row>
    <row r="559" spans="1:11">
      <c r="A559" s="148">
        <f t="shared" si="9"/>
        <v>289</v>
      </c>
      <c r="B559" s="149">
        <v>741130001</v>
      </c>
      <c r="C559" s="158" t="s">
        <v>731</v>
      </c>
      <c r="D559" s="176" t="s">
        <v>574</v>
      </c>
      <c r="E559" s="152">
        <v>10</v>
      </c>
      <c r="F559" s="153">
        <v>0</v>
      </c>
      <c r="G559" s="154">
        <f t="shared" si="7"/>
        <v>0</v>
      </c>
      <c r="H559" s="155">
        <v>0</v>
      </c>
      <c r="I559" s="154">
        <f t="shared" si="10"/>
        <v>0</v>
      </c>
      <c r="J559" s="174"/>
      <c r="K559" s="175"/>
    </row>
    <row r="560" spans="1:11">
      <c r="A560" s="148">
        <f t="shared" si="9"/>
        <v>290</v>
      </c>
      <c r="B560" s="149">
        <v>741130004</v>
      </c>
      <c r="C560" s="158" t="s">
        <v>732</v>
      </c>
      <c r="D560" s="176" t="s">
        <v>574</v>
      </c>
      <c r="E560" s="152">
        <v>5</v>
      </c>
      <c r="F560" s="153">
        <v>0</v>
      </c>
      <c r="G560" s="154">
        <f t="shared" si="7"/>
        <v>0</v>
      </c>
      <c r="H560" s="155">
        <v>0</v>
      </c>
      <c r="I560" s="154">
        <f t="shared" si="10"/>
        <v>0</v>
      </c>
      <c r="J560" s="156"/>
      <c r="K560" s="157"/>
    </row>
    <row r="561" spans="1:11">
      <c r="A561" s="148">
        <f t="shared" si="9"/>
        <v>291</v>
      </c>
      <c r="B561" s="149">
        <v>741112002</v>
      </c>
      <c r="C561" s="158" t="s">
        <v>733</v>
      </c>
      <c r="D561" s="176" t="s">
        <v>574</v>
      </c>
      <c r="E561" s="152">
        <v>3</v>
      </c>
      <c r="F561" s="153">
        <v>0</v>
      </c>
      <c r="G561" s="154">
        <f t="shared" si="7"/>
        <v>0</v>
      </c>
      <c r="H561" s="155">
        <v>0</v>
      </c>
      <c r="I561" s="154">
        <f t="shared" si="10"/>
        <v>0</v>
      </c>
      <c r="J561" s="174"/>
      <c r="K561" s="175"/>
    </row>
    <row r="562" spans="1:11">
      <c r="A562" s="148">
        <f t="shared" si="9"/>
        <v>292</v>
      </c>
      <c r="B562" s="149">
        <v>741112001</v>
      </c>
      <c r="C562" s="158" t="s">
        <v>734</v>
      </c>
      <c r="D562" s="176" t="s">
        <v>574</v>
      </c>
      <c r="E562" s="152">
        <v>50</v>
      </c>
      <c r="F562" s="153">
        <v>0</v>
      </c>
      <c r="G562" s="154">
        <f t="shared" si="7"/>
        <v>0</v>
      </c>
      <c r="H562" s="155">
        <v>0</v>
      </c>
      <c r="I562" s="154">
        <f t="shared" si="10"/>
        <v>0</v>
      </c>
      <c r="J562" s="174"/>
      <c r="K562" s="175"/>
    </row>
    <row r="563" spans="1:11">
      <c r="A563" s="148">
        <f t="shared" si="9"/>
        <v>293</v>
      </c>
      <c r="B563" s="149">
        <v>741410071</v>
      </c>
      <c r="C563" s="158" t="s">
        <v>735</v>
      </c>
      <c r="D563" s="176" t="s">
        <v>574</v>
      </c>
      <c r="E563" s="152">
        <v>6</v>
      </c>
      <c r="F563" s="153">
        <v>0</v>
      </c>
      <c r="G563" s="154">
        <f t="shared" si="7"/>
        <v>0</v>
      </c>
      <c r="H563" s="155">
        <v>0</v>
      </c>
      <c r="I563" s="154">
        <f t="shared" si="10"/>
        <v>0</v>
      </c>
      <c r="J563" s="174"/>
      <c r="K563" s="175"/>
    </row>
    <row r="564" spans="1:11">
      <c r="A564" s="148">
        <f t="shared" si="9"/>
        <v>294</v>
      </c>
      <c r="B564" s="149">
        <v>742420121</v>
      </c>
      <c r="C564" s="158" t="s">
        <v>736</v>
      </c>
      <c r="D564" s="176" t="s">
        <v>574</v>
      </c>
      <c r="E564" s="152">
        <v>1</v>
      </c>
      <c r="F564" s="153">
        <v>0</v>
      </c>
      <c r="G564" s="154">
        <f t="shared" si="7"/>
        <v>0</v>
      </c>
      <c r="H564" s="155">
        <v>0</v>
      </c>
      <c r="I564" s="154">
        <f t="shared" si="10"/>
        <v>0</v>
      </c>
      <c r="J564" s="156"/>
      <c r="K564" s="157"/>
    </row>
    <row r="565" spans="1:11">
      <c r="A565" s="148">
        <f t="shared" si="9"/>
        <v>295</v>
      </c>
      <c r="B565" s="149">
        <v>742330044</v>
      </c>
      <c r="C565" s="158" t="s">
        <v>737</v>
      </c>
      <c r="D565" s="176" t="s">
        <v>574</v>
      </c>
      <c r="E565" s="152">
        <v>1</v>
      </c>
      <c r="F565" s="153">
        <v>0</v>
      </c>
      <c r="G565" s="154">
        <f t="shared" si="7"/>
        <v>0</v>
      </c>
      <c r="H565" s="155">
        <v>0</v>
      </c>
      <c r="I565" s="154">
        <f t="shared" si="10"/>
        <v>0</v>
      </c>
      <c r="J565" s="174"/>
      <c r="K565" s="175"/>
    </row>
    <row r="566" spans="1:11">
      <c r="A566" s="148">
        <f t="shared" si="9"/>
        <v>296</v>
      </c>
      <c r="B566" s="149"/>
      <c r="C566" s="158"/>
      <c r="D566" s="176"/>
      <c r="E566" s="163"/>
      <c r="F566" s="153"/>
      <c r="G566" s="154"/>
      <c r="H566" s="155"/>
      <c r="I566" s="154"/>
      <c r="J566" s="174"/>
      <c r="K566" s="175"/>
    </row>
    <row r="567" spans="1:11">
      <c r="A567" s="148">
        <f t="shared" si="9"/>
        <v>297</v>
      </c>
      <c r="B567" s="168" t="s">
        <v>654</v>
      </c>
      <c r="C567" s="150" t="s">
        <v>738</v>
      </c>
      <c r="D567" s="176"/>
      <c r="E567" s="152"/>
      <c r="F567" s="153"/>
      <c r="G567" s="159">
        <f>SUM(G546:G566)</f>
        <v>0</v>
      </c>
      <c r="H567" s="155"/>
      <c r="I567" s="159">
        <f>SUM(I546:I566)</f>
        <v>0</v>
      </c>
      <c r="J567" s="156"/>
      <c r="K567" s="157"/>
    </row>
    <row r="568" spans="1:11">
      <c r="A568" s="148">
        <f t="shared" si="9"/>
        <v>298</v>
      </c>
      <c r="B568" s="149"/>
      <c r="C568" s="158"/>
      <c r="D568" s="162"/>
      <c r="E568" s="163"/>
      <c r="F568" s="153"/>
      <c r="G568" s="154"/>
      <c r="H568" s="155"/>
      <c r="I568" s="154"/>
      <c r="J568" s="174"/>
      <c r="K568" s="175"/>
    </row>
    <row r="569" spans="1:11">
      <c r="A569" s="148">
        <f t="shared" si="9"/>
        <v>299</v>
      </c>
      <c r="B569" s="149"/>
      <c r="C569" s="150" t="s">
        <v>739</v>
      </c>
      <c r="D569" s="176"/>
      <c r="E569" s="152"/>
      <c r="F569" s="153"/>
      <c r="G569" s="154"/>
      <c r="H569" s="155"/>
      <c r="I569" s="154"/>
      <c r="J569" s="156"/>
      <c r="K569" s="157"/>
    </row>
    <row r="570" spans="1:11">
      <c r="A570" s="148">
        <f t="shared" ref="A570:A579" si="11">A569+1</f>
        <v>300</v>
      </c>
      <c r="B570" s="149"/>
      <c r="C570" s="150"/>
      <c r="D570" s="176"/>
      <c r="E570" s="152"/>
      <c r="F570" s="153"/>
      <c r="G570" s="154"/>
      <c r="H570" s="155"/>
      <c r="I570" s="154"/>
      <c r="J570" s="156"/>
      <c r="K570" s="157"/>
    </row>
    <row r="571" spans="1:11">
      <c r="A571" s="148">
        <f t="shared" si="11"/>
        <v>301</v>
      </c>
      <c r="B571" s="149" t="s">
        <v>740</v>
      </c>
      <c r="C571" s="158" t="s">
        <v>741</v>
      </c>
      <c r="D571" s="176" t="s">
        <v>574</v>
      </c>
      <c r="E571" s="152">
        <v>5</v>
      </c>
      <c r="F571" s="153">
        <v>0</v>
      </c>
      <c r="G571" s="154">
        <f t="shared" ref="G571:G578" si="12">E571*F571</f>
        <v>0</v>
      </c>
      <c r="H571" s="155">
        <v>0</v>
      </c>
      <c r="I571" s="154">
        <f t="shared" ref="I571:I578" si="13">E571*H571</f>
        <v>0</v>
      </c>
      <c r="J571" s="156"/>
      <c r="K571" s="157"/>
    </row>
    <row r="572" spans="1:11">
      <c r="A572" s="148">
        <f t="shared" si="11"/>
        <v>302</v>
      </c>
      <c r="B572" s="149" t="s">
        <v>740</v>
      </c>
      <c r="C572" s="158" t="s">
        <v>742</v>
      </c>
      <c r="D572" s="176" t="s">
        <v>574</v>
      </c>
      <c r="E572" s="152">
        <v>2</v>
      </c>
      <c r="F572" s="153">
        <v>0</v>
      </c>
      <c r="G572" s="154">
        <f t="shared" si="12"/>
        <v>0</v>
      </c>
      <c r="H572" s="155">
        <v>0</v>
      </c>
      <c r="I572" s="154">
        <f t="shared" si="13"/>
        <v>0</v>
      </c>
      <c r="J572" s="156"/>
      <c r="K572" s="157"/>
    </row>
    <row r="573" spans="1:11">
      <c r="A573" s="148">
        <f t="shared" si="11"/>
        <v>303</v>
      </c>
      <c r="B573" s="149" t="s">
        <v>740</v>
      </c>
      <c r="C573" s="158" t="s">
        <v>743</v>
      </c>
      <c r="D573" s="176" t="s">
        <v>574</v>
      </c>
      <c r="E573" s="152">
        <v>1</v>
      </c>
      <c r="F573" s="153">
        <v>0</v>
      </c>
      <c r="G573" s="154">
        <f t="shared" si="12"/>
        <v>0</v>
      </c>
      <c r="H573" s="155">
        <v>0</v>
      </c>
      <c r="I573" s="154">
        <f t="shared" si="13"/>
        <v>0</v>
      </c>
      <c r="J573" s="156"/>
      <c r="K573" s="157"/>
    </row>
    <row r="574" spans="1:11">
      <c r="A574" s="148">
        <f t="shared" si="11"/>
        <v>304</v>
      </c>
      <c r="B574" s="149" t="s">
        <v>740</v>
      </c>
      <c r="C574" s="158" t="s">
        <v>744</v>
      </c>
      <c r="D574" s="176" t="s">
        <v>574</v>
      </c>
      <c r="E574" s="152">
        <v>1</v>
      </c>
      <c r="F574" s="153">
        <v>0</v>
      </c>
      <c r="G574" s="154">
        <f t="shared" si="12"/>
        <v>0</v>
      </c>
      <c r="H574" s="155">
        <v>0</v>
      </c>
      <c r="I574" s="154">
        <f t="shared" si="13"/>
        <v>0</v>
      </c>
      <c r="J574" s="156"/>
      <c r="K574" s="157"/>
    </row>
    <row r="575" spans="1:11">
      <c r="A575" s="148">
        <f t="shared" si="11"/>
        <v>305</v>
      </c>
      <c r="B575" s="149" t="s">
        <v>740</v>
      </c>
      <c r="C575" s="158" t="s">
        <v>745</v>
      </c>
      <c r="D575" s="176" t="s">
        <v>574</v>
      </c>
      <c r="E575" s="152">
        <v>1</v>
      </c>
      <c r="F575" s="153">
        <v>0</v>
      </c>
      <c r="G575" s="154">
        <f t="shared" si="12"/>
        <v>0</v>
      </c>
      <c r="H575" s="155">
        <v>0</v>
      </c>
      <c r="I575" s="154">
        <f t="shared" si="13"/>
        <v>0</v>
      </c>
      <c r="J575" s="156"/>
      <c r="K575" s="157"/>
    </row>
    <row r="576" spans="1:11">
      <c r="A576" s="148">
        <f t="shared" si="11"/>
        <v>306</v>
      </c>
      <c r="B576" s="149" t="s">
        <v>740</v>
      </c>
      <c r="C576" s="158" t="s">
        <v>746</v>
      </c>
      <c r="D576" s="176" t="s">
        <v>574</v>
      </c>
      <c r="E576" s="152">
        <v>1</v>
      </c>
      <c r="F576" s="153">
        <v>0</v>
      </c>
      <c r="G576" s="154">
        <f t="shared" si="12"/>
        <v>0</v>
      </c>
      <c r="H576" s="155">
        <v>0</v>
      </c>
      <c r="I576" s="154">
        <f t="shared" si="13"/>
        <v>0</v>
      </c>
      <c r="J576" s="156"/>
      <c r="K576" s="157"/>
    </row>
    <row r="577" spans="1:11">
      <c r="A577" s="148">
        <f t="shared" si="11"/>
        <v>307</v>
      </c>
      <c r="B577" s="149" t="s">
        <v>740</v>
      </c>
      <c r="C577" s="158" t="s">
        <v>747</v>
      </c>
      <c r="D577" s="176" t="s">
        <v>574</v>
      </c>
      <c r="E577" s="152">
        <v>1</v>
      </c>
      <c r="F577" s="153">
        <v>0</v>
      </c>
      <c r="G577" s="154">
        <f t="shared" si="12"/>
        <v>0</v>
      </c>
      <c r="H577" s="155">
        <v>0</v>
      </c>
      <c r="I577" s="154">
        <f t="shared" si="13"/>
        <v>0</v>
      </c>
      <c r="J577" s="156"/>
      <c r="K577" s="157"/>
    </row>
    <row r="578" spans="1:11">
      <c r="A578" s="148">
        <f t="shared" si="11"/>
        <v>308</v>
      </c>
      <c r="B578" s="149" t="s">
        <v>740</v>
      </c>
      <c r="C578" s="158" t="s">
        <v>748</v>
      </c>
      <c r="D578" s="176" t="s">
        <v>574</v>
      </c>
      <c r="E578" s="152">
        <v>1</v>
      </c>
      <c r="F578" s="153">
        <v>0</v>
      </c>
      <c r="G578" s="154">
        <f t="shared" si="12"/>
        <v>0</v>
      </c>
      <c r="H578" s="155">
        <v>0</v>
      </c>
      <c r="I578" s="154">
        <f t="shared" si="13"/>
        <v>0</v>
      </c>
      <c r="J578" s="156"/>
      <c r="K578" s="157"/>
    </row>
    <row r="579" spans="1:11">
      <c r="A579" s="148">
        <f t="shared" si="11"/>
        <v>309</v>
      </c>
      <c r="B579" s="149"/>
      <c r="C579" s="158"/>
      <c r="D579" s="176"/>
      <c r="E579" s="152"/>
      <c r="F579" s="153"/>
      <c r="G579" s="154"/>
      <c r="H579" s="155"/>
      <c r="I579" s="154"/>
      <c r="J579" s="156"/>
      <c r="K579" s="157"/>
    </row>
    <row r="580" spans="1:11">
      <c r="A580" s="148">
        <f t="shared" ref="A580:A587" si="14">A579+1</f>
        <v>310</v>
      </c>
      <c r="B580" s="149" t="s">
        <v>654</v>
      </c>
      <c r="C580" s="150" t="s">
        <v>749</v>
      </c>
      <c r="D580" s="176"/>
      <c r="E580" s="152"/>
      <c r="F580" s="153"/>
      <c r="G580" s="159">
        <f>SUM(G571:G579)</f>
        <v>0</v>
      </c>
      <c r="H580" s="155">
        <v>0</v>
      </c>
      <c r="I580" s="159">
        <f>SUM(I571:I579)</f>
        <v>0</v>
      </c>
      <c r="J580" s="156"/>
      <c r="K580" s="157"/>
    </row>
    <row r="581" spans="1:11">
      <c r="A581" s="148">
        <f t="shared" si="14"/>
        <v>311</v>
      </c>
      <c r="B581" s="149"/>
      <c r="C581" s="158"/>
      <c r="D581" s="151"/>
      <c r="E581" s="152"/>
      <c r="F581" s="153"/>
      <c r="G581" s="154"/>
      <c r="H581" s="155"/>
      <c r="I581" s="154"/>
      <c r="J581" s="156"/>
      <c r="K581" s="157"/>
    </row>
    <row r="582" spans="1:11">
      <c r="A582" s="148">
        <f t="shared" si="14"/>
        <v>312</v>
      </c>
      <c r="B582" s="149"/>
      <c r="C582" s="150" t="s">
        <v>750</v>
      </c>
      <c r="D582" s="151"/>
      <c r="E582" s="152"/>
      <c r="F582" s="153"/>
      <c r="G582" s="154"/>
      <c r="H582" s="155"/>
      <c r="I582" s="154"/>
      <c r="J582" s="156"/>
      <c r="K582" s="157"/>
    </row>
    <row r="583" spans="1:11">
      <c r="A583" s="148">
        <f t="shared" si="14"/>
        <v>313</v>
      </c>
      <c r="B583" s="149">
        <v>741372022</v>
      </c>
      <c r="C583" s="158" t="s">
        <v>751</v>
      </c>
      <c r="D583" s="151" t="s">
        <v>574</v>
      </c>
      <c r="E583" s="152">
        <v>10</v>
      </c>
      <c r="F583" s="153">
        <v>0</v>
      </c>
      <c r="G583" s="154">
        <f>E583*F583</f>
        <v>0</v>
      </c>
      <c r="H583" s="155">
        <v>0</v>
      </c>
      <c r="I583" s="154">
        <f>E583*H583</f>
        <v>0</v>
      </c>
      <c r="J583" s="156"/>
      <c r="K583" s="157"/>
    </row>
    <row r="584" spans="1:11">
      <c r="A584" s="148">
        <f t="shared" si="14"/>
        <v>314</v>
      </c>
      <c r="B584" s="149">
        <v>741372001</v>
      </c>
      <c r="C584" s="158" t="s">
        <v>752</v>
      </c>
      <c r="D584" s="151" t="s">
        <v>574</v>
      </c>
      <c r="E584" s="152">
        <v>2</v>
      </c>
      <c r="F584" s="153">
        <v>0</v>
      </c>
      <c r="G584" s="154">
        <f>E584*F584</f>
        <v>0</v>
      </c>
      <c r="H584" s="155">
        <v>0</v>
      </c>
      <c r="I584" s="155">
        <f>(E584*H584)</f>
        <v>0</v>
      </c>
      <c r="J584" s="156"/>
      <c r="K584" s="157"/>
    </row>
    <row r="585" spans="1:11">
      <c r="A585" s="148">
        <f t="shared" si="14"/>
        <v>315</v>
      </c>
      <c r="B585" s="149">
        <v>741370031</v>
      </c>
      <c r="C585" s="158" t="s">
        <v>753</v>
      </c>
      <c r="D585" s="151" t="s">
        <v>574</v>
      </c>
      <c r="E585" s="152">
        <v>1</v>
      </c>
      <c r="F585" s="153">
        <v>0</v>
      </c>
      <c r="G585" s="154">
        <f>E585*F585</f>
        <v>0</v>
      </c>
      <c r="H585" s="155">
        <v>0</v>
      </c>
      <c r="I585" s="155">
        <f>(E585*H585)</f>
        <v>0</v>
      </c>
      <c r="J585" s="156"/>
      <c r="K585" s="157"/>
    </row>
    <row r="586" spans="1:11">
      <c r="A586" s="148">
        <f t="shared" si="14"/>
        <v>316</v>
      </c>
      <c r="B586" s="149"/>
      <c r="C586" s="158"/>
      <c r="D586" s="151"/>
      <c r="E586" s="152"/>
      <c r="F586" s="153"/>
      <c r="G586" s="154"/>
      <c r="H586" s="155"/>
      <c r="I586" s="154"/>
      <c r="J586" s="156"/>
      <c r="K586" s="157"/>
    </row>
    <row r="587" spans="1:11">
      <c r="A587" s="148">
        <f t="shared" si="14"/>
        <v>317</v>
      </c>
      <c r="B587" s="149" t="s">
        <v>654</v>
      </c>
      <c r="C587" s="150" t="s">
        <v>754</v>
      </c>
      <c r="D587" s="176"/>
      <c r="E587" s="152"/>
      <c r="F587" s="153"/>
      <c r="G587" s="159">
        <f>SUM(G583:G586)</f>
        <v>0</v>
      </c>
      <c r="H587" s="155"/>
      <c r="I587" s="159">
        <f>SUM(I583:I586)</f>
        <v>0</v>
      </c>
      <c r="J587" s="156"/>
      <c r="K587" s="157"/>
    </row>
    <row r="588" spans="1:11">
      <c r="A588" s="148">
        <f>A587+1</f>
        <v>318</v>
      </c>
      <c r="B588" s="168"/>
      <c r="C588" s="169"/>
      <c r="D588" s="170"/>
      <c r="E588" s="178"/>
      <c r="F588" s="171"/>
      <c r="G588" s="172"/>
      <c r="H588" s="173"/>
      <c r="I588" s="172"/>
      <c r="J588" s="174"/>
      <c r="K588" s="175"/>
    </row>
    <row r="589" spans="1:11">
      <c r="A589" s="148">
        <f t="shared" ref="A589" si="15">A588+1</f>
        <v>319</v>
      </c>
      <c r="B589" s="168" t="s">
        <v>676</v>
      </c>
      <c r="C589" s="169" t="s">
        <v>755</v>
      </c>
      <c r="D589" s="170" t="s">
        <v>574</v>
      </c>
      <c r="E589" s="178">
        <v>1</v>
      </c>
      <c r="F589" s="171">
        <v>0</v>
      </c>
      <c r="G589" s="172">
        <f>(E589*F589)</f>
        <v>0</v>
      </c>
      <c r="H589" s="155">
        <v>0</v>
      </c>
      <c r="I589" s="154">
        <f>E589*H589</f>
        <v>0</v>
      </c>
      <c r="J589" s="174"/>
      <c r="K589" s="175"/>
    </row>
    <row r="590" spans="1:11">
      <c r="A590" s="148">
        <f>A589+1</f>
        <v>320</v>
      </c>
      <c r="B590" s="168" t="s">
        <v>676</v>
      </c>
      <c r="C590" s="169" t="s">
        <v>756</v>
      </c>
      <c r="D590" s="170" t="s">
        <v>574</v>
      </c>
      <c r="E590" s="178">
        <v>2</v>
      </c>
      <c r="F590" s="171">
        <v>0</v>
      </c>
      <c r="G590" s="172">
        <f>(E590*F590)</f>
        <v>0</v>
      </c>
      <c r="H590" s="155">
        <v>0</v>
      </c>
      <c r="I590" s="154">
        <f>E590*H590</f>
        <v>0</v>
      </c>
      <c r="J590" s="174"/>
      <c r="K590" s="175"/>
    </row>
    <row r="591" spans="1:11">
      <c r="A591" s="148">
        <f>A590+1</f>
        <v>321</v>
      </c>
      <c r="B591" s="149"/>
      <c r="C591" s="161"/>
      <c r="D591" s="162"/>
      <c r="E591" s="163"/>
      <c r="F591" s="164"/>
      <c r="G591" s="160"/>
      <c r="H591" s="155"/>
      <c r="I591" s="160"/>
      <c r="J591" s="156"/>
      <c r="K591" s="157"/>
    </row>
    <row r="592" spans="1:11">
      <c r="A592" s="148">
        <f>A591+1</f>
        <v>322</v>
      </c>
      <c r="B592" s="149" t="s">
        <v>654</v>
      </c>
      <c r="C592" s="150" t="s">
        <v>757</v>
      </c>
      <c r="D592" s="176"/>
      <c r="E592" s="152"/>
      <c r="F592" s="153"/>
      <c r="G592" s="159">
        <f>SUM(G589:G591)</f>
        <v>0</v>
      </c>
      <c r="H592" s="155"/>
      <c r="I592" s="159">
        <f>SUM(I589:I591)</f>
        <v>0</v>
      </c>
      <c r="J592" s="156"/>
      <c r="K592" s="157"/>
    </row>
    <row r="593" spans="1:11">
      <c r="A593" s="148">
        <f t="shared" ref="A593:A621" si="16">A592+1</f>
        <v>323</v>
      </c>
      <c r="B593" s="149"/>
      <c r="C593" s="158"/>
      <c r="D593" s="176"/>
      <c r="E593" s="152"/>
      <c r="F593" s="153"/>
      <c r="G593" s="154"/>
      <c r="H593" s="155"/>
      <c r="I593" s="154"/>
      <c r="J593" s="156"/>
      <c r="K593" s="157"/>
    </row>
    <row r="594" spans="1:11">
      <c r="A594" s="148">
        <f t="shared" si="16"/>
        <v>324</v>
      </c>
      <c r="B594" s="149"/>
      <c r="C594" s="150" t="s">
        <v>758</v>
      </c>
      <c r="D594" s="176"/>
      <c r="E594" s="152"/>
      <c r="F594" s="153"/>
      <c r="G594" s="154"/>
      <c r="H594" s="155"/>
      <c r="I594" s="154"/>
      <c r="J594" s="156"/>
      <c r="K594" s="157"/>
    </row>
    <row r="595" spans="1:11">
      <c r="A595" s="148">
        <f t="shared" si="16"/>
        <v>325</v>
      </c>
      <c r="B595" s="149"/>
      <c r="C595" s="158"/>
      <c r="D595" s="176"/>
      <c r="E595" s="152"/>
      <c r="F595" s="153"/>
      <c r="G595" s="154"/>
      <c r="H595" s="155"/>
      <c r="I595" s="154"/>
      <c r="J595" s="156"/>
      <c r="K595" s="157"/>
    </row>
    <row r="596" spans="1:11">
      <c r="A596" s="148">
        <f t="shared" si="16"/>
        <v>326</v>
      </c>
      <c r="B596" s="149"/>
      <c r="C596" s="158" t="s">
        <v>759</v>
      </c>
      <c r="D596" s="176" t="s">
        <v>574</v>
      </c>
      <c r="E596" s="152">
        <v>2</v>
      </c>
      <c r="F596" s="153">
        <v>0</v>
      </c>
      <c r="G596" s="154">
        <f>(E596*F596)</f>
        <v>0</v>
      </c>
      <c r="H596" s="155">
        <v>0</v>
      </c>
      <c r="I596" s="154">
        <f>(E596*H596)</f>
        <v>0</v>
      </c>
      <c r="J596" s="156"/>
      <c r="K596" s="157"/>
    </row>
    <row r="597" spans="1:11">
      <c r="A597" s="148">
        <f>A596+1</f>
        <v>327</v>
      </c>
      <c r="B597" s="149"/>
      <c r="C597" s="158" t="s">
        <v>760</v>
      </c>
      <c r="D597" s="176" t="s">
        <v>574</v>
      </c>
      <c r="E597" s="152">
        <v>1</v>
      </c>
      <c r="F597" s="153">
        <v>0</v>
      </c>
      <c r="G597" s="154">
        <f>(E597*F597)</f>
        <v>0</v>
      </c>
      <c r="H597" s="155">
        <v>0</v>
      </c>
      <c r="I597" s="154">
        <f>(E597*H597)</f>
        <v>0</v>
      </c>
      <c r="J597" s="156"/>
      <c r="K597" s="157"/>
    </row>
    <row r="598" spans="1:11">
      <c r="A598" s="148">
        <f>A597+1</f>
        <v>328</v>
      </c>
      <c r="B598" s="149"/>
      <c r="C598" s="158" t="s">
        <v>761</v>
      </c>
      <c r="D598" s="176" t="s">
        <v>762</v>
      </c>
      <c r="E598" s="152">
        <v>1</v>
      </c>
      <c r="F598" s="153">
        <v>0</v>
      </c>
      <c r="G598" s="154">
        <f>(E598*F598)</f>
        <v>0</v>
      </c>
      <c r="H598" s="155">
        <v>0</v>
      </c>
      <c r="I598" s="154">
        <f>(E598*H598)</f>
        <v>0</v>
      </c>
      <c r="J598" s="156"/>
      <c r="K598" s="157"/>
    </row>
    <row r="599" spans="1:11">
      <c r="A599" s="148">
        <f t="shared" si="16"/>
        <v>329</v>
      </c>
      <c r="B599" s="149"/>
      <c r="C599" s="158"/>
      <c r="D599" s="176"/>
      <c r="E599" s="152"/>
      <c r="F599" s="153"/>
      <c r="G599" s="154"/>
      <c r="H599" s="155"/>
      <c r="I599" s="154"/>
      <c r="J599" s="156"/>
      <c r="K599" s="157"/>
    </row>
    <row r="600" spans="1:11">
      <c r="A600" s="148">
        <f t="shared" si="16"/>
        <v>330</v>
      </c>
      <c r="B600" s="149" t="s">
        <v>654</v>
      </c>
      <c r="C600" s="150" t="s">
        <v>763</v>
      </c>
      <c r="D600" s="194"/>
      <c r="E600" s="195"/>
      <c r="F600" s="196"/>
      <c r="G600" s="159">
        <f>SUM(G596:G599)</f>
        <v>0</v>
      </c>
      <c r="H600" s="197"/>
      <c r="I600" s="159">
        <f>SUM(I596:I599)</f>
        <v>0</v>
      </c>
      <c r="J600" s="156"/>
      <c r="K600" s="157"/>
    </row>
    <row r="601" spans="1:11">
      <c r="A601" s="148">
        <f>A600+1</f>
        <v>331</v>
      </c>
      <c r="B601" s="149"/>
      <c r="C601" s="150"/>
      <c r="D601" s="176"/>
      <c r="E601" s="152"/>
      <c r="F601" s="153"/>
      <c r="G601" s="159"/>
      <c r="H601" s="155"/>
      <c r="I601" s="159"/>
      <c r="J601" s="156"/>
      <c r="K601" s="157"/>
    </row>
    <row r="602" spans="1:11">
      <c r="A602" s="148">
        <f>A601+1</f>
        <v>332</v>
      </c>
      <c r="B602" s="149"/>
      <c r="C602" s="150" t="s">
        <v>764</v>
      </c>
      <c r="D602" s="151"/>
      <c r="E602" s="152"/>
      <c r="F602" s="153"/>
      <c r="G602" s="154"/>
      <c r="H602" s="155"/>
      <c r="I602" s="154"/>
      <c r="J602" s="156"/>
      <c r="K602" s="157"/>
    </row>
    <row r="603" spans="1:11">
      <c r="A603" s="148">
        <f>A602+1</f>
        <v>333</v>
      </c>
      <c r="B603" s="149">
        <v>741810001</v>
      </c>
      <c r="C603" s="158" t="s">
        <v>765</v>
      </c>
      <c r="D603" s="151" t="s">
        <v>574</v>
      </c>
      <c r="E603" s="152">
        <v>1</v>
      </c>
      <c r="F603" s="153">
        <v>0</v>
      </c>
      <c r="G603" s="154">
        <f>(E603*F603)</f>
        <v>0</v>
      </c>
      <c r="H603" s="155">
        <v>0</v>
      </c>
      <c r="I603" s="154">
        <f>(E603*H603)</f>
        <v>0</v>
      </c>
      <c r="J603" s="156"/>
      <c r="K603" s="157"/>
    </row>
    <row r="604" spans="1:11">
      <c r="A604" s="148">
        <f>A603+1</f>
        <v>334</v>
      </c>
      <c r="B604" s="149"/>
      <c r="C604" s="158"/>
      <c r="D604" s="151"/>
      <c r="E604" s="152"/>
      <c r="F604" s="153"/>
      <c r="G604" s="154"/>
      <c r="H604" s="155"/>
      <c r="I604" s="154"/>
      <c r="J604" s="156"/>
      <c r="K604" s="157"/>
    </row>
    <row r="605" spans="1:11">
      <c r="A605" s="148">
        <f>A604+1</f>
        <v>335</v>
      </c>
      <c r="B605" s="149" t="s">
        <v>654</v>
      </c>
      <c r="C605" s="150" t="s">
        <v>764</v>
      </c>
      <c r="D605" s="176"/>
      <c r="E605" s="152"/>
      <c r="F605" s="153"/>
      <c r="G605" s="154">
        <f>SUM(G603:G604)</f>
        <v>0</v>
      </c>
      <c r="H605" s="155"/>
      <c r="I605" s="159">
        <f>SUM(I603:I604)</f>
        <v>0</v>
      </c>
      <c r="J605" s="156"/>
      <c r="K605" s="157"/>
    </row>
    <row r="606" spans="1:11">
      <c r="A606" s="148">
        <f t="shared" si="16"/>
        <v>336</v>
      </c>
      <c r="B606" s="149"/>
      <c r="C606" s="158"/>
      <c r="D606" s="151"/>
      <c r="E606" s="152"/>
      <c r="F606" s="153"/>
      <c r="G606" s="154"/>
      <c r="H606" s="155"/>
      <c r="I606" s="154"/>
      <c r="J606" s="156"/>
      <c r="K606" s="157"/>
    </row>
    <row r="607" spans="1:11">
      <c r="A607" s="148">
        <f t="shared" si="16"/>
        <v>337</v>
      </c>
      <c r="B607" s="149" t="s">
        <v>766</v>
      </c>
      <c r="C607" s="150" t="s">
        <v>767</v>
      </c>
      <c r="D607" s="151"/>
      <c r="E607" s="152"/>
      <c r="F607" s="153"/>
      <c r="G607" s="154"/>
      <c r="H607" s="155"/>
      <c r="I607" s="154"/>
      <c r="J607" s="156"/>
      <c r="K607" s="157"/>
    </row>
    <row r="608" spans="1:11">
      <c r="A608" s="148">
        <f>A607+1</f>
        <v>338</v>
      </c>
      <c r="B608" s="149"/>
      <c r="C608" s="158"/>
      <c r="D608" s="151"/>
      <c r="E608" s="152"/>
      <c r="F608" s="153"/>
      <c r="G608" s="154"/>
      <c r="H608" s="155"/>
      <c r="I608" s="154"/>
      <c r="J608" s="156"/>
      <c r="K608" s="157"/>
    </row>
    <row r="609" spans="1:11">
      <c r="A609" s="148">
        <f>A608+1</f>
        <v>339</v>
      </c>
      <c r="B609" s="149"/>
      <c r="C609" s="150" t="s">
        <v>768</v>
      </c>
      <c r="D609" s="194"/>
      <c r="E609" s="195"/>
      <c r="F609" s="196"/>
      <c r="G609" s="159">
        <f>G486</f>
        <v>0</v>
      </c>
      <c r="H609" s="197"/>
      <c r="I609" s="159">
        <f>I501</f>
        <v>0</v>
      </c>
      <c r="J609" s="156"/>
      <c r="K609" s="157"/>
    </row>
    <row r="610" spans="1:11">
      <c r="A610" s="148">
        <f t="shared" si="16"/>
        <v>340</v>
      </c>
      <c r="B610" s="149"/>
      <c r="C610" s="150" t="s">
        <v>769</v>
      </c>
      <c r="D610" s="194"/>
      <c r="E610" s="195"/>
      <c r="F610" s="196"/>
      <c r="G610" s="159">
        <f>G542</f>
        <v>0</v>
      </c>
      <c r="H610" s="197"/>
      <c r="I610" s="159">
        <f>I542</f>
        <v>0</v>
      </c>
      <c r="J610" s="156"/>
      <c r="K610" s="157"/>
    </row>
    <row r="611" spans="1:11">
      <c r="A611" s="148">
        <f>A610+1</f>
        <v>341</v>
      </c>
      <c r="B611" s="149"/>
      <c r="C611" s="150" t="s">
        <v>717</v>
      </c>
      <c r="D611" s="194"/>
      <c r="E611" s="195"/>
      <c r="F611" s="196"/>
      <c r="G611" s="159">
        <f>G543</f>
        <v>0</v>
      </c>
      <c r="H611" s="197"/>
      <c r="I611" s="159">
        <f>I567</f>
        <v>0</v>
      </c>
      <c r="J611" s="156"/>
      <c r="K611" s="157"/>
    </row>
    <row r="612" spans="1:11">
      <c r="A612" s="148">
        <f>A611+1</f>
        <v>342</v>
      </c>
      <c r="B612" s="149"/>
      <c r="C612" s="150" t="s">
        <v>739</v>
      </c>
      <c r="D612" s="194"/>
      <c r="E612" s="195"/>
      <c r="F612" s="196"/>
      <c r="G612" s="159">
        <f>G580</f>
        <v>0</v>
      </c>
      <c r="H612" s="197"/>
      <c r="I612" s="159">
        <f>I580</f>
        <v>0</v>
      </c>
      <c r="J612" s="156"/>
      <c r="K612" s="157"/>
    </row>
    <row r="613" spans="1:11">
      <c r="A613" s="148">
        <f>A612+1</f>
        <v>343</v>
      </c>
      <c r="B613" s="149"/>
      <c r="C613" s="150" t="s">
        <v>770</v>
      </c>
      <c r="D613" s="194"/>
      <c r="E613" s="195"/>
      <c r="F613" s="196"/>
      <c r="G613" s="159">
        <f>(G587)</f>
        <v>0</v>
      </c>
      <c r="H613" s="197"/>
      <c r="I613" s="159">
        <f>(I587)</f>
        <v>0</v>
      </c>
      <c r="J613" s="156"/>
      <c r="K613" s="157"/>
    </row>
    <row r="614" spans="1:11">
      <c r="A614" s="180">
        <f t="shared" si="16"/>
        <v>344</v>
      </c>
      <c r="B614" s="149"/>
      <c r="C614" s="150" t="s">
        <v>771</v>
      </c>
      <c r="D614" s="194"/>
      <c r="E614" s="195"/>
      <c r="F614" s="196"/>
      <c r="G614" s="159">
        <f>(G592)</f>
        <v>0</v>
      </c>
      <c r="H614" s="197"/>
      <c r="I614" s="159">
        <f>I592</f>
        <v>0</v>
      </c>
      <c r="J614" s="156"/>
      <c r="K614" s="157"/>
    </row>
    <row r="615" spans="1:11">
      <c r="A615" s="148">
        <f>A614+1</f>
        <v>345</v>
      </c>
      <c r="B615" s="149"/>
      <c r="C615" s="150" t="s">
        <v>758</v>
      </c>
      <c r="D615" s="194"/>
      <c r="E615" s="195"/>
      <c r="F615" s="196"/>
      <c r="G615" s="159">
        <f>G600</f>
        <v>0</v>
      </c>
      <c r="H615" s="197"/>
      <c r="I615" s="159">
        <f>I600</f>
        <v>0</v>
      </c>
      <c r="J615" s="156"/>
      <c r="K615" s="157"/>
    </row>
    <row r="616" spans="1:11">
      <c r="A616" s="148">
        <f>A615+1</f>
        <v>346</v>
      </c>
      <c r="B616" s="149"/>
      <c r="C616" s="150" t="s">
        <v>764</v>
      </c>
      <c r="D616" s="194"/>
      <c r="E616" s="195"/>
      <c r="F616" s="196"/>
      <c r="G616" s="159">
        <f>G605</f>
        <v>0</v>
      </c>
      <c r="H616" s="197"/>
      <c r="I616" s="159">
        <f>I605</f>
        <v>0</v>
      </c>
      <c r="J616" s="156"/>
      <c r="K616" s="157"/>
    </row>
    <row r="617" spans="1:11">
      <c r="A617" s="180">
        <f t="shared" si="16"/>
        <v>347</v>
      </c>
      <c r="B617" s="149"/>
      <c r="C617" s="150" t="s">
        <v>772</v>
      </c>
      <c r="D617" s="194"/>
      <c r="E617" s="195"/>
      <c r="F617" s="196"/>
      <c r="G617" s="159">
        <v>0</v>
      </c>
      <c r="H617" s="197"/>
      <c r="I617" s="159">
        <f>I606</f>
        <v>0</v>
      </c>
      <c r="J617" s="156"/>
      <c r="K617" s="157"/>
    </row>
    <row r="618" spans="1:11">
      <c r="A618" s="180">
        <f t="shared" si="16"/>
        <v>348</v>
      </c>
      <c r="B618" s="149"/>
      <c r="C618" s="150"/>
      <c r="D618" s="194"/>
      <c r="E618" s="195"/>
      <c r="F618" s="196"/>
      <c r="G618" s="159"/>
      <c r="H618" s="197"/>
      <c r="I618" s="159"/>
      <c r="J618" s="156"/>
      <c r="K618" s="157"/>
    </row>
    <row r="619" spans="1:11" ht="13.8" thickBot="1">
      <c r="A619" s="148">
        <f t="shared" si="16"/>
        <v>349</v>
      </c>
      <c r="B619" s="182" t="s">
        <v>448</v>
      </c>
      <c r="C619" s="183" t="s">
        <v>449</v>
      </c>
      <c r="D619" s="184"/>
      <c r="E619" s="184"/>
      <c r="F619" s="185"/>
      <c r="G619" s="186">
        <f>SUM(G609:G617)</f>
        <v>0</v>
      </c>
      <c r="H619" s="187"/>
      <c r="I619" s="186">
        <f>SUM(I609:I617)</f>
        <v>0</v>
      </c>
      <c r="J619" s="187"/>
      <c r="K619" s="188"/>
    </row>
    <row r="620" spans="1:11" ht="13.8" thickBot="1">
      <c r="A620" s="148">
        <f t="shared" si="16"/>
        <v>350</v>
      </c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</row>
    <row r="621" spans="1:11" ht="13.8" thickBot="1">
      <c r="A621" s="148">
        <f t="shared" si="16"/>
        <v>351</v>
      </c>
      <c r="B621" s="190"/>
      <c r="C621" s="192" t="s">
        <v>773</v>
      </c>
      <c r="D621" s="191"/>
      <c r="E621" s="191"/>
      <c r="F621" s="191"/>
      <c r="G621" s="193">
        <f>(G619)</f>
        <v>0</v>
      </c>
      <c r="H621" s="191"/>
      <c r="I621" s="193">
        <f>I619</f>
        <v>0</v>
      </c>
      <c r="J621" s="337">
        <f>(G621+I621)</f>
        <v>0</v>
      </c>
      <c r="K621" s="338"/>
    </row>
  </sheetData>
  <mergeCells count="38">
    <mergeCell ref="J130:K131"/>
    <mergeCell ref="A1:I1"/>
    <mergeCell ref="J1:K1"/>
    <mergeCell ref="A2:I2"/>
    <mergeCell ref="J2:K2"/>
    <mergeCell ref="A4:K4"/>
    <mergeCell ref="H303:I303"/>
    <mergeCell ref="F7:G7"/>
    <mergeCell ref="H7:I7"/>
    <mergeCell ref="J6:K7"/>
    <mergeCell ref="B130:B132"/>
    <mergeCell ref="C130:C132"/>
    <mergeCell ref="D130:D132"/>
    <mergeCell ref="E130:E132"/>
    <mergeCell ref="F130:I130"/>
    <mergeCell ref="F131:G131"/>
    <mergeCell ref="H131:I131"/>
    <mergeCell ref="B6:B8"/>
    <mergeCell ref="C6:C8"/>
    <mergeCell ref="D6:D8"/>
    <mergeCell ref="E6:E8"/>
    <mergeCell ref="F6:I6"/>
    <mergeCell ref="J302:K303"/>
    <mergeCell ref="J468:K469"/>
    <mergeCell ref="J621:K621"/>
    <mergeCell ref="B468:B470"/>
    <mergeCell ref="C468:C470"/>
    <mergeCell ref="D468:D470"/>
    <mergeCell ref="E468:E470"/>
    <mergeCell ref="F468:I468"/>
    <mergeCell ref="F469:G469"/>
    <mergeCell ref="H469:I469"/>
    <mergeCell ref="B302:B304"/>
    <mergeCell ref="C302:C304"/>
    <mergeCell ref="D302:D304"/>
    <mergeCell ref="E302:E304"/>
    <mergeCell ref="F302:I302"/>
    <mergeCell ref="F303:G303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Ladislav Vokoun</cp:lastModifiedBy>
  <dcterms:created xsi:type="dcterms:W3CDTF">2024-04-25T19:23:07Z</dcterms:created>
  <dcterms:modified xsi:type="dcterms:W3CDTF">2024-04-30T22:55:07Z</dcterms:modified>
</cp:coreProperties>
</file>