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_Akce\22_025-A_Kolín_Kremličkova a Radimského\03_Doprava\04_Soupis_prací\KROS\2024_04_17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101.1 - Kontejnerová s..." sheetId="3" r:id="rId3"/>
    <sheet name="SO 401 - Veřejné osvětlení" sheetId="4" r:id="rId4"/>
    <sheet name="SO 800 - Sadové úpravy" sheetId="5" r:id="rId5"/>
    <sheet name="SO 00 - Vedlejší rozpočto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101 - Komunikace a zpe...'!$C$89:$K$769</definedName>
    <definedName name="_xlnm.Print_Area" localSheetId="1">'SO 101 - Komunikace a zpe...'!$C$4:$J$39,'SO 101 - Komunikace a zpe...'!$C$45:$J$71,'SO 101 - Komunikace a zpe...'!$C$77:$K$769</definedName>
    <definedName name="_xlnm.Print_Titles" localSheetId="1">'SO 101 - Komunikace a zpe...'!$89:$89</definedName>
    <definedName name="_xlnm._FilterDatabase" localSheetId="2" hidden="1">'SO 101.1 - Kontejnerová s...'!$C$87:$K$175</definedName>
    <definedName name="_xlnm.Print_Area" localSheetId="2">'SO 101.1 - Kontejnerová s...'!$C$4:$J$39,'SO 101.1 - Kontejnerová s...'!$C$45:$J$69,'SO 101.1 - Kontejnerová s...'!$C$75:$K$175</definedName>
    <definedName name="_xlnm.Print_Titles" localSheetId="2">'SO 101.1 - Kontejnerová s...'!$87:$87</definedName>
    <definedName name="_xlnm._FilterDatabase" localSheetId="3" hidden="1">'SO 401 - Veřejné osvětlení'!$C$84:$K$176</definedName>
    <definedName name="_xlnm.Print_Area" localSheetId="3">'SO 401 - Veřejné osvětlení'!$C$4:$J$39,'SO 401 - Veřejné osvětlení'!$C$45:$J$66,'SO 401 - Veřejné osvětlení'!$C$72:$K$176</definedName>
    <definedName name="_xlnm.Print_Titles" localSheetId="3">'SO 401 - Veřejné osvětlení'!$84:$84</definedName>
    <definedName name="_xlnm._FilterDatabase" localSheetId="4" hidden="1">'SO 800 - Sadové úpravy'!$C$80:$K$221</definedName>
    <definedName name="_xlnm.Print_Area" localSheetId="4">'SO 800 - Sadové úpravy'!$C$4:$J$39,'SO 800 - Sadové úpravy'!$C$45:$J$62,'SO 800 - Sadové úpravy'!$C$68:$K$221</definedName>
    <definedName name="_xlnm.Print_Titles" localSheetId="4">'SO 800 - Sadové úpravy'!$80:$80</definedName>
    <definedName name="_xlnm._FilterDatabase" localSheetId="5" hidden="1">'SO 00 - Vedlejší rozpočto...'!$C$85:$K$140</definedName>
    <definedName name="_xlnm.Print_Area" localSheetId="5">'SO 00 - Vedlejší rozpočto...'!$C$4:$J$39,'SO 00 - Vedlejší rozpočto...'!$C$45:$J$67,'SO 00 - Vedlejší rozpočto...'!$C$73:$K$140</definedName>
    <definedName name="_xlnm.Print_Titles" localSheetId="5">'SO 00 - Vedlejší rozpočto...'!$85:$85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5" r="J37"/>
  <c r="J36"/>
  <c i="1" r="AY58"/>
  <c i="5" r="J35"/>
  <c i="1" r="AX58"/>
  <c i="5" r="BI217"/>
  <c r="BH217"/>
  <c r="BG217"/>
  <c r="BF217"/>
  <c r="T217"/>
  <c r="R217"/>
  <c r="P217"/>
  <c r="BI208"/>
  <c r="BH208"/>
  <c r="BG208"/>
  <c r="BF208"/>
  <c r="T208"/>
  <c r="R208"/>
  <c r="P208"/>
  <c r="BI206"/>
  <c r="BH206"/>
  <c r="BG206"/>
  <c r="BF206"/>
  <c r="T206"/>
  <c r="R206"/>
  <c r="P206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1"/>
  <c r="BH91"/>
  <c r="BG91"/>
  <c r="BF91"/>
  <c r="T91"/>
  <c r="R91"/>
  <c r="P91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4" r="J37"/>
  <c r="J36"/>
  <c i="1" r="AY57"/>
  <c i="4" r="J35"/>
  <c i="1" r="AX57"/>
  <c i="4" r="BI175"/>
  <c r="BH175"/>
  <c r="BG175"/>
  <c r="BF175"/>
  <c r="T175"/>
  <c r="T174"/>
  <c r="R175"/>
  <c r="R174"/>
  <c r="P175"/>
  <c r="P174"/>
  <c r="BI171"/>
  <c r="BH171"/>
  <c r="BG171"/>
  <c r="BF171"/>
  <c r="T171"/>
  <c r="T170"/>
  <c r="T169"/>
  <c r="R171"/>
  <c r="R170"/>
  <c r="R169"/>
  <c r="P171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3" r="J37"/>
  <c r="J36"/>
  <c i="1" r="AY56"/>
  <c i="3" r="J35"/>
  <c i="1" r="AX56"/>
  <c i="3" r="BI172"/>
  <c r="BH172"/>
  <c r="BG172"/>
  <c r="BF172"/>
  <c r="T172"/>
  <c r="T171"/>
  <c r="T170"/>
  <c r="R172"/>
  <c r="R171"/>
  <c r="R170"/>
  <c r="P172"/>
  <c r="P171"/>
  <c r="P170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T90"/>
  <c r="R91"/>
  <c r="R90"/>
  <c r="P91"/>
  <c r="P90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2" r="J37"/>
  <c r="J36"/>
  <c i="1" r="AY55"/>
  <c i="2" r="J35"/>
  <c i="1" r="AX55"/>
  <c i="2" r="BI768"/>
  <c r="BH768"/>
  <c r="BG768"/>
  <c r="BF768"/>
  <c r="T768"/>
  <c r="R768"/>
  <c r="P768"/>
  <c r="BI764"/>
  <c r="BH764"/>
  <c r="BG764"/>
  <c r="BF764"/>
  <c r="T764"/>
  <c r="R764"/>
  <c r="P764"/>
  <c r="BI761"/>
  <c r="BH761"/>
  <c r="BG761"/>
  <c r="BF761"/>
  <c r="T761"/>
  <c r="R761"/>
  <c r="P761"/>
  <c r="BI758"/>
  <c r="BH758"/>
  <c r="BG758"/>
  <c r="BF758"/>
  <c r="T758"/>
  <c r="R758"/>
  <c r="P758"/>
  <c r="BI755"/>
  <c r="BH755"/>
  <c r="BG755"/>
  <c r="BF755"/>
  <c r="T755"/>
  <c r="R755"/>
  <c r="P755"/>
  <c r="BI747"/>
  <c r="BH747"/>
  <c r="BG747"/>
  <c r="BF747"/>
  <c r="T747"/>
  <c r="R747"/>
  <c r="P747"/>
  <c r="BI740"/>
  <c r="BH740"/>
  <c r="BG740"/>
  <c r="BF740"/>
  <c r="T740"/>
  <c r="R740"/>
  <c r="P740"/>
  <c r="BI730"/>
  <c r="BH730"/>
  <c r="BG730"/>
  <c r="BF730"/>
  <c r="T730"/>
  <c r="R730"/>
  <c r="P730"/>
  <c r="BI722"/>
  <c r="BH722"/>
  <c r="BG722"/>
  <c r="BF722"/>
  <c r="T722"/>
  <c r="R722"/>
  <c r="P722"/>
  <c r="BI716"/>
  <c r="BH716"/>
  <c r="BG716"/>
  <c r="BF716"/>
  <c r="T716"/>
  <c r="R716"/>
  <c r="P716"/>
  <c r="BI707"/>
  <c r="BH707"/>
  <c r="BG707"/>
  <c r="BF707"/>
  <c r="T707"/>
  <c r="R707"/>
  <c r="P707"/>
  <c r="BI701"/>
  <c r="BH701"/>
  <c r="BG701"/>
  <c r="BF701"/>
  <c r="T701"/>
  <c r="R701"/>
  <c r="P701"/>
  <c r="BI694"/>
  <c r="BH694"/>
  <c r="BG694"/>
  <c r="BF694"/>
  <c r="T694"/>
  <c r="R694"/>
  <c r="P694"/>
  <c r="BI690"/>
  <c r="BH690"/>
  <c r="BG690"/>
  <c r="BF690"/>
  <c r="T690"/>
  <c r="R690"/>
  <c r="P690"/>
  <c r="BI685"/>
  <c r="BH685"/>
  <c r="BG685"/>
  <c r="BF685"/>
  <c r="T685"/>
  <c r="R685"/>
  <c r="P685"/>
  <c r="BI665"/>
  <c r="BH665"/>
  <c r="BG665"/>
  <c r="BF665"/>
  <c r="T665"/>
  <c r="R665"/>
  <c r="P665"/>
  <c r="BI660"/>
  <c r="BH660"/>
  <c r="BG660"/>
  <c r="BF660"/>
  <c r="T660"/>
  <c r="R660"/>
  <c r="P660"/>
  <c r="BI657"/>
  <c r="BH657"/>
  <c r="BG657"/>
  <c r="BF657"/>
  <c r="T657"/>
  <c r="R657"/>
  <c r="P657"/>
  <c r="BI643"/>
  <c r="BH643"/>
  <c r="BG643"/>
  <c r="BF643"/>
  <c r="T643"/>
  <c r="R643"/>
  <c r="P643"/>
  <c r="BI634"/>
  <c r="BH634"/>
  <c r="BG634"/>
  <c r="BF634"/>
  <c r="T634"/>
  <c r="R634"/>
  <c r="P634"/>
  <c r="BI630"/>
  <c r="BH630"/>
  <c r="BG630"/>
  <c r="BF630"/>
  <c r="T630"/>
  <c r="R630"/>
  <c r="P630"/>
  <c r="BI627"/>
  <c r="BH627"/>
  <c r="BG627"/>
  <c r="BF627"/>
  <c r="T627"/>
  <c r="R627"/>
  <c r="P627"/>
  <c r="BI623"/>
  <c r="BH623"/>
  <c r="BG623"/>
  <c r="BF623"/>
  <c r="T623"/>
  <c r="R623"/>
  <c r="P623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5"/>
  <c r="BH595"/>
  <c r="BG595"/>
  <c r="BF595"/>
  <c r="T595"/>
  <c r="R595"/>
  <c r="P595"/>
  <c r="BI589"/>
  <c r="BH589"/>
  <c r="BG589"/>
  <c r="BF589"/>
  <c r="T589"/>
  <c r="R589"/>
  <c r="P589"/>
  <c r="BI584"/>
  <c r="BH584"/>
  <c r="BG584"/>
  <c r="BF584"/>
  <c r="T584"/>
  <c r="R584"/>
  <c r="P584"/>
  <c r="BI578"/>
  <c r="BH578"/>
  <c r="BG578"/>
  <c r="BF578"/>
  <c r="T578"/>
  <c r="R578"/>
  <c r="P578"/>
  <c r="BI573"/>
  <c r="BH573"/>
  <c r="BG573"/>
  <c r="BF573"/>
  <c r="T573"/>
  <c r="R573"/>
  <c r="P573"/>
  <c r="BI570"/>
  <c r="BH570"/>
  <c r="BG570"/>
  <c r="BF570"/>
  <c r="T570"/>
  <c r="R570"/>
  <c r="P570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27"/>
  <c r="BH527"/>
  <c r="BG527"/>
  <c r="BF527"/>
  <c r="T527"/>
  <c r="R527"/>
  <c r="P527"/>
  <c r="BI522"/>
  <c r="BH522"/>
  <c r="BG522"/>
  <c r="BF522"/>
  <c r="T522"/>
  <c r="R522"/>
  <c r="P522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71"/>
  <c r="BH471"/>
  <c r="BG471"/>
  <c r="BF471"/>
  <c r="T471"/>
  <c r="R471"/>
  <c r="P471"/>
  <c r="BI466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T376"/>
  <c r="R377"/>
  <c r="R376"/>
  <c r="P377"/>
  <c r="P376"/>
  <c r="BI373"/>
  <c r="BH373"/>
  <c r="BG373"/>
  <c r="BF373"/>
  <c r="T373"/>
  <c r="R373"/>
  <c r="P373"/>
  <c r="BI370"/>
  <c r="BH370"/>
  <c r="BG370"/>
  <c r="BF370"/>
  <c r="T370"/>
  <c r="R370"/>
  <c r="P370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5"/>
  <c r="BH345"/>
  <c r="BG345"/>
  <c r="BF345"/>
  <c r="T345"/>
  <c r="R345"/>
  <c r="P345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4"/>
  <c r="BH294"/>
  <c r="BG294"/>
  <c r="BF294"/>
  <c r="T294"/>
  <c r="R294"/>
  <c r="P294"/>
  <c r="BI288"/>
  <c r="BH288"/>
  <c r="BG288"/>
  <c r="BF288"/>
  <c r="T288"/>
  <c r="R288"/>
  <c r="P288"/>
  <c r="BI252"/>
  <c r="BH252"/>
  <c r="BG252"/>
  <c r="BF252"/>
  <c r="T252"/>
  <c r="R252"/>
  <c r="P252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28"/>
  <c r="BH228"/>
  <c r="BG228"/>
  <c r="BF228"/>
  <c r="T228"/>
  <c r="R228"/>
  <c r="P228"/>
  <c r="BI217"/>
  <c r="BH217"/>
  <c r="BG217"/>
  <c r="BF217"/>
  <c r="T217"/>
  <c r="R217"/>
  <c r="P217"/>
  <c r="BI210"/>
  <c r="BH210"/>
  <c r="BG210"/>
  <c r="BF210"/>
  <c r="T210"/>
  <c r="R210"/>
  <c r="P210"/>
  <c r="BI202"/>
  <c r="BH202"/>
  <c r="BG202"/>
  <c r="BF202"/>
  <c r="T202"/>
  <c r="R202"/>
  <c r="P202"/>
  <c r="BI181"/>
  <c r="BH181"/>
  <c r="BG181"/>
  <c r="BF181"/>
  <c r="T181"/>
  <c r="R181"/>
  <c r="P181"/>
  <c r="BI173"/>
  <c r="BH173"/>
  <c r="BG173"/>
  <c r="BF173"/>
  <c r="T173"/>
  <c r="R173"/>
  <c r="P173"/>
  <c r="BI152"/>
  <c r="BH152"/>
  <c r="BG152"/>
  <c r="BF152"/>
  <c r="T152"/>
  <c r="R152"/>
  <c r="P152"/>
  <c r="BI135"/>
  <c r="BH135"/>
  <c r="BG135"/>
  <c r="BF135"/>
  <c r="T135"/>
  <c r="R135"/>
  <c r="P135"/>
  <c r="BI128"/>
  <c r="BH128"/>
  <c r="BG128"/>
  <c r="BF128"/>
  <c r="T128"/>
  <c r="R128"/>
  <c r="P128"/>
  <c r="BI120"/>
  <c r="BH120"/>
  <c r="BG120"/>
  <c r="BF120"/>
  <c r="T120"/>
  <c r="R120"/>
  <c r="P120"/>
  <c r="BI110"/>
  <c r="BH110"/>
  <c r="BG110"/>
  <c r="BF110"/>
  <c r="T110"/>
  <c r="R110"/>
  <c r="P110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1" r="L50"/>
  <c r="AM50"/>
  <c r="AM49"/>
  <c r="L49"/>
  <c r="AM47"/>
  <c r="L47"/>
  <c r="L45"/>
  <c r="L44"/>
  <c i="2" r="BK616"/>
  <c r="BK445"/>
  <c r="J288"/>
  <c r="BK630"/>
  <c r="BK550"/>
  <c r="BK398"/>
  <c r="J239"/>
  <c r="J627"/>
  <c r="BK527"/>
  <c r="J506"/>
  <c r="J403"/>
  <c r="J330"/>
  <c r="BK761"/>
  <c r="J660"/>
  <c r="BK478"/>
  <c r="J398"/>
  <c r="J304"/>
  <c i="3" r="BK135"/>
  <c r="BK163"/>
  <c r="J135"/>
  <c i="4" r="BK156"/>
  <c r="BK119"/>
  <c r="BK146"/>
  <c r="BK167"/>
  <c r="J89"/>
  <c r="J91"/>
  <c i="5" r="BK141"/>
  <c r="J161"/>
  <c r="J195"/>
  <c i="6" r="J135"/>
  <c r="BK135"/>
  <c r="BK129"/>
  <c i="2" r="J764"/>
  <c r="BK506"/>
  <c r="BK355"/>
  <c r="BK660"/>
  <c r="BK561"/>
  <c r="BK422"/>
  <c r="J128"/>
  <c r="BK619"/>
  <c r="BK547"/>
  <c r="J433"/>
  <c r="BK242"/>
  <c r="J99"/>
  <c r="BK643"/>
  <c r="BK517"/>
  <c r="BK457"/>
  <c r="BK315"/>
  <c r="J96"/>
  <c i="3" r="J153"/>
  <c r="J163"/>
  <c i="4" r="J161"/>
  <c r="J117"/>
  <c r="J144"/>
  <c r="BK175"/>
  <c r="J111"/>
  <c i="5" r="BK195"/>
  <c r="BK139"/>
  <c r="BK107"/>
  <c r="J119"/>
  <c i="6" r="J105"/>
  <c i="2" r="BK758"/>
  <c r="J558"/>
  <c r="BK449"/>
  <c r="J352"/>
  <c r="J701"/>
  <c r="BK657"/>
  <c r="J547"/>
  <c r="BK429"/>
  <c r="J307"/>
  <c r="J181"/>
  <c r="BK701"/>
  <c r="BK570"/>
  <c r="J503"/>
  <c r="J445"/>
  <c r="J228"/>
  <c r="J716"/>
  <c r="BK595"/>
  <c r="J471"/>
  <c r="BK330"/>
  <c i="3" r="BK137"/>
  <c r="BK127"/>
  <c r="BK97"/>
  <c i="4" r="J130"/>
  <c r="BK93"/>
  <c r="BK132"/>
  <c r="J158"/>
  <c r="J146"/>
  <c i="5" r="J198"/>
  <c r="BK131"/>
  <c r="J131"/>
  <c r="BK161"/>
  <c i="6" r="J129"/>
  <c r="J99"/>
  <c i="2" r="J613"/>
  <c r="J509"/>
  <c r="BK373"/>
  <c r="BK96"/>
  <c r="J553"/>
  <c r="J388"/>
  <c r="BK217"/>
  <c r="J722"/>
  <c r="J550"/>
  <c r="BK437"/>
  <c r="J334"/>
  <c r="BK768"/>
  <c r="J630"/>
  <c r="BK503"/>
  <c r="BK334"/>
  <c i="1" r="AS54"/>
  <c i="4" r="BK95"/>
  <c r="J128"/>
  <c r="J150"/>
  <c r="BK87"/>
  <c i="5" r="J208"/>
  <c r="J84"/>
  <c r="BK180"/>
  <c r="J104"/>
  <c r="J141"/>
  <c i="6" r="BK99"/>
  <c r="BK126"/>
  <c r="J102"/>
  <c i="2" r="J564"/>
  <c r="J381"/>
  <c r="J202"/>
  <c r="J607"/>
  <c r="J437"/>
  <c r="BK304"/>
  <c r="BK747"/>
  <c r="J604"/>
  <c r="J429"/>
  <c r="J236"/>
  <c r="J730"/>
  <c r="J623"/>
  <c r="BK462"/>
  <c r="J326"/>
  <c i="3" r="BK166"/>
  <c r="J141"/>
  <c i="4" r="J165"/>
  <c r="BK163"/>
  <c r="BK103"/>
  <c r="J124"/>
  <c r="J109"/>
  <c i="5" r="J174"/>
  <c r="J128"/>
  <c r="BK101"/>
  <c r="BK154"/>
  <c i="6" r="BK123"/>
  <c r="BK113"/>
  <c i="2" r="J657"/>
  <c r="J441"/>
  <c r="J152"/>
  <c r="BK545"/>
  <c r="BK383"/>
  <c r="J210"/>
  <c r="BK584"/>
  <c r="BK509"/>
  <c r="J414"/>
  <c r="J217"/>
  <c r="BK755"/>
  <c r="BK601"/>
  <c r="J422"/>
  <c r="J173"/>
  <c i="3" r="J116"/>
  <c r="BK105"/>
  <c i="4" r="J175"/>
  <c r="J126"/>
  <c r="BK161"/>
  <c r="BK101"/>
  <c r="J93"/>
  <c r="J105"/>
  <c i="5" r="J154"/>
  <c r="J136"/>
  <c r="J188"/>
  <c i="6" r="BK133"/>
  <c r="BK119"/>
  <c i="2" r="J665"/>
  <c r="J514"/>
  <c r="BK294"/>
  <c r="BK613"/>
  <c r="BK494"/>
  <c r="BK391"/>
  <c r="J252"/>
  <c r="BK740"/>
  <c r="BK589"/>
  <c r="BK471"/>
  <c r="J361"/>
  <c r="BK93"/>
  <c r="J634"/>
  <c r="J527"/>
  <c r="BK441"/>
  <c r="J301"/>
  <c i="3" r="J127"/>
  <c r="J147"/>
  <c r="BK153"/>
  <c i="4" r="BK142"/>
  <c r="J101"/>
  <c r="J142"/>
  <c r="J140"/>
  <c r="J156"/>
  <c i="5" r="J146"/>
  <c r="J107"/>
  <c r="J110"/>
  <c r="J139"/>
  <c i="6" r="J92"/>
  <c i="2" r="J761"/>
  <c r="J543"/>
  <c r="J462"/>
  <c r="BK311"/>
  <c r="BK610"/>
  <c r="BK482"/>
  <c r="J377"/>
  <c r="J690"/>
  <c r="J511"/>
  <c r="BK239"/>
  <c r="J740"/>
  <c r="BK607"/>
  <c r="BK466"/>
  <c r="J311"/>
  <c i="3" r="J158"/>
  <c r="BK102"/>
  <c i="4" r="J136"/>
  <c r="BK165"/>
  <c r="J107"/>
  <c r="J134"/>
  <c r="BK130"/>
  <c i="5" r="J152"/>
  <c r="J98"/>
  <c r="J165"/>
  <c i="6" r="BK110"/>
  <c r="J89"/>
  <c r="J108"/>
  <c i="2" r="J768"/>
  <c r="J517"/>
  <c r="BK370"/>
  <c r="J93"/>
  <c r="BK578"/>
  <c r="J358"/>
  <c r="BK110"/>
  <c r="J561"/>
  <c r="J449"/>
  <c r="BK345"/>
  <c r="J120"/>
  <c r="BK604"/>
  <c r="BK511"/>
  <c r="BK358"/>
  <c r="BK99"/>
  <c i="3" r="J105"/>
  <c r="J166"/>
  <c r="BK91"/>
  <c i="4" r="BK128"/>
  <c r="BK89"/>
  <c r="J119"/>
  <c r="BK148"/>
  <c r="J152"/>
  <c i="5" r="J101"/>
  <c r="BK104"/>
  <c r="BK134"/>
  <c r="J171"/>
  <c i="6" r="BK108"/>
  <c r="BK92"/>
  <c r="BK105"/>
  <c i="2" r="J545"/>
  <c r="BK377"/>
  <c r="BK707"/>
  <c r="J595"/>
  <c r="BK433"/>
  <c r="BK288"/>
  <c r="J643"/>
  <c r="BK486"/>
  <c r="J373"/>
  <c r="BK722"/>
  <c r="BK627"/>
  <c r="J499"/>
  <c r="BK394"/>
  <c r="J294"/>
  <c i="3" r="J133"/>
  <c r="J97"/>
  <c i="4" r="BK144"/>
  <c r="J87"/>
  <c r="BK115"/>
  <c r="J132"/>
  <c r="BK126"/>
  <c i="5" r="J217"/>
  <c r="J91"/>
  <c r="J125"/>
  <c r="BK144"/>
  <c i="6" r="J116"/>
  <c r="BK95"/>
  <c i="2" r="J601"/>
  <c r="J474"/>
  <c r="BK410"/>
  <c r="BK228"/>
  <c r="J584"/>
  <c r="BK453"/>
  <c r="BK381"/>
  <c r="BK764"/>
  <c r="BK623"/>
  <c r="BK553"/>
  <c r="BK388"/>
  <c r="J135"/>
  <c r="J685"/>
  <c r="BK514"/>
  <c r="BK403"/>
  <c r="J110"/>
  <c i="3" r="BK172"/>
  <c r="BK141"/>
  <c i="4" r="BK158"/>
  <c r="J171"/>
  <c r="BK113"/>
  <c r="J121"/>
  <c r="J103"/>
  <c i="5" r="BK152"/>
  <c r="J144"/>
  <c r="BK174"/>
  <c i="6" r="BK138"/>
  <c r="J123"/>
  <c i="2" r="BK685"/>
  <c r="J478"/>
  <c r="BK361"/>
  <c r="J589"/>
  <c r="J425"/>
  <c r="BK301"/>
  <c r="J758"/>
  <c r="J578"/>
  <c r="J457"/>
  <c r="J391"/>
  <c r="BK128"/>
  <c r="J707"/>
  <c r="BK558"/>
  <c r="J418"/>
  <c r="BK152"/>
  <c i="3" r="J172"/>
  <c i="4" r="J163"/>
  <c r="BK121"/>
  <c r="J148"/>
  <c r="J95"/>
  <c r="J115"/>
  <c r="BK107"/>
  <c i="5" r="BK136"/>
  <c r="BK128"/>
  <c r="J180"/>
  <c i="6" r="J126"/>
  <c r="BK102"/>
  <c i="2" r="BK730"/>
  <c r="J486"/>
  <c r="J345"/>
  <c r="BK694"/>
  <c r="BK499"/>
  <c r="J385"/>
  <c r="BK135"/>
  <c r="BK716"/>
  <c r="J573"/>
  <c r="J482"/>
  <c r="J383"/>
  <c r="BK181"/>
  <c r="J694"/>
  <c r="J541"/>
  <c r="BK425"/>
  <c r="J242"/>
  <c i="3" r="J121"/>
  <c r="J110"/>
  <c r="BK147"/>
  <c i="4" r="BK140"/>
  <c r="BK105"/>
  <c r="J138"/>
  <c r="BK91"/>
  <c r="J113"/>
  <c i="5" r="J206"/>
  <c r="BK208"/>
  <c r="BK188"/>
  <c r="BK119"/>
  <c r="J134"/>
  <c i="6" r="J110"/>
  <c r="J119"/>
  <c r="J95"/>
  <c i="2" r="BK573"/>
  <c r="J466"/>
  <c r="BK307"/>
  <c r="J619"/>
  <c r="J490"/>
  <c r="J355"/>
  <c r="J755"/>
  <c r="BK564"/>
  <c r="J453"/>
  <c r="J394"/>
  <c r="BK173"/>
  <c r="BK690"/>
  <c r="BK543"/>
  <c r="BK474"/>
  <c r="BK352"/>
  <c i="3" r="BK158"/>
  <c r="J91"/>
  <c r="J137"/>
  <c r="BK133"/>
  <c i="4" r="BK138"/>
  <c r="BK99"/>
  <c r="BK134"/>
  <c r="BK152"/>
  <c r="BK154"/>
  <c i="5" r="BK113"/>
  <c r="BK125"/>
  <c r="BK165"/>
  <c r="BK98"/>
  <c r="BK84"/>
  <c i="6" r="J138"/>
  <c r="J34"/>
  <c i="2" r="J522"/>
  <c r="J410"/>
  <c r="J315"/>
  <c r="J747"/>
  <c r="J610"/>
  <c r="J494"/>
  <c r="J370"/>
  <c r="BK210"/>
  <c i="3" r="BK110"/>
  <c r="J102"/>
  <c i="4" r="J167"/>
  <c r="BK124"/>
  <c r="BK150"/>
  <c r="J97"/>
  <c r="BK97"/>
  <c r="BK117"/>
  <c i="5" r="BK217"/>
  <c r="BK206"/>
  <c r="BK198"/>
  <c r="BK110"/>
  <c i="6" r="J113"/>
  <c r="BK89"/>
  <c i="2" r="J570"/>
  <c r="BK414"/>
  <c r="BK236"/>
  <c r="BK634"/>
  <c r="BK541"/>
  <c r="BK326"/>
  <c r="BK120"/>
  <c r="J616"/>
  <c r="BK490"/>
  <c r="BK418"/>
  <c r="BK202"/>
  <c r="BK665"/>
  <c r="BK522"/>
  <c r="BK385"/>
  <c r="BK252"/>
  <c i="3" r="BK116"/>
  <c r="BK121"/>
  <c i="4" r="J154"/>
  <c r="BK111"/>
  <c r="BK136"/>
  <c r="BK171"/>
  <c r="BK109"/>
  <c r="J99"/>
  <c i="5" r="BK171"/>
  <c r="BK146"/>
  <c r="BK91"/>
  <c r="J113"/>
  <c i="6" r="J133"/>
  <c r="BK116"/>
  <c i="2" l="1" r="T92"/>
  <c r="P380"/>
  <c r="T397"/>
  <c r="R498"/>
  <c r="R526"/>
  <c r="R664"/>
  <c r="R739"/>
  <c r="R763"/>
  <c i="3" r="T96"/>
  <c r="T104"/>
  <c r="BK140"/>
  <c r="J140"/>
  <c r="J65"/>
  <c r="BK152"/>
  <c r="J152"/>
  <c r="J66"/>
  <c i="4" r="R86"/>
  <c r="R123"/>
  <c r="T160"/>
  <c i="5" r="T83"/>
  <c r="T82"/>
  <c r="T81"/>
  <c i="2" r="BK92"/>
  <c r="J92"/>
  <c r="J61"/>
  <c r="R380"/>
  <c r="R397"/>
  <c r="P498"/>
  <c r="BK526"/>
  <c r="J526"/>
  <c r="J66"/>
  <c r="BK664"/>
  <c r="J664"/>
  <c r="J67"/>
  <c r="T739"/>
  <c r="T763"/>
  <c i="3" r="P96"/>
  <c r="P104"/>
  <c r="P140"/>
  <c r="R152"/>
  <c i="4" r="T86"/>
  <c r="P123"/>
  <c r="R160"/>
  <c i="5" r="R83"/>
  <c r="R82"/>
  <c r="R81"/>
  <c i="6" r="R88"/>
  <c r="R98"/>
  <c r="P104"/>
  <c r="BK122"/>
  <c r="J122"/>
  <c r="J64"/>
  <c i="2" r="R92"/>
  <c r="R91"/>
  <c r="T380"/>
  <c r="P397"/>
  <c r="BK498"/>
  <c r="J498"/>
  <c r="J65"/>
  <c r="P526"/>
  <c r="P664"/>
  <c r="BK739"/>
  <c r="J739"/>
  <c r="J69"/>
  <c r="BK763"/>
  <c r="J763"/>
  <c r="J70"/>
  <c i="3" r="R96"/>
  <c r="R104"/>
  <c r="R140"/>
  <c r="R139"/>
  <c r="T152"/>
  <c i="4" r="P86"/>
  <c r="P85"/>
  <c i="1" r="AU57"/>
  <c i="4" r="T123"/>
  <c r="P160"/>
  <c i="5" r="P83"/>
  <c r="P82"/>
  <c r="P81"/>
  <c i="1" r="AU58"/>
  <c i="6" r="BK88"/>
  <c r="J88"/>
  <c r="J61"/>
  <c r="T88"/>
  <c r="P98"/>
  <c r="T98"/>
  <c r="T104"/>
  <c r="R122"/>
  <c r="R132"/>
  <c i="2" r="P92"/>
  <c r="P91"/>
  <c r="BK380"/>
  <c r="J380"/>
  <c r="J63"/>
  <c r="BK397"/>
  <c r="J397"/>
  <c r="J64"/>
  <c r="T498"/>
  <c r="T526"/>
  <c r="T664"/>
  <c r="P739"/>
  <c r="P763"/>
  <c i="3" r="BK96"/>
  <c r="J96"/>
  <c r="J62"/>
  <c r="BK104"/>
  <c r="J104"/>
  <c r="J63"/>
  <c r="T140"/>
  <c r="T139"/>
  <c r="P152"/>
  <c i="4" r="BK86"/>
  <c r="J86"/>
  <c r="J60"/>
  <c r="BK123"/>
  <c r="J123"/>
  <c r="J61"/>
  <c r="BK160"/>
  <c r="J160"/>
  <c r="J62"/>
  <c i="5" r="BK83"/>
  <c r="J83"/>
  <c r="J61"/>
  <c i="6" r="P88"/>
  <c r="BK98"/>
  <c r="J98"/>
  <c r="J62"/>
  <c r="BK104"/>
  <c r="J104"/>
  <c r="J63"/>
  <c r="R104"/>
  <c r="P122"/>
  <c r="T122"/>
  <c r="BK132"/>
  <c r="J132"/>
  <c r="J65"/>
  <c r="P132"/>
  <c r="T132"/>
  <c i="4" r="BK170"/>
  <c r="J170"/>
  <c r="J64"/>
  <c r="BK174"/>
  <c r="J174"/>
  <c r="J65"/>
  <c i="3" r="BK171"/>
  <c r="J171"/>
  <c r="J68"/>
  <c i="2" r="BK376"/>
  <c r="J376"/>
  <c r="J62"/>
  <c i="3" r="BK90"/>
  <c r="J90"/>
  <c r="J61"/>
  <c i="6" r="BK137"/>
  <c r="J137"/>
  <c r="J66"/>
  <c r="BE99"/>
  <c r="BE110"/>
  <c r="BE113"/>
  <c r="BE123"/>
  <c r="BE135"/>
  <c r="F55"/>
  <c r="E76"/>
  <c r="BE89"/>
  <c r="BE92"/>
  <c r="BE108"/>
  <c r="BE116"/>
  <c r="BE129"/>
  <c i="1" r="AW59"/>
  <c i="5" r="BK82"/>
  <c r="J82"/>
  <c r="J60"/>
  <c i="6" r="J52"/>
  <c r="BE95"/>
  <c r="BE102"/>
  <c r="BE105"/>
  <c r="BE119"/>
  <c r="BE126"/>
  <c r="BE133"/>
  <c r="BE138"/>
  <c i="5" r="BE98"/>
  <c r="BE101"/>
  <c r="BE104"/>
  <c r="BE128"/>
  <c r="BE134"/>
  <c r="BE146"/>
  <c r="BE208"/>
  <c r="E48"/>
  <c r="BE152"/>
  <c r="BE171"/>
  <c r="BE195"/>
  <c r="J52"/>
  <c r="BE84"/>
  <c r="BE110"/>
  <c r="BE113"/>
  <c r="BE144"/>
  <c r="BE161"/>
  <c r="BE174"/>
  <c r="BE188"/>
  <c r="BE198"/>
  <c r="BE206"/>
  <c r="BE217"/>
  <c r="F55"/>
  <c r="BE91"/>
  <c r="BE107"/>
  <c r="BE119"/>
  <c r="BE125"/>
  <c r="BE131"/>
  <c r="BE136"/>
  <c r="BE139"/>
  <c r="BE141"/>
  <c r="BE154"/>
  <c r="BE165"/>
  <c r="BE180"/>
  <c i="4" r="F82"/>
  <c r="BE95"/>
  <c r="BE101"/>
  <c r="BE113"/>
  <c r="BE119"/>
  <c r="BE132"/>
  <c r="BE138"/>
  <c r="BE142"/>
  <c r="BE148"/>
  <c r="BE91"/>
  <c r="BE93"/>
  <c r="BE99"/>
  <c r="BE103"/>
  <c r="BE105"/>
  <c r="BE117"/>
  <c r="BE126"/>
  <c r="BE128"/>
  <c r="BE134"/>
  <c r="BE136"/>
  <c r="BE156"/>
  <c r="BE165"/>
  <c r="BE175"/>
  <c r="E48"/>
  <c r="J79"/>
  <c r="BE87"/>
  <c r="BE89"/>
  <c r="BE109"/>
  <c r="BE111"/>
  <c r="BE115"/>
  <c r="BE121"/>
  <c r="BE124"/>
  <c r="BE140"/>
  <c r="BE152"/>
  <c r="BE154"/>
  <c r="BE97"/>
  <c r="BE107"/>
  <c r="BE130"/>
  <c r="BE144"/>
  <c r="BE146"/>
  <c r="BE150"/>
  <c r="BE158"/>
  <c r="BE161"/>
  <c r="BE163"/>
  <c r="BE167"/>
  <c r="BE171"/>
  <c i="3" r="E48"/>
  <c r="F85"/>
  <c r="BE102"/>
  <c r="BE121"/>
  <c r="BE137"/>
  <c r="BE141"/>
  <c r="BE158"/>
  <c r="BE163"/>
  <c r="J52"/>
  <c r="BE91"/>
  <c r="BE105"/>
  <c r="BE110"/>
  <c r="BE116"/>
  <c r="BE127"/>
  <c r="BE135"/>
  <c r="BE153"/>
  <c r="BE133"/>
  <c r="BE166"/>
  <c r="BE172"/>
  <c r="BE97"/>
  <c r="BE147"/>
  <c i="2" r="J52"/>
  <c r="F87"/>
  <c r="BE120"/>
  <c r="BE135"/>
  <c r="BE173"/>
  <c r="BE181"/>
  <c r="BE217"/>
  <c r="BE236"/>
  <c r="BE304"/>
  <c r="BE370"/>
  <c r="BE388"/>
  <c r="BE403"/>
  <c r="BE410"/>
  <c r="BE418"/>
  <c r="BE422"/>
  <c r="BE449"/>
  <c r="BE482"/>
  <c r="BE486"/>
  <c r="BE506"/>
  <c r="BE545"/>
  <c r="BE561"/>
  <c r="BE570"/>
  <c r="BE573"/>
  <c r="BE584"/>
  <c r="BE589"/>
  <c r="BE613"/>
  <c r="BE616"/>
  <c r="BE694"/>
  <c r="BE716"/>
  <c r="BE740"/>
  <c r="BE747"/>
  <c r="BE758"/>
  <c r="BE764"/>
  <c r="BE768"/>
  <c r="E48"/>
  <c r="BE252"/>
  <c r="BE288"/>
  <c r="BE294"/>
  <c r="BE307"/>
  <c r="BE352"/>
  <c r="BE355"/>
  <c r="BE377"/>
  <c r="BE425"/>
  <c r="BE433"/>
  <c r="BE437"/>
  <c r="BE441"/>
  <c r="BE474"/>
  <c r="BE509"/>
  <c r="BE514"/>
  <c r="BE541"/>
  <c r="BE543"/>
  <c r="BE595"/>
  <c r="BE610"/>
  <c r="BE627"/>
  <c r="BE657"/>
  <c r="BE660"/>
  <c r="BE665"/>
  <c r="BE707"/>
  <c r="BE730"/>
  <c r="BE761"/>
  <c r="BE93"/>
  <c r="BE96"/>
  <c r="BE152"/>
  <c r="BE228"/>
  <c r="BE311"/>
  <c r="BE334"/>
  <c r="BE345"/>
  <c r="BE361"/>
  <c r="BE373"/>
  <c r="BE414"/>
  <c r="BE429"/>
  <c r="BE445"/>
  <c r="BE457"/>
  <c r="BE462"/>
  <c r="BE466"/>
  <c r="BE471"/>
  <c r="BE478"/>
  <c r="BE503"/>
  <c r="BE511"/>
  <c r="BE517"/>
  <c r="BE522"/>
  <c r="BE547"/>
  <c r="BE550"/>
  <c r="BE553"/>
  <c r="BE564"/>
  <c r="BE601"/>
  <c r="BE604"/>
  <c r="BE623"/>
  <c r="BE685"/>
  <c r="BE99"/>
  <c r="BE110"/>
  <c r="BE128"/>
  <c r="BE202"/>
  <c r="BE210"/>
  <c r="BE239"/>
  <c r="BE242"/>
  <c r="BE301"/>
  <c r="BE315"/>
  <c r="BE326"/>
  <c r="BE330"/>
  <c r="BE358"/>
  <c r="BE381"/>
  <c r="BE383"/>
  <c r="BE385"/>
  <c r="BE391"/>
  <c r="BE394"/>
  <c r="BE398"/>
  <c r="BE453"/>
  <c r="BE490"/>
  <c r="BE494"/>
  <c r="BE499"/>
  <c r="BE527"/>
  <c r="BE558"/>
  <c r="BE578"/>
  <c r="BE607"/>
  <c r="BE619"/>
  <c r="BE630"/>
  <c r="BE634"/>
  <c r="BE643"/>
  <c r="BE690"/>
  <c r="BE701"/>
  <c r="BE722"/>
  <c r="BE755"/>
  <c r="J34"/>
  <c i="1" r="AW55"/>
  <c i="5" r="J34"/>
  <c i="1" r="AW58"/>
  <c i="2" r="F34"/>
  <c i="1" r="BA55"/>
  <c i="4" r="F35"/>
  <c i="1" r="BB57"/>
  <c i="6" r="F36"/>
  <c i="1" r="BC59"/>
  <c i="2" r="F36"/>
  <c i="1" r="BC55"/>
  <c i="4" r="J34"/>
  <c i="1" r="AW57"/>
  <c i="5" r="F35"/>
  <c i="1" r="BB58"/>
  <c i="4" r="F34"/>
  <c i="1" r="BA57"/>
  <c i="5" r="F37"/>
  <c i="1" r="BD58"/>
  <c i="5" r="F36"/>
  <c i="1" r="BC58"/>
  <c i="3" r="J34"/>
  <c i="1" r="AW56"/>
  <c i="3" r="F35"/>
  <c i="1" r="BB56"/>
  <c i="4" r="F36"/>
  <c i="1" r="BC57"/>
  <c i="5" r="F34"/>
  <c i="1" r="BA58"/>
  <c i="6" r="F37"/>
  <c i="1" r="BD59"/>
  <c i="6" r="F34"/>
  <c i="1" r="BA59"/>
  <c i="2" r="F35"/>
  <c i="1" r="BB55"/>
  <c i="2" r="F37"/>
  <c i="1" r="BD55"/>
  <c i="3" r="F37"/>
  <c i="1" r="BD56"/>
  <c i="4" r="F37"/>
  <c i="1" r="BD57"/>
  <c i="3" r="F34"/>
  <c i="1" r="BA56"/>
  <c i="3" r="F36"/>
  <c i="1" r="BC56"/>
  <c i="6" r="F35"/>
  <c i="1" r="BB59"/>
  <c i="2" l="1" r="P738"/>
  <c r="P90"/>
  <c i="1" r="AU55"/>
  <c i="3" r="T89"/>
  <c r="T88"/>
  <c r="R89"/>
  <c r="R88"/>
  <c r="P89"/>
  <c i="6" r="P87"/>
  <c r="P86"/>
  <c i="1" r="AU59"/>
  <c i="4" r="T85"/>
  <c i="3" r="P139"/>
  <c r="P88"/>
  <c i="1" r="AU56"/>
  <c i="4" r="R85"/>
  <c i="2" r="R738"/>
  <c r="R90"/>
  <c i="6" r="T87"/>
  <c r="T86"/>
  <c r="R87"/>
  <c r="R86"/>
  <c i="2" r="T738"/>
  <c r="T91"/>
  <c r="T90"/>
  <c i="3" r="BK89"/>
  <c r="J89"/>
  <c r="J60"/>
  <c r="BK139"/>
  <c r="J139"/>
  <c r="J64"/>
  <c i="6" r="BK87"/>
  <c r="J87"/>
  <c r="J60"/>
  <c i="2" r="BK738"/>
  <c r="J738"/>
  <c r="J68"/>
  <c i="4" r="BK169"/>
  <c r="J169"/>
  <c r="J63"/>
  <c i="2" r="BK91"/>
  <c r="J91"/>
  <c r="J60"/>
  <c i="3" r="BK170"/>
  <c r="J170"/>
  <c r="J67"/>
  <c i="4" r="BK85"/>
  <c r="J85"/>
  <c r="J59"/>
  <c i="5" r="BK81"/>
  <c r="J81"/>
  <c i="4" r="F33"/>
  <c i="1" r="AZ57"/>
  <c r="BC54"/>
  <c r="AY54"/>
  <c i="4" r="J33"/>
  <c i="1" r="AV57"/>
  <c r="AT57"/>
  <c i="5" r="F33"/>
  <c i="1" r="AZ58"/>
  <c i="2" r="J33"/>
  <c i="1" r="AV55"/>
  <c r="AT55"/>
  <c i="5" r="J33"/>
  <c i="1" r="AV58"/>
  <c r="AT58"/>
  <c i="3" r="F33"/>
  <c i="1" r="AZ56"/>
  <c i="5" r="J30"/>
  <c i="1" r="AG58"/>
  <c i="6" r="F33"/>
  <c i="1" r="AZ59"/>
  <c r="BD54"/>
  <c r="W33"/>
  <c i="2" r="F33"/>
  <c i="1" r="AZ55"/>
  <c i="3" r="J33"/>
  <c i="1" r="AV56"/>
  <c r="AT56"/>
  <c i="6" r="J33"/>
  <c i="1" r="AV59"/>
  <c r="AT59"/>
  <c r="BB54"/>
  <c r="W31"/>
  <c r="BA54"/>
  <c r="AW54"/>
  <c r="AK30"/>
  <c i="2" l="1" r="BK90"/>
  <c r="J90"/>
  <c r="J59"/>
  <c i="3" r="BK88"/>
  <c r="J88"/>
  <c i="6" r="BK86"/>
  <c r="J86"/>
  <c r="J59"/>
  <c i="1" r="AN58"/>
  <c i="5" r="J59"/>
  <c r="J39"/>
  <c i="4" r="J30"/>
  <c i="1" r="AG57"/>
  <c r="AX54"/>
  <c r="W32"/>
  <c r="W30"/>
  <c r="AU54"/>
  <c i="3" r="J30"/>
  <c i="1" r="AG56"/>
  <c r="AZ54"/>
  <c r="W29"/>
  <c i="3" l="1" r="J39"/>
  <c i="4" r="J39"/>
  <c i="3" r="J59"/>
  <c i="1" r="AN56"/>
  <c r="AN57"/>
  <c i="2" r="J30"/>
  <c i="1" r="AG55"/>
  <c r="AV54"/>
  <c r="AK29"/>
  <c i="6" r="J30"/>
  <c i="1" r="AG59"/>
  <c i="6" l="1" r="J39"/>
  <c i="2" r="J39"/>
  <c i="1" r="AN59"/>
  <c r="AN55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<sst xmlns="http://schemas.openxmlformats.org/spreadsheetml/2006/main">
  <si>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</si>
  <si>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</si>
  <si>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</si>
  <si>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</si>
  <si>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</si>
  <si>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{a687ed7f-0683-4a1d-b7bb-8fb64f832f07}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</si>
  <si>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</si>
  <si>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</si>
  <si>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</si>
  <si>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</si>
  <si>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</si>
  <si>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</si>
  <si>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</si>
  <si>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</si>
  <si>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22_025-A_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</si>
  <si>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</si>
  <si>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</si>
  <si>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 Kremličkova a Radimského</t>
  </si>
  <si>
    <t>KSO:</t>
  </si>
  <si>
    <t/>
  </si>
  <si>
    <t>CC-CZ:</t>
  </si>
  <si>
    <t>Místo:</t>
  </si>
  <si>
    <t xml:space="preserve"> </t>
  </si>
  <si>
    <t>Datum:</t>
  </si>
  <si>
    <t>21. 2. 2024</t>
  </si>
  <si>
    <t>Zadavatel:</t>
  </si>
  <si>
    <t>IČ:</t>
  </si>
  <si>
    <t>00235440</t>
  </si>
  <si>
    <t>Město Kolín</t>
  </si>
  <si>
    <t>DIČ:</t>
  </si>
  <si>
    <t>Uchazeč:</t>
  </si>
  <si>
    <t>Vyplň údaj</t>
  </si>
  <si>
    <t>Projektant:</t>
  </si>
  <si>
    <t>24668613</t>
  </si>
  <si>
    <t>Advisia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</si>
  <si>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</si>
  <si>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</si>
  <si>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</si>
  <si>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</si>
  <si>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</si>
  <si>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</si>
  <si>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</si>
  <si>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</si>
  <si>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</si>
  <si>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</si>
  <si>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</si>
  <si>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</si>
  <si>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</si>
  <si>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</si>
  <si>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</si>
  <si>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</si>
  <si>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</si>
  <si>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</si>
  <si>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</si>
  <si>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</si>
  <si>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</si>
  <si>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</si>
  <si>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</si>
  <si>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</si>
  <si>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</si>
  <si>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</si>
  <si>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</si>
  <si>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</si>
  <si>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</si>
  <si>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</si>
  <si>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</si>
  <si>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</si>
  <si>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</si>
  <si>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</si>
  <si>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</si>
  <si>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</si>
  <si>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</si>
  <si>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</si>
  <si>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</si>
  <si>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</si>
  <si>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</si>
  <si>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</si>
  <si>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</si>
  <si>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</si>
  <si>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</si>
  <si>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</si>
  <si>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</si>
  <si>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{6ef4d785-027d-40d6-bb77-97bc20ab216a}</t>
  </si>
  <si>
    <t>2</t>
  </si>
  <si>
    <t>SO 101.1</t>
  </si>
  <si>
    <t>Kontejnerová stání (3 stanoviště)</t>
  </si>
  <si>
    <t>{5e8cf157-0ac2-4013-827e-0456ff3cc3b3}</t>
  </si>
  <si>
    <t>SO 401</t>
  </si>
  <si>
    <t>Veřejné osvětlení</t>
  </si>
  <si>
    <t>{034ccf67-6b93-42b1-862c-054a21e0208c}</t>
  </si>
  <si>
    <t>SO 800</t>
  </si>
  <si>
    <t>Sadové úpravy</t>
  </si>
  <si>
    <t>{61d5c1f6-312c-4dc7-aa3c-d7224df23b50}</t>
  </si>
  <si>
    <t>SO 00</t>
  </si>
  <si>
    <t>Vedlejší rozpočtové náklady</t>
  </si>
  <si>
    <t>{1e0d6c3a-0eca-4dc1-8a4d-c1a0b8f6e4c5}</t>
  </si>
  <si>
    <t>KRYCÍ LIST SOUPISU PRACÍ</t>
  </si>
  <si>
    <t>Objekt:</t>
  </si>
  <si>
    <t>SO 101 - Komunikace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</si>
  <si>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</si>
  <si>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</si>
  <si>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</si>
  <si>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</si>
  <si>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</si>
  <si>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</si>
  <si>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</si>
  <si>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</si>
  <si>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</si>
  <si>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</si>
  <si>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</si>
  <si>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</si>
  <si>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M - Práce a dodávky M</t>
  </si>
  <si>
    <t xml:space="preserve">    22-M - Montáže technologických zařízení pro dopravní stavby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</si>
  <si>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</si>
  <si>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</si>
  <si>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</si>
  <si>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</si>
  <si>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</si>
  <si>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</si>
  <si>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</si>
  <si>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</si>
  <si>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</si>
  <si>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</si>
  <si>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</si>
  <si>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</si>
  <si>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</si>
  <si>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</si>
  <si>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</si>
  <si>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</si>
  <si>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</si>
  <si>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</si>
  <si>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</si>
  <si>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</si>
  <si>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</si>
  <si>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</si>
  <si>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CS ÚRS 2024 01</t>
  </si>
  <si>
    <t>4</t>
  </si>
  <si>
    <t>168824707</t>
  </si>
  <si>
    <t>PP</t>
  </si>
  <si>
    <t>Online PSC</t>
  </si>
  <si>
    <t>https://podminky.urs.cz/item/CS_URS_2024_01/111251102</t>
  </si>
  <si>
    <t>112251103</t>
  </si>
  <si>
    <t>Odstranění pařezů strojně s jejich vykopáním nebo vytrháním průměru přes 500 do 700 mm</t>
  </si>
  <si>
    <t>kus</t>
  </si>
  <si>
    <t>2006050823</t>
  </si>
  <si>
    <t>https://podminky.urs.cz/item/CS_URS_2024_01/112251103</t>
  </si>
  <si>
    <t>3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</si>
  <si>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</si>
  <si>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</t>
  </si>
  <si>
    <t>-1814014672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</si>
  <si>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</si>
  <si>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https://podminky.urs.cz/item/CS_URS_2024_01/113106142</t>
  </si>
  <si>
    <t>VV</t>
  </si>
  <si>
    <t>plochy z CADu</t>
  </si>
  <si>
    <t>21,73"stávající chodník, bet. dlažba - nová parkovací stání, dlažba</t>
  </si>
  <si>
    <t>16,74"stávající chodník, bet. dlažba - nová vozovka, dlažba</t>
  </si>
  <si>
    <t>16,04"stávající chodník, bet. dlažba - nový chodník, dlažba</t>
  </si>
  <si>
    <t>8,31"stávající chodník, bet. dlažba - nový chodník, dlažba pojížděná</t>
  </si>
  <si>
    <t>62,79"stávající chodník, bet. dlažba - obnova chodníku, dlažba</t>
  </si>
  <si>
    <t>7,89"stávající chodník, bet. dlažba - nová zeleň</t>
  </si>
  <si>
    <t>Součet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</si>
  <si>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</si>
  <si>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</si>
  <si>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40027848</t>
  </si>
  <si>
    <t xml:space="preserve">1,97"stávající chodník, zámk.dlažba  - nová vozovka z dlažby</t>
  </si>
  <si>
    <t xml:space="preserve">36,04"stávající chodník, zámk.dlažba  - nový chodník, dlažba</t>
  </si>
  <si>
    <t xml:space="preserve">7,56"stávající chodník, zámk.dlažba  - obnova chodníku, dlažba</t>
  </si>
  <si>
    <t xml:space="preserve">4,33"stávající chodník, zámk.dlažba  - nový chodník, dlažba pojížděná</t>
  </si>
  <si>
    <t xml:space="preserve">18,21"stávající chodník, zámk.dlažba  - nová zeleň</t>
  </si>
  <si>
    <t xml:space="preserve">72,83"stávající chodník, zámk.dlažba  - nová zeleň zpevněná</t>
  </si>
  <si>
    <t>5</t>
  </si>
  <si>
    <t>113106187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</si>
  <si>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</si>
  <si>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-1573396648</t>
  </si>
  <si>
    <t>https://podminky.urs.cz/item/CS_URS_2024_01/113106187</t>
  </si>
  <si>
    <t xml:space="preserve">36,89"stávající komunikace z dlažby  - nová vozovka z dlažby</t>
  </si>
  <si>
    <t xml:space="preserve">14,27"stávající komunikace z dlažby  - nová vozovka z dlažby</t>
  </si>
  <si>
    <t xml:space="preserve">25,58"stávající komunikace z dlažby  -zeleň</t>
  </si>
  <si>
    <t>6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</si>
  <si>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</si>
  <si>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</si>
  <si>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986658272</t>
  </si>
  <si>
    <t>https://podminky.urs.cz/item/CS_URS_2024_01/113107163</t>
  </si>
  <si>
    <t>7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</si>
  <si>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</si>
  <si>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</si>
  <si>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12656774</t>
  </si>
  <si>
    <t>https://podminky.urs.cz/item/CS_URS_2024_01/113107222</t>
  </si>
  <si>
    <t>21,73"stávající chodník, bet. dlažba - nová park. stání, dlažba</t>
  </si>
  <si>
    <t>1,96"stávající chodník, zámk. dlažba - nová vozovka, dlažba</t>
  </si>
  <si>
    <t>36,04"stávající chodník, zámk. dlažba - nový chodník, dlažba</t>
  </si>
  <si>
    <t>7,56"stávající chodník, zámk. dlažba - obnova chodníku, dlažba</t>
  </si>
  <si>
    <t>4,33"stávající chodník, zámk. dlažba - nový chodník, dlažba pojížděná</t>
  </si>
  <si>
    <t>18,21"stávající chodník, zámk. dlažba - nová zeleň</t>
  </si>
  <si>
    <t>72,83"stávající chodník, zámk. dlažba - nová zeleň zpevněná</t>
  </si>
  <si>
    <t>8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</si>
  <si>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</si>
  <si>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</si>
  <si>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-2089660250</t>
  </si>
  <si>
    <t>https://podminky.urs.cz/item/CS_URS_2024_01/113107231</t>
  </si>
  <si>
    <t>využití do AZ</t>
  </si>
  <si>
    <t xml:space="preserve">1858"stávající asfalt. kom. -  nová vozovka</t>
  </si>
  <si>
    <t>247,52"stávající asfalt. kom. - nový chodník</t>
  </si>
  <si>
    <t>94,37"stávající asfalt. kom. - nová pojížděná dlažba</t>
  </si>
  <si>
    <t>34,49"stávající asfalt. kom. - nová zeleň</t>
  </si>
  <si>
    <t>64,21"stávající asfalt. kom. - nová zpevněná zeleň</t>
  </si>
  <si>
    <t>277,62"stávající beton. chodník - nová park. stání dlažba</t>
  </si>
  <si>
    <t>49,68"stávající beton. chodník - nová kom. dlažba</t>
  </si>
  <si>
    <t xml:space="preserve">270,70"stávající beton. chodník - nový chodník dlažba </t>
  </si>
  <si>
    <t xml:space="preserve">31,27"stávající beton. chodník - nová zeleň </t>
  </si>
  <si>
    <t>171,95"stávající asfalt. chodník - nová park. stání - dlažba</t>
  </si>
  <si>
    <t>116,91"stávající asfalt. chodník - nová vozovka- dlažba</t>
  </si>
  <si>
    <t>485,87"stávající asfalt. chodník - nový chodník - dlažba</t>
  </si>
  <si>
    <t>213,63"stávající asfalt. chodník - nový chodník - dlažba pojížděná</t>
  </si>
  <si>
    <t>28,52"stávající asfalt. chodník - nová zeleň</t>
  </si>
  <si>
    <t>2,78"stávající asfalt. chodník - nová zeleň zpevněná</t>
  </si>
  <si>
    <t>9</t>
  </si>
  <si>
    <t>113107232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</si>
  <si>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</si>
  <si>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-778163328</t>
  </si>
  <si>
    <t>https://podminky.urs.cz/item/CS_URS_2024_01/113107232</t>
  </si>
  <si>
    <t>567"část u č.p.961-962-963 (JV1-S1 dle DGN), park stání</t>
  </si>
  <si>
    <t>745,5"část u č.p.961-962-963 (JV3-S3 dle DGN), vozovka</t>
  </si>
  <si>
    <t>10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</si>
  <si>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</si>
  <si>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</si>
  <si>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373318278</t>
  </si>
  <si>
    <t>https://podminky.urs.cz/item/CS_URS_2024_01/113107241</t>
  </si>
  <si>
    <t xml:space="preserve">567"část u č.p.961-962-963 (JV1-S1 dle DGN),stávající voz. - nové  park stání</t>
  </si>
  <si>
    <t xml:space="preserve">745,5"část u č.p.961-962-963 (JV3-S3 dle DGN),stávající  vozovka - nová vozovka</t>
  </si>
  <si>
    <t xml:space="preserve">1858"stávající  vozovka - nová vozovka</t>
  </si>
  <si>
    <t xml:space="preserve">247,52"stávající  vozovka - nový chodník</t>
  </si>
  <si>
    <t>94,37"stávající vozovka - nový chodník pojížděná dlažba</t>
  </si>
  <si>
    <t xml:space="preserve">34,49"stávající vozovka  - nová zeleň</t>
  </si>
  <si>
    <t xml:space="preserve">64,21" stávající vozovka  - nová zpevněná zeleň</t>
  </si>
  <si>
    <t xml:space="preserve">118,85" stávající asf. vozovka  - nová vozovka dlažba</t>
  </si>
  <si>
    <t xml:space="preserve">48,23" stávající asf. vozovka  - nový chodník dlažba</t>
  </si>
  <si>
    <t xml:space="preserve">2,11" stávající asf. vozovka  - nová zeleň</t>
  </si>
  <si>
    <t>171,95" stávající asf. chodník - nová park. stání dlažba</t>
  </si>
  <si>
    <t>116,91" stávající asf. chodník - nová kom. dlažba</t>
  </si>
  <si>
    <t>485,87" stávající asf. chodník - nový chodník dlažba</t>
  </si>
  <si>
    <t>213,632" stávající asf. chodník - nový chodník pojížděná dlažba</t>
  </si>
  <si>
    <t>28,52" stávající asf. chodník - nová zeleň</t>
  </si>
  <si>
    <t>2,78" stávající asf. chodník - nová zlevněná zeleň</t>
  </si>
  <si>
    <t>11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</si>
  <si>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</si>
  <si>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</si>
  <si>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2030832824</t>
  </si>
  <si>
    <t>https://podminky.urs.cz/item/CS_URS_2024_01/113107321</t>
  </si>
  <si>
    <t>využití do aktiví zóny</t>
  </si>
  <si>
    <t>50,53"stávající asf. komunikace - nový chodník dlažba</t>
  </si>
  <si>
    <t>2,21"stávající asf. komunikace - nová zeleň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</si>
  <si>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</si>
  <si>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</si>
  <si>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1886266672</t>
  </si>
  <si>
    <t>https://podminky.urs.cz/item/CS_URS_2024_01/113107324</t>
  </si>
  <si>
    <t>124,51"stávající asf. komunikace - nová kom. dlažba</t>
  </si>
  <si>
    <t>13</t>
  </si>
  <si>
    <t>113154333</t>
  </si>
  <si>
    <t>Frézování živičného podkladu nebo krytu s naložením na dopravní prostředek plochy přes 1 000 do 10 000 m2 bez překážek v trase pruhu šířky přes 1 m do 2 m, tloušťky vrstvy 50 mm</t>
  </si>
  <si>
    <t>1177439942</t>
  </si>
  <si>
    <t>https://podminky.urs.cz/item/CS_URS_2024_01/113154333</t>
  </si>
  <si>
    <t xml:space="preserve">1858"stávající asf. vozovka - nová vozovka, dlažba </t>
  </si>
  <si>
    <t>247,52"stávající asf. vozovka - nový chodník dlažba</t>
  </si>
  <si>
    <t>94,37"stávající asf. vozovka - nový chodník pojížděná dlažba</t>
  </si>
  <si>
    <t>34,49"stávající asf. voovka - nová zeleň</t>
  </si>
  <si>
    <t>64,21"stávající asf. vozovka - nová zpevněná zeleň</t>
  </si>
  <si>
    <t>14</t>
  </si>
  <si>
    <t>113154334</t>
  </si>
  <si>
    <t>Frézování živičného podkladu nebo krytu s naložením na dopravní prostředek plochy přes 1 000 do 10 000 m2 bez překážek v trase pruhu šířky přes 1 m do 2 m, tloušťky vrstvy 100 mm</t>
  </si>
  <si>
    <t>-1734877927</t>
  </si>
  <si>
    <t>https://podminky.urs.cz/item/CS_URS_2024_01/113154334</t>
  </si>
  <si>
    <t>118,85"stávající asfalt. komunikace - nová kom. dlažba</t>
  </si>
  <si>
    <t>48,23"stávající asfalt. komunikace - nový chodník dlažba</t>
  </si>
  <si>
    <t>2,12"stávající asfalt. komunikace - zeleň</t>
  </si>
  <si>
    <t>15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</si>
  <si>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</si>
  <si>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</si>
  <si>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</si>
  <si>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13306756</t>
  </si>
  <si>
    <t>https://podminky.urs.cz/item/CS_URS_2024_01/113201112</t>
  </si>
  <si>
    <t>16</t>
  </si>
  <si>
    <t>113204111</t>
  </si>
  <si>
    <t>Vytrhání obrub s vybouráním lože, s přemístěním hmot na skládku na vzdálenost do 3 m nebo s naložením na dopravní prostředek záhonových</t>
  </si>
  <si>
    <t>-481278576</t>
  </si>
  <si>
    <t>https://podminky.urs.cz/item/CS_URS_2024_01/113204111</t>
  </si>
  <si>
    <t>17</t>
  </si>
  <si>
    <t>121151123</t>
  </si>
  <si>
    <t>Sejmutí ornice strojně při souvislé ploše přes 500 m2, tl. vrstvy do 200 mm</t>
  </si>
  <si>
    <t>-647932380</t>
  </si>
  <si>
    <t>https://podminky.urs.cz/item/CS_URS_2024_01/121151123</t>
  </si>
  <si>
    <t>682,2"plocha pro parkovací stání</t>
  </si>
  <si>
    <t>397,53"plocha pro vozovku</t>
  </si>
  <si>
    <t>746,45"plocha pro chodník</t>
  </si>
  <si>
    <t>42,77"plocha pro pojížděný chodník</t>
  </si>
  <si>
    <t>22,96"plocha pro zpevněnou zeleň</t>
  </si>
  <si>
    <t>18</t>
  </si>
  <si>
    <t>122252206</t>
  </si>
  <si>
    <t>Odkopávky a prokopávky nezapažené pro silnice a dálnice strojně v hornině třídy těžitelnosti I přes 1 000 do 5 000 m3</t>
  </si>
  <si>
    <t>m3</t>
  </si>
  <si>
    <t>-659985444</t>
  </si>
  <si>
    <t>https://podminky.urs.cz/item/CS_URS_2024_01/122252206</t>
  </si>
  <si>
    <t>plochy z CADu*tl</t>
  </si>
  <si>
    <t>714,69*0,37"stávající zeleň - plocha pro parkovací stání</t>
  </si>
  <si>
    <t>416,46*0,37"stávající zeleň - plocha pro vozovku</t>
  </si>
  <si>
    <t>853,09*0,1"stávající zeleň - plocha pro chodník</t>
  </si>
  <si>
    <t>48,88*0,22"stávající zeleň - plocha pro pojížděný chodník</t>
  </si>
  <si>
    <t>26,25*0,1"stávající zeleň - plocha pro zpevněnou zeleň</t>
  </si>
  <si>
    <t>594*0,3"stávající komunikace - plocha pro parkovací stání</t>
  </si>
  <si>
    <t>781*0,24"stávající komunikace - nová komunikace</t>
  </si>
  <si>
    <t>1946,47*0,3"stávající komunikace - nová komunikace, dlažba</t>
  </si>
  <si>
    <t>259,91*0,3"stávající komunikace - nový chodník, dlažba</t>
  </si>
  <si>
    <t xml:space="preserve">98,86*0,3"stávající komunikace - nový chodník, pojížděná dlažba </t>
  </si>
  <si>
    <t>36,13*0,3"stávající komunikace - nová zeleň</t>
  </si>
  <si>
    <t>67,27*0,3"stávající komunikace - nová zeleň zpevněná</t>
  </si>
  <si>
    <t>38,65*0,15"stávající komunikace dlažba - nová kom. dlažba</t>
  </si>
  <si>
    <t>14,95*0,15"stávající komunikace dlažba - nová kom.</t>
  </si>
  <si>
    <t>290,84*0,37"stávající beton. chodník - nová park. stání dlažba</t>
  </si>
  <si>
    <t>52,05*0,37"stávající beton. chodník - nová kom. dlažba</t>
  </si>
  <si>
    <t>283,59*0,1"stávající beton. chodník - nový chodník dlažba</t>
  </si>
  <si>
    <t>32,76*0,1"stávající beton. chodník - nová zeleň</t>
  </si>
  <si>
    <t xml:space="preserve">7,03*0,37"stávající beton.schody - nová park stání </t>
  </si>
  <si>
    <t>8,01*0,05"stávající beton.schody - nový chodník</t>
  </si>
  <si>
    <t>180,14*0,33"stávající asfalt. chodník - nová park. stání dlažba</t>
  </si>
  <si>
    <t>122,48*0,33"stávající asfalt. chodník - nová vozovka dlažba</t>
  </si>
  <si>
    <t>532,14*0,05"stávající asfalt. chodník - nový chodník dlažba</t>
  </si>
  <si>
    <t>233,98*0,15"stávající asfalt. chodník - nový chodník pojížděná dlažba</t>
  </si>
  <si>
    <t>3,05*0,05"stávající asfalt. chodník - nová zpevněná zeleň</t>
  </si>
  <si>
    <t xml:space="preserve">23,8*0,31"stávající  chodník, bet. dlažba - nová zpark. stání, dlažba</t>
  </si>
  <si>
    <t xml:space="preserve">18,331*0,31"stávající  chodník, bet. dlažba - nová vozovka, dlažba</t>
  </si>
  <si>
    <t xml:space="preserve">9,1*0,15"stávající  chodník, bet. dlažba - nová chodník, dlažba pojížděná</t>
  </si>
  <si>
    <t xml:space="preserve">2,16*0,31"stávající  chodník, zámk. dlažba - nová vozovka, dlažba</t>
  </si>
  <si>
    <t xml:space="preserve">4,74*0,15"stávající  chodník, zámk. dlažba - nový chodník, dlažba pojížděná</t>
  </si>
  <si>
    <t>5323,68*0,5"odkop pro AZ, bude čerpáno se souhlasem TDI</t>
  </si>
  <si>
    <t>19</t>
  </si>
  <si>
    <t>131151102</t>
  </si>
  <si>
    <t>Hloubení nezapažených jam a zářezů strojně s urovnáním dna do předepsaného profilu a spádu v hornině třídy těžitelnosti I skupiny 1 a 2 přes 20 do 50 m3</t>
  </si>
  <si>
    <t>1909529041</t>
  </si>
  <si>
    <t>https://podminky.urs.cz/item/CS_URS_2024_01/131151102</t>
  </si>
  <si>
    <t>17*1,5*1*1"pro UV</t>
  </si>
  <si>
    <t>0,875"pro sloupky oplocení</t>
  </si>
  <si>
    <t>20</t>
  </si>
  <si>
    <t>132151101</t>
  </si>
  <si>
    <t>Hloubení nezapažených rýh šířky do 800 mm strojně s urovnáním dna do předepsaného profilu a spádu v hornině třídy těžitelnosti I skupiny 1 a 2 do 20 m3</t>
  </si>
  <si>
    <t>-95498092</t>
  </si>
  <si>
    <t>https://podminky.urs.cz/item/CS_URS_2024_01/132151101</t>
  </si>
  <si>
    <t>46,1*0,6*0,6"d.š.h, pro palisády</t>
  </si>
  <si>
    <t>52,8*0,6*1"d.š.h, pro přípojky UV</t>
  </si>
  <si>
    <t>477,75*0,5*0,8"d.š.h, pro trativod</t>
  </si>
  <si>
    <t>162201403</t>
  </si>
  <si>
    <t>Vodorovné přemístění větví, kmenů nebo pařezů s naložením, složením a dopravou do 1000 m větví stromů listnatých, průměru kmene přes 500 do 700 mm</t>
  </si>
  <si>
    <t>67182525</t>
  </si>
  <si>
    <t>https://podminky.urs.cz/item/CS_URS_2024_01/162201403</t>
  </si>
  <si>
    <t>22</t>
  </si>
  <si>
    <t>162301501</t>
  </si>
  <si>
    <t>Vodorovné přemístění smýcených křovin do průměru kmene 100 mm na vzdálenost do 5 000 m</t>
  </si>
  <si>
    <t>1489334433</t>
  </si>
  <si>
    <t>https://podminky.urs.cz/item/CS_URS_2024_01/162301501</t>
  </si>
  <si>
    <t>23</t>
  </si>
  <si>
    <t>162301933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</si>
  <si>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</si>
  <si>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-1910062052</t>
  </si>
  <si>
    <t>https://podminky.urs.cz/item/CS_URS_2024_01/162301933</t>
  </si>
  <si>
    <t>36*14</t>
  </si>
  <si>
    <t>24</t>
  </si>
  <si>
    <t>162301981</t>
  </si>
  <si>
    <t>Vodorovné přemístění smýcených křovin Příplatek k ceně za každých dalších i započatých 1 000 m</t>
  </si>
  <si>
    <t>294654227</t>
  </si>
  <si>
    <t>https://podminky.urs.cz/item/CS_URS_2024_01/162301981</t>
  </si>
  <si>
    <t>203,000*10</t>
  </si>
  <si>
    <t>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</si>
  <si>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</si>
  <si>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</si>
  <si>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1741339741</t>
  </si>
  <si>
    <t>https://podminky.urs.cz/item/CS_URS_2024_01/162751117</t>
  </si>
  <si>
    <t>1952,521"viz pol. 122252206</t>
  </si>
  <si>
    <t>1891,91*0,15*0,7"viz pol. 121151123</t>
  </si>
  <si>
    <t>5323,68*0,3"odkop pro AZ, bude čerpáno se souhlasem TDI</t>
  </si>
  <si>
    <t>10,21"přebytek z hloubení rýh pro palisády</t>
  </si>
  <si>
    <t>41,34"přebytek z hloubení rýh pro přípojky UV</t>
  </si>
  <si>
    <t>0,875"přebytek z hloubení jam pro sloupky oplocení</t>
  </si>
  <si>
    <t>119,4375"přebytek z hloubení rýh pro trativod</t>
  </si>
  <si>
    <t>26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</si>
  <si>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</si>
  <si>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</si>
  <si>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-560065314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</si>
  <si>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</si>
  <si>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</si>
  <si>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3748,276*5</t>
  </si>
  <si>
    <t>27</t>
  </si>
  <si>
    <t>171151103</t>
  </si>
  <si>
    <t>Uložení sypanin do násypů strojně s rozprostřením sypaniny ve vrstvách a s hrubým urovnáním zhutněných z hornin soudržných jakékoliv třídy těžitelnosti</t>
  </si>
  <si>
    <t>266674382</t>
  </si>
  <si>
    <t>https://podminky.urs.cz/item/CS_URS_2024_01/171151103</t>
  </si>
  <si>
    <t>1008,52"nová zeleň</t>
  </si>
  <si>
    <t>28</t>
  </si>
  <si>
    <t>171201231</t>
  </si>
  <si>
    <t>Poplatek za uložení stavebního odpadu na recyklační skládce (skládkovné) zeminy a kamení zatříděného do Katalogu odpadů pod kódem 17 05 04</t>
  </si>
  <si>
    <t>t</t>
  </si>
  <si>
    <t>1804591026</t>
  </si>
  <si>
    <t>https://podminky.urs.cz/item/CS_URS_2024_01/171201231</t>
  </si>
  <si>
    <t>1952,521*1,9"viz pol. 122252206</t>
  </si>
  <si>
    <t>1891,91*0,15*0,7*1,9"viz pol. 121151123</t>
  </si>
  <si>
    <t>5323,68*0,3*1,9"odkop pro AZ, bude čerpáno se souhlasem TDI</t>
  </si>
  <si>
    <t>9,2103*1,9"přebytek z hloubení rýh palisády</t>
  </si>
  <si>
    <t>41,34*1,9"přebytek z hloubení rýh a jam UV</t>
  </si>
  <si>
    <t>0,875*1,9"přebytek z hloubení jam pro sloupky oplocení</t>
  </si>
  <si>
    <t>119,43*1,9"přebytek z hloubení rýh pro trativod</t>
  </si>
  <si>
    <t>29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</si>
  <si>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</si>
  <si>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</si>
  <si>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1706540985</t>
  </si>
  <si>
    <t>https://podminky.urs.cz/item/CS_URS_2024_01/175111101</t>
  </si>
  <si>
    <t xml:space="preserve">17*(1,4*1*1-0,4*0,4*1,4)+(52,8*0,6*0,4-52,8*0,11*0,11*3,14)"obsyp UV a potrubí </t>
  </si>
  <si>
    <t>52,8*0,6*0,1+15*1*1*0,1"podsyp</t>
  </si>
  <si>
    <t>(492+215+75)*0,2*0,2"obsyp chrániček</t>
  </si>
  <si>
    <t>30</t>
  </si>
  <si>
    <t>M</t>
  </si>
  <si>
    <t>58337308</t>
  </si>
  <si>
    <t>štěrkopísek frakce 0/2</t>
  </si>
  <si>
    <t>1449665913</t>
  </si>
  <si>
    <t>66,606*2 "Přepočtené koeficientem množství</t>
  </si>
  <si>
    <t>31</t>
  </si>
  <si>
    <t>181311103</t>
  </si>
  <si>
    <t>Rozprostření a urovnání ornice v rovině nebo ve svahu sklonu do 1:5 ručně při souvislé ploše, tl. vrstvy do 200 mm</t>
  </si>
  <si>
    <t>-239378717</t>
  </si>
  <si>
    <t>https://podminky.urs.cz/item/CS_URS_2024_01/181311103</t>
  </si>
  <si>
    <t>32</t>
  </si>
  <si>
    <t>10364101</t>
  </si>
  <si>
    <t>zemina pro terénní úpravy - ornice</t>
  </si>
  <si>
    <t>-1923826126</t>
  </si>
  <si>
    <t>59,26*1,9</t>
  </si>
  <si>
    <t>33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</si>
  <si>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</si>
  <si>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</si>
  <si>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-1793188001</t>
  </si>
  <si>
    <t>https://podminky.urs.cz/item/CS_URS_2024_01/171152101</t>
  </si>
  <si>
    <t>53230*0,2"AZ z odtěženého materiálu</t>
  </si>
  <si>
    <t>5323*0,3"AZ z nakupovaného materiálu</t>
  </si>
  <si>
    <t>89,10"uložení do násypů, ze 3D modelu</t>
  </si>
  <si>
    <t>7,37"zpětný zásyp z hloubení rýh pro palisády</t>
  </si>
  <si>
    <t xml:space="preserve">15,83"zpětný zásyp z hloubení jam a  rýh UV</t>
  </si>
  <si>
    <t>34</t>
  </si>
  <si>
    <t>10364100</t>
  </si>
  <si>
    <t>zemina pro terénní úpravy - tříděná</t>
  </si>
  <si>
    <t>958500558</t>
  </si>
  <si>
    <t>35</t>
  </si>
  <si>
    <t>181152302</t>
  </si>
  <si>
    <t>Úprava pláně na stavbách silnic a dálnic strojně v zářezech mimo skalních se zhutněním</t>
  </si>
  <si>
    <t>-1542879090</t>
  </si>
  <si>
    <t>https://podminky.urs.cz/item/CS_URS_2024_01/181152302</t>
  </si>
  <si>
    <t>Zakládání</t>
  </si>
  <si>
    <t>36</t>
  </si>
  <si>
    <t>212752401</t>
  </si>
  <si>
    <t>Trativody z drenážních trubek pro liniové stavby a komunikace se zřízením štěrkového lože pod trubky a s jejich obsypem v otevřeném výkopu trubka korugovaná sendvičová PE-HD SN 8 celoperforovaná 360° DN 100</t>
  </si>
  <si>
    <t>-238279882</t>
  </si>
  <si>
    <t>https://podminky.urs.cz/item/CS_URS_2024_01/212752401</t>
  </si>
  <si>
    <t>Svislé a kompletní konstrukce</t>
  </si>
  <si>
    <t>37</t>
  </si>
  <si>
    <t>338171113.DRX</t>
  </si>
  <si>
    <t>Osazování sloupků a vzpěr plotových ocelových systém Dirickx v do 2 m se zabetonováním</t>
  </si>
  <si>
    <t>-250054910</t>
  </si>
  <si>
    <t>38</t>
  </si>
  <si>
    <t>DRX.PP400103</t>
  </si>
  <si>
    <t>Sloupek AXOR dl.1,40</t>
  </si>
  <si>
    <t>226011518</t>
  </si>
  <si>
    <t>39</t>
  </si>
  <si>
    <t>339921133</t>
  </si>
  <si>
    <t>Osazování palisád betonových v řadě se zabetonováním výšky palisády přes 1000 do 1500 mm</t>
  </si>
  <si>
    <t>-586971367</t>
  </si>
  <si>
    <t>https://podminky.urs.cz/item/CS_URS_2024_01/339921133</t>
  </si>
  <si>
    <t>40</t>
  </si>
  <si>
    <t>59228426</t>
  </si>
  <si>
    <t>palisáda tyčová kruhová betonová 175x200mm v 1200mm barevná</t>
  </si>
  <si>
    <t>-1177675330</t>
  </si>
  <si>
    <t>46,07*5,715 "Přepočtené koeficientem množství</t>
  </si>
  <si>
    <t>41</t>
  </si>
  <si>
    <t>348401120</t>
  </si>
  <si>
    <t>Montáž oplocení z pletiva strojového s napínacími dráty do 1,6 m</t>
  </si>
  <si>
    <t>2085735613</t>
  </si>
  <si>
    <t>https://podminky.urs.cz/item/CS_URS_2024_01/348401120</t>
  </si>
  <si>
    <t>42</t>
  </si>
  <si>
    <t>31324756</t>
  </si>
  <si>
    <t>pletivo drátěné se čtvercovými oky zapletené Pz 50x2x1600mm</t>
  </si>
  <si>
    <t>-748265377</t>
  </si>
  <si>
    <t>12*1,05 "Přepočtené koeficientem množství</t>
  </si>
  <si>
    <t>Komunikace pozemní</t>
  </si>
  <si>
    <t>43</t>
  </si>
  <si>
    <t>564851111</t>
  </si>
  <si>
    <t>Podklad ze štěrkodrti ŠD s rozprostřením a zhutněním plochy přes 100 m2, po zhutnění tl. 150 mm</t>
  </si>
  <si>
    <t>-1205999692</t>
  </si>
  <si>
    <t>https://podminky.urs.cz/item/CS_URS_2024_01/564851111</t>
  </si>
  <si>
    <t>2043,45"nový chodník</t>
  </si>
  <si>
    <t>44</t>
  </si>
  <si>
    <t>564871111</t>
  </si>
  <si>
    <t>Podklad ze štěrkodrti ŠD s rozprostřením a zhutněním plochy přes 100 m2, po zhutnění tl. 250 mm</t>
  </si>
  <si>
    <t>2144995837</t>
  </si>
  <si>
    <t>https://podminky.urs.cz/item/CS_URS_2024_01/564871111</t>
  </si>
  <si>
    <t>395,78"nový chodník pojížděný</t>
  </si>
  <si>
    <t>178,93"chodník - zatravňovací dlažba</t>
  </si>
  <si>
    <t>77,05"obnova chodníku</t>
  </si>
  <si>
    <t>45</t>
  </si>
  <si>
    <t>565145111</t>
  </si>
  <si>
    <t>Asfaltový beton vrstva podkladní ACP 16 (obalované kamenivo střednězrnné - OKS) s rozprostřením a zhutněním v pruhu šířky přes 1,5 do 3 m, po zhutnění tl. 60 mm</t>
  </si>
  <si>
    <t>1819603715</t>
  </si>
  <si>
    <t>https://podminky.urs.cz/item/CS_URS_2024_01/565145111</t>
  </si>
  <si>
    <t xml:space="preserve">15,6"obnova asfaltu v místě napojení </t>
  </si>
  <si>
    <t>46</t>
  </si>
  <si>
    <t>573231108</t>
  </si>
  <si>
    <t>Postřik spojovací PS bez posypu kamenivem ze silniční emulze, v množství 0,50 kg/m2</t>
  </si>
  <si>
    <t>1994736460</t>
  </si>
  <si>
    <t>https://podminky.urs.cz/item/CS_URS_2024_01/573231108</t>
  </si>
  <si>
    <t>15,600*2</t>
  </si>
  <si>
    <t>47</t>
  </si>
  <si>
    <t>577134131</t>
  </si>
  <si>
    <t>Asfaltový beton vrstva obrusná ACO 11 (ABS) s rozprostřením a se zhutněním z modifikovaného asfaltu v pruhu šířky přes do 1,5 do 3 m, po zhutnění tl. 40 mm</t>
  </si>
  <si>
    <t>74563195</t>
  </si>
  <si>
    <t>https://podminky.urs.cz/item/CS_URS_2024_01/577134131</t>
  </si>
  <si>
    <t>48</t>
  </si>
  <si>
    <t>596211111R</t>
  </si>
  <si>
    <t>předláždění - Kladení dlažby z betonových zámkových dlaždic komunikací pro pěší ručně s ložem z kameniva těženého nebo drceného tl. do 40 mm, s vyplněním spár s dvojitým hutněním, vibrováním a se smetením přebytečného materiálu na krajnici tl. 60 mm skupi</t>
  </si>
  <si>
    <t>350586773</t>
  </si>
  <si>
    <t>předláždění - 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</si>
  <si>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70,35"obnova chodníku</t>
  </si>
  <si>
    <t>49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</si>
  <si>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</si>
  <si>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</si>
  <si>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2025256748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</si>
  <si>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</si>
  <si>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https://podminky.urs.cz/item/CS_URS_2024_01/596211113</t>
  </si>
  <si>
    <t>1865,76"nový chodník</t>
  </si>
  <si>
    <t>50</t>
  </si>
  <si>
    <t>59245015R</t>
  </si>
  <si>
    <t>dlažba zámková betonová tvaru I 200x100mm tl 60mm přírodní</t>
  </si>
  <si>
    <t>1573168698</t>
  </si>
  <si>
    <t>dlažba zámková betonová tvaru I 200x100mm tl 60mm přírodní, barva světle šedá</t>
  </si>
  <si>
    <t>P</t>
  </si>
  <si>
    <t>Poznámka k položce:_x000d_
plochy chodníků</t>
  </si>
  <si>
    <t>1865,76*1,01 "Přepočtené koeficientem množství</t>
  </si>
  <si>
    <t>51</t>
  </si>
  <si>
    <t>596211213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</si>
  <si>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</t>
  </si>
  <si>
    <t>25328893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</si>
  <si>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</si>
  <si>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https://podminky.urs.cz/item/CS_URS_2024_01/596211213</t>
  </si>
  <si>
    <t>361,37"nový chodník - pojížděný</t>
  </si>
  <si>
    <t>52</t>
  </si>
  <si>
    <t>59245013R2</t>
  </si>
  <si>
    <t>dlažba zámková betonová tvaru I 200x100mm tl 80mm</t>
  </si>
  <si>
    <t>-1548944264</t>
  </si>
  <si>
    <t>dlažba zámková betonová tvaru I 200x100mm tl 80mm, barva světle šedá</t>
  </si>
  <si>
    <t>Poznámka k položce:_x000d_
chodník pojížděný</t>
  </si>
  <si>
    <t>361,37*1,01 "Přepočtené koeficientem množství</t>
  </si>
  <si>
    <t>53</t>
  </si>
  <si>
    <t>596212212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</si>
  <si>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</t>
  </si>
  <si>
    <t>-678953830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</si>
  <si>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100 do 300 m2</t>
  </si>
  <si>
    <t>https://podminky.urs.cz/item/CS_URS_2024_01/596212212</t>
  </si>
  <si>
    <t xml:space="preserve">105"bezbariérové stání </t>
  </si>
  <si>
    <t>54</t>
  </si>
  <si>
    <t>59245013R1</t>
  </si>
  <si>
    <t>dlažba zámková betonová 200x200mm tl 80mm</t>
  </si>
  <si>
    <t>1575411684</t>
  </si>
  <si>
    <t xml:space="preserve">dlažba zámková betonová 200x200mm ,tl 80mm přírodní, barva antracit
</t>
  </si>
  <si>
    <t>Poznámka k položce:_x000d_
hladká dlažba v místech invalidních stání</t>
  </si>
  <si>
    <t>105*1,02 "Přepočtené koeficientem množství</t>
  </si>
  <si>
    <t>55</t>
  </si>
  <si>
    <t>596411113</t>
  </si>
  <si>
    <t>Kladení dlažby z betonových vegetačních dlaždic komunikací pro pěší s ložem z kameniva těženého nebo drceného tl. do 40 mm, s vyplněním spár a vegetačních otvorů, s hutněním vibrováním tl. do 80 mm, pro plochy přes 100 do 300 m2</t>
  </si>
  <si>
    <t>1366120544</t>
  </si>
  <si>
    <t>https://podminky.urs.cz/item/CS_URS_2024_01/596411113</t>
  </si>
  <si>
    <t>163,37"zpevněná zeleň</t>
  </si>
  <si>
    <t>56</t>
  </si>
  <si>
    <t>59246016R</t>
  </si>
  <si>
    <t xml:space="preserve">dlažba plošná vegetační betonová 200x200mm tl 80mm </t>
  </si>
  <si>
    <t>1808061225</t>
  </si>
  <si>
    <t>dlažba plošná vegetační betonová 200x200mm tl 80mm, barva světle šedá</t>
  </si>
  <si>
    <t>Poznámka k položce:_x000d_
zatravňovací dlažba pojížděná</t>
  </si>
  <si>
    <t>163,37*1,02 "Přepočtené koeficientem množství</t>
  </si>
  <si>
    <t>57</t>
  </si>
  <si>
    <t>596412213R</t>
  </si>
  <si>
    <t>Kladení drenážní betonové dlažby tl 80 mm pozemních komunikací s ložem z kameniva těženého nebo drceného tl. do 50 mm, s hutněním vibrováním tl. 80 mm, pro plochy přes 300 m2</t>
  </si>
  <si>
    <t>1951350306</t>
  </si>
  <si>
    <t xml:space="preserve">2142,07-81,7-105"nová park. stání </t>
  </si>
  <si>
    <t>653,7*0,125"odlišná barva - vodorovné dopravní značení</t>
  </si>
  <si>
    <t>58</t>
  </si>
  <si>
    <t>591R1</t>
  </si>
  <si>
    <t>Dlažba betonová drenážní</t>
  </si>
  <si>
    <t>-720589512</t>
  </si>
  <si>
    <t>Dlažba betonová drenážní, tl. 80 mm, 200 x 200 mm, barva antracit</t>
  </si>
  <si>
    <t>Poznámka k položce:_x000d_
parkovací stání</t>
  </si>
  <si>
    <t>2142,07-105-81,78"nová park. stání</t>
  </si>
  <si>
    <t>59</t>
  </si>
  <si>
    <t>591R1.1</t>
  </si>
  <si>
    <t>Dlažba betonová drenážní - odlišná barva</t>
  </si>
  <si>
    <t>-123808834</t>
  </si>
  <si>
    <t>Dlažba betonová drenážní - odlišná barva, tl. 80 mm, 200 x 100 mm, barva světle šedá</t>
  </si>
  <si>
    <t>Poznámka k položce:_x000d_
parkovací stání, VDZ</t>
  </si>
  <si>
    <t xml:space="preserve">653,74*0,125"odlišná barva dlažby - vodorovné dopravní značení </t>
  </si>
  <si>
    <t>60</t>
  </si>
  <si>
    <t>564831111R</t>
  </si>
  <si>
    <t>Podklad ze štěrkodrti ŠD 8/16 s rozprostřením a zhutněním plochy přes 100 m2, po zhutnění tl. 100 mm</t>
  </si>
  <si>
    <t>294618877</t>
  </si>
  <si>
    <t>2142,07"nová park. stání</t>
  </si>
  <si>
    <t>61</t>
  </si>
  <si>
    <t>564861111R</t>
  </si>
  <si>
    <t>Podklad ze štěrkodrti ŠD 16/32 s rozprostřením a zhutněním plochy přes 100 m2, po zhutnění tl. 200 mm</t>
  </si>
  <si>
    <t>73425133</t>
  </si>
  <si>
    <t>2928,09"nová komunikace</t>
  </si>
  <si>
    <t>62</t>
  </si>
  <si>
    <t>564231111</t>
  </si>
  <si>
    <t>Podklad nebo podsyp ze štěrkopísku ŠP s rozprostřením, vlhčením a zhutněním plochy přes 100 m2, po zhutnění tl. 100 mm</t>
  </si>
  <si>
    <t>CS ÚRS 2022 02</t>
  </si>
  <si>
    <t>1334500936</t>
  </si>
  <si>
    <t>https://podminky.urs.cz/item/CS_URS_2022_02/564231111</t>
  </si>
  <si>
    <t>2346,08"nová park. stání</t>
  </si>
  <si>
    <t>63</t>
  </si>
  <si>
    <t>596212213</t>
  </si>
  <si>
    <t>1502439210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</si>
  <si>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</si>
  <si>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https://podminky.urs.cz/item/CS_URS_2024_01/596212213</t>
  </si>
  <si>
    <t>64</t>
  </si>
  <si>
    <t>59245013R</t>
  </si>
  <si>
    <t>dlažba zámková betonová tvaru I 200x200mm tl 80mm přírodní</t>
  </si>
  <si>
    <t>320572558</t>
  </si>
  <si>
    <t>dlažba zámková betonová tvaru I 200x200mm tl 80mm přírodní, barva světle šedá</t>
  </si>
  <si>
    <t>Poznámka k položce:_x000d_
vozovka</t>
  </si>
  <si>
    <t>2928,09*1,01 "Přepočtené koeficientem množství</t>
  </si>
  <si>
    <t>65</t>
  </si>
  <si>
    <t>564962111</t>
  </si>
  <si>
    <t>Podklad z mechanicky zpevněného kameniva MZK (minerální beton) s rozprostřením a s hutněním, po zhutnění tl. 200 mm</t>
  </si>
  <si>
    <t>-1893194376</t>
  </si>
  <si>
    <t>https://podminky.urs.cz/item/CS_URS_2024_01/564962111</t>
  </si>
  <si>
    <t>66</t>
  </si>
  <si>
    <t>564861111</t>
  </si>
  <si>
    <t>Podklad ze štěrkodrti ŠD s rozprostřením a zhutněním plochy přes 100 m2, po zhutnění tl. 200 mm</t>
  </si>
  <si>
    <t>311957757</t>
  </si>
  <si>
    <t>https://podminky.urs.cz/item/CS_URS_2024_01/564861111</t>
  </si>
  <si>
    <t>Trubní vedení</t>
  </si>
  <si>
    <t>67</t>
  </si>
  <si>
    <t>871350320</t>
  </si>
  <si>
    <t>Montáž kanalizačního potrubí z polypropylenu PP hladkého plnostěnného SN 12 DN 200</t>
  </si>
  <si>
    <t>94060272</t>
  </si>
  <si>
    <t>https://podminky.urs.cz/item/CS_URS_2024_01/871350320</t>
  </si>
  <si>
    <t>52,8"přípojky UV</t>
  </si>
  <si>
    <t>68</t>
  </si>
  <si>
    <t>28617026</t>
  </si>
  <si>
    <t>trubka kanalizační PP plnostěnná třívrstvá DN 200x1000mm SN12</t>
  </si>
  <si>
    <t>1939258194</t>
  </si>
  <si>
    <t>52,8*1,015 "Přepočtené koeficientem množství</t>
  </si>
  <si>
    <t>69</t>
  </si>
  <si>
    <t>895941341</t>
  </si>
  <si>
    <t>Osazení vpusti uliční z betonových dílců DN 500 dno s výtokem</t>
  </si>
  <si>
    <t>CS ÚRS 2023 01</t>
  </si>
  <si>
    <t>1227937349</t>
  </si>
  <si>
    <t>https://podminky.urs.cz/item/CS_URS_2023_01/895941341</t>
  </si>
  <si>
    <t>70</t>
  </si>
  <si>
    <t>5922447R</t>
  </si>
  <si>
    <t>vpusť uliční DN 500 kompletní z betonových dílců</t>
  </si>
  <si>
    <t>-1117602339</t>
  </si>
  <si>
    <t>71</t>
  </si>
  <si>
    <t>899132121</t>
  </si>
  <si>
    <t>Výměna (výšková úprava) poklopu kanalizačního s rámem pevným s ošetřením podkladních vrstev hloubky do 25 cm</t>
  </si>
  <si>
    <t>-390596466</t>
  </si>
  <si>
    <t>https://podminky.urs.cz/item/CS_URS_2024_01/899132121</t>
  </si>
  <si>
    <t>72</t>
  </si>
  <si>
    <t>899132212</t>
  </si>
  <si>
    <t>Výměna (výšková úprava) poklopu vodovodního samonivelačního nebo pevného šoupátkového</t>
  </si>
  <si>
    <t>177257197</t>
  </si>
  <si>
    <t>https://podminky.urs.cz/item/CS_URS_2024_01/899132212</t>
  </si>
  <si>
    <t>73</t>
  </si>
  <si>
    <t>899132212R</t>
  </si>
  <si>
    <t>Výškova úprava hrnků</t>
  </si>
  <si>
    <t>290974350</t>
  </si>
  <si>
    <t>4"plynovod</t>
  </si>
  <si>
    <t>9"nerozlišené</t>
  </si>
  <si>
    <t>74</t>
  </si>
  <si>
    <t>899623151</t>
  </si>
  <si>
    <t>Obetonování potrubí nebo zdiva stok betonem prostým v otevřeném výkopu, betonem tř. C 16/20</t>
  </si>
  <si>
    <t>-325769253</t>
  </si>
  <si>
    <t>https://podminky.urs.cz/item/CS_URS_2024_01/899623151</t>
  </si>
  <si>
    <t>(72*3,14*0,175*0,175)-(3,14*0,125*0,125*72)"obetonování chráničky GASNET</t>
  </si>
  <si>
    <t>Ostatní konstrukce a práce, bourání</t>
  </si>
  <si>
    <t>75</t>
  </si>
  <si>
    <t>914111111</t>
  </si>
  <si>
    <t>Montáž svislé dopravní značky základní velikosti do 1 m2 objímkami na sloupky nebo konzoly</t>
  </si>
  <si>
    <t>113767969</t>
  </si>
  <si>
    <t>https://podminky.urs.cz/item/CS_URS_2024_01/914111111</t>
  </si>
  <si>
    <t>1"B24a</t>
  </si>
  <si>
    <t>2"E1</t>
  </si>
  <si>
    <t>3"E7B</t>
  </si>
  <si>
    <t>7"E13</t>
  </si>
  <si>
    <t>2"IP10a</t>
  </si>
  <si>
    <t>7"IP12</t>
  </si>
  <si>
    <t>2"IS22a</t>
  </si>
  <si>
    <t>3"IS22c</t>
  </si>
  <si>
    <t>2"IS22e</t>
  </si>
  <si>
    <t>1"P4</t>
  </si>
  <si>
    <t>76</t>
  </si>
  <si>
    <t>40445235</t>
  </si>
  <si>
    <t>sloupek pro dopravní značku Al D 60mm v 3,5m</t>
  </si>
  <si>
    <t>-1205344597</t>
  </si>
  <si>
    <t>77</t>
  </si>
  <si>
    <t>40445241</t>
  </si>
  <si>
    <t>patka pro sloupek Al D 70mm</t>
  </si>
  <si>
    <t>-1008106884</t>
  </si>
  <si>
    <t>78</t>
  </si>
  <si>
    <t>40445256</t>
  </si>
  <si>
    <t>svorka upínací na sloupek dopravní značky D 60mm</t>
  </si>
  <si>
    <t>1527944501</t>
  </si>
  <si>
    <t>79</t>
  </si>
  <si>
    <t>40445619</t>
  </si>
  <si>
    <t>zákazové, příkazové dopravní značky B1-B34, C1-15 500mm</t>
  </si>
  <si>
    <t>-1673564215</t>
  </si>
  <si>
    <t>80</t>
  </si>
  <si>
    <t>40445647</t>
  </si>
  <si>
    <t>dodatkové tabulky E1, E2a,b , E6, E9, E10 E12c, E17 500x500mm</t>
  </si>
  <si>
    <t>-1039275820</t>
  </si>
  <si>
    <t>81</t>
  </si>
  <si>
    <t>40445650</t>
  </si>
  <si>
    <t>dodatkové tabulky E7, E12, E13 500x300mm</t>
  </si>
  <si>
    <t>569345169</t>
  </si>
  <si>
    <t>3"E7b</t>
  </si>
  <si>
    <t>82</t>
  </si>
  <si>
    <t>40445623</t>
  </si>
  <si>
    <t>informativní značky provozní IP1-IP3, IP4b-IP7, IP10a, b 750x750mm retroreflexní</t>
  </si>
  <si>
    <t>-37705142</t>
  </si>
  <si>
    <t>83</t>
  </si>
  <si>
    <t>40445625</t>
  </si>
  <si>
    <t>informativní značky provozní IP8, IP9, IP11-IP13 500x700mm</t>
  </si>
  <si>
    <t>-1442157250</t>
  </si>
  <si>
    <t>84</t>
  </si>
  <si>
    <t>40445640</t>
  </si>
  <si>
    <t>informativní značky směrové IS 22, IS24 1000x200mm</t>
  </si>
  <si>
    <t>1821595611</t>
  </si>
  <si>
    <t>85</t>
  </si>
  <si>
    <t>40445610</t>
  </si>
  <si>
    <t>značky upravující přednost P1, P4 1250mm retroreflexní</t>
  </si>
  <si>
    <t>-1787902906</t>
  </si>
  <si>
    <t>86</t>
  </si>
  <si>
    <t>915111111</t>
  </si>
  <si>
    <t>Vodorovné dopravní značení stříkané barvou dělící čára šířky 125 mm souvislá bílá základní</t>
  </si>
  <si>
    <t>343262061</t>
  </si>
  <si>
    <t>https://podminky.urs.cz/item/CS_URS_2024_01/915111111</t>
  </si>
  <si>
    <t>145,86"V10e</t>
  </si>
  <si>
    <t>87</t>
  </si>
  <si>
    <t>915131111</t>
  </si>
  <si>
    <t>Vodorovné dopravní značení stříkané barvou přechody pro chodce, šipky, symboly bílé základní</t>
  </si>
  <si>
    <t>-499077220</t>
  </si>
  <si>
    <t>https://podminky.urs.cz/item/CS_URS_2024_01/915131111</t>
  </si>
  <si>
    <t>18,36"V13</t>
  </si>
  <si>
    <t>0,5*7"V10f</t>
  </si>
  <si>
    <t>88</t>
  </si>
  <si>
    <t>915211111</t>
  </si>
  <si>
    <t>Vodorovné dopravní značení stříkaným plastem dělící čára šířky 125 mm souvislá bílá základní</t>
  </si>
  <si>
    <t>-1785134433</t>
  </si>
  <si>
    <t>https://podminky.urs.cz/item/CS_URS_2024_01/915211111</t>
  </si>
  <si>
    <t>89</t>
  </si>
  <si>
    <t>915231111</t>
  </si>
  <si>
    <t>Vodorovné dopravní značení stříkaným plastem přechody pro chodce, šipky, symboly nápisy bílé základní</t>
  </si>
  <si>
    <t>-1313141051</t>
  </si>
  <si>
    <t>https://podminky.urs.cz/item/CS_URS_2024_01/915231111</t>
  </si>
  <si>
    <t>90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</si>
  <si>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</si>
  <si>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</si>
  <si>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-1679855081</t>
  </si>
  <si>
    <t>https://podminky.urs.cz/item/CS_URS_2024_01/916131213</t>
  </si>
  <si>
    <t>1125</t>
  </si>
  <si>
    <t xml:space="preserve">28"rozhraní ploch </t>
  </si>
  <si>
    <t>91</t>
  </si>
  <si>
    <t>59217031</t>
  </si>
  <si>
    <t>obrubník silniční betonový 1000x150x250mm</t>
  </si>
  <si>
    <t>-1874800938</t>
  </si>
  <si>
    <t>1153*1,02 "Přepočtené koeficientem množství</t>
  </si>
  <si>
    <t>92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</si>
  <si>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</si>
  <si>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</si>
  <si>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908649645</t>
  </si>
  <si>
    <t>https://podminky.urs.cz/item/CS_URS_2024_01/916132113</t>
  </si>
  <si>
    <t>93</t>
  </si>
  <si>
    <t>59218001</t>
  </si>
  <si>
    <t>krajník betonový silniční 500x250x80mm</t>
  </si>
  <si>
    <t>744031180</t>
  </si>
  <si>
    <t>440,01*1,02 "Přepočtené koeficientem množství</t>
  </si>
  <si>
    <t>94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</si>
  <si>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</si>
  <si>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</si>
  <si>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1031670660</t>
  </si>
  <si>
    <t>https://podminky.urs.cz/item/CS_URS_2024_01/916231213</t>
  </si>
  <si>
    <t>95</t>
  </si>
  <si>
    <t>59217018</t>
  </si>
  <si>
    <t>obrubník betonový chodníkový 1000x80x200mm</t>
  </si>
  <si>
    <t>1726607677</t>
  </si>
  <si>
    <t>967,47*1,02 "Přepočtené koeficientem množství</t>
  </si>
  <si>
    <t>96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</si>
  <si>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</si>
  <si>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</si>
  <si>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-440521710</t>
  </si>
  <si>
    <t>https://podminky.urs.cz/item/CS_URS_2024_01/919122122</t>
  </si>
  <si>
    <t>97</t>
  </si>
  <si>
    <t>919726121</t>
  </si>
  <si>
    <t>Geotextilie netkaná pro ochranu, separaci nebo filtraci měrná hmotnost do 200 g/m2</t>
  </si>
  <si>
    <t>-1920942315</t>
  </si>
  <si>
    <t>https://podminky.urs.cz/item/CS_URS_2024_01/919726121</t>
  </si>
  <si>
    <t>1194,375"opláštění rýhy trativodu</t>
  </si>
  <si>
    <t>98</t>
  </si>
  <si>
    <t>919726123</t>
  </si>
  <si>
    <t>Geotextilie netkaná pro ochranu, separaci nebo filtraci měrná hmotnost přes 300 do 500 g/m2</t>
  </si>
  <si>
    <t>1823185900</t>
  </si>
  <si>
    <t>https://podminky.urs.cz/item/CS_URS_2024_01/919726123</t>
  </si>
  <si>
    <t>99</t>
  </si>
  <si>
    <t>919735112</t>
  </si>
  <si>
    <t>Řezání stávajícího živičného krytu nebo podkladu hloubky přes 50 do 100 mm</t>
  </si>
  <si>
    <t>-300766004</t>
  </si>
  <si>
    <t>https://podminky.urs.cz/item/CS_URS_2024_01/919735112</t>
  </si>
  <si>
    <t>100</t>
  </si>
  <si>
    <t>961055111</t>
  </si>
  <si>
    <t>Bourání základů z betonu železového</t>
  </si>
  <si>
    <t>-364257178</t>
  </si>
  <si>
    <t>https://podminky.urs.cz/item/CS_URS_2024_01/961055111</t>
  </si>
  <si>
    <t>56,43*0,3*0,5</t>
  </si>
  <si>
    <t>101</t>
  </si>
  <si>
    <t>962052211</t>
  </si>
  <si>
    <t>Bourání zdiva železobetonového nadzákladového, objemu přes 1 m3</t>
  </si>
  <si>
    <t>-1200253233</t>
  </si>
  <si>
    <t>https://podminky.urs.cz/item/CS_URS_2024_01/962052211</t>
  </si>
  <si>
    <t xml:space="preserve">53,87*0,15*1,5"demolice betonové zdi </t>
  </si>
  <si>
    <t>stávající betonové schody</t>
  </si>
  <si>
    <t>1,23"pro park. stání</t>
  </si>
  <si>
    <t>1,4"pro chodník</t>
  </si>
  <si>
    <t xml:space="preserve">0,22"pro zeleň </t>
  </si>
  <si>
    <t>102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</si>
  <si>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</si>
  <si>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</si>
  <si>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-2145330377</t>
  </si>
  <si>
    <t>https://podminky.urs.cz/item/CS_URS_2024_01/966006211</t>
  </si>
  <si>
    <t>2"B1</t>
  </si>
  <si>
    <t>2"B28</t>
  </si>
  <si>
    <t>1"E7a</t>
  </si>
  <si>
    <t>1"E7c</t>
  </si>
  <si>
    <t>1"P2</t>
  </si>
  <si>
    <t>3"P4</t>
  </si>
  <si>
    <t>4"IP12</t>
  </si>
  <si>
    <t>2"IS22c</t>
  </si>
  <si>
    <t>3"E13</t>
  </si>
  <si>
    <t>103</t>
  </si>
  <si>
    <t>966R1</t>
  </si>
  <si>
    <t>Bourání uliční vpusti</t>
  </si>
  <si>
    <t>ks</t>
  </si>
  <si>
    <t>296710665</t>
  </si>
  <si>
    <t>Poznámka k položce:_x000d_
Kompletní bourací práce vč. nezbytného rozsahu zenmních prací, veškerá manipulace s vybouranou sutí vč. uložení na skládku a poplatku za skládku</t>
  </si>
  <si>
    <t>104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</si>
  <si>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</si>
  <si>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</si>
  <si>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-1126221399</t>
  </si>
  <si>
    <t>https://podminky.urs.cz/item/CS_URS_2024_01/979071111</t>
  </si>
  <si>
    <t>997</t>
  </si>
  <si>
    <t>Přesun sutě</t>
  </si>
  <si>
    <t>105</t>
  </si>
  <si>
    <t>997221551</t>
  </si>
  <si>
    <t>Vodorovná doprava suti bez naložení, ale se složením a s hrubým urovnáním ze sypkých materiálů, na vzdálenost do 1 km</t>
  </si>
  <si>
    <t>754851419</t>
  </si>
  <si>
    <t>https://podminky.urs.cz/item/CS_URS_2024_01/997221551</t>
  </si>
  <si>
    <t>34,043"viz pol. 113106142</t>
  </si>
  <si>
    <t>36,644"viz pol. 113106144</t>
  </si>
  <si>
    <t>22,638"viz pol. 113106187</t>
  </si>
  <si>
    <t>22,51"viz pol.113107163</t>
  </si>
  <si>
    <t>79,585"viz pol.113107222</t>
  </si>
  <si>
    <t>470,394"viz pol.113107241</t>
  </si>
  <si>
    <t>8,966"viz pol.113107321</t>
  </si>
  <si>
    <t>72,216"viz pol.113107324</t>
  </si>
  <si>
    <t>350,070"viz pol.113154333</t>
  </si>
  <si>
    <t>38,916"viz pol.113154334</t>
  </si>
  <si>
    <t>256,94"viz pol.113201112</t>
  </si>
  <si>
    <t>8,040"viz pol.113204111</t>
  </si>
  <si>
    <t>20,316"viz pol.961055111</t>
  </si>
  <si>
    <t>35,93"viz pol.962052211</t>
  </si>
  <si>
    <t>0,08"viz pol.966006211</t>
  </si>
  <si>
    <t>0,20*9"viz pol.9966R1</t>
  </si>
  <si>
    <t>106</t>
  </si>
  <si>
    <t>997221551R</t>
  </si>
  <si>
    <t>Vodorovná doprava suti na meziskládku a zpět s předrcením</t>
  </si>
  <si>
    <t>101901537</t>
  </si>
  <si>
    <t>1282,94" viz. pol. 113107231</t>
  </si>
  <si>
    <t>820" viz. pol. 113107232</t>
  </si>
  <si>
    <t>107</t>
  </si>
  <si>
    <t>997221559</t>
  </si>
  <si>
    <t>Vodorovná doprava suti bez naložení, ale se složením a s hrubým urovnáním Příplatek k ceně za každý další započatý 1 km přes 1 km</t>
  </si>
  <si>
    <t>-518350788</t>
  </si>
  <si>
    <t>https://podminky.urs.cz/item/CS_URS_2024_01/997221559</t>
  </si>
  <si>
    <t>1459,088*14</t>
  </si>
  <si>
    <t>108</t>
  </si>
  <si>
    <t>997221611</t>
  </si>
  <si>
    <t>Nakládání na dopravní prostředky pro vodorovnou dopravu suti</t>
  </si>
  <si>
    <t>1672292677</t>
  </si>
  <si>
    <t>https://podminky.urs.cz/item/CS_URS_2024_01/997221611</t>
  </si>
  <si>
    <t>20,316"viz pol. 961055111</t>
  </si>
  <si>
    <t>35,93"viz pol. 962052211</t>
  </si>
  <si>
    <t>0,2*9"viz pol. 966R1</t>
  </si>
  <si>
    <t>109</t>
  </si>
  <si>
    <t>1132722120</t>
  </si>
  <si>
    <t>110</t>
  </si>
  <si>
    <t>997221861</t>
  </si>
  <si>
    <t>Poplatek za uložení stavebního odpadu na recyklační skládce (skládkovné) z prostého betonu zatříděného do Katalogu odpadů pod kódem 17 01 01</t>
  </si>
  <si>
    <t>1919167738</t>
  </si>
  <si>
    <t>https://podminky.urs.cz/item/CS_URS_2024_01/997221861</t>
  </si>
  <si>
    <t>111</t>
  </si>
  <si>
    <t>997221862</t>
  </si>
  <si>
    <t>Poplatek za uložení stavebního odpadu na recyklační skládce (skládkovné) z armovaného betonu zatříděného do Katalogu odpadů pod kódem 17 01 01</t>
  </si>
  <si>
    <t>-392273834</t>
  </si>
  <si>
    <t>https://podminky.urs.cz/item/CS_URS_2024_01/997221862</t>
  </si>
  <si>
    <t>112</t>
  </si>
  <si>
    <t>997221873</t>
  </si>
  <si>
    <t>207426734</t>
  </si>
  <si>
    <t>https://podminky.urs.cz/item/CS_URS_2024_01/997221873</t>
  </si>
  <si>
    <t>113</t>
  </si>
  <si>
    <t>997221875</t>
  </si>
  <si>
    <t>Poplatek za uložení stavebního odpadu na recyklační skládce (skládkovné) asfaltového bez obsahu dehtu zatříděného do Katalogu odpadů pod kódem 17 03 02</t>
  </si>
  <si>
    <t>-160594941</t>
  </si>
  <si>
    <t>https://podminky.urs.cz/item/CS_URS_2024_01/997221875</t>
  </si>
  <si>
    <t>možnost odkupu investorem</t>
  </si>
  <si>
    <t>Práce a dodávky M</t>
  </si>
  <si>
    <t>22-M</t>
  </si>
  <si>
    <t>Montáže technologických zařízení pro dopravní stavby</t>
  </si>
  <si>
    <t>114</t>
  </si>
  <si>
    <t>220182002</t>
  </si>
  <si>
    <t>Zatažení trubek do chráničky 110 mm ochranné z HDPE</t>
  </si>
  <si>
    <t>247637362</t>
  </si>
  <si>
    <t>https://podminky.urs.cz/item/CS_URS_2024_01/220182002</t>
  </si>
  <si>
    <t xml:space="preserve">75" CETIN- uložení vedení do chrániček </t>
  </si>
  <si>
    <t xml:space="preserve">492" ČEZ VN - 3x kabeVN </t>
  </si>
  <si>
    <t xml:space="preserve">215" ČEZ NN </t>
  </si>
  <si>
    <t>115</t>
  </si>
  <si>
    <t>34571365</t>
  </si>
  <si>
    <t>trubka elektroinstalační HDPE tuhá dvouplášťová korugovaná D 94/110mm</t>
  </si>
  <si>
    <t>128</t>
  </si>
  <si>
    <t>390112450</t>
  </si>
  <si>
    <t>75" - uložení vedení cetin do chrániček</t>
  </si>
  <si>
    <t xml:space="preserve">75"- rezervní chránička - souběh s kabelovým žlabem </t>
  </si>
  <si>
    <t>462"ČEZ VN</t>
  </si>
  <si>
    <t>215"ČEZ NN</t>
  </si>
  <si>
    <t>827*1,05 "Přepočtené koeficientem množství</t>
  </si>
  <si>
    <t>116</t>
  </si>
  <si>
    <t>22018200R</t>
  </si>
  <si>
    <t>COLSYS - demontáž, uskladnění a zpětné osazení zařízení bezdrátového rozhlasu provozovatelem, čerpáno se souhlasem TDI</t>
  </si>
  <si>
    <t>SOUBOR</t>
  </si>
  <si>
    <t>589486567</t>
  </si>
  <si>
    <t>117</t>
  </si>
  <si>
    <t>22018200R1</t>
  </si>
  <si>
    <t>KAMEROVÝ SYSTÉM MP - demontáž, uskladnění a zpětné osazení kamerového systému, vč. převěšení nadzemního vedení na nové stožáry VO správcem, čerpáno se souhlasem TDI</t>
  </si>
  <si>
    <t>-1389764086</t>
  </si>
  <si>
    <t>118</t>
  </si>
  <si>
    <t>R2</t>
  </si>
  <si>
    <t>Demontáž a zpětné osazení mobiliáře, se souhlasem TDI</t>
  </si>
  <si>
    <t>1077305922</t>
  </si>
  <si>
    <t>23-M</t>
  </si>
  <si>
    <t>Montáže potrubí</t>
  </si>
  <si>
    <t>119</t>
  </si>
  <si>
    <t>230202075</t>
  </si>
  <si>
    <t>Nasunutí potrubní sekce do chráničky nasouvané potrubí plastové dn přes 200 do 250 mm</t>
  </si>
  <si>
    <t>-133704835</t>
  </si>
  <si>
    <t>https://podminky.urs.cz/item/CS_URS_2024_01/230202075</t>
  </si>
  <si>
    <t>72"GASNET STL</t>
  </si>
  <si>
    <t>120</t>
  </si>
  <si>
    <t>28613538</t>
  </si>
  <si>
    <t>potrubí vodovodní třívrstvé PE100 RC SDR11 250x22,7mm</t>
  </si>
  <si>
    <t>1861119852</t>
  </si>
  <si>
    <t>SO 101.1 - Kontejnerová stání (3 stanoviště)</t>
  </si>
  <si>
    <t xml:space="preserve">    6 - Úpravy povrchů, podlahy a osazování výplní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</si>
  <si>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</si>
  <si>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</si>
  <si>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</si>
  <si>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</si>
  <si>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</si>
  <si>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>272313511</t>
  </si>
  <si>
    <t>Základové klenby z betonu tř. C 12/15</t>
  </si>
  <si>
    <t>1523417337</t>
  </si>
  <si>
    <t>Základy z betonu prostého klenby z betonu kamenem neprokládaného tř. C 12/15</t>
  </si>
  <si>
    <t>https://podminky.urs.cz/item/CS_URS_2024_01/272313511</t>
  </si>
  <si>
    <t>3*((2*8,21+4,17+2*1,095)*0,4*0,2)</t>
  </si>
  <si>
    <t>Úpravy povrchů, podlahy a osazování výplní</t>
  </si>
  <si>
    <t>628613611R</t>
  </si>
  <si>
    <t>Žárové zinkování ponorem dílů ocelových konstrukcí</t>
  </si>
  <si>
    <t>kg</t>
  </si>
  <si>
    <t>-1899253088</t>
  </si>
  <si>
    <t>1000*2,03+2*79,2+9+9+39+1000*1,79+1000*0,63</t>
  </si>
  <si>
    <t>4665,4*1,05 'Přepočtené koeficientem množství</t>
  </si>
  <si>
    <t>41113107</t>
  </si>
  <si>
    <t>vrták do betonu SDS-plus 20x310/250mm</t>
  </si>
  <si>
    <t>-118718320</t>
  </si>
  <si>
    <t>953961115</t>
  </si>
  <si>
    <t>Kotva chemickým tmelem M 20 hl 170 mm do betonu, ŽB nebo kamene s vyvrtáním otvoru</t>
  </si>
  <si>
    <t>1357880259</t>
  </si>
  <si>
    <t>Kotva chemická s vyvrtáním otvoru do betonu, železobetonu nebo tvrdého kamene tmel, velikost M 20, hloubka 170 mm</t>
  </si>
  <si>
    <t>https://podminky.urs.cz/item/CS_URS_2024_01/953961115</t>
  </si>
  <si>
    <t>3*60</t>
  </si>
  <si>
    <t>15945235</t>
  </si>
  <si>
    <t>plech děrovaný tahokov oko 42/12,5/2,5 tl 1,5mm tabule</t>
  </si>
  <si>
    <t>-1996207535</t>
  </si>
  <si>
    <t>Poznámka k položce:_x000d_
hmotnost: 4,5 kg/m2</t>
  </si>
  <si>
    <t>3*37,71*1,5*10,4/1000</t>
  </si>
  <si>
    <t>1,765*1,15 'Přepočtené koeficientem množství</t>
  </si>
  <si>
    <t>31197008</t>
  </si>
  <si>
    <t>tyč závitová Pz 4.6 M20</t>
  </si>
  <si>
    <t>-99356345</t>
  </si>
  <si>
    <t>3*60*0,4</t>
  </si>
  <si>
    <t>72*1,1 'Přepočtené koeficientem množství</t>
  </si>
  <si>
    <t>14550112</t>
  </si>
  <si>
    <t>profil ocelový svařovaný jakost S235 průřez obdelníkový 30x15x1,5mm</t>
  </si>
  <si>
    <t>1838735525</t>
  </si>
  <si>
    <t>Poznámka k položce:_x000d_
Hmotnost: 1,05 kg/m</t>
  </si>
  <si>
    <t>3*(1,61+6,75+1,61)*1,178/1000*15</t>
  </si>
  <si>
    <t>0,529*1,2 'Přepočtené koeficientem množství</t>
  </si>
  <si>
    <t>14550336</t>
  </si>
  <si>
    <t>profil ocelový svařovaný jakost S235 průřez obdelníkový 80x40x4mm</t>
  </si>
  <si>
    <t>-1752473630</t>
  </si>
  <si>
    <t>Poznámka k položce:_x000d_
Hmotnost: 6,91 kg/m</t>
  </si>
  <si>
    <t>3* ((1,6+0,23)*2+1)*15*7,1/1000</t>
  </si>
  <si>
    <t>1,489*1,2 'Přepočtené koeficientem množství</t>
  </si>
  <si>
    <t>31120009</t>
  </si>
  <si>
    <t>podložka DIN 125-A ZB D 20mm</t>
  </si>
  <si>
    <t>100 kus</t>
  </si>
  <si>
    <t>548384503</t>
  </si>
  <si>
    <t>31111009</t>
  </si>
  <si>
    <t>matice přesná šestihranná Pz DIN 934-8 M20</t>
  </si>
  <si>
    <t>-1748850303</t>
  </si>
  <si>
    <t>30909100</t>
  </si>
  <si>
    <t>šroub samovrtný do ocelového plechu, dřeva a deskových materiálů s korozní odolností 15 cyklů šestihranná hlava, D 4,8x35mm</t>
  </si>
  <si>
    <t>456927629</t>
  </si>
  <si>
    <t>PSV</t>
  </si>
  <si>
    <t>Práce a dodávky PSV</t>
  </si>
  <si>
    <t>767</t>
  </si>
  <si>
    <t>Konstrukce zámečnické</t>
  </si>
  <si>
    <t>767995117</t>
  </si>
  <si>
    <t>Montáž atypických zámečnických konstrukcí hm přes 250 do 500 kg</t>
  </si>
  <si>
    <t>-69165057</t>
  </si>
  <si>
    <t>Montáž ostatních atypických zámečnických konstrukcí hmotnosti přes 250 do 500 kg</t>
  </si>
  <si>
    <t>https://podminky.urs.cz/item/CS_URS_2024_01/767995117</t>
  </si>
  <si>
    <t>998767101</t>
  </si>
  <si>
    <t>Přesun hmot tonážní pro zámečnické konstrukce v objektech v do 6 m</t>
  </si>
  <si>
    <t>1853719258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</si>
  <si>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</si>
  <si>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</si>
  <si>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((1000*2,03+2*79,2+9+9+39+1000*1,79+1000*0,63)*1,05)*0,001</t>
  </si>
  <si>
    <t>789</t>
  </si>
  <si>
    <t>Povrchové úpravy ocelových konstrukcí a technologických zařízení</t>
  </si>
  <si>
    <t>789311111</t>
  </si>
  <si>
    <t>Zhotovení nátěru zařízení s povrchem nečlenitým jednosložkového základního tl do 80 µm</t>
  </si>
  <si>
    <t>-151978958</t>
  </si>
  <si>
    <t>Zhotovení nátěru zařízení s povrchem nečlenitým jednosložkového základního, tloušťky do 80 μm</t>
  </si>
  <si>
    <t>https://podminky.urs.cz/item/CS_URS_2024_01/789311111</t>
  </si>
  <si>
    <t>3*114</t>
  </si>
  <si>
    <t>789311121</t>
  </si>
  <si>
    <t>Zhotovení nátěru zařízení s povrchem nečlenitým jednosložkového krycího (vrchního) tl do 80 µm</t>
  </si>
  <si>
    <t>717926002</t>
  </si>
  <si>
    <t>Zhotovení nátěru zařízení s povrchem nečlenitým jednosložkového krycího (vrchního), tloušťky do 80 μm</t>
  </si>
  <si>
    <t>https://podminky.urs.cz/item/CS_URS_2024_01/789311121</t>
  </si>
  <si>
    <t>TLR.S21600990012</t>
  </si>
  <si>
    <t xml:space="preserve">TELKYD S 200 BS   0,6 l - barva jednovrstvá průmyslová antikorozní kovářská</t>
  </si>
  <si>
    <t>38461040</t>
  </si>
  <si>
    <t>TLR.S2130S00017035</t>
  </si>
  <si>
    <t xml:space="preserve">TELKYD S 200 POLOLESK  RAL 7035 - barva jednovrstvá průmyslová antikorozní pololesklá, tonovatelná dle RAL, ČSN</t>
  </si>
  <si>
    <t>1393250323</t>
  </si>
  <si>
    <t>VRN</t>
  </si>
  <si>
    <t>VRN1</t>
  </si>
  <si>
    <t>Průzkumné, geodetické a projektové práce</t>
  </si>
  <si>
    <t>013002000</t>
  </si>
  <si>
    <t>Projektové práce</t>
  </si>
  <si>
    <t>…</t>
  </si>
  <si>
    <t>1024</t>
  </si>
  <si>
    <t>-1112859861</t>
  </si>
  <si>
    <t>https://podminky.urs.cz/item/CS_URS_2024_01/013002000</t>
  </si>
  <si>
    <t>Poznámka k položce:_x000d_
Dílenská dokumentace.</t>
  </si>
  <si>
    <t>SO 401 - Veřejné osvětlení</t>
  </si>
  <si>
    <t xml:space="preserve">Martin Vejrek </t>
  </si>
  <si>
    <t>D1 - Popis Materiály</t>
  </si>
  <si>
    <t>D2 - Popis Montážní práce</t>
  </si>
  <si>
    <t>D3 - Popis Práce v HZS</t>
  </si>
  <si>
    <t xml:space="preserve">    VRN6 - Územní vlivy</t>
  </si>
  <si>
    <t>D1</t>
  </si>
  <si>
    <t>Popis Materiály</t>
  </si>
  <si>
    <t>Pol1</t>
  </si>
  <si>
    <t xml:space="preserve">JBUD 8  Stožár bezpaticový Třistupňový s manžetou, žárový zinek</t>
  </si>
  <si>
    <t>-1624214609</t>
  </si>
  <si>
    <t>Pol2</t>
  </si>
  <si>
    <t>UD 1/89 - 1500 Výložník rovný/ přímý , žárový zinek</t>
  </si>
  <si>
    <t>312408647</t>
  </si>
  <si>
    <t>Pol3</t>
  </si>
  <si>
    <t>UD 1/89 - 1000 Výložník rovný/ přímý , žárový zinek</t>
  </si>
  <si>
    <t>-761443185</t>
  </si>
  <si>
    <t>Pol4</t>
  </si>
  <si>
    <t>SR 481-25 Z/Un Elektrovýzbroj 1 pojistka</t>
  </si>
  <si>
    <t>1892730263</t>
  </si>
  <si>
    <t>Pol5</t>
  </si>
  <si>
    <t xml:space="preserve">23W - cena výrobce dle světleného výpočtu  Svítidlo LED, silniční, DALI</t>
  </si>
  <si>
    <t>-983706719</t>
  </si>
  <si>
    <t>Pol6</t>
  </si>
  <si>
    <t xml:space="preserve">39W - cena výrobce dle světleného výpočtu  Svítidlo LED, silniční, DALI</t>
  </si>
  <si>
    <t>1176670160</t>
  </si>
  <si>
    <t>Pol7</t>
  </si>
  <si>
    <t>KZ4X 6-25 Kabelová koncovka, smršťovací</t>
  </si>
  <si>
    <t>-1381256457</t>
  </si>
  <si>
    <t>Pol8</t>
  </si>
  <si>
    <t>CYKY-J 4x16 Zemní vedení</t>
  </si>
  <si>
    <t>1072642211</t>
  </si>
  <si>
    <t>Pol9</t>
  </si>
  <si>
    <t>CYKY-J 3x1,5 Kabel pro svítidlo (elektrovýzbroj-svítidlo)</t>
  </si>
  <si>
    <t>-1910760190</t>
  </si>
  <si>
    <t>Pol10</t>
  </si>
  <si>
    <t>SR 3a Svorka spojovací páska-drát</t>
  </si>
  <si>
    <t>-1776812940</t>
  </si>
  <si>
    <t>Pol11</t>
  </si>
  <si>
    <t>SR 2b Svorka spojovací páska-páska</t>
  </si>
  <si>
    <t>133284276</t>
  </si>
  <si>
    <t>Pol12</t>
  </si>
  <si>
    <t>Kabelové oko šroubové</t>
  </si>
  <si>
    <t>664083487</t>
  </si>
  <si>
    <t>Pol13</t>
  </si>
  <si>
    <t>Zemnící pásek FeZn 30x4</t>
  </si>
  <si>
    <t>-818803535</t>
  </si>
  <si>
    <t>Pol14</t>
  </si>
  <si>
    <t>Zemnící drát FeZn10</t>
  </si>
  <si>
    <t>-591958607</t>
  </si>
  <si>
    <t>Pol15</t>
  </si>
  <si>
    <t>na FeZn10 Smršťovací bužírka žlutozelená</t>
  </si>
  <si>
    <t>-1408434645</t>
  </si>
  <si>
    <t>Pol16</t>
  </si>
  <si>
    <t>průměr 50 Chránička Kopoflex</t>
  </si>
  <si>
    <t>1632935657</t>
  </si>
  <si>
    <t>Pol17</t>
  </si>
  <si>
    <t>Výstražná folie</t>
  </si>
  <si>
    <t>-920074229</t>
  </si>
  <si>
    <t>Pol18</t>
  </si>
  <si>
    <t>sada Pomocný materiál</t>
  </si>
  <si>
    <t>%</t>
  </si>
  <si>
    <t>895711563</t>
  </si>
  <si>
    <t>D2</t>
  </si>
  <si>
    <t>Popis Montážní práce</t>
  </si>
  <si>
    <t>Pol19</t>
  </si>
  <si>
    <t>Hloubení rýh do šířky 600mm</t>
  </si>
  <si>
    <t>-1951421441</t>
  </si>
  <si>
    <t>Pol20</t>
  </si>
  <si>
    <t>stožáry VO Hloubení šachet pro patky</t>
  </si>
  <si>
    <t>-287772974</t>
  </si>
  <si>
    <t>Pol21</t>
  </si>
  <si>
    <t>Obsyp kabelu, vč. položení výstražné folie</t>
  </si>
  <si>
    <t>-2034414722</t>
  </si>
  <si>
    <t>Pol22</t>
  </si>
  <si>
    <t>Zásyp výkopu, zhutnění</t>
  </si>
  <si>
    <t>-67879340</t>
  </si>
  <si>
    <t>Pol23</t>
  </si>
  <si>
    <t>beton a zásyp Ukotvení stožáru, včetně materiálu</t>
  </si>
  <si>
    <t>-487440216</t>
  </si>
  <si>
    <t>Pol24</t>
  </si>
  <si>
    <t>Instalace stožáru</t>
  </si>
  <si>
    <t>h</t>
  </si>
  <si>
    <t>1899517469</t>
  </si>
  <si>
    <t>Pol25</t>
  </si>
  <si>
    <t>Montáž výložníků</t>
  </si>
  <si>
    <t>-1427597809</t>
  </si>
  <si>
    <t>Pol26</t>
  </si>
  <si>
    <t>Montáž svítidel s přívodem</t>
  </si>
  <si>
    <t>1854145189</t>
  </si>
  <si>
    <t>Pol27</t>
  </si>
  <si>
    <t>Uložení zemního vedení - kabel silový s Cu jádrem 4x10mm2</t>
  </si>
  <si>
    <t>-1667200460</t>
  </si>
  <si>
    <t>Pol28</t>
  </si>
  <si>
    <t>Příplatek za zatahování do chráničky do 0,75kg/m</t>
  </si>
  <si>
    <t>1693536420</t>
  </si>
  <si>
    <t>Pol29</t>
  </si>
  <si>
    <t>Uložení uzemnění - zemnící pásek</t>
  </si>
  <si>
    <t>1542703457</t>
  </si>
  <si>
    <t>Pol30</t>
  </si>
  <si>
    <t>Připojení odboček drát do 10mm, uzemnění, včetně ošetření nátěrem</t>
  </si>
  <si>
    <t>-474029250</t>
  </si>
  <si>
    <t>Pol31</t>
  </si>
  <si>
    <t>Svítidla VO Připojení svítidla a elektrovýzbroje stožáru</t>
  </si>
  <si>
    <t>-2085569925</t>
  </si>
  <si>
    <t>Pol32</t>
  </si>
  <si>
    <t>Připojení zemnících drátů ke stožárům</t>
  </si>
  <si>
    <t>-1803614416</t>
  </si>
  <si>
    <t>Pol33</t>
  </si>
  <si>
    <t>Montáž smršťovací bužírky a koncovky</t>
  </si>
  <si>
    <t>-905910135</t>
  </si>
  <si>
    <t>Pol34</t>
  </si>
  <si>
    <t>Práce plošiny</t>
  </si>
  <si>
    <t>177063759</t>
  </si>
  <si>
    <t>Pol35</t>
  </si>
  <si>
    <t>Poplatek za recyklaci svítidla</t>
  </si>
  <si>
    <t>-2047001601</t>
  </si>
  <si>
    <t>Pol36</t>
  </si>
  <si>
    <t>Poplatek za recyklaci světelného zdroje</t>
  </si>
  <si>
    <t>486275414</t>
  </si>
  <si>
    <t>D3</t>
  </si>
  <si>
    <t>Popis Práce v HZS</t>
  </si>
  <si>
    <t>Pol37</t>
  </si>
  <si>
    <t>Práce v HZS</t>
  </si>
  <si>
    <t>1423303805</t>
  </si>
  <si>
    <t>Pol38</t>
  </si>
  <si>
    <t>Vytýčení stávajících sítí všech správců</t>
  </si>
  <si>
    <t>1634549648</t>
  </si>
  <si>
    <t>Pol39</t>
  </si>
  <si>
    <t>Geodetické zaměření</t>
  </si>
  <si>
    <t>1192190711</t>
  </si>
  <si>
    <t>Pol40</t>
  </si>
  <si>
    <t>sada Revize</t>
  </si>
  <si>
    <t>-2103513551</t>
  </si>
  <si>
    <t>013254000</t>
  </si>
  <si>
    <t>Dokumentace skutečného provedení stavby</t>
  </si>
  <si>
    <t>soubor</t>
  </si>
  <si>
    <t>-54134546</t>
  </si>
  <si>
    <t>https://podminky.urs.cz/item/CS_URS_2024_01/013254000</t>
  </si>
  <si>
    <t>VRN6</t>
  </si>
  <si>
    <t>Územní vlivy</t>
  </si>
  <si>
    <t>06000100R</t>
  </si>
  <si>
    <t xml:space="preserve">Územní vlivy, doprava osob a materiálu </t>
  </si>
  <si>
    <t>-1419433330</t>
  </si>
  <si>
    <t>SO 800 - Sadové úpravy</t>
  </si>
  <si>
    <t>-483541774</t>
  </si>
  <si>
    <t>650*0,5*0,5*0,5"hloubení pro zápojné keře</t>
  </si>
  <si>
    <t>33*1*0,5"hloubení pro dřeviny</t>
  </si>
  <si>
    <t>6*0,2*0,5" hloubení pro keře</t>
  </si>
  <si>
    <t>484051586</t>
  </si>
  <si>
    <t>650*0,5*0,5*0,5*1,9"hloubení pro zápojné keře</t>
  </si>
  <si>
    <t>33*1*0,5*1,9"hloubení pro dřeviny</t>
  </si>
  <si>
    <t>6*0,2*0,5*1,9" hloubení pro keře</t>
  </si>
  <si>
    <t>181411132</t>
  </si>
  <si>
    <t>Založení trávníku na půdě předem připravené plochy do 1000 m2 výsevem včetně utažení parkového na svahu přes 1:5 do 1:2</t>
  </si>
  <si>
    <t>-2135985433</t>
  </si>
  <si>
    <t>https://podminky.urs.cz/item/CS_URS_2024_01/181411132</t>
  </si>
  <si>
    <t>00572410</t>
  </si>
  <si>
    <t>osivo směs travní parková</t>
  </si>
  <si>
    <t>2063905198</t>
  </si>
  <si>
    <t>962,68*0,02 "Přepočtené koeficientem množství</t>
  </si>
  <si>
    <t>111151122</t>
  </si>
  <si>
    <t>Pokosení trávníku při souvislé ploše do 1000 m2 parkového na svahu přes 1:5 do 1:2</t>
  </si>
  <si>
    <t>1352166253</t>
  </si>
  <si>
    <t>https://podminky.urs.cz/item/CS_URS_2024_01/111151122</t>
  </si>
  <si>
    <t>183104231</t>
  </si>
  <si>
    <t>Hloubení rýh pro vysazování rostlin v zemině skupiny 1 až 4 s výměnou půdy z 50% v rovině nebo na svahu do 1:5, šířky přes 400 do 600 mm, hl. do 500 mm</t>
  </si>
  <si>
    <t>745752753</t>
  </si>
  <si>
    <t>https://podminky.urs.cz/item/CS_URS_2024_01/183104231</t>
  </si>
  <si>
    <t>183151111</t>
  </si>
  <si>
    <t>Hloubení jam pro výsadbu dřevin strojně v rovině nebo ve svahu do 1:5 obj jamky do 0,2 m3 - pro keře</t>
  </si>
  <si>
    <t>1590310327</t>
  </si>
  <si>
    <t>https://podminky.urs.cz/item/CS_URS_2024_01/183151111</t>
  </si>
  <si>
    <t>183151115</t>
  </si>
  <si>
    <t>Hloubení jam pro výsadbu dřevin strojně v rovině nebo ve svahu do 1:5, objem přes 0,70 do 1,10 m3</t>
  </si>
  <si>
    <t>1305628351</t>
  </si>
  <si>
    <t>https://podminky.urs.cz/item/CS_URS_2024_01/183151115</t>
  </si>
  <si>
    <t>32"nové dřeviny</t>
  </si>
  <si>
    <t>1"přesazovaná dřevina</t>
  </si>
  <si>
    <t>10321100</t>
  </si>
  <si>
    <t>zahradní substrát pro výsadbu VL</t>
  </si>
  <si>
    <t>947668186</t>
  </si>
  <si>
    <t>650*0,5*0,5*0,5"zápojné keře</t>
  </si>
  <si>
    <t>33*1*0,5"dřeviny</t>
  </si>
  <si>
    <t>6*0,2*0,5"keře</t>
  </si>
  <si>
    <t>183403153</t>
  </si>
  <si>
    <t>Obdělání půdy hrabáním v rovině nebo na svahu do 1:5</t>
  </si>
  <si>
    <t>-756216921</t>
  </si>
  <si>
    <t>https://podminky.urs.cz/item/CS_URS_2024_01/183403153</t>
  </si>
  <si>
    <t>183403161</t>
  </si>
  <si>
    <t>Obdělání půdy válením v rovině nebo na svahu do 1:5</t>
  </si>
  <si>
    <t>973522583</t>
  </si>
  <si>
    <t>https://podminky.urs.cz/item/CS_URS_2024_01/183403161</t>
  </si>
  <si>
    <t>184102114</t>
  </si>
  <si>
    <t>Výsadba dřeviny s balem do předem vyhloubené jamky se zalitím v rovině nebo na svahu do 1:5, při průměru balu přes 400 do 500 mm</t>
  </si>
  <si>
    <t>1527857803</t>
  </si>
  <si>
    <t>https://podminky.urs.cz/item/CS_URS_2024_01/184102114</t>
  </si>
  <si>
    <t>R3</t>
  </si>
  <si>
    <t>dřeviny: Acer campestre Elsrijk, Acer ginnala,Acer platanoides 'Emerald Queen',Acer pseudoplatanus 'Erectum',Amelanchier arborea 'Robin Hill',Betula papyrifera,Fagus sylvatica 'Dawyck', Fagus sylvatica 'Red Obelisk',Malus floribunda,Prunus cerasifera 'Nig</t>
  </si>
  <si>
    <t>1938583669</t>
  </si>
  <si>
    <t>dřeviny: Acer campestre Elsrijk, Acer ginnala,Acer platanoides 'Emerald Queen',Acer pseudoplatanus 'Erectum',Amelanchier arborea 'Robin Hill',Betula papyrifera,Fagus sylvatica 'Dawyck', Fagus sylvatica 'Red Obelisk',Malus floribunda,Prunus cerasifera 'Nigra',Quercus rubra,Sorbus x thuringiaca 'Fastigiata',Tilia cordata 'Rancho</t>
  </si>
  <si>
    <t>184102211</t>
  </si>
  <si>
    <t>Výsadba keře bez balu do předem vyhloubené jamky se zalitím v rovině nebo na svahu do 1:5 výšky do 1 m v terénu</t>
  </si>
  <si>
    <t>936721319</t>
  </si>
  <si>
    <t>https://podminky.urs.cz/item/CS_URS_2024_01/184102211</t>
  </si>
  <si>
    <t>R4</t>
  </si>
  <si>
    <t>Keře: Aronia melanocarpa,Kolkwitzia amabilis,Syringa vulgaris</t>
  </si>
  <si>
    <t>480412910</t>
  </si>
  <si>
    <t>184103812</t>
  </si>
  <si>
    <t>Výsadba keřů bez balu výšky do 1 m se zřízením zářezů na svahu přes 1:5 do 1:2 při vzdálenosti zářezu přes 1,0 m do 1,2 m</t>
  </si>
  <si>
    <t>2112614065</t>
  </si>
  <si>
    <t>https://podminky.urs.cz/item/CS_URS_2024_01/184103812</t>
  </si>
  <si>
    <t>R5</t>
  </si>
  <si>
    <t>zápojné keře: Cotoneaster dammeri 'Skockholm',Forsythia intermedia,Ligustrum vulgare 'Atrovirens',Spiraea bumalda 'Anthony Waterer',piraea cinerea 'Grefsheim',Spiraea japonica 'Golden Princess',Syringa meyeri 'Palibin'</t>
  </si>
  <si>
    <t>2009744336</t>
  </si>
  <si>
    <t>184215133</t>
  </si>
  <si>
    <t>Ukotvení dřeviny kůly v rovině nebo na svahu do 1:5 třemi kůly, délky přes 2 do 3 m</t>
  </si>
  <si>
    <t>-1169891641</t>
  </si>
  <si>
    <t>https://podminky.urs.cz/item/CS_URS_2024_01/184215133</t>
  </si>
  <si>
    <t>32"dřeviny</t>
  </si>
  <si>
    <t>60591257</t>
  </si>
  <si>
    <t>kůl vyvazovací dřevěný impregnovaný D 8cm dl 3m</t>
  </si>
  <si>
    <t>915982266</t>
  </si>
  <si>
    <t>184215412</t>
  </si>
  <si>
    <t>Zhotovení závlahové mísy u solitérních dřevin v rovině nebo na svahu do 1:5, o průměru mísy přes 0,5 do 1 m</t>
  </si>
  <si>
    <t>-404177235</t>
  </si>
  <si>
    <t>https://podminky.urs.cz/item/CS_URS_2024_01/184215412</t>
  </si>
  <si>
    <t>6"keře</t>
  </si>
  <si>
    <t>184401112</t>
  </si>
  <si>
    <t>Příprava dřeviny k přesazení v rovině nebo na svahu do 1:5 s balem, při průměru balu přes 0,8 do 1 m</t>
  </si>
  <si>
    <t>-1322449080</t>
  </si>
  <si>
    <t>https://podminky.urs.cz/item/CS_URS_2024_01/184401112</t>
  </si>
  <si>
    <t xml:space="preserve">1"Přesazení stromu (Magnolia cv.) </t>
  </si>
  <si>
    <t>184501141</t>
  </si>
  <si>
    <t>Zhotovení obalu kmene z rákosové nebo kokosové rohože v rovině nebo na svahu do 1:5</t>
  </si>
  <si>
    <t>-60596097</t>
  </si>
  <si>
    <t>https://podminky.urs.cz/item/CS_URS_2024_01/184501141</t>
  </si>
  <si>
    <t>32*2"dřeviny</t>
  </si>
  <si>
    <t>1*2"přesazovaná dřevina</t>
  </si>
  <si>
    <t>61894003</t>
  </si>
  <si>
    <t>rákos ohradový neloupaný 60x200cm</t>
  </si>
  <si>
    <t>-142798684</t>
  </si>
  <si>
    <t>66*1,1 "Přepočtené koeficientem množství</t>
  </si>
  <si>
    <t>184806113</t>
  </si>
  <si>
    <t>Řez stromů, keřů nebo růží průklestem stromů netrnitých, o průměru koruny přes 4 do 6 m</t>
  </si>
  <si>
    <t>-1026455156</t>
  </si>
  <si>
    <t>https://podminky.urs.cz/item/CS_URS_2024_01/184806113</t>
  </si>
  <si>
    <t>184808326</t>
  </si>
  <si>
    <t>Hnojení sazenic s promísením hnojiva se zeminou bez dodání hnojiva ostatních dřevin při okopání nebo obrytí, vápenatými hnojivy v množství přes 0,50 do 1 kg k 1 sazenici</t>
  </si>
  <si>
    <t>2146178948</t>
  </si>
  <si>
    <t>https://podminky.urs.cz/item/CS_URS_2024_01/184808326</t>
  </si>
  <si>
    <t>424"zápojné keře</t>
  </si>
  <si>
    <t>1"přesazovaní dřevina</t>
  </si>
  <si>
    <t>R1</t>
  </si>
  <si>
    <t>TABLETOVÉ HNOJIVO S DLOUHODOBÝM ÚČINKEM</t>
  </si>
  <si>
    <t>KG</t>
  </si>
  <si>
    <t>-1488327412</t>
  </si>
  <si>
    <t>0,04*32</t>
  </si>
  <si>
    <t>0,01*6</t>
  </si>
  <si>
    <t>0,01*424</t>
  </si>
  <si>
    <t>0,04*1</t>
  </si>
  <si>
    <t>184813512</t>
  </si>
  <si>
    <t>Chemické odplevelení půdy před založením kultury, trávníku nebo zpevněných ploch ručně o jakékoli výměře postřikem na široko na svahu přes 1:5 do 1:2</t>
  </si>
  <si>
    <t>632956768</t>
  </si>
  <si>
    <t>https://podminky.urs.cz/item/CS_URS_2024_01/184813512</t>
  </si>
  <si>
    <t>184911421</t>
  </si>
  <si>
    <t>Mulčování vysazených rostlin mulčovací kůrou, tl. do 100 mm v rovině nebo na svahu do 1:5</t>
  </si>
  <si>
    <t>1972829978</t>
  </si>
  <si>
    <t>https://podminky.urs.cz/item/CS_URS_2024_01/184911421</t>
  </si>
  <si>
    <t>2*32"dřeviny</t>
  </si>
  <si>
    <t>2*1"ořesazovaná dřevina</t>
  </si>
  <si>
    <t>1,5*6"keře</t>
  </si>
  <si>
    <t>340" zápojné keře</t>
  </si>
  <si>
    <t>10391100</t>
  </si>
  <si>
    <t>kůra mulčovací VL</t>
  </si>
  <si>
    <t>-902124136</t>
  </si>
  <si>
    <t>185804312</t>
  </si>
  <si>
    <t>Zalití rostlin vodou plochy záhonů jednotlivě přes 20 m2</t>
  </si>
  <si>
    <t>-1191858495</t>
  </si>
  <si>
    <t>https://podminky.urs.cz/item/CS_URS_2024_01/185804312</t>
  </si>
  <si>
    <t>(100*32*2)/1000"dřeviny</t>
  </si>
  <si>
    <t>(100*1*2)/1000" přesazovaná dřevina</t>
  </si>
  <si>
    <t>(5*6*2)/1000"keře</t>
  </si>
  <si>
    <t>(5*424*2)/1000"zápojné keře</t>
  </si>
  <si>
    <t>38,5"trávník</t>
  </si>
  <si>
    <t xml:space="preserve">Vylepšení výsadbové jámy hydrogelem 0,3kg/ks, včetně dodávky hydrogelu </t>
  </si>
  <si>
    <t>-982647781</t>
  </si>
  <si>
    <t>0,3*32</t>
  </si>
  <si>
    <t>0,3*1</t>
  </si>
  <si>
    <t>SO 00 -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</si>
  <si>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</si>
  <si>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</si>
  <si>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</si>
  <si>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</si>
  <si>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</si>
  <si>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010001000</t>
  </si>
  <si>
    <t>kpl…</t>
  </si>
  <si>
    <t>-1758221192</t>
  </si>
  <si>
    <t>https://podminky.urs.cz/item/CS_URS_2024_01/010001000</t>
  </si>
  <si>
    <t>012303000</t>
  </si>
  <si>
    <t>Geodetické práce po výstavbě</t>
  </si>
  <si>
    <t>kpl</t>
  </si>
  <si>
    <t>999734582</t>
  </si>
  <si>
    <t>https://podminky.urs.cz/item/CS_URS_2024_01/012303000</t>
  </si>
  <si>
    <t>-1381709425</t>
  </si>
  <si>
    <t>VRN2</t>
  </si>
  <si>
    <t>Příprava staveniště</t>
  </si>
  <si>
    <t>020001000</t>
  </si>
  <si>
    <t>17806406</t>
  </si>
  <si>
    <t>https://podminky.urs.cz/item/CS_URS_2024_01/020001000</t>
  </si>
  <si>
    <t>022002000R</t>
  </si>
  <si>
    <t>Ochrana všech podzemních i nadzemních vedení sítí v místě stavby, vč. vytyčení a vyznačení. Předpokládá se rozsah dotčených inženýrských sítí dle průvodní a technické zprávy, vč. domovních přípojek, aj. vč. případné provizorní podpěrné konstrukce, vč. pří</t>
  </si>
  <si>
    <t>1425228146</t>
  </si>
  <si>
    <t>Ochrana všech podzemních i nadzemních vedení sítí v místě stavby, vč. vytyčení a vyznačení. Předpokládá se rozsah dotčených inženýrských sítí dle průvodní a technické zprávy, vč. domovních přípojek, aj. vč. případné provizorní podpěrné konstrukce, vč. příp. přesunu na provizorní konstrukci a následného přesunu na původní pozice, vč. chrániček, vytýčení trasy, projednání se správcem včetně zajištění stávajících požárů VO</t>
  </si>
  <si>
    <t>VRN3</t>
  </si>
  <si>
    <t>Zařízení staveniště</t>
  </si>
  <si>
    <t>030001000</t>
  </si>
  <si>
    <t>-1026614337</t>
  </si>
  <si>
    <t>https://podminky.urs.cz/item/CS_URS_2024_01/030001000</t>
  </si>
  <si>
    <t>03000100R</t>
  </si>
  <si>
    <t>Zajištění staveniště v souladu s BOZP a vyhl. 399 - můstky, zábrany, rampy, oplocení, po celou dobu výstavby. Částka obsahuje veškeré náklady na na dočasné úpravy a regulaci dopravy (i pěší) na staveništi a nezbytné značení a opatření vyplývajících z poža</t>
  </si>
  <si>
    <t>-2082076603</t>
  </si>
  <si>
    <t xml:space="preserve">Zajištění staveniště v souladu s BOZP a vyhl. 399 - můstky, zábrany, rampy, oplocení, po celou dobu výstavby. Částka obsahuje veškeré náklady na na dočasné úpravy a regulaci dopravy (i pěší) na staveništi a nezbytné značení a opatření vyplývajících z požadavků BOZP na staveništi. Trasy pro pěší musí být v souladu s vyhl. č. 398/2009 Sb. o obecných technických požadavcích zabezpečujících bezbariéoré užívaní staveb. Po dobu realizace stavby zajištěn přístup k objektům pro požární techniku, policii a záchranné služby. </t>
  </si>
  <si>
    <t>033203000</t>
  </si>
  <si>
    <t>Energie pro zařízení staveniště</t>
  </si>
  <si>
    <t>-1332785</t>
  </si>
  <si>
    <t>https://podminky.urs.cz/item/CS_URS_2024_01/033203000</t>
  </si>
  <si>
    <t>034303000</t>
  </si>
  <si>
    <t>Dopravní značení na staveništi</t>
  </si>
  <si>
    <t>100992158</t>
  </si>
  <si>
    <t>https://podminky.urs.cz/item/CS_URS_2024_01/034303000</t>
  </si>
  <si>
    <t>034403000</t>
  </si>
  <si>
    <t>Osvětlení staveniště</t>
  </si>
  <si>
    <t>-112674851</t>
  </si>
  <si>
    <t>https://podminky.urs.cz/item/CS_URS_2024_01/034403000</t>
  </si>
  <si>
    <t>034503000</t>
  </si>
  <si>
    <t>Informační tabule na staveništi</t>
  </si>
  <si>
    <t>659246792</t>
  </si>
  <si>
    <t>https://podminky.urs.cz/item/CS_URS_2024_01/034503000</t>
  </si>
  <si>
    <t>VRN4</t>
  </si>
  <si>
    <t>Inženýrská činnost</t>
  </si>
  <si>
    <t>040001000</t>
  </si>
  <si>
    <t>333076275</t>
  </si>
  <si>
    <t>https://podminky.urs.cz/item/CS_URS_2024_01/040001000</t>
  </si>
  <si>
    <t>041903000</t>
  </si>
  <si>
    <t>Dozor jiné osoby</t>
  </si>
  <si>
    <t>404301027</t>
  </si>
  <si>
    <t>https://podminky.urs.cz/item/CS_URS_2024_01/041903000</t>
  </si>
  <si>
    <t>043103000</t>
  </si>
  <si>
    <t>Zkoušky bez rozlišení</t>
  </si>
  <si>
    <t>-1194658006</t>
  </si>
  <si>
    <t>https://podminky.urs.cz/item/CS_URS_2024_01/043103000</t>
  </si>
  <si>
    <t>VRN7</t>
  </si>
  <si>
    <t>Provozní vlivy</t>
  </si>
  <si>
    <t>072103001R</t>
  </si>
  <si>
    <t xml:space="preserve">Projednání DIO </t>
  </si>
  <si>
    <t>1282440066</t>
  </si>
  <si>
    <t>072103011R</t>
  </si>
  <si>
    <t>Zajištění DIO</t>
  </si>
  <si>
    <t>-1434311354</t>
  </si>
  <si>
    <t>VRN9</t>
  </si>
  <si>
    <t>Ostatní náklady</t>
  </si>
  <si>
    <t>090001000</t>
  </si>
  <si>
    <t>1698431605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</si>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</sst>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251103" TargetMode="External" /><Relationship Id="rId3" Type="http://schemas.openxmlformats.org/officeDocument/2006/relationships/hyperlink" Target="https://podminky.urs.cz/item/CS_URS_2024_01/113106142" TargetMode="External" /><Relationship Id="rId4" Type="http://schemas.openxmlformats.org/officeDocument/2006/relationships/hyperlink" Target="https://podminky.urs.cz/item/CS_URS_2024_01/113106187" TargetMode="External" /><Relationship Id="rId5" Type="http://schemas.openxmlformats.org/officeDocument/2006/relationships/hyperlink" Target="https://podminky.urs.cz/item/CS_URS_2024_01/113107163" TargetMode="External" /><Relationship Id="rId6" Type="http://schemas.openxmlformats.org/officeDocument/2006/relationships/hyperlink" Target="https://podminky.urs.cz/item/CS_URS_2024_01/113107222" TargetMode="External" /><Relationship Id="rId7" Type="http://schemas.openxmlformats.org/officeDocument/2006/relationships/hyperlink" Target="https://podminky.urs.cz/item/CS_URS_2024_01/113107231" TargetMode="External" /><Relationship Id="rId8" Type="http://schemas.openxmlformats.org/officeDocument/2006/relationships/hyperlink" Target="https://podminky.urs.cz/item/CS_URS_2024_01/113107232" TargetMode="External" /><Relationship Id="rId9" Type="http://schemas.openxmlformats.org/officeDocument/2006/relationships/hyperlink" Target="https://podminky.urs.cz/item/CS_URS_2024_01/113107241" TargetMode="External" /><Relationship Id="rId10" Type="http://schemas.openxmlformats.org/officeDocument/2006/relationships/hyperlink" Target="https://podminky.urs.cz/item/CS_URS_2024_01/113107321" TargetMode="External" /><Relationship Id="rId11" Type="http://schemas.openxmlformats.org/officeDocument/2006/relationships/hyperlink" Target="https://podminky.urs.cz/item/CS_URS_2024_01/113107324" TargetMode="External" /><Relationship Id="rId12" Type="http://schemas.openxmlformats.org/officeDocument/2006/relationships/hyperlink" Target="https://podminky.urs.cz/item/CS_URS_2024_01/113154333" TargetMode="External" /><Relationship Id="rId13" Type="http://schemas.openxmlformats.org/officeDocument/2006/relationships/hyperlink" Target="https://podminky.urs.cz/item/CS_URS_2024_01/113154334" TargetMode="External" /><Relationship Id="rId14" Type="http://schemas.openxmlformats.org/officeDocument/2006/relationships/hyperlink" Target="https://podminky.urs.cz/item/CS_URS_2024_01/113201112" TargetMode="External" /><Relationship Id="rId15" Type="http://schemas.openxmlformats.org/officeDocument/2006/relationships/hyperlink" Target="https://podminky.urs.cz/item/CS_URS_2024_01/113204111" TargetMode="External" /><Relationship Id="rId16" Type="http://schemas.openxmlformats.org/officeDocument/2006/relationships/hyperlink" Target="https://podminky.urs.cz/item/CS_URS_2024_01/121151123" TargetMode="External" /><Relationship Id="rId17" Type="http://schemas.openxmlformats.org/officeDocument/2006/relationships/hyperlink" Target="https://podminky.urs.cz/item/CS_URS_2024_01/122252206" TargetMode="External" /><Relationship Id="rId18" Type="http://schemas.openxmlformats.org/officeDocument/2006/relationships/hyperlink" Target="https://podminky.urs.cz/item/CS_URS_2024_01/131151102" TargetMode="External" /><Relationship Id="rId19" Type="http://schemas.openxmlformats.org/officeDocument/2006/relationships/hyperlink" Target="https://podminky.urs.cz/item/CS_URS_2024_01/132151101" TargetMode="External" /><Relationship Id="rId20" Type="http://schemas.openxmlformats.org/officeDocument/2006/relationships/hyperlink" Target="https://podminky.urs.cz/item/CS_URS_2024_01/162201403" TargetMode="External" /><Relationship Id="rId21" Type="http://schemas.openxmlformats.org/officeDocument/2006/relationships/hyperlink" Target="https://podminky.urs.cz/item/CS_URS_2024_01/162301501" TargetMode="External" /><Relationship Id="rId22" Type="http://schemas.openxmlformats.org/officeDocument/2006/relationships/hyperlink" Target="https://podminky.urs.cz/item/CS_URS_2024_01/162301933" TargetMode="External" /><Relationship Id="rId23" Type="http://schemas.openxmlformats.org/officeDocument/2006/relationships/hyperlink" Target="https://podminky.urs.cz/item/CS_URS_2024_01/162301981" TargetMode="External" /><Relationship Id="rId24" Type="http://schemas.openxmlformats.org/officeDocument/2006/relationships/hyperlink" Target="https://podminky.urs.cz/item/CS_URS_2024_01/162751117" TargetMode="External" /><Relationship Id="rId25" Type="http://schemas.openxmlformats.org/officeDocument/2006/relationships/hyperlink" Target="https://podminky.urs.cz/item/CS_URS_2024_01/162751119" TargetMode="External" /><Relationship Id="rId26" Type="http://schemas.openxmlformats.org/officeDocument/2006/relationships/hyperlink" Target="https://podminky.urs.cz/item/CS_URS_2024_01/171151103" TargetMode="External" /><Relationship Id="rId27" Type="http://schemas.openxmlformats.org/officeDocument/2006/relationships/hyperlink" Target="https://podminky.urs.cz/item/CS_URS_2024_01/171201231" TargetMode="External" /><Relationship Id="rId28" Type="http://schemas.openxmlformats.org/officeDocument/2006/relationships/hyperlink" Target="https://podminky.urs.cz/item/CS_URS_2024_01/175111101" TargetMode="External" /><Relationship Id="rId29" Type="http://schemas.openxmlformats.org/officeDocument/2006/relationships/hyperlink" Target="https://podminky.urs.cz/item/CS_URS_2024_01/181311103" TargetMode="External" /><Relationship Id="rId30" Type="http://schemas.openxmlformats.org/officeDocument/2006/relationships/hyperlink" Target="https://podminky.urs.cz/item/CS_URS_2024_01/171152101" TargetMode="External" /><Relationship Id="rId31" Type="http://schemas.openxmlformats.org/officeDocument/2006/relationships/hyperlink" Target="https://podminky.urs.cz/item/CS_URS_2024_01/181152302" TargetMode="External" /><Relationship Id="rId32" Type="http://schemas.openxmlformats.org/officeDocument/2006/relationships/hyperlink" Target="https://podminky.urs.cz/item/CS_URS_2024_01/212752401" TargetMode="External" /><Relationship Id="rId33" Type="http://schemas.openxmlformats.org/officeDocument/2006/relationships/hyperlink" Target="https://podminky.urs.cz/item/CS_URS_2024_01/339921133" TargetMode="External" /><Relationship Id="rId34" Type="http://schemas.openxmlformats.org/officeDocument/2006/relationships/hyperlink" Target="https://podminky.urs.cz/item/CS_URS_2024_01/348401120" TargetMode="External" /><Relationship Id="rId35" Type="http://schemas.openxmlformats.org/officeDocument/2006/relationships/hyperlink" Target="https://podminky.urs.cz/item/CS_URS_2024_01/564851111" TargetMode="External" /><Relationship Id="rId36" Type="http://schemas.openxmlformats.org/officeDocument/2006/relationships/hyperlink" Target="https://podminky.urs.cz/item/CS_URS_2024_01/564871111" TargetMode="External" /><Relationship Id="rId37" Type="http://schemas.openxmlformats.org/officeDocument/2006/relationships/hyperlink" Target="https://podminky.urs.cz/item/CS_URS_2024_01/565145111" TargetMode="External" /><Relationship Id="rId38" Type="http://schemas.openxmlformats.org/officeDocument/2006/relationships/hyperlink" Target="https://podminky.urs.cz/item/CS_URS_2024_01/573231108" TargetMode="External" /><Relationship Id="rId39" Type="http://schemas.openxmlformats.org/officeDocument/2006/relationships/hyperlink" Target="https://podminky.urs.cz/item/CS_URS_2024_01/577134131" TargetMode="External" /><Relationship Id="rId40" Type="http://schemas.openxmlformats.org/officeDocument/2006/relationships/hyperlink" Target="https://podminky.urs.cz/item/CS_URS_2024_01/596211113" TargetMode="External" /><Relationship Id="rId41" Type="http://schemas.openxmlformats.org/officeDocument/2006/relationships/hyperlink" Target="https://podminky.urs.cz/item/CS_URS_2024_01/596211213" TargetMode="External" /><Relationship Id="rId42" Type="http://schemas.openxmlformats.org/officeDocument/2006/relationships/hyperlink" Target="https://podminky.urs.cz/item/CS_URS_2024_01/596212212" TargetMode="External" /><Relationship Id="rId43" Type="http://schemas.openxmlformats.org/officeDocument/2006/relationships/hyperlink" Target="https://podminky.urs.cz/item/CS_URS_2024_01/596411113" TargetMode="External" /><Relationship Id="rId44" Type="http://schemas.openxmlformats.org/officeDocument/2006/relationships/hyperlink" Target="https://podminky.urs.cz/item/CS_URS_2022_02/564231111" TargetMode="External" /><Relationship Id="rId45" Type="http://schemas.openxmlformats.org/officeDocument/2006/relationships/hyperlink" Target="https://podminky.urs.cz/item/CS_URS_2024_01/596212213" TargetMode="External" /><Relationship Id="rId46" Type="http://schemas.openxmlformats.org/officeDocument/2006/relationships/hyperlink" Target="https://podminky.urs.cz/item/CS_URS_2024_01/564962111" TargetMode="External" /><Relationship Id="rId47" Type="http://schemas.openxmlformats.org/officeDocument/2006/relationships/hyperlink" Target="https://podminky.urs.cz/item/CS_URS_2024_01/564861111" TargetMode="External" /><Relationship Id="rId48" Type="http://schemas.openxmlformats.org/officeDocument/2006/relationships/hyperlink" Target="https://podminky.urs.cz/item/CS_URS_2024_01/871350320" TargetMode="External" /><Relationship Id="rId49" Type="http://schemas.openxmlformats.org/officeDocument/2006/relationships/hyperlink" Target="https://podminky.urs.cz/item/CS_URS_2023_01/895941341" TargetMode="External" /><Relationship Id="rId50" Type="http://schemas.openxmlformats.org/officeDocument/2006/relationships/hyperlink" Target="https://podminky.urs.cz/item/CS_URS_2024_01/899132121" TargetMode="External" /><Relationship Id="rId51" Type="http://schemas.openxmlformats.org/officeDocument/2006/relationships/hyperlink" Target="https://podminky.urs.cz/item/CS_URS_2024_01/899132212" TargetMode="External" /><Relationship Id="rId52" Type="http://schemas.openxmlformats.org/officeDocument/2006/relationships/hyperlink" Target="https://podminky.urs.cz/item/CS_URS_2024_01/899623151" TargetMode="External" /><Relationship Id="rId53" Type="http://schemas.openxmlformats.org/officeDocument/2006/relationships/hyperlink" Target="https://podminky.urs.cz/item/CS_URS_2024_01/914111111" TargetMode="External" /><Relationship Id="rId54" Type="http://schemas.openxmlformats.org/officeDocument/2006/relationships/hyperlink" Target="https://podminky.urs.cz/item/CS_URS_2024_01/915111111" TargetMode="External" /><Relationship Id="rId55" Type="http://schemas.openxmlformats.org/officeDocument/2006/relationships/hyperlink" Target="https://podminky.urs.cz/item/CS_URS_2024_01/915131111" TargetMode="External" /><Relationship Id="rId56" Type="http://schemas.openxmlformats.org/officeDocument/2006/relationships/hyperlink" Target="https://podminky.urs.cz/item/CS_URS_2024_01/915211111" TargetMode="External" /><Relationship Id="rId57" Type="http://schemas.openxmlformats.org/officeDocument/2006/relationships/hyperlink" Target="https://podminky.urs.cz/item/CS_URS_2024_01/915231111" TargetMode="External" /><Relationship Id="rId58" Type="http://schemas.openxmlformats.org/officeDocument/2006/relationships/hyperlink" Target="https://podminky.urs.cz/item/CS_URS_2024_01/916131213" TargetMode="External" /><Relationship Id="rId59" Type="http://schemas.openxmlformats.org/officeDocument/2006/relationships/hyperlink" Target="https://podminky.urs.cz/item/CS_URS_2024_01/916132113" TargetMode="External" /><Relationship Id="rId60" Type="http://schemas.openxmlformats.org/officeDocument/2006/relationships/hyperlink" Target="https://podminky.urs.cz/item/CS_URS_2024_01/916231213" TargetMode="External" /><Relationship Id="rId61" Type="http://schemas.openxmlformats.org/officeDocument/2006/relationships/hyperlink" Target="https://podminky.urs.cz/item/CS_URS_2024_01/919122122" TargetMode="External" /><Relationship Id="rId62" Type="http://schemas.openxmlformats.org/officeDocument/2006/relationships/hyperlink" Target="https://podminky.urs.cz/item/CS_URS_2024_01/919726121" TargetMode="External" /><Relationship Id="rId63" Type="http://schemas.openxmlformats.org/officeDocument/2006/relationships/hyperlink" Target="https://podminky.urs.cz/item/CS_URS_2024_01/919726123" TargetMode="External" /><Relationship Id="rId64" Type="http://schemas.openxmlformats.org/officeDocument/2006/relationships/hyperlink" Target="https://podminky.urs.cz/item/CS_URS_2024_01/919735112" TargetMode="External" /><Relationship Id="rId65" Type="http://schemas.openxmlformats.org/officeDocument/2006/relationships/hyperlink" Target="https://podminky.urs.cz/item/CS_URS_2024_01/961055111" TargetMode="External" /><Relationship Id="rId66" Type="http://schemas.openxmlformats.org/officeDocument/2006/relationships/hyperlink" Target="https://podminky.urs.cz/item/CS_URS_2024_01/962052211" TargetMode="External" /><Relationship Id="rId67" Type="http://schemas.openxmlformats.org/officeDocument/2006/relationships/hyperlink" Target="https://podminky.urs.cz/item/CS_URS_2024_01/966006211" TargetMode="External" /><Relationship Id="rId68" Type="http://schemas.openxmlformats.org/officeDocument/2006/relationships/hyperlink" Target="https://podminky.urs.cz/item/CS_URS_2024_01/979071111" TargetMode="External" /><Relationship Id="rId69" Type="http://schemas.openxmlformats.org/officeDocument/2006/relationships/hyperlink" Target="https://podminky.urs.cz/item/CS_URS_2024_01/997221551" TargetMode="External" /><Relationship Id="rId70" Type="http://schemas.openxmlformats.org/officeDocument/2006/relationships/hyperlink" Target="https://podminky.urs.cz/item/CS_URS_2024_01/997221559" TargetMode="External" /><Relationship Id="rId71" Type="http://schemas.openxmlformats.org/officeDocument/2006/relationships/hyperlink" Target="https://podminky.urs.cz/item/CS_URS_2024_01/997221611" TargetMode="External" /><Relationship Id="rId72" Type="http://schemas.openxmlformats.org/officeDocument/2006/relationships/hyperlink" Target="https://podminky.urs.cz/item/CS_URS_2024_01/997221611" TargetMode="External" /><Relationship Id="rId73" Type="http://schemas.openxmlformats.org/officeDocument/2006/relationships/hyperlink" Target="https://podminky.urs.cz/item/CS_URS_2024_01/997221861" TargetMode="External" /><Relationship Id="rId74" Type="http://schemas.openxmlformats.org/officeDocument/2006/relationships/hyperlink" Target="https://podminky.urs.cz/item/CS_URS_2024_01/997221862" TargetMode="External" /><Relationship Id="rId75" Type="http://schemas.openxmlformats.org/officeDocument/2006/relationships/hyperlink" Target="https://podminky.urs.cz/item/CS_URS_2024_01/997221873" TargetMode="External" /><Relationship Id="rId76" Type="http://schemas.openxmlformats.org/officeDocument/2006/relationships/hyperlink" Target="https://podminky.urs.cz/item/CS_URS_2024_01/997221875" TargetMode="External" /><Relationship Id="rId77" Type="http://schemas.openxmlformats.org/officeDocument/2006/relationships/hyperlink" Target="https://podminky.urs.cz/item/CS_URS_2024_01/220182002" TargetMode="External" /><Relationship Id="rId78" Type="http://schemas.openxmlformats.org/officeDocument/2006/relationships/hyperlink" Target="https://podminky.urs.cz/item/CS_URS_2024_01/230202075" TargetMode="External" /><Relationship Id="rId7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2313511" TargetMode="External" /><Relationship Id="rId2" Type="http://schemas.openxmlformats.org/officeDocument/2006/relationships/hyperlink" Target="https://podminky.urs.cz/item/CS_URS_2024_01/953961115" TargetMode="External" /><Relationship Id="rId3" Type="http://schemas.openxmlformats.org/officeDocument/2006/relationships/hyperlink" Target="https://podminky.urs.cz/item/CS_URS_2024_01/767995117" TargetMode="External" /><Relationship Id="rId4" Type="http://schemas.openxmlformats.org/officeDocument/2006/relationships/hyperlink" Target="https://podminky.urs.cz/item/CS_URS_2024_01/998767101" TargetMode="External" /><Relationship Id="rId5" Type="http://schemas.openxmlformats.org/officeDocument/2006/relationships/hyperlink" Target="https://podminky.urs.cz/item/CS_URS_2024_01/789311111" TargetMode="External" /><Relationship Id="rId6" Type="http://schemas.openxmlformats.org/officeDocument/2006/relationships/hyperlink" Target="https://podminky.urs.cz/item/CS_URS_2024_01/789311121" TargetMode="External" /><Relationship Id="rId7" Type="http://schemas.openxmlformats.org/officeDocument/2006/relationships/hyperlink" Target="https://podminky.urs.cz/item/CS_URS_2024_01/013002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62751117" TargetMode="External" /><Relationship Id="rId2" Type="http://schemas.openxmlformats.org/officeDocument/2006/relationships/hyperlink" Target="https://podminky.urs.cz/item/CS_URS_2024_01/171201231" TargetMode="External" /><Relationship Id="rId3" Type="http://schemas.openxmlformats.org/officeDocument/2006/relationships/hyperlink" Target="https://podminky.urs.cz/item/CS_URS_2024_01/181411132" TargetMode="External" /><Relationship Id="rId4" Type="http://schemas.openxmlformats.org/officeDocument/2006/relationships/hyperlink" Target="https://podminky.urs.cz/item/CS_URS_2024_01/111151122" TargetMode="External" /><Relationship Id="rId5" Type="http://schemas.openxmlformats.org/officeDocument/2006/relationships/hyperlink" Target="https://podminky.urs.cz/item/CS_URS_2024_01/183104231" TargetMode="External" /><Relationship Id="rId6" Type="http://schemas.openxmlformats.org/officeDocument/2006/relationships/hyperlink" Target="https://podminky.urs.cz/item/CS_URS_2024_01/183151111" TargetMode="External" /><Relationship Id="rId7" Type="http://schemas.openxmlformats.org/officeDocument/2006/relationships/hyperlink" Target="https://podminky.urs.cz/item/CS_URS_2024_01/183151115" TargetMode="External" /><Relationship Id="rId8" Type="http://schemas.openxmlformats.org/officeDocument/2006/relationships/hyperlink" Target="https://podminky.urs.cz/item/CS_URS_2024_01/183403153" TargetMode="External" /><Relationship Id="rId9" Type="http://schemas.openxmlformats.org/officeDocument/2006/relationships/hyperlink" Target="https://podminky.urs.cz/item/CS_URS_2024_01/183403161" TargetMode="External" /><Relationship Id="rId10" Type="http://schemas.openxmlformats.org/officeDocument/2006/relationships/hyperlink" Target="https://podminky.urs.cz/item/CS_URS_2024_01/184102114" TargetMode="External" /><Relationship Id="rId11" Type="http://schemas.openxmlformats.org/officeDocument/2006/relationships/hyperlink" Target="https://podminky.urs.cz/item/CS_URS_2024_01/184102211" TargetMode="External" /><Relationship Id="rId12" Type="http://schemas.openxmlformats.org/officeDocument/2006/relationships/hyperlink" Target="https://podminky.urs.cz/item/CS_URS_2024_01/184103812" TargetMode="External" /><Relationship Id="rId13" Type="http://schemas.openxmlformats.org/officeDocument/2006/relationships/hyperlink" Target="https://podminky.urs.cz/item/CS_URS_2024_01/184215133" TargetMode="External" /><Relationship Id="rId14" Type="http://schemas.openxmlformats.org/officeDocument/2006/relationships/hyperlink" Target="https://podminky.urs.cz/item/CS_URS_2024_01/184215412" TargetMode="External" /><Relationship Id="rId15" Type="http://schemas.openxmlformats.org/officeDocument/2006/relationships/hyperlink" Target="https://podminky.urs.cz/item/CS_URS_2024_01/184401112" TargetMode="External" /><Relationship Id="rId16" Type="http://schemas.openxmlformats.org/officeDocument/2006/relationships/hyperlink" Target="https://podminky.urs.cz/item/CS_URS_2024_01/184501141" TargetMode="External" /><Relationship Id="rId17" Type="http://schemas.openxmlformats.org/officeDocument/2006/relationships/hyperlink" Target="https://podminky.urs.cz/item/CS_URS_2024_01/184806113" TargetMode="External" /><Relationship Id="rId18" Type="http://schemas.openxmlformats.org/officeDocument/2006/relationships/hyperlink" Target="https://podminky.urs.cz/item/CS_URS_2024_01/184808326" TargetMode="External" /><Relationship Id="rId19" Type="http://schemas.openxmlformats.org/officeDocument/2006/relationships/hyperlink" Target="https://podminky.urs.cz/item/CS_URS_2024_01/184813512" TargetMode="External" /><Relationship Id="rId20" Type="http://schemas.openxmlformats.org/officeDocument/2006/relationships/hyperlink" Target="https://podminky.urs.cz/item/CS_URS_2024_01/184911421" TargetMode="External" /><Relationship Id="rId21" Type="http://schemas.openxmlformats.org/officeDocument/2006/relationships/hyperlink" Target="https://podminky.urs.cz/item/CS_URS_2024_01/185804312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0001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13002000" TargetMode="External" /><Relationship Id="rId4" Type="http://schemas.openxmlformats.org/officeDocument/2006/relationships/hyperlink" Target="https://podminky.urs.cz/item/CS_URS_2024_01/020001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33203000" TargetMode="External" /><Relationship Id="rId7" Type="http://schemas.openxmlformats.org/officeDocument/2006/relationships/hyperlink" Target="https://podminky.urs.cz/item/CS_URS_2024_01/034303000" TargetMode="External" /><Relationship Id="rId8" Type="http://schemas.openxmlformats.org/officeDocument/2006/relationships/hyperlink" Target="https://podminky.urs.cz/item/CS_URS_2024_01/034403000" TargetMode="External" /><Relationship Id="rId9" Type="http://schemas.openxmlformats.org/officeDocument/2006/relationships/hyperlink" Target="https://podminky.urs.cz/item/CS_URS_2024_01/034503000" TargetMode="External" /><Relationship Id="rId10" Type="http://schemas.openxmlformats.org/officeDocument/2006/relationships/hyperlink" Target="https://podminky.urs.cz/item/CS_URS_2024_01/040001000" TargetMode="External" /><Relationship Id="rId11" Type="http://schemas.openxmlformats.org/officeDocument/2006/relationships/hyperlink" Target="https://podminky.urs.cz/item/CS_URS_2024_01/041903000" TargetMode="External" /><Relationship Id="rId12" Type="http://schemas.openxmlformats.org/officeDocument/2006/relationships/hyperlink" Target="https://podminky.urs.cz/item/CS_URS_2024_01/043103000" TargetMode="External" /><Relationship Id="rId13" Type="http://schemas.openxmlformats.org/officeDocument/2006/relationships/hyperlink" Target="https://podminky.urs.cz/item/CS_URS_2024_01/090001000" TargetMode="External" /><Relationship Id="rId1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22_025-A_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ulic Kremličkova a Radimského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21. 2. 2024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Advisia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Advisia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101 - Komunikace a zpe...'!J30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'SO 101 - Komunikace a zpe...'!P90</f>
        <v>0</v>
      </c>
      <c r="AV55" s="122">
        <f>'SO 101 - Komunikace a zpe...'!J33</f>
        <v>0</v>
      </c>
      <c r="AW55" s="122">
        <f>'SO 101 - Komunikace a zpe...'!J34</f>
        <v>0</v>
      </c>
      <c r="AX55" s="122">
        <f>'SO 101 - Komunikace a zpe...'!J35</f>
        <v>0</v>
      </c>
      <c r="AY55" s="122">
        <f>'SO 101 - Komunikace a zpe...'!J36</f>
        <v>0</v>
      </c>
      <c r="AZ55" s="122">
        <f>'SO 101 - Komunikace a zpe...'!F33</f>
        <v>0</v>
      </c>
      <c r="BA55" s="122">
        <f>'SO 101 - Komunikace a zpe...'!F34</f>
        <v>0</v>
      </c>
      <c r="BB55" s="122">
        <f>'SO 101 - Komunikace a zpe...'!F35</f>
        <v>0</v>
      </c>
      <c r="BC55" s="122">
        <f>'SO 101 - Komunikace a zpe...'!F36</f>
        <v>0</v>
      </c>
      <c r="BD55" s="124">
        <f>'SO 101 - Komunikace a zpe...'!F37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101.1 - Kontejnerová s...'!J30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 101.1 - Kontejnerová s...'!P88</f>
        <v>0</v>
      </c>
      <c r="AV56" s="122">
        <f>'SO 101.1 - Kontejnerová s...'!J33</f>
        <v>0</v>
      </c>
      <c r="AW56" s="122">
        <f>'SO 101.1 - Kontejnerová s...'!J34</f>
        <v>0</v>
      </c>
      <c r="AX56" s="122">
        <f>'SO 101.1 - Kontejnerová s...'!J35</f>
        <v>0</v>
      </c>
      <c r="AY56" s="122">
        <f>'SO 101.1 - Kontejnerová s...'!J36</f>
        <v>0</v>
      </c>
      <c r="AZ56" s="122">
        <f>'SO 101.1 - Kontejnerová s...'!F33</f>
        <v>0</v>
      </c>
      <c r="BA56" s="122">
        <f>'SO 101.1 - Kontejnerová s...'!F34</f>
        <v>0</v>
      </c>
      <c r="BB56" s="122">
        <f>'SO 101.1 - Kontejnerová s...'!F35</f>
        <v>0</v>
      </c>
      <c r="BC56" s="122">
        <f>'SO 101.1 - Kontejnerová s...'!F36</f>
        <v>0</v>
      </c>
      <c r="BD56" s="124">
        <f>'SO 101.1 - Kontejnerová s...'!F37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401 - Veřejné osvětlení'!J30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'SO 401 - Veřejné osvětlení'!P85</f>
        <v>0</v>
      </c>
      <c r="AV57" s="122">
        <f>'SO 401 - Veřejné osvětlení'!J33</f>
        <v>0</v>
      </c>
      <c r="AW57" s="122">
        <f>'SO 401 - Veřejné osvětlení'!J34</f>
        <v>0</v>
      </c>
      <c r="AX57" s="122">
        <f>'SO 401 - Veřejné osvětlení'!J35</f>
        <v>0</v>
      </c>
      <c r="AY57" s="122">
        <f>'SO 401 - Veřejné osvětlení'!J36</f>
        <v>0</v>
      </c>
      <c r="AZ57" s="122">
        <f>'SO 401 - Veřejné osvětlení'!F33</f>
        <v>0</v>
      </c>
      <c r="BA57" s="122">
        <f>'SO 401 - Veřejné osvětlení'!F34</f>
        <v>0</v>
      </c>
      <c r="BB57" s="122">
        <f>'SO 401 - Veřejné osvětlení'!F35</f>
        <v>0</v>
      </c>
      <c r="BC57" s="122">
        <f>'SO 401 - Veřejné osvětlení'!F36</f>
        <v>0</v>
      </c>
      <c r="BD57" s="124">
        <f>'SO 401 - Veřejné osvětlení'!F37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800 - Sadové úpravy'!J30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1">
        <v>0</v>
      </c>
      <c r="AT58" s="122">
        <f>ROUND(SUM(AV58:AW58),2)</f>
        <v>0</v>
      </c>
      <c r="AU58" s="123">
        <f>'SO 800 - Sadové úpravy'!P81</f>
        <v>0</v>
      </c>
      <c r="AV58" s="122">
        <f>'SO 800 - Sadové úpravy'!J33</f>
        <v>0</v>
      </c>
      <c r="AW58" s="122">
        <f>'SO 800 - Sadové úpravy'!J34</f>
        <v>0</v>
      </c>
      <c r="AX58" s="122">
        <f>'SO 800 - Sadové úpravy'!J35</f>
        <v>0</v>
      </c>
      <c r="AY58" s="122">
        <f>'SO 800 - Sadové úpravy'!J36</f>
        <v>0</v>
      </c>
      <c r="AZ58" s="122">
        <f>'SO 800 - Sadové úpravy'!F33</f>
        <v>0</v>
      </c>
      <c r="BA58" s="122">
        <f>'SO 800 - Sadové úpravy'!F34</f>
        <v>0</v>
      </c>
      <c r="BB58" s="122">
        <f>'SO 800 - Sadové úpravy'!F35</f>
        <v>0</v>
      </c>
      <c r="BC58" s="122">
        <f>'SO 800 - Sadové úpravy'!F36</f>
        <v>0</v>
      </c>
      <c r="BD58" s="124">
        <f>'SO 800 - Sadové úpravy'!F37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7" customFormat="1" ht="16.5" customHeight="1">
      <c r="A59" s="113" t="s">
        <v>77</v>
      </c>
      <c r="B59" s="114"/>
      <c r="C59" s="115"/>
      <c r="D59" s="116" t="s">
        <v>93</v>
      </c>
      <c r="E59" s="116"/>
      <c r="F59" s="116"/>
      <c r="G59" s="116"/>
      <c r="H59" s="116"/>
      <c r="I59" s="117"/>
      <c r="J59" s="116" t="s">
        <v>94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00 - Vedlejší rozpočto...'!J30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26">
        <v>0</v>
      </c>
      <c r="AT59" s="127">
        <f>ROUND(SUM(AV59:AW59),2)</f>
        <v>0</v>
      </c>
      <c r="AU59" s="128">
        <f>'SO 00 - Vedlejší rozpočto...'!P86</f>
        <v>0</v>
      </c>
      <c r="AV59" s="127">
        <f>'SO 00 - Vedlejší rozpočto...'!J33</f>
        <v>0</v>
      </c>
      <c r="AW59" s="127">
        <f>'SO 00 - Vedlejší rozpočto...'!J34</f>
        <v>0</v>
      </c>
      <c r="AX59" s="127">
        <f>'SO 00 - Vedlejší rozpočto...'!J35</f>
        <v>0</v>
      </c>
      <c r="AY59" s="127">
        <f>'SO 00 - Vedlejší rozpočto...'!J36</f>
        <v>0</v>
      </c>
      <c r="AZ59" s="127">
        <f>'SO 00 - Vedlejší rozpočto...'!F33</f>
        <v>0</v>
      </c>
      <c r="BA59" s="127">
        <f>'SO 00 - Vedlejší rozpočto...'!F34</f>
        <v>0</v>
      </c>
      <c r="BB59" s="127">
        <f>'SO 00 - Vedlejší rozpočto...'!F35</f>
        <v>0</v>
      </c>
      <c r="BC59" s="127">
        <f>'SO 00 - Vedlejší rozpočto...'!F36</f>
        <v>0</v>
      </c>
      <c r="BD59" s="129">
        <f>'SO 00 - Vedlejší rozpočto...'!F37</f>
        <v>0</v>
      </c>
      <c r="BE59" s="7"/>
      <c r="BT59" s="125" t="s">
        <v>81</v>
      </c>
      <c r="BV59" s="125" t="s">
        <v>75</v>
      </c>
      <c r="BW59" s="125" t="s">
        <v>95</v>
      </c>
      <c r="BX59" s="125" t="s">
        <v>5</v>
      </c>
      <c r="CL59" s="125" t="s">
        <v>19</v>
      </c>
      <c r="CM59" s="125" t="s">
        <v>83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OxAJbbrhB14U50Hou0pVC/IdiR6zZSFkJmFalK8B1MJ06q0GHovbA3hNlSToL7JSvU6uZ+5t9gYkYrVt+rHyxA==" hashValue="kZY23YjygmfQqc4peQaBPaszdEBAlMQxm3TZWPNKEBz3oJyWX0+APyMVagbMysqJzgFjDgR+WAVy3WY1lhMBF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Komunikace a zpe...'!C2" display="/"/>
    <hyperlink ref="A56" location="'SO 101.1 - Kontejnerová s...'!C2" display="/"/>
    <hyperlink ref="A57" location="'SO 401 - Veřejné osvětlení'!C2" display="/"/>
    <hyperlink ref="A58" location="'SO 800 - Sadové úpravy'!C2" display="/"/>
    <hyperlink ref="A59" location="'SO 00 - Vedlejší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ulic Kremličkova a Radimského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ROUND((SUM(BE90:BE769)),  2)</f>
        <v>0</v>
      </c>
      <c r="G33" s="40"/>
      <c r="H33" s="40"/>
      <c r="I33" s="150">
        <v>0.20999999999999999</v>
      </c>
      <c r="J33" s="149">
        <f>ROUND(((SUM(BE90:BE769))*I33),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ROUND((SUM(BF90:BF769)),  2)</f>
        <v>0</v>
      </c>
      <c r="G34" s="40"/>
      <c r="H34" s="40"/>
      <c r="I34" s="150">
        <v>0.12</v>
      </c>
      <c r="J34" s="149">
        <f>ROUND(((SUM(BF90:BF769))*I34),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ROUND((SUM(BG90:BG769)),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ROUND((SUM(BH90:BH769)),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ROUND((SUM(BI90:BI769)),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ulic Kremličkova a Radimského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Komunikace a zpevněné plochy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Advisia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Advisia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J376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J380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J397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J498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109</v>
      </c>
      <c r="E66" s="176"/>
      <c r="F66" s="176"/>
      <c r="G66" s="176"/>
      <c r="H66" s="176"/>
      <c r="I66" s="176"/>
      <c r="J66" s="177">
        <f>J526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J664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111</v>
      </c>
      <c r="E68" s="170"/>
      <c r="F68" s="170"/>
      <c r="G68" s="170"/>
      <c r="H68" s="170"/>
      <c r="I68" s="170"/>
      <c r="J68" s="171">
        <f>J738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112</v>
      </c>
      <c r="E69" s="176"/>
      <c r="F69" s="176"/>
      <c r="G69" s="176"/>
      <c r="H69" s="176"/>
      <c r="I69" s="176"/>
      <c r="J69" s="177">
        <f>J739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113</v>
      </c>
      <c r="E70" s="176"/>
      <c r="F70" s="176"/>
      <c r="G70" s="176"/>
      <c r="H70" s="176"/>
      <c r="I70" s="176"/>
      <c r="J70" s="177">
        <f>J763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Rekonstrukce ulic Kremličkova a Radimského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101 - Komunikace a zpevněné plochy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 xml:space="preserve"> </v>
      </c>
      <c r="G84" s="42"/>
      <c r="H84" s="42"/>
      <c r="I84" s="34" t="s">
        <v>23</v>
      </c>
      <c r="J84" s="74" t="str">
        <f>IF(J12="","",J12)</f>
        <v>21. 2. 2024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Město Kolín</v>
      </c>
      <c r="G86" s="42"/>
      <c r="H86" s="42"/>
      <c r="I86" s="34" t="s">
        <v>32</v>
      </c>
      <c r="J86" s="38" t="str">
        <f>E21</f>
        <v>Advisia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30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>Advisia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115</v>
      </c>
      <c r="D89" s="182" t="s">
        <v>58</v>
      </c>
      <c r="E89" s="182" t="s">
        <v>54</v>
      </c>
      <c r="F89" s="182" t="s">
        <v>55</v>
      </c>
      <c r="G89" s="182" t="s">
        <v>116</v>
      </c>
      <c r="H89" s="182" t="s">
        <v>117</v>
      </c>
      <c r="I89" s="182" t="s">
        <v>118</v>
      </c>
      <c r="J89" s="182" t="s">
        <v>101</v>
      </c>
      <c r="K89" s="183" t="s">
        <v>119</v>
      </c>
      <c r="L89" s="184"/>
      <c r="M89" s="94" t="s">
        <v>19</v>
      </c>
      <c r="N89" s="95" t="s">
        <v>43</v>
      </c>
      <c r="O89" s="95" t="s">
        <v>120</v>
      </c>
      <c r="P89" s="95" t="s">
        <v>121</v>
      </c>
      <c r="Q89" s="95" t="s">
        <v>122</v>
      </c>
      <c r="R89" s="95" t="s">
        <v>123</v>
      </c>
      <c r="S89" s="95" t="s">
        <v>124</v>
      </c>
      <c r="T89" s="96" t="s">
        <v>125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126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P91+P738</f>
        <v>0</v>
      </c>
      <c r="Q90" s="98"/>
      <c r="R90" s="187">
        <f>R91+R738</f>
        <v>4386.358065200001</v>
      </c>
      <c r="S90" s="98"/>
      <c r="T90" s="188">
        <f>T91+T738</f>
        <v>3572.2854659999998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72</v>
      </c>
      <c r="AU90" s="19" t="s">
        <v>102</v>
      </c>
      <c r="BK90" s="189">
        <f>BK91+BK738</f>
        <v>0</v>
      </c>
    </row>
    <row r="91" s="12" customFormat="1" ht="25.92" customHeight="1">
      <c r="A91" s="12"/>
      <c r="B91" s="190"/>
      <c r="C91" s="191"/>
      <c r="D91" s="192" t="s">
        <v>72</v>
      </c>
      <c r="E91" s="193" t="s">
        <v>127</v>
      </c>
      <c r="F91" s="193" t="s">
        <v>128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P92+P376+P380+P397+P498+P526+P664</f>
        <v>0</v>
      </c>
      <c r="Q91" s="198"/>
      <c r="R91" s="199">
        <f>R92+R376+R380+R397+R498+R526+R664</f>
        <v>4384.5831437000006</v>
      </c>
      <c r="S91" s="198"/>
      <c r="T91" s="200">
        <f>T92+T376+T380+T397+T498+T526+T664</f>
        <v>3572.2854659999998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73</v>
      </c>
      <c r="AY91" s="201" t="s">
        <v>129</v>
      </c>
      <c r="BK91" s="203">
        <f>BK92+BK376+BK380+BK397+BK498+BK526+BK664</f>
        <v>0</v>
      </c>
    </row>
    <row r="92" s="12" customFormat="1" ht="22.8" customHeight="1">
      <c r="A92" s="12"/>
      <c r="B92" s="190"/>
      <c r="C92" s="191"/>
      <c r="D92" s="192" t="s">
        <v>72</v>
      </c>
      <c r="E92" s="204" t="s">
        <v>81</v>
      </c>
      <c r="F92" s="204" t="s">
        <v>130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SUM(P93:P375)</f>
        <v>0</v>
      </c>
      <c r="Q92" s="198"/>
      <c r="R92" s="199">
        <f>SUM(R93:R375)</f>
        <v>1842.9410823000001</v>
      </c>
      <c r="S92" s="198"/>
      <c r="T92" s="200">
        <f>SUM(T93:T375)</f>
        <v>3504.2190660000001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81</v>
      </c>
      <c r="AY92" s="201" t="s">
        <v>129</v>
      </c>
      <c r="BK92" s="203">
        <f>SUM(BK93:BK375)</f>
        <v>0</v>
      </c>
    </row>
    <row r="93" s="2" customFormat="1" ht="24.15" customHeight="1">
      <c r="A93" s="40"/>
      <c r="B93" s="41"/>
      <c r="C93" s="206" t="s">
        <v>81</v>
      </c>
      <c r="D93" s="206" t="s">
        <v>131</v>
      </c>
      <c r="E93" s="207" t="s">
        <v>132</v>
      </c>
      <c r="F93" s="208" t="s">
        <v>133</v>
      </c>
      <c r="G93" s="209" t="s">
        <v>134</v>
      </c>
      <c r="H93" s="210">
        <v>203</v>
      </c>
      <c r="I93" s="211"/>
      <c r="J93" s="212">
        <f>ROUND(I93*H93,2)</f>
        <v>0</v>
      </c>
      <c r="K93" s="208" t="s">
        <v>135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136</v>
      </c>
      <c r="AT93" s="217" t="s">
        <v>131</v>
      </c>
      <c r="AU93" s="217" t="s">
        <v>83</v>
      </c>
      <c r="AY93" s="19" t="s">
        <v>129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136</v>
      </c>
      <c r="BM93" s="217" t="s">
        <v>137</v>
      </c>
    </row>
    <row r="94" s="2" customFormat="1">
      <c r="A94" s="40"/>
      <c r="B94" s="41"/>
      <c r="C94" s="42"/>
      <c r="D94" s="219" t="s">
        <v>138</v>
      </c>
      <c r="E94" s="42"/>
      <c r="F94" s="220" t="s">
        <v>133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138</v>
      </c>
      <c r="AU94" s="19" t="s">
        <v>83</v>
      </c>
    </row>
    <row r="95" s="2" customFormat="1">
      <c r="A95" s="40"/>
      <c r="B95" s="41"/>
      <c r="C95" s="42"/>
      <c r="D95" s="224" t="s">
        <v>139</v>
      </c>
      <c r="E95" s="42"/>
      <c r="F95" s="225" t="s">
        <v>140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139</v>
      </c>
      <c r="AU95" s="19" t="s">
        <v>83</v>
      </c>
    </row>
    <row r="96" s="2" customFormat="1" ht="16.5" customHeight="1">
      <c r="A96" s="40"/>
      <c r="B96" s="41"/>
      <c r="C96" s="206" t="s">
        <v>83</v>
      </c>
      <c r="D96" s="206" t="s">
        <v>131</v>
      </c>
      <c r="E96" s="207" t="s">
        <v>141</v>
      </c>
      <c r="F96" s="208" t="s">
        <v>142</v>
      </c>
      <c r="G96" s="209" t="s">
        <v>143</v>
      </c>
      <c r="H96" s="210">
        <v>36</v>
      </c>
      <c r="I96" s="211"/>
      <c r="J96" s="212">
        <f>ROUND(I96*H96,2)</f>
        <v>0</v>
      </c>
      <c r="K96" s="208" t="s">
        <v>135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136</v>
      </c>
      <c r="AT96" s="217" t="s">
        <v>131</v>
      </c>
      <c r="AU96" s="217" t="s">
        <v>83</v>
      </c>
      <c r="AY96" s="19" t="s">
        <v>129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136</v>
      </c>
      <c r="BM96" s="217" t="s">
        <v>144</v>
      </c>
    </row>
    <row r="97" s="2" customFormat="1">
      <c r="A97" s="40"/>
      <c r="B97" s="41"/>
      <c r="C97" s="42"/>
      <c r="D97" s="219" t="s">
        <v>138</v>
      </c>
      <c r="E97" s="42"/>
      <c r="F97" s="220" t="s">
        <v>142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138</v>
      </c>
      <c r="AU97" s="19" t="s">
        <v>83</v>
      </c>
    </row>
    <row r="98" s="2" customFormat="1">
      <c r="A98" s="40"/>
      <c r="B98" s="41"/>
      <c r="C98" s="42"/>
      <c r="D98" s="224" t="s">
        <v>139</v>
      </c>
      <c r="E98" s="42"/>
      <c r="F98" s="225" t="s">
        <v>145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139</v>
      </c>
      <c r="AU98" s="19" t="s">
        <v>83</v>
      </c>
    </row>
    <row r="99" s="2" customFormat="1" ht="37.8" customHeight="1">
      <c r="A99" s="40"/>
      <c r="B99" s="41"/>
      <c r="C99" s="206" t="s">
        <v>146</v>
      </c>
      <c r="D99" s="206" t="s">
        <v>131</v>
      </c>
      <c r="E99" s="207" t="s">
        <v>147</v>
      </c>
      <c r="F99" s="208" t="s">
        <v>148</v>
      </c>
      <c r="G99" s="209" t="s">
        <v>134</v>
      </c>
      <c r="H99" s="210">
        <v>133.5</v>
      </c>
      <c r="I99" s="211"/>
      <c r="J99" s="212">
        <f>ROUND(I99*H99,2)</f>
        <v>0</v>
      </c>
      <c r="K99" s="208" t="s">
        <v>135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0.255</v>
      </c>
      <c r="T99" s="216">
        <f>S99*H99</f>
        <v>34.042500000000004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136</v>
      </c>
      <c r="AT99" s="217" t="s">
        <v>131</v>
      </c>
      <c r="AU99" s="217" t="s">
        <v>83</v>
      </c>
      <c r="AY99" s="19" t="s">
        <v>129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136</v>
      </c>
      <c r="BM99" s="217" t="s">
        <v>149</v>
      </c>
    </row>
    <row r="100" s="2" customFormat="1">
      <c r="A100" s="40"/>
      <c r="B100" s="41"/>
      <c r="C100" s="42"/>
      <c r="D100" s="219" t="s">
        <v>138</v>
      </c>
      <c r="E100" s="42"/>
      <c r="F100" s="220" t="s">
        <v>150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83</v>
      </c>
    </row>
    <row r="101" s="2" customFormat="1">
      <c r="A101" s="40"/>
      <c r="B101" s="41"/>
      <c r="C101" s="42"/>
      <c r="D101" s="224" t="s">
        <v>139</v>
      </c>
      <c r="E101" s="42"/>
      <c r="F101" s="225" t="s">
        <v>151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139</v>
      </c>
      <c r="AU101" s="19" t="s">
        <v>83</v>
      </c>
    </row>
    <row r="102" s="13" customFormat="1">
      <c r="A102" s="13"/>
      <c r="B102" s="226"/>
      <c r="C102" s="227"/>
      <c r="D102" s="219" t="s">
        <v>152</v>
      </c>
      <c r="E102" s="228" t="s">
        <v>19</v>
      </c>
      <c r="F102" s="229" t="s">
        <v>153</v>
      </c>
      <c r="G102" s="227"/>
      <c r="H102" s="228" t="s">
        <v>19</v>
      </c>
      <c r="I102" s="230"/>
      <c r="J102" s="227"/>
      <c r="K102" s="227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152</v>
      </c>
      <c r="AU102" s="235" t="s">
        <v>83</v>
      </c>
      <c r="AV102" s="13" t="s">
        <v>81</v>
      </c>
      <c r="AW102" s="13" t="s">
        <v>35</v>
      </c>
      <c r="AX102" s="13" t="s">
        <v>73</v>
      </c>
      <c r="AY102" s="235" t="s">
        <v>129</v>
      </c>
    </row>
    <row r="103" s="14" customFormat="1">
      <c r="A103" s="14"/>
      <c r="B103" s="236"/>
      <c r="C103" s="237"/>
      <c r="D103" s="219" t="s">
        <v>152</v>
      </c>
      <c r="E103" s="238" t="s">
        <v>19</v>
      </c>
      <c r="F103" s="239" t="s">
        <v>154</v>
      </c>
      <c r="G103" s="237"/>
      <c r="H103" s="240">
        <v>21.73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152</v>
      </c>
      <c r="AU103" s="246" t="s">
        <v>83</v>
      </c>
      <c r="AV103" s="14" t="s">
        <v>83</v>
      </c>
      <c r="AW103" s="14" t="s">
        <v>35</v>
      </c>
      <c r="AX103" s="14" t="s">
        <v>73</v>
      </c>
      <c r="AY103" s="246" t="s">
        <v>129</v>
      </c>
    </row>
    <row r="104" s="14" customFormat="1">
      <c r="A104" s="14"/>
      <c r="B104" s="236"/>
      <c r="C104" s="237"/>
      <c r="D104" s="219" t="s">
        <v>152</v>
      </c>
      <c r="E104" s="238" t="s">
        <v>19</v>
      </c>
      <c r="F104" s="239" t="s">
        <v>155</v>
      </c>
      <c r="G104" s="237"/>
      <c r="H104" s="240">
        <v>16.739999999999998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152</v>
      </c>
      <c r="AU104" s="246" t="s">
        <v>83</v>
      </c>
      <c r="AV104" s="14" t="s">
        <v>83</v>
      </c>
      <c r="AW104" s="14" t="s">
        <v>35</v>
      </c>
      <c r="AX104" s="14" t="s">
        <v>73</v>
      </c>
      <c r="AY104" s="246" t="s">
        <v>129</v>
      </c>
    </row>
    <row r="105" s="14" customFormat="1">
      <c r="A105" s="14"/>
      <c r="B105" s="236"/>
      <c r="C105" s="237"/>
      <c r="D105" s="219" t="s">
        <v>152</v>
      </c>
      <c r="E105" s="238" t="s">
        <v>19</v>
      </c>
      <c r="F105" s="239" t="s">
        <v>156</v>
      </c>
      <c r="G105" s="237"/>
      <c r="H105" s="240">
        <v>16.039999999999999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152</v>
      </c>
      <c r="AU105" s="246" t="s">
        <v>83</v>
      </c>
      <c r="AV105" s="14" t="s">
        <v>83</v>
      </c>
      <c r="AW105" s="14" t="s">
        <v>35</v>
      </c>
      <c r="AX105" s="14" t="s">
        <v>73</v>
      </c>
      <c r="AY105" s="246" t="s">
        <v>129</v>
      </c>
    </row>
    <row r="106" s="14" customFormat="1">
      <c r="A106" s="14"/>
      <c r="B106" s="236"/>
      <c r="C106" s="237"/>
      <c r="D106" s="219" t="s">
        <v>152</v>
      </c>
      <c r="E106" s="238" t="s">
        <v>19</v>
      </c>
      <c r="F106" s="239" t="s">
        <v>157</v>
      </c>
      <c r="G106" s="237"/>
      <c r="H106" s="240">
        <v>8.3100000000000005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152</v>
      </c>
      <c r="AU106" s="246" t="s">
        <v>83</v>
      </c>
      <c r="AV106" s="14" t="s">
        <v>83</v>
      </c>
      <c r="AW106" s="14" t="s">
        <v>35</v>
      </c>
      <c r="AX106" s="14" t="s">
        <v>73</v>
      </c>
      <c r="AY106" s="246" t="s">
        <v>129</v>
      </c>
    </row>
    <row r="107" s="14" customFormat="1">
      <c r="A107" s="14"/>
      <c r="B107" s="236"/>
      <c r="C107" s="237"/>
      <c r="D107" s="219" t="s">
        <v>152</v>
      </c>
      <c r="E107" s="238" t="s">
        <v>19</v>
      </c>
      <c r="F107" s="239" t="s">
        <v>158</v>
      </c>
      <c r="G107" s="237"/>
      <c r="H107" s="240">
        <v>62.789999999999999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152</v>
      </c>
      <c r="AU107" s="246" t="s">
        <v>83</v>
      </c>
      <c r="AV107" s="14" t="s">
        <v>83</v>
      </c>
      <c r="AW107" s="14" t="s">
        <v>35</v>
      </c>
      <c r="AX107" s="14" t="s">
        <v>73</v>
      </c>
      <c r="AY107" s="246" t="s">
        <v>129</v>
      </c>
    </row>
    <row r="108" s="14" customFormat="1">
      <c r="A108" s="14"/>
      <c r="B108" s="236"/>
      <c r="C108" s="237"/>
      <c r="D108" s="219" t="s">
        <v>152</v>
      </c>
      <c r="E108" s="238" t="s">
        <v>19</v>
      </c>
      <c r="F108" s="239" t="s">
        <v>159</v>
      </c>
      <c r="G108" s="237"/>
      <c r="H108" s="240">
        <v>7.8899999999999997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152</v>
      </c>
      <c r="AU108" s="246" t="s">
        <v>83</v>
      </c>
      <c r="AV108" s="14" t="s">
        <v>83</v>
      </c>
      <c r="AW108" s="14" t="s">
        <v>35</v>
      </c>
      <c r="AX108" s="14" t="s">
        <v>73</v>
      </c>
      <c r="AY108" s="246" t="s">
        <v>129</v>
      </c>
    </row>
    <row r="109" s="15" customFormat="1">
      <c r="A109" s="15"/>
      <c r="B109" s="247"/>
      <c r="C109" s="248"/>
      <c r="D109" s="219" t="s">
        <v>152</v>
      </c>
      <c r="E109" s="249" t="s">
        <v>19</v>
      </c>
      <c r="F109" s="250" t="s">
        <v>160</v>
      </c>
      <c r="G109" s="248"/>
      <c r="H109" s="251">
        <v>133.5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152</v>
      </c>
      <c r="AU109" s="257" t="s">
        <v>83</v>
      </c>
      <c r="AV109" s="15" t="s">
        <v>136</v>
      </c>
      <c r="AW109" s="15" t="s">
        <v>35</v>
      </c>
      <c r="AX109" s="15" t="s">
        <v>81</v>
      </c>
      <c r="AY109" s="257" t="s">
        <v>129</v>
      </c>
    </row>
    <row r="110" s="2" customFormat="1" ht="37.8" customHeight="1">
      <c r="A110" s="40"/>
      <c r="B110" s="41"/>
      <c r="C110" s="206" t="s">
        <v>136</v>
      </c>
      <c r="D110" s="206" t="s">
        <v>131</v>
      </c>
      <c r="E110" s="207" t="s">
        <v>161</v>
      </c>
      <c r="F110" s="208" t="s">
        <v>162</v>
      </c>
      <c r="G110" s="209" t="s">
        <v>134</v>
      </c>
      <c r="H110" s="210">
        <v>140.94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0.26000000000000001</v>
      </c>
      <c r="T110" s="216">
        <f>S110*H110</f>
        <v>36.644399999999997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136</v>
      </c>
      <c r="AT110" s="217" t="s">
        <v>131</v>
      </c>
      <c r="AU110" s="217" t="s">
        <v>83</v>
      </c>
      <c r="AY110" s="19" t="s">
        <v>129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136</v>
      </c>
      <c r="BM110" s="217" t="s">
        <v>163</v>
      </c>
    </row>
    <row r="111" s="2" customFormat="1">
      <c r="A111" s="40"/>
      <c r="B111" s="41"/>
      <c r="C111" s="42"/>
      <c r="D111" s="219" t="s">
        <v>138</v>
      </c>
      <c r="E111" s="42"/>
      <c r="F111" s="220" t="s">
        <v>162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138</v>
      </c>
      <c r="AU111" s="19" t="s">
        <v>83</v>
      </c>
    </row>
    <row r="112" s="13" customFormat="1">
      <c r="A112" s="13"/>
      <c r="B112" s="226"/>
      <c r="C112" s="227"/>
      <c r="D112" s="219" t="s">
        <v>152</v>
      </c>
      <c r="E112" s="228" t="s">
        <v>19</v>
      </c>
      <c r="F112" s="229" t="s">
        <v>153</v>
      </c>
      <c r="G112" s="227"/>
      <c r="H112" s="228" t="s">
        <v>19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152</v>
      </c>
      <c r="AU112" s="235" t="s">
        <v>83</v>
      </c>
      <c r="AV112" s="13" t="s">
        <v>81</v>
      </c>
      <c r="AW112" s="13" t="s">
        <v>35</v>
      </c>
      <c r="AX112" s="13" t="s">
        <v>73</v>
      </c>
      <c r="AY112" s="235" t="s">
        <v>129</v>
      </c>
    </row>
    <row r="113" s="14" customFormat="1">
      <c r="A113" s="14"/>
      <c r="B113" s="236"/>
      <c r="C113" s="237"/>
      <c r="D113" s="219" t="s">
        <v>152</v>
      </c>
      <c r="E113" s="238" t="s">
        <v>19</v>
      </c>
      <c r="F113" s="239" t="s">
        <v>164</v>
      </c>
      <c r="G113" s="237"/>
      <c r="H113" s="240">
        <v>1.97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152</v>
      </c>
      <c r="AU113" s="246" t="s">
        <v>83</v>
      </c>
      <c r="AV113" s="14" t="s">
        <v>83</v>
      </c>
      <c r="AW113" s="14" t="s">
        <v>35</v>
      </c>
      <c r="AX113" s="14" t="s">
        <v>73</v>
      </c>
      <c r="AY113" s="246" t="s">
        <v>129</v>
      </c>
    </row>
    <row r="114" s="14" customFormat="1">
      <c r="A114" s="14"/>
      <c r="B114" s="236"/>
      <c r="C114" s="237"/>
      <c r="D114" s="219" t="s">
        <v>152</v>
      </c>
      <c r="E114" s="238" t="s">
        <v>19</v>
      </c>
      <c r="F114" s="239" t="s">
        <v>165</v>
      </c>
      <c r="G114" s="237"/>
      <c r="H114" s="240">
        <v>36.039999999999999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152</v>
      </c>
      <c r="AU114" s="246" t="s">
        <v>83</v>
      </c>
      <c r="AV114" s="14" t="s">
        <v>83</v>
      </c>
      <c r="AW114" s="14" t="s">
        <v>35</v>
      </c>
      <c r="AX114" s="14" t="s">
        <v>73</v>
      </c>
      <c r="AY114" s="246" t="s">
        <v>129</v>
      </c>
    </row>
    <row r="115" s="14" customFormat="1">
      <c r="A115" s="14"/>
      <c r="B115" s="236"/>
      <c r="C115" s="237"/>
      <c r="D115" s="219" t="s">
        <v>152</v>
      </c>
      <c r="E115" s="238" t="s">
        <v>19</v>
      </c>
      <c r="F115" s="239" t="s">
        <v>166</v>
      </c>
      <c r="G115" s="237"/>
      <c r="H115" s="240">
        <v>7.5599999999999996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152</v>
      </c>
      <c r="AU115" s="246" t="s">
        <v>83</v>
      </c>
      <c r="AV115" s="14" t="s">
        <v>83</v>
      </c>
      <c r="AW115" s="14" t="s">
        <v>35</v>
      </c>
      <c r="AX115" s="14" t="s">
        <v>73</v>
      </c>
      <c r="AY115" s="246" t="s">
        <v>129</v>
      </c>
    </row>
    <row r="116" s="14" customFormat="1">
      <c r="A116" s="14"/>
      <c r="B116" s="236"/>
      <c r="C116" s="237"/>
      <c r="D116" s="219" t="s">
        <v>152</v>
      </c>
      <c r="E116" s="238" t="s">
        <v>19</v>
      </c>
      <c r="F116" s="239" t="s">
        <v>167</v>
      </c>
      <c r="G116" s="237"/>
      <c r="H116" s="240">
        <v>4.3300000000000001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152</v>
      </c>
      <c r="AU116" s="246" t="s">
        <v>83</v>
      </c>
      <c r="AV116" s="14" t="s">
        <v>83</v>
      </c>
      <c r="AW116" s="14" t="s">
        <v>35</v>
      </c>
      <c r="AX116" s="14" t="s">
        <v>73</v>
      </c>
      <c r="AY116" s="246" t="s">
        <v>129</v>
      </c>
    </row>
    <row r="117" s="14" customFormat="1">
      <c r="A117" s="14"/>
      <c r="B117" s="236"/>
      <c r="C117" s="237"/>
      <c r="D117" s="219" t="s">
        <v>152</v>
      </c>
      <c r="E117" s="238" t="s">
        <v>19</v>
      </c>
      <c r="F117" s="239" t="s">
        <v>168</v>
      </c>
      <c r="G117" s="237"/>
      <c r="H117" s="240">
        <v>18.210000000000001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152</v>
      </c>
      <c r="AU117" s="246" t="s">
        <v>83</v>
      </c>
      <c r="AV117" s="14" t="s">
        <v>83</v>
      </c>
      <c r="AW117" s="14" t="s">
        <v>35</v>
      </c>
      <c r="AX117" s="14" t="s">
        <v>73</v>
      </c>
      <c r="AY117" s="246" t="s">
        <v>129</v>
      </c>
    </row>
    <row r="118" s="14" customFormat="1">
      <c r="A118" s="14"/>
      <c r="B118" s="236"/>
      <c r="C118" s="237"/>
      <c r="D118" s="219" t="s">
        <v>152</v>
      </c>
      <c r="E118" s="238" t="s">
        <v>19</v>
      </c>
      <c r="F118" s="239" t="s">
        <v>169</v>
      </c>
      <c r="G118" s="237"/>
      <c r="H118" s="240">
        <v>72.829999999999998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152</v>
      </c>
      <c r="AU118" s="246" t="s">
        <v>83</v>
      </c>
      <c r="AV118" s="14" t="s">
        <v>83</v>
      </c>
      <c r="AW118" s="14" t="s">
        <v>35</v>
      </c>
      <c r="AX118" s="14" t="s">
        <v>73</v>
      </c>
      <c r="AY118" s="246" t="s">
        <v>129</v>
      </c>
    </row>
    <row r="119" s="15" customFormat="1">
      <c r="A119" s="15"/>
      <c r="B119" s="247"/>
      <c r="C119" s="248"/>
      <c r="D119" s="219" t="s">
        <v>152</v>
      </c>
      <c r="E119" s="249" t="s">
        <v>19</v>
      </c>
      <c r="F119" s="250" t="s">
        <v>160</v>
      </c>
      <c r="G119" s="248"/>
      <c r="H119" s="251">
        <v>140.94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152</v>
      </c>
      <c r="AU119" s="257" t="s">
        <v>83</v>
      </c>
      <c r="AV119" s="15" t="s">
        <v>136</v>
      </c>
      <c r="AW119" s="15" t="s">
        <v>35</v>
      </c>
      <c r="AX119" s="15" t="s">
        <v>81</v>
      </c>
      <c r="AY119" s="257" t="s">
        <v>129</v>
      </c>
    </row>
    <row r="120" s="2" customFormat="1" ht="37.8" customHeight="1">
      <c r="A120" s="40"/>
      <c r="B120" s="41"/>
      <c r="C120" s="206" t="s">
        <v>170</v>
      </c>
      <c r="D120" s="206" t="s">
        <v>131</v>
      </c>
      <c r="E120" s="207" t="s">
        <v>171</v>
      </c>
      <c r="F120" s="208" t="s">
        <v>172</v>
      </c>
      <c r="G120" s="209" t="s">
        <v>134</v>
      </c>
      <c r="H120" s="210">
        <v>76.739999999999995</v>
      </c>
      <c r="I120" s="211"/>
      <c r="J120" s="212">
        <f>ROUND(I120*H120,2)</f>
        <v>0</v>
      </c>
      <c r="K120" s="208" t="s">
        <v>135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0.29499999999999998</v>
      </c>
      <c r="T120" s="216">
        <f>S120*H120</f>
        <v>22.638299999999997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136</v>
      </c>
      <c r="AT120" s="217" t="s">
        <v>131</v>
      </c>
      <c r="AU120" s="217" t="s">
        <v>83</v>
      </c>
      <c r="AY120" s="19" t="s">
        <v>129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136</v>
      </c>
      <c r="BM120" s="217" t="s">
        <v>173</v>
      </c>
    </row>
    <row r="121" s="2" customFormat="1">
      <c r="A121" s="40"/>
      <c r="B121" s="41"/>
      <c r="C121" s="42"/>
      <c r="D121" s="219" t="s">
        <v>138</v>
      </c>
      <c r="E121" s="42"/>
      <c r="F121" s="220" t="s">
        <v>172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138</v>
      </c>
      <c r="AU121" s="19" t="s">
        <v>83</v>
      </c>
    </row>
    <row r="122" s="2" customFormat="1">
      <c r="A122" s="40"/>
      <c r="B122" s="41"/>
      <c r="C122" s="42"/>
      <c r="D122" s="224" t="s">
        <v>139</v>
      </c>
      <c r="E122" s="42"/>
      <c r="F122" s="225" t="s">
        <v>174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139</v>
      </c>
      <c r="AU122" s="19" t="s">
        <v>83</v>
      </c>
    </row>
    <row r="123" s="13" customFormat="1">
      <c r="A123" s="13"/>
      <c r="B123" s="226"/>
      <c r="C123" s="227"/>
      <c r="D123" s="219" t="s">
        <v>152</v>
      </c>
      <c r="E123" s="228" t="s">
        <v>19</v>
      </c>
      <c r="F123" s="229" t="s">
        <v>153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152</v>
      </c>
      <c r="AU123" s="235" t="s">
        <v>83</v>
      </c>
      <c r="AV123" s="13" t="s">
        <v>81</v>
      </c>
      <c r="AW123" s="13" t="s">
        <v>35</v>
      </c>
      <c r="AX123" s="13" t="s">
        <v>73</v>
      </c>
      <c r="AY123" s="235" t="s">
        <v>129</v>
      </c>
    </row>
    <row r="124" s="14" customFormat="1">
      <c r="A124" s="14"/>
      <c r="B124" s="236"/>
      <c r="C124" s="237"/>
      <c r="D124" s="219" t="s">
        <v>152</v>
      </c>
      <c r="E124" s="238" t="s">
        <v>19</v>
      </c>
      <c r="F124" s="239" t="s">
        <v>175</v>
      </c>
      <c r="G124" s="237"/>
      <c r="H124" s="240">
        <v>36.890000000000001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152</v>
      </c>
      <c r="AU124" s="246" t="s">
        <v>83</v>
      </c>
      <c r="AV124" s="14" t="s">
        <v>83</v>
      </c>
      <c r="AW124" s="14" t="s">
        <v>35</v>
      </c>
      <c r="AX124" s="14" t="s">
        <v>73</v>
      </c>
      <c r="AY124" s="246" t="s">
        <v>129</v>
      </c>
    </row>
    <row r="125" s="14" customFormat="1">
      <c r="A125" s="14"/>
      <c r="B125" s="236"/>
      <c r="C125" s="237"/>
      <c r="D125" s="219" t="s">
        <v>152</v>
      </c>
      <c r="E125" s="238" t="s">
        <v>19</v>
      </c>
      <c r="F125" s="239" t="s">
        <v>176</v>
      </c>
      <c r="G125" s="237"/>
      <c r="H125" s="240">
        <v>14.27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152</v>
      </c>
      <c r="AU125" s="246" t="s">
        <v>83</v>
      </c>
      <c r="AV125" s="14" t="s">
        <v>83</v>
      </c>
      <c r="AW125" s="14" t="s">
        <v>35</v>
      </c>
      <c r="AX125" s="14" t="s">
        <v>73</v>
      </c>
      <c r="AY125" s="246" t="s">
        <v>129</v>
      </c>
    </row>
    <row r="126" s="14" customFormat="1">
      <c r="A126" s="14"/>
      <c r="B126" s="236"/>
      <c r="C126" s="237"/>
      <c r="D126" s="219" t="s">
        <v>152</v>
      </c>
      <c r="E126" s="238" t="s">
        <v>19</v>
      </c>
      <c r="F126" s="239" t="s">
        <v>177</v>
      </c>
      <c r="G126" s="237"/>
      <c r="H126" s="240">
        <v>25.579999999999998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152</v>
      </c>
      <c r="AU126" s="246" t="s">
        <v>83</v>
      </c>
      <c r="AV126" s="14" t="s">
        <v>83</v>
      </c>
      <c r="AW126" s="14" t="s">
        <v>35</v>
      </c>
      <c r="AX126" s="14" t="s">
        <v>73</v>
      </c>
      <c r="AY126" s="246" t="s">
        <v>129</v>
      </c>
    </row>
    <row r="127" s="15" customFormat="1">
      <c r="A127" s="15"/>
      <c r="B127" s="247"/>
      <c r="C127" s="248"/>
      <c r="D127" s="219" t="s">
        <v>152</v>
      </c>
      <c r="E127" s="249" t="s">
        <v>19</v>
      </c>
      <c r="F127" s="250" t="s">
        <v>160</v>
      </c>
      <c r="G127" s="248"/>
      <c r="H127" s="251">
        <v>76.739999999999995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152</v>
      </c>
      <c r="AU127" s="257" t="s">
        <v>83</v>
      </c>
      <c r="AV127" s="15" t="s">
        <v>136</v>
      </c>
      <c r="AW127" s="15" t="s">
        <v>35</v>
      </c>
      <c r="AX127" s="15" t="s">
        <v>81</v>
      </c>
      <c r="AY127" s="257" t="s">
        <v>129</v>
      </c>
    </row>
    <row r="128" s="2" customFormat="1" ht="37.8" customHeight="1">
      <c r="A128" s="40"/>
      <c r="B128" s="41"/>
      <c r="C128" s="206" t="s">
        <v>178</v>
      </c>
      <c r="D128" s="206" t="s">
        <v>131</v>
      </c>
      <c r="E128" s="207" t="s">
        <v>179</v>
      </c>
      <c r="F128" s="208" t="s">
        <v>180</v>
      </c>
      <c r="G128" s="209" t="s">
        <v>134</v>
      </c>
      <c r="H128" s="210">
        <v>51.159999999999997</v>
      </c>
      <c r="I128" s="211"/>
      <c r="J128" s="212">
        <f>ROUND(I128*H128,2)</f>
        <v>0</v>
      </c>
      <c r="K128" s="208" t="s">
        <v>135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0.44</v>
      </c>
      <c r="T128" s="216">
        <f>S128*H128</f>
        <v>22.510399999999997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136</v>
      </c>
      <c r="AT128" s="217" t="s">
        <v>131</v>
      </c>
      <c r="AU128" s="217" t="s">
        <v>83</v>
      </c>
      <c r="AY128" s="19" t="s">
        <v>129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136</v>
      </c>
      <c r="BM128" s="217" t="s">
        <v>181</v>
      </c>
    </row>
    <row r="129" s="2" customFormat="1">
      <c r="A129" s="40"/>
      <c r="B129" s="41"/>
      <c r="C129" s="42"/>
      <c r="D129" s="219" t="s">
        <v>138</v>
      </c>
      <c r="E129" s="42"/>
      <c r="F129" s="220" t="s">
        <v>180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138</v>
      </c>
      <c r="AU129" s="19" t="s">
        <v>83</v>
      </c>
    </row>
    <row r="130" s="2" customFormat="1">
      <c r="A130" s="40"/>
      <c r="B130" s="41"/>
      <c r="C130" s="42"/>
      <c r="D130" s="224" t="s">
        <v>139</v>
      </c>
      <c r="E130" s="42"/>
      <c r="F130" s="225" t="s">
        <v>182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139</v>
      </c>
      <c r="AU130" s="19" t="s">
        <v>83</v>
      </c>
    </row>
    <row r="131" s="13" customFormat="1">
      <c r="A131" s="13"/>
      <c r="B131" s="226"/>
      <c r="C131" s="227"/>
      <c r="D131" s="219" t="s">
        <v>152</v>
      </c>
      <c r="E131" s="228" t="s">
        <v>19</v>
      </c>
      <c r="F131" s="229" t="s">
        <v>153</v>
      </c>
      <c r="G131" s="227"/>
      <c r="H131" s="228" t="s">
        <v>19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152</v>
      </c>
      <c r="AU131" s="235" t="s">
        <v>83</v>
      </c>
      <c r="AV131" s="13" t="s">
        <v>81</v>
      </c>
      <c r="AW131" s="13" t="s">
        <v>35</v>
      </c>
      <c r="AX131" s="13" t="s">
        <v>73</v>
      </c>
      <c r="AY131" s="235" t="s">
        <v>129</v>
      </c>
    </row>
    <row r="132" s="14" customFormat="1">
      <c r="A132" s="14"/>
      <c r="B132" s="236"/>
      <c r="C132" s="237"/>
      <c r="D132" s="219" t="s">
        <v>152</v>
      </c>
      <c r="E132" s="238" t="s">
        <v>19</v>
      </c>
      <c r="F132" s="239" t="s">
        <v>175</v>
      </c>
      <c r="G132" s="237"/>
      <c r="H132" s="240">
        <v>36.890000000000001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152</v>
      </c>
      <c r="AU132" s="246" t="s">
        <v>83</v>
      </c>
      <c r="AV132" s="14" t="s">
        <v>83</v>
      </c>
      <c r="AW132" s="14" t="s">
        <v>35</v>
      </c>
      <c r="AX132" s="14" t="s">
        <v>73</v>
      </c>
      <c r="AY132" s="246" t="s">
        <v>129</v>
      </c>
    </row>
    <row r="133" s="14" customFormat="1">
      <c r="A133" s="14"/>
      <c r="B133" s="236"/>
      <c r="C133" s="237"/>
      <c r="D133" s="219" t="s">
        <v>152</v>
      </c>
      <c r="E133" s="238" t="s">
        <v>19</v>
      </c>
      <c r="F133" s="239" t="s">
        <v>176</v>
      </c>
      <c r="G133" s="237"/>
      <c r="H133" s="240">
        <v>14.27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152</v>
      </c>
      <c r="AU133" s="246" t="s">
        <v>83</v>
      </c>
      <c r="AV133" s="14" t="s">
        <v>83</v>
      </c>
      <c r="AW133" s="14" t="s">
        <v>35</v>
      </c>
      <c r="AX133" s="14" t="s">
        <v>73</v>
      </c>
      <c r="AY133" s="246" t="s">
        <v>129</v>
      </c>
    </row>
    <row r="134" s="15" customFormat="1">
      <c r="A134" s="15"/>
      <c r="B134" s="247"/>
      <c r="C134" s="248"/>
      <c r="D134" s="219" t="s">
        <v>152</v>
      </c>
      <c r="E134" s="249" t="s">
        <v>19</v>
      </c>
      <c r="F134" s="250" t="s">
        <v>160</v>
      </c>
      <c r="G134" s="248"/>
      <c r="H134" s="251">
        <v>51.159999999999997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152</v>
      </c>
      <c r="AU134" s="257" t="s">
        <v>83</v>
      </c>
      <c r="AV134" s="15" t="s">
        <v>136</v>
      </c>
      <c r="AW134" s="15" t="s">
        <v>35</v>
      </c>
      <c r="AX134" s="15" t="s">
        <v>81</v>
      </c>
      <c r="AY134" s="257" t="s">
        <v>129</v>
      </c>
    </row>
    <row r="135" s="2" customFormat="1" ht="37.8" customHeight="1">
      <c r="A135" s="40"/>
      <c r="B135" s="41"/>
      <c r="C135" s="206" t="s">
        <v>183</v>
      </c>
      <c r="D135" s="206" t="s">
        <v>131</v>
      </c>
      <c r="E135" s="207" t="s">
        <v>184</v>
      </c>
      <c r="F135" s="208" t="s">
        <v>185</v>
      </c>
      <c r="G135" s="209" t="s">
        <v>134</v>
      </c>
      <c r="H135" s="210">
        <v>274.43000000000001</v>
      </c>
      <c r="I135" s="211"/>
      <c r="J135" s="212">
        <f>ROUND(I135*H135,2)</f>
        <v>0</v>
      </c>
      <c r="K135" s="208" t="s">
        <v>135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0.28999999999999998</v>
      </c>
      <c r="T135" s="216">
        <f>S135*H135</f>
        <v>79.584699999999998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136</v>
      </c>
      <c r="AT135" s="217" t="s">
        <v>131</v>
      </c>
      <c r="AU135" s="217" t="s">
        <v>83</v>
      </c>
      <c r="AY135" s="19" t="s">
        <v>129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136</v>
      </c>
      <c r="BM135" s="217" t="s">
        <v>186</v>
      </c>
    </row>
    <row r="136" s="2" customFormat="1">
      <c r="A136" s="40"/>
      <c r="B136" s="41"/>
      <c r="C136" s="42"/>
      <c r="D136" s="219" t="s">
        <v>138</v>
      </c>
      <c r="E136" s="42"/>
      <c r="F136" s="220" t="s">
        <v>185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138</v>
      </c>
      <c r="AU136" s="19" t="s">
        <v>83</v>
      </c>
    </row>
    <row r="137" s="2" customFormat="1">
      <c r="A137" s="40"/>
      <c r="B137" s="41"/>
      <c r="C137" s="42"/>
      <c r="D137" s="224" t="s">
        <v>139</v>
      </c>
      <c r="E137" s="42"/>
      <c r="F137" s="225" t="s">
        <v>187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139</v>
      </c>
      <c r="AU137" s="19" t="s">
        <v>83</v>
      </c>
    </row>
    <row r="138" s="13" customFormat="1">
      <c r="A138" s="13"/>
      <c r="B138" s="226"/>
      <c r="C138" s="227"/>
      <c r="D138" s="219" t="s">
        <v>152</v>
      </c>
      <c r="E138" s="228" t="s">
        <v>19</v>
      </c>
      <c r="F138" s="229" t="s">
        <v>153</v>
      </c>
      <c r="G138" s="227"/>
      <c r="H138" s="228" t="s">
        <v>19</v>
      </c>
      <c r="I138" s="230"/>
      <c r="J138" s="227"/>
      <c r="K138" s="227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152</v>
      </c>
      <c r="AU138" s="235" t="s">
        <v>83</v>
      </c>
      <c r="AV138" s="13" t="s">
        <v>81</v>
      </c>
      <c r="AW138" s="13" t="s">
        <v>35</v>
      </c>
      <c r="AX138" s="13" t="s">
        <v>73</v>
      </c>
      <c r="AY138" s="235" t="s">
        <v>129</v>
      </c>
    </row>
    <row r="139" s="14" customFormat="1">
      <c r="A139" s="14"/>
      <c r="B139" s="236"/>
      <c r="C139" s="237"/>
      <c r="D139" s="219" t="s">
        <v>152</v>
      </c>
      <c r="E139" s="238" t="s">
        <v>19</v>
      </c>
      <c r="F139" s="239" t="s">
        <v>188</v>
      </c>
      <c r="G139" s="237"/>
      <c r="H139" s="240">
        <v>21.73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152</v>
      </c>
      <c r="AU139" s="246" t="s">
        <v>83</v>
      </c>
      <c r="AV139" s="14" t="s">
        <v>83</v>
      </c>
      <c r="AW139" s="14" t="s">
        <v>35</v>
      </c>
      <c r="AX139" s="14" t="s">
        <v>73</v>
      </c>
      <c r="AY139" s="246" t="s">
        <v>129</v>
      </c>
    </row>
    <row r="140" s="14" customFormat="1">
      <c r="A140" s="14"/>
      <c r="B140" s="236"/>
      <c r="C140" s="237"/>
      <c r="D140" s="219" t="s">
        <v>152</v>
      </c>
      <c r="E140" s="238" t="s">
        <v>19</v>
      </c>
      <c r="F140" s="239" t="s">
        <v>155</v>
      </c>
      <c r="G140" s="237"/>
      <c r="H140" s="240">
        <v>16.739999999999998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152</v>
      </c>
      <c r="AU140" s="246" t="s">
        <v>83</v>
      </c>
      <c r="AV140" s="14" t="s">
        <v>83</v>
      </c>
      <c r="AW140" s="14" t="s">
        <v>35</v>
      </c>
      <c r="AX140" s="14" t="s">
        <v>73</v>
      </c>
      <c r="AY140" s="246" t="s">
        <v>129</v>
      </c>
    </row>
    <row r="141" s="14" customFormat="1">
      <c r="A141" s="14"/>
      <c r="B141" s="236"/>
      <c r="C141" s="237"/>
      <c r="D141" s="219" t="s">
        <v>152</v>
      </c>
      <c r="E141" s="238" t="s">
        <v>19</v>
      </c>
      <c r="F141" s="239" t="s">
        <v>156</v>
      </c>
      <c r="G141" s="237"/>
      <c r="H141" s="240">
        <v>16.039999999999999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152</v>
      </c>
      <c r="AU141" s="246" t="s">
        <v>83</v>
      </c>
      <c r="AV141" s="14" t="s">
        <v>83</v>
      </c>
      <c r="AW141" s="14" t="s">
        <v>35</v>
      </c>
      <c r="AX141" s="14" t="s">
        <v>73</v>
      </c>
      <c r="AY141" s="246" t="s">
        <v>129</v>
      </c>
    </row>
    <row r="142" s="14" customFormat="1">
      <c r="A142" s="14"/>
      <c r="B142" s="236"/>
      <c r="C142" s="237"/>
      <c r="D142" s="219" t="s">
        <v>152</v>
      </c>
      <c r="E142" s="238" t="s">
        <v>19</v>
      </c>
      <c r="F142" s="239" t="s">
        <v>157</v>
      </c>
      <c r="G142" s="237"/>
      <c r="H142" s="240">
        <v>8.3100000000000005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152</v>
      </c>
      <c r="AU142" s="246" t="s">
        <v>83</v>
      </c>
      <c r="AV142" s="14" t="s">
        <v>83</v>
      </c>
      <c r="AW142" s="14" t="s">
        <v>35</v>
      </c>
      <c r="AX142" s="14" t="s">
        <v>73</v>
      </c>
      <c r="AY142" s="246" t="s">
        <v>129</v>
      </c>
    </row>
    <row r="143" s="14" customFormat="1">
      <c r="A143" s="14"/>
      <c r="B143" s="236"/>
      <c r="C143" s="237"/>
      <c r="D143" s="219" t="s">
        <v>152</v>
      </c>
      <c r="E143" s="238" t="s">
        <v>19</v>
      </c>
      <c r="F143" s="239" t="s">
        <v>158</v>
      </c>
      <c r="G143" s="237"/>
      <c r="H143" s="240">
        <v>62.789999999999999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152</v>
      </c>
      <c r="AU143" s="246" t="s">
        <v>83</v>
      </c>
      <c r="AV143" s="14" t="s">
        <v>83</v>
      </c>
      <c r="AW143" s="14" t="s">
        <v>35</v>
      </c>
      <c r="AX143" s="14" t="s">
        <v>73</v>
      </c>
      <c r="AY143" s="246" t="s">
        <v>129</v>
      </c>
    </row>
    <row r="144" s="14" customFormat="1">
      <c r="A144" s="14"/>
      <c r="B144" s="236"/>
      <c r="C144" s="237"/>
      <c r="D144" s="219" t="s">
        <v>152</v>
      </c>
      <c r="E144" s="238" t="s">
        <v>19</v>
      </c>
      <c r="F144" s="239" t="s">
        <v>159</v>
      </c>
      <c r="G144" s="237"/>
      <c r="H144" s="240">
        <v>7.8899999999999997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152</v>
      </c>
      <c r="AU144" s="246" t="s">
        <v>83</v>
      </c>
      <c r="AV144" s="14" t="s">
        <v>83</v>
      </c>
      <c r="AW144" s="14" t="s">
        <v>35</v>
      </c>
      <c r="AX144" s="14" t="s">
        <v>73</v>
      </c>
      <c r="AY144" s="246" t="s">
        <v>129</v>
      </c>
    </row>
    <row r="145" s="14" customFormat="1">
      <c r="A145" s="14"/>
      <c r="B145" s="236"/>
      <c r="C145" s="237"/>
      <c r="D145" s="219" t="s">
        <v>152</v>
      </c>
      <c r="E145" s="238" t="s">
        <v>19</v>
      </c>
      <c r="F145" s="239" t="s">
        <v>189</v>
      </c>
      <c r="G145" s="237"/>
      <c r="H145" s="240">
        <v>1.96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152</v>
      </c>
      <c r="AU145" s="246" t="s">
        <v>83</v>
      </c>
      <c r="AV145" s="14" t="s">
        <v>83</v>
      </c>
      <c r="AW145" s="14" t="s">
        <v>35</v>
      </c>
      <c r="AX145" s="14" t="s">
        <v>73</v>
      </c>
      <c r="AY145" s="246" t="s">
        <v>129</v>
      </c>
    </row>
    <row r="146" s="14" customFormat="1">
      <c r="A146" s="14"/>
      <c r="B146" s="236"/>
      <c r="C146" s="237"/>
      <c r="D146" s="219" t="s">
        <v>152</v>
      </c>
      <c r="E146" s="238" t="s">
        <v>19</v>
      </c>
      <c r="F146" s="239" t="s">
        <v>190</v>
      </c>
      <c r="G146" s="237"/>
      <c r="H146" s="240">
        <v>36.039999999999999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152</v>
      </c>
      <c r="AU146" s="246" t="s">
        <v>83</v>
      </c>
      <c r="AV146" s="14" t="s">
        <v>83</v>
      </c>
      <c r="AW146" s="14" t="s">
        <v>35</v>
      </c>
      <c r="AX146" s="14" t="s">
        <v>73</v>
      </c>
      <c r="AY146" s="246" t="s">
        <v>129</v>
      </c>
    </row>
    <row r="147" s="14" customFormat="1">
      <c r="A147" s="14"/>
      <c r="B147" s="236"/>
      <c r="C147" s="237"/>
      <c r="D147" s="219" t="s">
        <v>152</v>
      </c>
      <c r="E147" s="238" t="s">
        <v>19</v>
      </c>
      <c r="F147" s="239" t="s">
        <v>191</v>
      </c>
      <c r="G147" s="237"/>
      <c r="H147" s="240">
        <v>7.5599999999999996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152</v>
      </c>
      <c r="AU147" s="246" t="s">
        <v>83</v>
      </c>
      <c r="AV147" s="14" t="s">
        <v>83</v>
      </c>
      <c r="AW147" s="14" t="s">
        <v>35</v>
      </c>
      <c r="AX147" s="14" t="s">
        <v>73</v>
      </c>
      <c r="AY147" s="246" t="s">
        <v>129</v>
      </c>
    </row>
    <row r="148" s="14" customFormat="1">
      <c r="A148" s="14"/>
      <c r="B148" s="236"/>
      <c r="C148" s="237"/>
      <c r="D148" s="219" t="s">
        <v>152</v>
      </c>
      <c r="E148" s="238" t="s">
        <v>19</v>
      </c>
      <c r="F148" s="239" t="s">
        <v>192</v>
      </c>
      <c r="G148" s="237"/>
      <c r="H148" s="240">
        <v>4.3300000000000001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152</v>
      </c>
      <c r="AU148" s="246" t="s">
        <v>83</v>
      </c>
      <c r="AV148" s="14" t="s">
        <v>83</v>
      </c>
      <c r="AW148" s="14" t="s">
        <v>35</v>
      </c>
      <c r="AX148" s="14" t="s">
        <v>73</v>
      </c>
      <c r="AY148" s="246" t="s">
        <v>129</v>
      </c>
    </row>
    <row r="149" s="14" customFormat="1">
      <c r="A149" s="14"/>
      <c r="B149" s="236"/>
      <c r="C149" s="237"/>
      <c r="D149" s="219" t="s">
        <v>152</v>
      </c>
      <c r="E149" s="238" t="s">
        <v>19</v>
      </c>
      <c r="F149" s="239" t="s">
        <v>193</v>
      </c>
      <c r="G149" s="237"/>
      <c r="H149" s="240">
        <v>18.210000000000001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152</v>
      </c>
      <c r="AU149" s="246" t="s">
        <v>83</v>
      </c>
      <c r="AV149" s="14" t="s">
        <v>83</v>
      </c>
      <c r="AW149" s="14" t="s">
        <v>35</v>
      </c>
      <c r="AX149" s="14" t="s">
        <v>73</v>
      </c>
      <c r="AY149" s="246" t="s">
        <v>129</v>
      </c>
    </row>
    <row r="150" s="14" customFormat="1">
      <c r="A150" s="14"/>
      <c r="B150" s="236"/>
      <c r="C150" s="237"/>
      <c r="D150" s="219" t="s">
        <v>152</v>
      </c>
      <c r="E150" s="238" t="s">
        <v>19</v>
      </c>
      <c r="F150" s="239" t="s">
        <v>194</v>
      </c>
      <c r="G150" s="237"/>
      <c r="H150" s="240">
        <v>72.829999999999998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152</v>
      </c>
      <c r="AU150" s="246" t="s">
        <v>83</v>
      </c>
      <c r="AV150" s="14" t="s">
        <v>83</v>
      </c>
      <c r="AW150" s="14" t="s">
        <v>35</v>
      </c>
      <c r="AX150" s="14" t="s">
        <v>73</v>
      </c>
      <c r="AY150" s="246" t="s">
        <v>129</v>
      </c>
    </row>
    <row r="151" s="15" customFormat="1">
      <c r="A151" s="15"/>
      <c r="B151" s="247"/>
      <c r="C151" s="248"/>
      <c r="D151" s="219" t="s">
        <v>152</v>
      </c>
      <c r="E151" s="249" t="s">
        <v>19</v>
      </c>
      <c r="F151" s="250" t="s">
        <v>160</v>
      </c>
      <c r="G151" s="248"/>
      <c r="H151" s="251">
        <v>274.43000000000001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152</v>
      </c>
      <c r="AU151" s="257" t="s">
        <v>83</v>
      </c>
      <c r="AV151" s="15" t="s">
        <v>136</v>
      </c>
      <c r="AW151" s="15" t="s">
        <v>35</v>
      </c>
      <c r="AX151" s="15" t="s">
        <v>81</v>
      </c>
      <c r="AY151" s="257" t="s">
        <v>129</v>
      </c>
    </row>
    <row r="152" s="2" customFormat="1" ht="37.8" customHeight="1">
      <c r="A152" s="40"/>
      <c r="B152" s="41"/>
      <c r="C152" s="206" t="s">
        <v>195</v>
      </c>
      <c r="D152" s="206" t="s">
        <v>131</v>
      </c>
      <c r="E152" s="207" t="s">
        <v>196</v>
      </c>
      <c r="F152" s="208" t="s">
        <v>197</v>
      </c>
      <c r="G152" s="209" t="s">
        <v>134</v>
      </c>
      <c r="H152" s="210">
        <v>3947.52</v>
      </c>
      <c r="I152" s="211"/>
      <c r="J152" s="212">
        <f>ROUND(I152*H152,2)</f>
        <v>0</v>
      </c>
      <c r="K152" s="208" t="s">
        <v>135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0.32500000000000001</v>
      </c>
      <c r="T152" s="216">
        <f>S152*H152</f>
        <v>1282.944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136</v>
      </c>
      <c r="AT152" s="217" t="s">
        <v>131</v>
      </c>
      <c r="AU152" s="217" t="s">
        <v>83</v>
      </c>
      <c r="AY152" s="19" t="s">
        <v>129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136</v>
      </c>
      <c r="BM152" s="217" t="s">
        <v>198</v>
      </c>
    </row>
    <row r="153" s="2" customFormat="1">
      <c r="A153" s="40"/>
      <c r="B153" s="41"/>
      <c r="C153" s="42"/>
      <c r="D153" s="219" t="s">
        <v>138</v>
      </c>
      <c r="E153" s="42"/>
      <c r="F153" s="220" t="s">
        <v>197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138</v>
      </c>
      <c r="AU153" s="19" t="s">
        <v>83</v>
      </c>
    </row>
    <row r="154" s="2" customFormat="1">
      <c r="A154" s="40"/>
      <c r="B154" s="41"/>
      <c r="C154" s="42"/>
      <c r="D154" s="224" t="s">
        <v>139</v>
      </c>
      <c r="E154" s="42"/>
      <c r="F154" s="225" t="s">
        <v>199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139</v>
      </c>
      <c r="AU154" s="19" t="s">
        <v>83</v>
      </c>
    </row>
    <row r="155" s="13" customFormat="1">
      <c r="A155" s="13"/>
      <c r="B155" s="226"/>
      <c r="C155" s="227"/>
      <c r="D155" s="219" t="s">
        <v>152</v>
      </c>
      <c r="E155" s="228" t="s">
        <v>19</v>
      </c>
      <c r="F155" s="229" t="s">
        <v>153</v>
      </c>
      <c r="G155" s="227"/>
      <c r="H155" s="228" t="s">
        <v>19</v>
      </c>
      <c r="I155" s="230"/>
      <c r="J155" s="227"/>
      <c r="K155" s="227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152</v>
      </c>
      <c r="AU155" s="235" t="s">
        <v>83</v>
      </c>
      <c r="AV155" s="13" t="s">
        <v>81</v>
      </c>
      <c r="AW155" s="13" t="s">
        <v>35</v>
      </c>
      <c r="AX155" s="13" t="s">
        <v>73</v>
      </c>
      <c r="AY155" s="235" t="s">
        <v>129</v>
      </c>
    </row>
    <row r="156" s="13" customFormat="1">
      <c r="A156" s="13"/>
      <c r="B156" s="226"/>
      <c r="C156" s="227"/>
      <c r="D156" s="219" t="s">
        <v>152</v>
      </c>
      <c r="E156" s="228" t="s">
        <v>19</v>
      </c>
      <c r="F156" s="229" t="s">
        <v>200</v>
      </c>
      <c r="G156" s="227"/>
      <c r="H156" s="228" t="s">
        <v>19</v>
      </c>
      <c r="I156" s="230"/>
      <c r="J156" s="227"/>
      <c r="K156" s="227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152</v>
      </c>
      <c r="AU156" s="235" t="s">
        <v>83</v>
      </c>
      <c r="AV156" s="13" t="s">
        <v>81</v>
      </c>
      <c r="AW156" s="13" t="s">
        <v>35</v>
      </c>
      <c r="AX156" s="13" t="s">
        <v>73</v>
      </c>
      <c r="AY156" s="235" t="s">
        <v>129</v>
      </c>
    </row>
    <row r="157" s="14" customFormat="1">
      <c r="A157" s="14"/>
      <c r="B157" s="236"/>
      <c r="C157" s="237"/>
      <c r="D157" s="219" t="s">
        <v>152</v>
      </c>
      <c r="E157" s="238" t="s">
        <v>19</v>
      </c>
      <c r="F157" s="239" t="s">
        <v>201</v>
      </c>
      <c r="G157" s="237"/>
      <c r="H157" s="240">
        <v>1858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152</v>
      </c>
      <c r="AU157" s="246" t="s">
        <v>83</v>
      </c>
      <c r="AV157" s="14" t="s">
        <v>83</v>
      </c>
      <c r="AW157" s="14" t="s">
        <v>35</v>
      </c>
      <c r="AX157" s="14" t="s">
        <v>73</v>
      </c>
      <c r="AY157" s="246" t="s">
        <v>129</v>
      </c>
    </row>
    <row r="158" s="14" customFormat="1">
      <c r="A158" s="14"/>
      <c r="B158" s="236"/>
      <c r="C158" s="237"/>
      <c r="D158" s="219" t="s">
        <v>152</v>
      </c>
      <c r="E158" s="238" t="s">
        <v>19</v>
      </c>
      <c r="F158" s="239" t="s">
        <v>202</v>
      </c>
      <c r="G158" s="237"/>
      <c r="H158" s="240">
        <v>247.52000000000001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152</v>
      </c>
      <c r="AU158" s="246" t="s">
        <v>83</v>
      </c>
      <c r="AV158" s="14" t="s">
        <v>83</v>
      </c>
      <c r="AW158" s="14" t="s">
        <v>35</v>
      </c>
      <c r="AX158" s="14" t="s">
        <v>73</v>
      </c>
      <c r="AY158" s="246" t="s">
        <v>129</v>
      </c>
    </row>
    <row r="159" s="14" customFormat="1">
      <c r="A159" s="14"/>
      <c r="B159" s="236"/>
      <c r="C159" s="237"/>
      <c r="D159" s="219" t="s">
        <v>152</v>
      </c>
      <c r="E159" s="238" t="s">
        <v>19</v>
      </c>
      <c r="F159" s="239" t="s">
        <v>203</v>
      </c>
      <c r="G159" s="237"/>
      <c r="H159" s="240">
        <v>94.370000000000005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152</v>
      </c>
      <c r="AU159" s="246" t="s">
        <v>83</v>
      </c>
      <c r="AV159" s="14" t="s">
        <v>83</v>
      </c>
      <c r="AW159" s="14" t="s">
        <v>35</v>
      </c>
      <c r="AX159" s="14" t="s">
        <v>73</v>
      </c>
      <c r="AY159" s="246" t="s">
        <v>129</v>
      </c>
    </row>
    <row r="160" s="14" customFormat="1">
      <c r="A160" s="14"/>
      <c r="B160" s="236"/>
      <c r="C160" s="237"/>
      <c r="D160" s="219" t="s">
        <v>152</v>
      </c>
      <c r="E160" s="238" t="s">
        <v>19</v>
      </c>
      <c r="F160" s="239" t="s">
        <v>204</v>
      </c>
      <c r="G160" s="237"/>
      <c r="H160" s="240">
        <v>34.490000000000002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152</v>
      </c>
      <c r="AU160" s="246" t="s">
        <v>83</v>
      </c>
      <c r="AV160" s="14" t="s">
        <v>83</v>
      </c>
      <c r="AW160" s="14" t="s">
        <v>35</v>
      </c>
      <c r="AX160" s="14" t="s">
        <v>73</v>
      </c>
      <c r="AY160" s="246" t="s">
        <v>129</v>
      </c>
    </row>
    <row r="161" s="14" customFormat="1">
      <c r="A161" s="14"/>
      <c r="B161" s="236"/>
      <c r="C161" s="237"/>
      <c r="D161" s="219" t="s">
        <v>152</v>
      </c>
      <c r="E161" s="238" t="s">
        <v>19</v>
      </c>
      <c r="F161" s="239" t="s">
        <v>205</v>
      </c>
      <c r="G161" s="237"/>
      <c r="H161" s="240">
        <v>64.209999999999994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152</v>
      </c>
      <c r="AU161" s="246" t="s">
        <v>83</v>
      </c>
      <c r="AV161" s="14" t="s">
        <v>83</v>
      </c>
      <c r="AW161" s="14" t="s">
        <v>35</v>
      </c>
      <c r="AX161" s="14" t="s">
        <v>73</v>
      </c>
      <c r="AY161" s="246" t="s">
        <v>129</v>
      </c>
    </row>
    <row r="162" s="14" customFormat="1">
      <c r="A162" s="14"/>
      <c r="B162" s="236"/>
      <c r="C162" s="237"/>
      <c r="D162" s="219" t="s">
        <v>152</v>
      </c>
      <c r="E162" s="238" t="s">
        <v>19</v>
      </c>
      <c r="F162" s="239" t="s">
        <v>206</v>
      </c>
      <c r="G162" s="237"/>
      <c r="H162" s="240">
        <v>277.62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152</v>
      </c>
      <c r="AU162" s="246" t="s">
        <v>83</v>
      </c>
      <c r="AV162" s="14" t="s">
        <v>83</v>
      </c>
      <c r="AW162" s="14" t="s">
        <v>35</v>
      </c>
      <c r="AX162" s="14" t="s">
        <v>73</v>
      </c>
      <c r="AY162" s="246" t="s">
        <v>129</v>
      </c>
    </row>
    <row r="163" s="14" customFormat="1">
      <c r="A163" s="14"/>
      <c r="B163" s="236"/>
      <c r="C163" s="237"/>
      <c r="D163" s="219" t="s">
        <v>152</v>
      </c>
      <c r="E163" s="238" t="s">
        <v>19</v>
      </c>
      <c r="F163" s="239" t="s">
        <v>207</v>
      </c>
      <c r="G163" s="237"/>
      <c r="H163" s="240">
        <v>49.68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152</v>
      </c>
      <c r="AU163" s="246" t="s">
        <v>83</v>
      </c>
      <c r="AV163" s="14" t="s">
        <v>83</v>
      </c>
      <c r="AW163" s="14" t="s">
        <v>35</v>
      </c>
      <c r="AX163" s="14" t="s">
        <v>73</v>
      </c>
      <c r="AY163" s="246" t="s">
        <v>129</v>
      </c>
    </row>
    <row r="164" s="14" customFormat="1">
      <c r="A164" s="14"/>
      <c r="B164" s="236"/>
      <c r="C164" s="237"/>
      <c r="D164" s="219" t="s">
        <v>152</v>
      </c>
      <c r="E164" s="238" t="s">
        <v>19</v>
      </c>
      <c r="F164" s="239" t="s">
        <v>208</v>
      </c>
      <c r="G164" s="237"/>
      <c r="H164" s="240">
        <v>270.69999999999999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152</v>
      </c>
      <c r="AU164" s="246" t="s">
        <v>83</v>
      </c>
      <c r="AV164" s="14" t="s">
        <v>83</v>
      </c>
      <c r="AW164" s="14" t="s">
        <v>35</v>
      </c>
      <c r="AX164" s="14" t="s">
        <v>73</v>
      </c>
      <c r="AY164" s="246" t="s">
        <v>129</v>
      </c>
    </row>
    <row r="165" s="14" customFormat="1">
      <c r="A165" s="14"/>
      <c r="B165" s="236"/>
      <c r="C165" s="237"/>
      <c r="D165" s="219" t="s">
        <v>152</v>
      </c>
      <c r="E165" s="238" t="s">
        <v>19</v>
      </c>
      <c r="F165" s="239" t="s">
        <v>209</v>
      </c>
      <c r="G165" s="237"/>
      <c r="H165" s="240">
        <v>31.27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152</v>
      </c>
      <c r="AU165" s="246" t="s">
        <v>83</v>
      </c>
      <c r="AV165" s="14" t="s">
        <v>83</v>
      </c>
      <c r="AW165" s="14" t="s">
        <v>35</v>
      </c>
      <c r="AX165" s="14" t="s">
        <v>73</v>
      </c>
      <c r="AY165" s="246" t="s">
        <v>129</v>
      </c>
    </row>
    <row r="166" s="14" customFormat="1">
      <c r="A166" s="14"/>
      <c r="B166" s="236"/>
      <c r="C166" s="237"/>
      <c r="D166" s="219" t="s">
        <v>152</v>
      </c>
      <c r="E166" s="238" t="s">
        <v>19</v>
      </c>
      <c r="F166" s="239" t="s">
        <v>210</v>
      </c>
      <c r="G166" s="237"/>
      <c r="H166" s="240">
        <v>171.94999999999999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152</v>
      </c>
      <c r="AU166" s="246" t="s">
        <v>83</v>
      </c>
      <c r="AV166" s="14" t="s">
        <v>83</v>
      </c>
      <c r="AW166" s="14" t="s">
        <v>35</v>
      </c>
      <c r="AX166" s="14" t="s">
        <v>73</v>
      </c>
      <c r="AY166" s="246" t="s">
        <v>129</v>
      </c>
    </row>
    <row r="167" s="14" customFormat="1">
      <c r="A167" s="14"/>
      <c r="B167" s="236"/>
      <c r="C167" s="237"/>
      <c r="D167" s="219" t="s">
        <v>152</v>
      </c>
      <c r="E167" s="238" t="s">
        <v>19</v>
      </c>
      <c r="F167" s="239" t="s">
        <v>211</v>
      </c>
      <c r="G167" s="237"/>
      <c r="H167" s="240">
        <v>116.91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152</v>
      </c>
      <c r="AU167" s="246" t="s">
        <v>83</v>
      </c>
      <c r="AV167" s="14" t="s">
        <v>83</v>
      </c>
      <c r="AW167" s="14" t="s">
        <v>35</v>
      </c>
      <c r="AX167" s="14" t="s">
        <v>73</v>
      </c>
      <c r="AY167" s="246" t="s">
        <v>129</v>
      </c>
    </row>
    <row r="168" s="14" customFormat="1">
      <c r="A168" s="14"/>
      <c r="B168" s="236"/>
      <c r="C168" s="237"/>
      <c r="D168" s="219" t="s">
        <v>152</v>
      </c>
      <c r="E168" s="238" t="s">
        <v>19</v>
      </c>
      <c r="F168" s="239" t="s">
        <v>212</v>
      </c>
      <c r="G168" s="237"/>
      <c r="H168" s="240">
        <v>485.87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152</v>
      </c>
      <c r="AU168" s="246" t="s">
        <v>83</v>
      </c>
      <c r="AV168" s="14" t="s">
        <v>83</v>
      </c>
      <c r="AW168" s="14" t="s">
        <v>35</v>
      </c>
      <c r="AX168" s="14" t="s">
        <v>73</v>
      </c>
      <c r="AY168" s="246" t="s">
        <v>129</v>
      </c>
    </row>
    <row r="169" s="14" customFormat="1">
      <c r="A169" s="14"/>
      <c r="B169" s="236"/>
      <c r="C169" s="237"/>
      <c r="D169" s="219" t="s">
        <v>152</v>
      </c>
      <c r="E169" s="238" t="s">
        <v>19</v>
      </c>
      <c r="F169" s="239" t="s">
        <v>213</v>
      </c>
      <c r="G169" s="237"/>
      <c r="H169" s="240">
        <v>213.63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152</v>
      </c>
      <c r="AU169" s="246" t="s">
        <v>83</v>
      </c>
      <c r="AV169" s="14" t="s">
        <v>83</v>
      </c>
      <c r="AW169" s="14" t="s">
        <v>35</v>
      </c>
      <c r="AX169" s="14" t="s">
        <v>73</v>
      </c>
      <c r="AY169" s="246" t="s">
        <v>129</v>
      </c>
    </row>
    <row r="170" s="14" customFormat="1">
      <c r="A170" s="14"/>
      <c r="B170" s="236"/>
      <c r="C170" s="237"/>
      <c r="D170" s="219" t="s">
        <v>152</v>
      </c>
      <c r="E170" s="238" t="s">
        <v>19</v>
      </c>
      <c r="F170" s="239" t="s">
        <v>214</v>
      </c>
      <c r="G170" s="237"/>
      <c r="H170" s="240">
        <v>28.52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152</v>
      </c>
      <c r="AU170" s="246" t="s">
        <v>83</v>
      </c>
      <c r="AV170" s="14" t="s">
        <v>83</v>
      </c>
      <c r="AW170" s="14" t="s">
        <v>35</v>
      </c>
      <c r="AX170" s="14" t="s">
        <v>73</v>
      </c>
      <c r="AY170" s="246" t="s">
        <v>129</v>
      </c>
    </row>
    <row r="171" s="14" customFormat="1">
      <c r="A171" s="14"/>
      <c r="B171" s="236"/>
      <c r="C171" s="237"/>
      <c r="D171" s="219" t="s">
        <v>152</v>
      </c>
      <c r="E171" s="238" t="s">
        <v>19</v>
      </c>
      <c r="F171" s="239" t="s">
        <v>215</v>
      </c>
      <c r="G171" s="237"/>
      <c r="H171" s="240">
        <v>2.7799999999999998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152</v>
      </c>
      <c r="AU171" s="246" t="s">
        <v>83</v>
      </c>
      <c r="AV171" s="14" t="s">
        <v>83</v>
      </c>
      <c r="AW171" s="14" t="s">
        <v>35</v>
      </c>
      <c r="AX171" s="14" t="s">
        <v>73</v>
      </c>
      <c r="AY171" s="246" t="s">
        <v>129</v>
      </c>
    </row>
    <row r="172" s="15" customFormat="1">
      <c r="A172" s="15"/>
      <c r="B172" s="247"/>
      <c r="C172" s="248"/>
      <c r="D172" s="219" t="s">
        <v>152</v>
      </c>
      <c r="E172" s="249" t="s">
        <v>19</v>
      </c>
      <c r="F172" s="250" t="s">
        <v>160</v>
      </c>
      <c r="G172" s="248"/>
      <c r="H172" s="251">
        <v>3947.5199999999991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7" t="s">
        <v>152</v>
      </c>
      <c r="AU172" s="257" t="s">
        <v>83</v>
      </c>
      <c r="AV172" s="15" t="s">
        <v>136</v>
      </c>
      <c r="AW172" s="15" t="s">
        <v>35</v>
      </c>
      <c r="AX172" s="15" t="s">
        <v>81</v>
      </c>
      <c r="AY172" s="257" t="s">
        <v>129</v>
      </c>
    </row>
    <row r="173" s="2" customFormat="1" ht="37.8" customHeight="1">
      <c r="A173" s="40"/>
      <c r="B173" s="41"/>
      <c r="C173" s="206" t="s">
        <v>216</v>
      </c>
      <c r="D173" s="206" t="s">
        <v>131</v>
      </c>
      <c r="E173" s="207" t="s">
        <v>217</v>
      </c>
      <c r="F173" s="208" t="s">
        <v>218</v>
      </c>
      <c r="G173" s="209" t="s">
        <v>134</v>
      </c>
      <c r="H173" s="210">
        <v>1312.5</v>
      </c>
      <c r="I173" s="211"/>
      <c r="J173" s="212">
        <f>ROUND(I173*H173,2)</f>
        <v>0</v>
      </c>
      <c r="K173" s="208" t="s">
        <v>135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0.625</v>
      </c>
      <c r="T173" s="216">
        <f>S173*H173</f>
        <v>820.3125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136</v>
      </c>
      <c r="AT173" s="217" t="s">
        <v>131</v>
      </c>
      <c r="AU173" s="217" t="s">
        <v>83</v>
      </c>
      <c r="AY173" s="19" t="s">
        <v>129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81</v>
      </c>
      <c r="BK173" s="218">
        <f>ROUND(I173*H173,2)</f>
        <v>0</v>
      </c>
      <c r="BL173" s="19" t="s">
        <v>136</v>
      </c>
      <c r="BM173" s="217" t="s">
        <v>219</v>
      </c>
    </row>
    <row r="174" s="2" customFormat="1">
      <c r="A174" s="40"/>
      <c r="B174" s="41"/>
      <c r="C174" s="42"/>
      <c r="D174" s="219" t="s">
        <v>138</v>
      </c>
      <c r="E174" s="42"/>
      <c r="F174" s="220" t="s">
        <v>218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138</v>
      </c>
      <c r="AU174" s="19" t="s">
        <v>83</v>
      </c>
    </row>
    <row r="175" s="2" customFormat="1">
      <c r="A175" s="40"/>
      <c r="B175" s="41"/>
      <c r="C175" s="42"/>
      <c r="D175" s="224" t="s">
        <v>139</v>
      </c>
      <c r="E175" s="42"/>
      <c r="F175" s="225" t="s">
        <v>220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139</v>
      </c>
      <c r="AU175" s="19" t="s">
        <v>83</v>
      </c>
    </row>
    <row r="176" s="13" customFormat="1">
      <c r="A176" s="13"/>
      <c r="B176" s="226"/>
      <c r="C176" s="227"/>
      <c r="D176" s="219" t="s">
        <v>152</v>
      </c>
      <c r="E176" s="228" t="s">
        <v>19</v>
      </c>
      <c r="F176" s="229" t="s">
        <v>153</v>
      </c>
      <c r="G176" s="227"/>
      <c r="H176" s="228" t="s">
        <v>19</v>
      </c>
      <c r="I176" s="230"/>
      <c r="J176" s="227"/>
      <c r="K176" s="227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152</v>
      </c>
      <c r="AU176" s="235" t="s">
        <v>83</v>
      </c>
      <c r="AV176" s="13" t="s">
        <v>81</v>
      </c>
      <c r="AW176" s="13" t="s">
        <v>35</v>
      </c>
      <c r="AX176" s="13" t="s">
        <v>73</v>
      </c>
      <c r="AY176" s="235" t="s">
        <v>129</v>
      </c>
    </row>
    <row r="177" s="13" customFormat="1">
      <c r="A177" s="13"/>
      <c r="B177" s="226"/>
      <c r="C177" s="227"/>
      <c r="D177" s="219" t="s">
        <v>152</v>
      </c>
      <c r="E177" s="228" t="s">
        <v>19</v>
      </c>
      <c r="F177" s="229" t="s">
        <v>200</v>
      </c>
      <c r="G177" s="227"/>
      <c r="H177" s="228" t="s">
        <v>19</v>
      </c>
      <c r="I177" s="230"/>
      <c r="J177" s="227"/>
      <c r="K177" s="227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152</v>
      </c>
      <c r="AU177" s="235" t="s">
        <v>83</v>
      </c>
      <c r="AV177" s="13" t="s">
        <v>81</v>
      </c>
      <c r="AW177" s="13" t="s">
        <v>35</v>
      </c>
      <c r="AX177" s="13" t="s">
        <v>73</v>
      </c>
      <c r="AY177" s="235" t="s">
        <v>129</v>
      </c>
    </row>
    <row r="178" s="14" customFormat="1">
      <c r="A178" s="14"/>
      <c r="B178" s="236"/>
      <c r="C178" s="237"/>
      <c r="D178" s="219" t="s">
        <v>152</v>
      </c>
      <c r="E178" s="238" t="s">
        <v>19</v>
      </c>
      <c r="F178" s="239" t="s">
        <v>221</v>
      </c>
      <c r="G178" s="237"/>
      <c r="H178" s="240">
        <v>567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152</v>
      </c>
      <c r="AU178" s="246" t="s">
        <v>83</v>
      </c>
      <c r="AV178" s="14" t="s">
        <v>83</v>
      </c>
      <c r="AW178" s="14" t="s">
        <v>35</v>
      </c>
      <c r="AX178" s="14" t="s">
        <v>73</v>
      </c>
      <c r="AY178" s="246" t="s">
        <v>129</v>
      </c>
    </row>
    <row r="179" s="14" customFormat="1">
      <c r="A179" s="14"/>
      <c r="B179" s="236"/>
      <c r="C179" s="237"/>
      <c r="D179" s="219" t="s">
        <v>152</v>
      </c>
      <c r="E179" s="238" t="s">
        <v>19</v>
      </c>
      <c r="F179" s="239" t="s">
        <v>222</v>
      </c>
      <c r="G179" s="237"/>
      <c r="H179" s="240">
        <v>745.5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152</v>
      </c>
      <c r="AU179" s="246" t="s">
        <v>83</v>
      </c>
      <c r="AV179" s="14" t="s">
        <v>83</v>
      </c>
      <c r="AW179" s="14" t="s">
        <v>35</v>
      </c>
      <c r="AX179" s="14" t="s">
        <v>73</v>
      </c>
      <c r="AY179" s="246" t="s">
        <v>129</v>
      </c>
    </row>
    <row r="180" s="15" customFormat="1">
      <c r="A180" s="15"/>
      <c r="B180" s="247"/>
      <c r="C180" s="248"/>
      <c r="D180" s="219" t="s">
        <v>152</v>
      </c>
      <c r="E180" s="249" t="s">
        <v>19</v>
      </c>
      <c r="F180" s="250" t="s">
        <v>160</v>
      </c>
      <c r="G180" s="248"/>
      <c r="H180" s="251">
        <v>1312.5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7" t="s">
        <v>152</v>
      </c>
      <c r="AU180" s="257" t="s">
        <v>83</v>
      </c>
      <c r="AV180" s="15" t="s">
        <v>136</v>
      </c>
      <c r="AW180" s="15" t="s">
        <v>35</v>
      </c>
      <c r="AX180" s="15" t="s">
        <v>81</v>
      </c>
      <c r="AY180" s="257" t="s">
        <v>129</v>
      </c>
    </row>
    <row r="181" s="2" customFormat="1" ht="33" customHeight="1">
      <c r="A181" s="40"/>
      <c r="B181" s="41"/>
      <c r="C181" s="206" t="s">
        <v>223</v>
      </c>
      <c r="D181" s="206" t="s">
        <v>131</v>
      </c>
      <c r="E181" s="207" t="s">
        <v>224</v>
      </c>
      <c r="F181" s="208" t="s">
        <v>225</v>
      </c>
      <c r="G181" s="209" t="s">
        <v>134</v>
      </c>
      <c r="H181" s="210">
        <v>4799.942</v>
      </c>
      <c r="I181" s="211"/>
      <c r="J181" s="212">
        <f>ROUND(I181*H181,2)</f>
        <v>0</v>
      </c>
      <c r="K181" s="208" t="s">
        <v>135</v>
      </c>
      <c r="L181" s="46"/>
      <c r="M181" s="213" t="s">
        <v>19</v>
      </c>
      <c r="N181" s="214" t="s">
        <v>44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0.098000000000000004</v>
      </c>
      <c r="T181" s="216">
        <f>S181*H181</f>
        <v>470.394316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136</v>
      </c>
      <c r="AT181" s="217" t="s">
        <v>131</v>
      </c>
      <c r="AU181" s="217" t="s">
        <v>83</v>
      </c>
      <c r="AY181" s="19" t="s">
        <v>129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81</v>
      </c>
      <c r="BK181" s="218">
        <f>ROUND(I181*H181,2)</f>
        <v>0</v>
      </c>
      <c r="BL181" s="19" t="s">
        <v>136</v>
      </c>
      <c r="BM181" s="217" t="s">
        <v>226</v>
      </c>
    </row>
    <row r="182" s="2" customFormat="1">
      <c r="A182" s="40"/>
      <c r="B182" s="41"/>
      <c r="C182" s="42"/>
      <c r="D182" s="219" t="s">
        <v>138</v>
      </c>
      <c r="E182" s="42"/>
      <c r="F182" s="220" t="s">
        <v>225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138</v>
      </c>
      <c r="AU182" s="19" t="s">
        <v>83</v>
      </c>
    </row>
    <row r="183" s="2" customFormat="1">
      <c r="A183" s="40"/>
      <c r="B183" s="41"/>
      <c r="C183" s="42"/>
      <c r="D183" s="224" t="s">
        <v>139</v>
      </c>
      <c r="E183" s="42"/>
      <c r="F183" s="225" t="s">
        <v>227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139</v>
      </c>
      <c r="AU183" s="19" t="s">
        <v>83</v>
      </c>
    </row>
    <row r="184" s="13" customFormat="1">
      <c r="A184" s="13"/>
      <c r="B184" s="226"/>
      <c r="C184" s="227"/>
      <c r="D184" s="219" t="s">
        <v>152</v>
      </c>
      <c r="E184" s="228" t="s">
        <v>19</v>
      </c>
      <c r="F184" s="229" t="s">
        <v>153</v>
      </c>
      <c r="G184" s="227"/>
      <c r="H184" s="228" t="s">
        <v>19</v>
      </c>
      <c r="I184" s="230"/>
      <c r="J184" s="227"/>
      <c r="K184" s="227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152</v>
      </c>
      <c r="AU184" s="235" t="s">
        <v>83</v>
      </c>
      <c r="AV184" s="13" t="s">
        <v>81</v>
      </c>
      <c r="AW184" s="13" t="s">
        <v>35</v>
      </c>
      <c r="AX184" s="13" t="s">
        <v>73</v>
      </c>
      <c r="AY184" s="235" t="s">
        <v>129</v>
      </c>
    </row>
    <row r="185" s="14" customFormat="1">
      <c r="A185" s="14"/>
      <c r="B185" s="236"/>
      <c r="C185" s="237"/>
      <c r="D185" s="219" t="s">
        <v>152</v>
      </c>
      <c r="E185" s="238" t="s">
        <v>19</v>
      </c>
      <c r="F185" s="239" t="s">
        <v>228</v>
      </c>
      <c r="G185" s="237"/>
      <c r="H185" s="240">
        <v>567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152</v>
      </c>
      <c r="AU185" s="246" t="s">
        <v>83</v>
      </c>
      <c r="AV185" s="14" t="s">
        <v>83</v>
      </c>
      <c r="AW185" s="14" t="s">
        <v>35</v>
      </c>
      <c r="AX185" s="14" t="s">
        <v>73</v>
      </c>
      <c r="AY185" s="246" t="s">
        <v>129</v>
      </c>
    </row>
    <row r="186" s="14" customFormat="1">
      <c r="A186" s="14"/>
      <c r="B186" s="236"/>
      <c r="C186" s="237"/>
      <c r="D186" s="219" t="s">
        <v>152</v>
      </c>
      <c r="E186" s="238" t="s">
        <v>19</v>
      </c>
      <c r="F186" s="239" t="s">
        <v>229</v>
      </c>
      <c r="G186" s="237"/>
      <c r="H186" s="240">
        <v>745.5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152</v>
      </c>
      <c r="AU186" s="246" t="s">
        <v>83</v>
      </c>
      <c r="AV186" s="14" t="s">
        <v>83</v>
      </c>
      <c r="AW186" s="14" t="s">
        <v>35</v>
      </c>
      <c r="AX186" s="14" t="s">
        <v>73</v>
      </c>
      <c r="AY186" s="246" t="s">
        <v>129</v>
      </c>
    </row>
    <row r="187" s="14" customFormat="1">
      <c r="A187" s="14"/>
      <c r="B187" s="236"/>
      <c r="C187" s="237"/>
      <c r="D187" s="219" t="s">
        <v>152</v>
      </c>
      <c r="E187" s="238" t="s">
        <v>19</v>
      </c>
      <c r="F187" s="239" t="s">
        <v>230</v>
      </c>
      <c r="G187" s="237"/>
      <c r="H187" s="240">
        <v>1858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152</v>
      </c>
      <c r="AU187" s="246" t="s">
        <v>83</v>
      </c>
      <c r="AV187" s="14" t="s">
        <v>83</v>
      </c>
      <c r="AW187" s="14" t="s">
        <v>35</v>
      </c>
      <c r="AX187" s="14" t="s">
        <v>73</v>
      </c>
      <c r="AY187" s="246" t="s">
        <v>129</v>
      </c>
    </row>
    <row r="188" s="14" customFormat="1">
      <c r="A188" s="14"/>
      <c r="B188" s="236"/>
      <c r="C188" s="237"/>
      <c r="D188" s="219" t="s">
        <v>152</v>
      </c>
      <c r="E188" s="238" t="s">
        <v>19</v>
      </c>
      <c r="F188" s="239" t="s">
        <v>231</v>
      </c>
      <c r="G188" s="237"/>
      <c r="H188" s="240">
        <v>247.52000000000001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152</v>
      </c>
      <c r="AU188" s="246" t="s">
        <v>83</v>
      </c>
      <c r="AV188" s="14" t="s">
        <v>83</v>
      </c>
      <c r="AW188" s="14" t="s">
        <v>35</v>
      </c>
      <c r="AX188" s="14" t="s">
        <v>73</v>
      </c>
      <c r="AY188" s="246" t="s">
        <v>129</v>
      </c>
    </row>
    <row r="189" s="14" customFormat="1">
      <c r="A189" s="14"/>
      <c r="B189" s="236"/>
      <c r="C189" s="237"/>
      <c r="D189" s="219" t="s">
        <v>152</v>
      </c>
      <c r="E189" s="238" t="s">
        <v>19</v>
      </c>
      <c r="F189" s="239" t="s">
        <v>232</v>
      </c>
      <c r="G189" s="237"/>
      <c r="H189" s="240">
        <v>94.370000000000005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152</v>
      </c>
      <c r="AU189" s="246" t="s">
        <v>83</v>
      </c>
      <c r="AV189" s="14" t="s">
        <v>83</v>
      </c>
      <c r="AW189" s="14" t="s">
        <v>35</v>
      </c>
      <c r="AX189" s="14" t="s">
        <v>73</v>
      </c>
      <c r="AY189" s="246" t="s">
        <v>129</v>
      </c>
    </row>
    <row r="190" s="14" customFormat="1">
      <c r="A190" s="14"/>
      <c r="B190" s="236"/>
      <c r="C190" s="237"/>
      <c r="D190" s="219" t="s">
        <v>152</v>
      </c>
      <c r="E190" s="238" t="s">
        <v>19</v>
      </c>
      <c r="F190" s="239" t="s">
        <v>233</v>
      </c>
      <c r="G190" s="237"/>
      <c r="H190" s="240">
        <v>34.490000000000002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152</v>
      </c>
      <c r="AU190" s="246" t="s">
        <v>83</v>
      </c>
      <c r="AV190" s="14" t="s">
        <v>83</v>
      </c>
      <c r="AW190" s="14" t="s">
        <v>35</v>
      </c>
      <c r="AX190" s="14" t="s">
        <v>73</v>
      </c>
      <c r="AY190" s="246" t="s">
        <v>129</v>
      </c>
    </row>
    <row r="191" s="14" customFormat="1">
      <c r="A191" s="14"/>
      <c r="B191" s="236"/>
      <c r="C191" s="237"/>
      <c r="D191" s="219" t="s">
        <v>152</v>
      </c>
      <c r="E191" s="238" t="s">
        <v>19</v>
      </c>
      <c r="F191" s="239" t="s">
        <v>234</v>
      </c>
      <c r="G191" s="237"/>
      <c r="H191" s="240">
        <v>64.209999999999994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152</v>
      </c>
      <c r="AU191" s="246" t="s">
        <v>83</v>
      </c>
      <c r="AV191" s="14" t="s">
        <v>83</v>
      </c>
      <c r="AW191" s="14" t="s">
        <v>35</v>
      </c>
      <c r="AX191" s="14" t="s">
        <v>73</v>
      </c>
      <c r="AY191" s="246" t="s">
        <v>129</v>
      </c>
    </row>
    <row r="192" s="14" customFormat="1">
      <c r="A192" s="14"/>
      <c r="B192" s="236"/>
      <c r="C192" s="237"/>
      <c r="D192" s="219" t="s">
        <v>152</v>
      </c>
      <c r="E192" s="238" t="s">
        <v>19</v>
      </c>
      <c r="F192" s="239" t="s">
        <v>235</v>
      </c>
      <c r="G192" s="237"/>
      <c r="H192" s="240">
        <v>118.84999999999999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152</v>
      </c>
      <c r="AU192" s="246" t="s">
        <v>83</v>
      </c>
      <c r="AV192" s="14" t="s">
        <v>83</v>
      </c>
      <c r="AW192" s="14" t="s">
        <v>35</v>
      </c>
      <c r="AX192" s="14" t="s">
        <v>73</v>
      </c>
      <c r="AY192" s="246" t="s">
        <v>129</v>
      </c>
    </row>
    <row r="193" s="14" customFormat="1">
      <c r="A193" s="14"/>
      <c r="B193" s="236"/>
      <c r="C193" s="237"/>
      <c r="D193" s="219" t="s">
        <v>152</v>
      </c>
      <c r="E193" s="238" t="s">
        <v>19</v>
      </c>
      <c r="F193" s="239" t="s">
        <v>236</v>
      </c>
      <c r="G193" s="237"/>
      <c r="H193" s="240">
        <v>48.229999999999997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152</v>
      </c>
      <c r="AU193" s="246" t="s">
        <v>83</v>
      </c>
      <c r="AV193" s="14" t="s">
        <v>83</v>
      </c>
      <c r="AW193" s="14" t="s">
        <v>35</v>
      </c>
      <c r="AX193" s="14" t="s">
        <v>73</v>
      </c>
      <c r="AY193" s="246" t="s">
        <v>129</v>
      </c>
    </row>
    <row r="194" s="14" customFormat="1">
      <c r="A194" s="14"/>
      <c r="B194" s="236"/>
      <c r="C194" s="237"/>
      <c r="D194" s="219" t="s">
        <v>152</v>
      </c>
      <c r="E194" s="238" t="s">
        <v>19</v>
      </c>
      <c r="F194" s="239" t="s">
        <v>237</v>
      </c>
      <c r="G194" s="237"/>
      <c r="H194" s="240">
        <v>2.1099999999999999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152</v>
      </c>
      <c r="AU194" s="246" t="s">
        <v>83</v>
      </c>
      <c r="AV194" s="14" t="s">
        <v>83</v>
      </c>
      <c r="AW194" s="14" t="s">
        <v>35</v>
      </c>
      <c r="AX194" s="14" t="s">
        <v>73</v>
      </c>
      <c r="AY194" s="246" t="s">
        <v>129</v>
      </c>
    </row>
    <row r="195" s="14" customFormat="1">
      <c r="A195" s="14"/>
      <c r="B195" s="236"/>
      <c r="C195" s="237"/>
      <c r="D195" s="219" t="s">
        <v>152</v>
      </c>
      <c r="E195" s="238" t="s">
        <v>19</v>
      </c>
      <c r="F195" s="239" t="s">
        <v>238</v>
      </c>
      <c r="G195" s="237"/>
      <c r="H195" s="240">
        <v>171.94999999999999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152</v>
      </c>
      <c r="AU195" s="246" t="s">
        <v>83</v>
      </c>
      <c r="AV195" s="14" t="s">
        <v>83</v>
      </c>
      <c r="AW195" s="14" t="s">
        <v>35</v>
      </c>
      <c r="AX195" s="14" t="s">
        <v>73</v>
      </c>
      <c r="AY195" s="246" t="s">
        <v>129</v>
      </c>
    </row>
    <row r="196" s="14" customFormat="1">
      <c r="A196" s="14"/>
      <c r="B196" s="236"/>
      <c r="C196" s="237"/>
      <c r="D196" s="219" t="s">
        <v>152</v>
      </c>
      <c r="E196" s="238" t="s">
        <v>19</v>
      </c>
      <c r="F196" s="239" t="s">
        <v>239</v>
      </c>
      <c r="G196" s="237"/>
      <c r="H196" s="240">
        <v>116.91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152</v>
      </c>
      <c r="AU196" s="246" t="s">
        <v>83</v>
      </c>
      <c r="AV196" s="14" t="s">
        <v>83</v>
      </c>
      <c r="AW196" s="14" t="s">
        <v>35</v>
      </c>
      <c r="AX196" s="14" t="s">
        <v>73</v>
      </c>
      <c r="AY196" s="246" t="s">
        <v>129</v>
      </c>
    </row>
    <row r="197" s="14" customFormat="1">
      <c r="A197" s="14"/>
      <c r="B197" s="236"/>
      <c r="C197" s="237"/>
      <c r="D197" s="219" t="s">
        <v>152</v>
      </c>
      <c r="E197" s="238" t="s">
        <v>19</v>
      </c>
      <c r="F197" s="239" t="s">
        <v>240</v>
      </c>
      <c r="G197" s="237"/>
      <c r="H197" s="240">
        <v>485.87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152</v>
      </c>
      <c r="AU197" s="246" t="s">
        <v>83</v>
      </c>
      <c r="AV197" s="14" t="s">
        <v>83</v>
      </c>
      <c r="AW197" s="14" t="s">
        <v>35</v>
      </c>
      <c r="AX197" s="14" t="s">
        <v>73</v>
      </c>
      <c r="AY197" s="246" t="s">
        <v>129</v>
      </c>
    </row>
    <row r="198" s="14" customFormat="1">
      <c r="A198" s="14"/>
      <c r="B198" s="236"/>
      <c r="C198" s="237"/>
      <c r="D198" s="219" t="s">
        <v>152</v>
      </c>
      <c r="E198" s="238" t="s">
        <v>19</v>
      </c>
      <c r="F198" s="239" t="s">
        <v>241</v>
      </c>
      <c r="G198" s="237"/>
      <c r="H198" s="240">
        <v>213.63200000000001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152</v>
      </c>
      <c r="AU198" s="246" t="s">
        <v>83</v>
      </c>
      <c r="AV198" s="14" t="s">
        <v>83</v>
      </c>
      <c r="AW198" s="14" t="s">
        <v>35</v>
      </c>
      <c r="AX198" s="14" t="s">
        <v>73</v>
      </c>
      <c r="AY198" s="246" t="s">
        <v>129</v>
      </c>
    </row>
    <row r="199" s="14" customFormat="1">
      <c r="A199" s="14"/>
      <c r="B199" s="236"/>
      <c r="C199" s="237"/>
      <c r="D199" s="219" t="s">
        <v>152</v>
      </c>
      <c r="E199" s="238" t="s">
        <v>19</v>
      </c>
      <c r="F199" s="239" t="s">
        <v>242</v>
      </c>
      <c r="G199" s="237"/>
      <c r="H199" s="240">
        <v>28.52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152</v>
      </c>
      <c r="AU199" s="246" t="s">
        <v>83</v>
      </c>
      <c r="AV199" s="14" t="s">
        <v>83</v>
      </c>
      <c r="AW199" s="14" t="s">
        <v>35</v>
      </c>
      <c r="AX199" s="14" t="s">
        <v>73</v>
      </c>
      <c r="AY199" s="246" t="s">
        <v>129</v>
      </c>
    </row>
    <row r="200" s="14" customFormat="1">
      <c r="A200" s="14"/>
      <c r="B200" s="236"/>
      <c r="C200" s="237"/>
      <c r="D200" s="219" t="s">
        <v>152</v>
      </c>
      <c r="E200" s="238" t="s">
        <v>19</v>
      </c>
      <c r="F200" s="239" t="s">
        <v>243</v>
      </c>
      <c r="G200" s="237"/>
      <c r="H200" s="240">
        <v>2.7799999999999998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152</v>
      </c>
      <c r="AU200" s="246" t="s">
        <v>83</v>
      </c>
      <c r="AV200" s="14" t="s">
        <v>83</v>
      </c>
      <c r="AW200" s="14" t="s">
        <v>35</v>
      </c>
      <c r="AX200" s="14" t="s">
        <v>73</v>
      </c>
      <c r="AY200" s="246" t="s">
        <v>129</v>
      </c>
    </row>
    <row r="201" s="15" customFormat="1">
      <c r="A201" s="15"/>
      <c r="B201" s="247"/>
      <c r="C201" s="248"/>
      <c r="D201" s="219" t="s">
        <v>152</v>
      </c>
      <c r="E201" s="249" t="s">
        <v>19</v>
      </c>
      <c r="F201" s="250" t="s">
        <v>160</v>
      </c>
      <c r="G201" s="248"/>
      <c r="H201" s="251">
        <v>4799.9419999999991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152</v>
      </c>
      <c r="AU201" s="257" t="s">
        <v>83</v>
      </c>
      <c r="AV201" s="15" t="s">
        <v>136</v>
      </c>
      <c r="AW201" s="15" t="s">
        <v>35</v>
      </c>
      <c r="AX201" s="15" t="s">
        <v>81</v>
      </c>
      <c r="AY201" s="257" t="s">
        <v>129</v>
      </c>
    </row>
    <row r="202" s="2" customFormat="1" ht="37.8" customHeight="1">
      <c r="A202" s="40"/>
      <c r="B202" s="41"/>
      <c r="C202" s="206" t="s">
        <v>244</v>
      </c>
      <c r="D202" s="206" t="s">
        <v>131</v>
      </c>
      <c r="E202" s="207" t="s">
        <v>245</v>
      </c>
      <c r="F202" s="208" t="s">
        <v>246</v>
      </c>
      <c r="G202" s="209" t="s">
        <v>134</v>
      </c>
      <c r="H202" s="210">
        <v>52.740000000000002</v>
      </c>
      <c r="I202" s="211"/>
      <c r="J202" s="212">
        <f>ROUND(I202*H202,2)</f>
        <v>0</v>
      </c>
      <c r="K202" s="208" t="s">
        <v>135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0.17000000000000001</v>
      </c>
      <c r="T202" s="216">
        <f>S202*H202</f>
        <v>8.9658000000000015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136</v>
      </c>
      <c r="AT202" s="217" t="s">
        <v>131</v>
      </c>
      <c r="AU202" s="217" t="s">
        <v>83</v>
      </c>
      <c r="AY202" s="19" t="s">
        <v>129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81</v>
      </c>
      <c r="BK202" s="218">
        <f>ROUND(I202*H202,2)</f>
        <v>0</v>
      </c>
      <c r="BL202" s="19" t="s">
        <v>136</v>
      </c>
      <c r="BM202" s="217" t="s">
        <v>247</v>
      </c>
    </row>
    <row r="203" s="2" customFormat="1">
      <c r="A203" s="40"/>
      <c r="B203" s="41"/>
      <c r="C203" s="42"/>
      <c r="D203" s="219" t="s">
        <v>138</v>
      </c>
      <c r="E203" s="42"/>
      <c r="F203" s="220" t="s">
        <v>246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138</v>
      </c>
      <c r="AU203" s="19" t="s">
        <v>83</v>
      </c>
    </row>
    <row r="204" s="2" customFormat="1">
      <c r="A204" s="40"/>
      <c r="B204" s="41"/>
      <c r="C204" s="42"/>
      <c r="D204" s="224" t="s">
        <v>139</v>
      </c>
      <c r="E204" s="42"/>
      <c r="F204" s="225" t="s">
        <v>248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139</v>
      </c>
      <c r="AU204" s="19" t="s">
        <v>83</v>
      </c>
    </row>
    <row r="205" s="13" customFormat="1">
      <c r="A205" s="13"/>
      <c r="B205" s="226"/>
      <c r="C205" s="227"/>
      <c r="D205" s="219" t="s">
        <v>152</v>
      </c>
      <c r="E205" s="228" t="s">
        <v>19</v>
      </c>
      <c r="F205" s="229" t="s">
        <v>153</v>
      </c>
      <c r="G205" s="227"/>
      <c r="H205" s="228" t="s">
        <v>19</v>
      </c>
      <c r="I205" s="230"/>
      <c r="J205" s="227"/>
      <c r="K205" s="227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152</v>
      </c>
      <c r="AU205" s="235" t="s">
        <v>83</v>
      </c>
      <c r="AV205" s="13" t="s">
        <v>81</v>
      </c>
      <c r="AW205" s="13" t="s">
        <v>35</v>
      </c>
      <c r="AX205" s="13" t="s">
        <v>73</v>
      </c>
      <c r="AY205" s="235" t="s">
        <v>129</v>
      </c>
    </row>
    <row r="206" s="13" customFormat="1">
      <c r="A206" s="13"/>
      <c r="B206" s="226"/>
      <c r="C206" s="227"/>
      <c r="D206" s="219" t="s">
        <v>152</v>
      </c>
      <c r="E206" s="228" t="s">
        <v>19</v>
      </c>
      <c r="F206" s="229" t="s">
        <v>249</v>
      </c>
      <c r="G206" s="227"/>
      <c r="H206" s="228" t="s">
        <v>19</v>
      </c>
      <c r="I206" s="230"/>
      <c r="J206" s="227"/>
      <c r="K206" s="227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152</v>
      </c>
      <c r="AU206" s="235" t="s">
        <v>83</v>
      </c>
      <c r="AV206" s="13" t="s">
        <v>81</v>
      </c>
      <c r="AW206" s="13" t="s">
        <v>35</v>
      </c>
      <c r="AX206" s="13" t="s">
        <v>73</v>
      </c>
      <c r="AY206" s="235" t="s">
        <v>129</v>
      </c>
    </row>
    <row r="207" s="14" customFormat="1">
      <c r="A207" s="14"/>
      <c r="B207" s="236"/>
      <c r="C207" s="237"/>
      <c r="D207" s="219" t="s">
        <v>152</v>
      </c>
      <c r="E207" s="238" t="s">
        <v>19</v>
      </c>
      <c r="F207" s="239" t="s">
        <v>250</v>
      </c>
      <c r="G207" s="237"/>
      <c r="H207" s="240">
        <v>50.530000000000001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152</v>
      </c>
      <c r="AU207" s="246" t="s">
        <v>83</v>
      </c>
      <c r="AV207" s="14" t="s">
        <v>83</v>
      </c>
      <c r="AW207" s="14" t="s">
        <v>35</v>
      </c>
      <c r="AX207" s="14" t="s">
        <v>73</v>
      </c>
      <c r="AY207" s="246" t="s">
        <v>129</v>
      </c>
    </row>
    <row r="208" s="14" customFormat="1">
      <c r="A208" s="14"/>
      <c r="B208" s="236"/>
      <c r="C208" s="237"/>
      <c r="D208" s="219" t="s">
        <v>152</v>
      </c>
      <c r="E208" s="238" t="s">
        <v>19</v>
      </c>
      <c r="F208" s="239" t="s">
        <v>251</v>
      </c>
      <c r="G208" s="237"/>
      <c r="H208" s="240">
        <v>2.21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152</v>
      </c>
      <c r="AU208" s="246" t="s">
        <v>83</v>
      </c>
      <c r="AV208" s="14" t="s">
        <v>83</v>
      </c>
      <c r="AW208" s="14" t="s">
        <v>35</v>
      </c>
      <c r="AX208" s="14" t="s">
        <v>73</v>
      </c>
      <c r="AY208" s="246" t="s">
        <v>129</v>
      </c>
    </row>
    <row r="209" s="15" customFormat="1">
      <c r="A209" s="15"/>
      <c r="B209" s="247"/>
      <c r="C209" s="248"/>
      <c r="D209" s="219" t="s">
        <v>152</v>
      </c>
      <c r="E209" s="249" t="s">
        <v>19</v>
      </c>
      <c r="F209" s="250" t="s">
        <v>160</v>
      </c>
      <c r="G209" s="248"/>
      <c r="H209" s="251">
        <v>52.740000000000002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7" t="s">
        <v>152</v>
      </c>
      <c r="AU209" s="257" t="s">
        <v>83</v>
      </c>
      <c r="AV209" s="15" t="s">
        <v>136</v>
      </c>
      <c r="AW209" s="15" t="s">
        <v>35</v>
      </c>
      <c r="AX209" s="15" t="s">
        <v>81</v>
      </c>
      <c r="AY209" s="257" t="s">
        <v>129</v>
      </c>
    </row>
    <row r="210" s="2" customFormat="1" ht="37.8" customHeight="1">
      <c r="A210" s="40"/>
      <c r="B210" s="41"/>
      <c r="C210" s="206" t="s">
        <v>8</v>
      </c>
      <c r="D210" s="206" t="s">
        <v>131</v>
      </c>
      <c r="E210" s="207" t="s">
        <v>252</v>
      </c>
      <c r="F210" s="208" t="s">
        <v>253</v>
      </c>
      <c r="G210" s="209" t="s">
        <v>134</v>
      </c>
      <c r="H210" s="210">
        <v>124.51000000000001</v>
      </c>
      <c r="I210" s="211"/>
      <c r="J210" s="212">
        <f>ROUND(I210*H210,2)</f>
        <v>0</v>
      </c>
      <c r="K210" s="208" t="s">
        <v>135</v>
      </c>
      <c r="L210" s="46"/>
      <c r="M210" s="213" t="s">
        <v>19</v>
      </c>
      <c r="N210" s="214" t="s">
        <v>44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0.57999999999999996</v>
      </c>
      <c r="T210" s="216">
        <f>S210*H210</f>
        <v>72.215800000000002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136</v>
      </c>
      <c r="AT210" s="217" t="s">
        <v>131</v>
      </c>
      <c r="AU210" s="217" t="s">
        <v>83</v>
      </c>
      <c r="AY210" s="19" t="s">
        <v>129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81</v>
      </c>
      <c r="BK210" s="218">
        <f>ROUND(I210*H210,2)</f>
        <v>0</v>
      </c>
      <c r="BL210" s="19" t="s">
        <v>136</v>
      </c>
      <c r="BM210" s="217" t="s">
        <v>254</v>
      </c>
    </row>
    <row r="211" s="2" customFormat="1">
      <c r="A211" s="40"/>
      <c r="B211" s="41"/>
      <c r="C211" s="42"/>
      <c r="D211" s="219" t="s">
        <v>138</v>
      </c>
      <c r="E211" s="42"/>
      <c r="F211" s="220" t="s">
        <v>253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138</v>
      </c>
      <c r="AU211" s="19" t="s">
        <v>83</v>
      </c>
    </row>
    <row r="212" s="2" customFormat="1">
      <c r="A212" s="40"/>
      <c r="B212" s="41"/>
      <c r="C212" s="42"/>
      <c r="D212" s="224" t="s">
        <v>139</v>
      </c>
      <c r="E212" s="42"/>
      <c r="F212" s="225" t="s">
        <v>255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139</v>
      </c>
      <c r="AU212" s="19" t="s">
        <v>83</v>
      </c>
    </row>
    <row r="213" s="13" customFormat="1">
      <c r="A213" s="13"/>
      <c r="B213" s="226"/>
      <c r="C213" s="227"/>
      <c r="D213" s="219" t="s">
        <v>152</v>
      </c>
      <c r="E213" s="228" t="s">
        <v>19</v>
      </c>
      <c r="F213" s="229" t="s">
        <v>153</v>
      </c>
      <c r="G213" s="227"/>
      <c r="H213" s="228" t="s">
        <v>19</v>
      </c>
      <c r="I213" s="230"/>
      <c r="J213" s="227"/>
      <c r="K213" s="227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152</v>
      </c>
      <c r="AU213" s="235" t="s">
        <v>83</v>
      </c>
      <c r="AV213" s="13" t="s">
        <v>81</v>
      </c>
      <c r="AW213" s="13" t="s">
        <v>35</v>
      </c>
      <c r="AX213" s="13" t="s">
        <v>73</v>
      </c>
      <c r="AY213" s="235" t="s">
        <v>129</v>
      </c>
    </row>
    <row r="214" s="13" customFormat="1">
      <c r="A214" s="13"/>
      <c r="B214" s="226"/>
      <c r="C214" s="227"/>
      <c r="D214" s="219" t="s">
        <v>152</v>
      </c>
      <c r="E214" s="228" t="s">
        <v>19</v>
      </c>
      <c r="F214" s="229" t="s">
        <v>249</v>
      </c>
      <c r="G214" s="227"/>
      <c r="H214" s="228" t="s">
        <v>19</v>
      </c>
      <c r="I214" s="230"/>
      <c r="J214" s="227"/>
      <c r="K214" s="227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152</v>
      </c>
      <c r="AU214" s="235" t="s">
        <v>83</v>
      </c>
      <c r="AV214" s="13" t="s">
        <v>81</v>
      </c>
      <c r="AW214" s="13" t="s">
        <v>35</v>
      </c>
      <c r="AX214" s="13" t="s">
        <v>73</v>
      </c>
      <c r="AY214" s="235" t="s">
        <v>129</v>
      </c>
    </row>
    <row r="215" s="14" customFormat="1">
      <c r="A215" s="14"/>
      <c r="B215" s="236"/>
      <c r="C215" s="237"/>
      <c r="D215" s="219" t="s">
        <v>152</v>
      </c>
      <c r="E215" s="238" t="s">
        <v>19</v>
      </c>
      <c r="F215" s="239" t="s">
        <v>256</v>
      </c>
      <c r="G215" s="237"/>
      <c r="H215" s="240">
        <v>124.51000000000001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152</v>
      </c>
      <c r="AU215" s="246" t="s">
        <v>83</v>
      </c>
      <c r="AV215" s="14" t="s">
        <v>83</v>
      </c>
      <c r="AW215" s="14" t="s">
        <v>35</v>
      </c>
      <c r="AX215" s="14" t="s">
        <v>73</v>
      </c>
      <c r="AY215" s="246" t="s">
        <v>129</v>
      </c>
    </row>
    <row r="216" s="15" customFormat="1">
      <c r="A216" s="15"/>
      <c r="B216" s="247"/>
      <c r="C216" s="248"/>
      <c r="D216" s="219" t="s">
        <v>152</v>
      </c>
      <c r="E216" s="249" t="s">
        <v>19</v>
      </c>
      <c r="F216" s="250" t="s">
        <v>160</v>
      </c>
      <c r="G216" s="248"/>
      <c r="H216" s="251">
        <v>124.51000000000001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7" t="s">
        <v>152</v>
      </c>
      <c r="AU216" s="257" t="s">
        <v>83</v>
      </c>
      <c r="AV216" s="15" t="s">
        <v>136</v>
      </c>
      <c r="AW216" s="15" t="s">
        <v>35</v>
      </c>
      <c r="AX216" s="15" t="s">
        <v>81</v>
      </c>
      <c r="AY216" s="257" t="s">
        <v>129</v>
      </c>
    </row>
    <row r="217" s="2" customFormat="1" ht="24.15" customHeight="1">
      <c r="A217" s="40"/>
      <c r="B217" s="41"/>
      <c r="C217" s="206" t="s">
        <v>257</v>
      </c>
      <c r="D217" s="206" t="s">
        <v>131</v>
      </c>
      <c r="E217" s="207" t="s">
        <v>258</v>
      </c>
      <c r="F217" s="208" t="s">
        <v>259</v>
      </c>
      <c r="G217" s="209" t="s">
        <v>134</v>
      </c>
      <c r="H217" s="210">
        <v>3044.0900000000001</v>
      </c>
      <c r="I217" s="211"/>
      <c r="J217" s="212">
        <f>ROUND(I217*H217,2)</f>
        <v>0</v>
      </c>
      <c r="K217" s="208" t="s">
        <v>135</v>
      </c>
      <c r="L217" s="46"/>
      <c r="M217" s="213" t="s">
        <v>19</v>
      </c>
      <c r="N217" s="214" t="s">
        <v>44</v>
      </c>
      <c r="O217" s="86"/>
      <c r="P217" s="215">
        <f>O217*H217</f>
        <v>0</v>
      </c>
      <c r="Q217" s="215">
        <v>6.9999999999999994E-05</v>
      </c>
      <c r="R217" s="215">
        <f>Q217*H217</f>
        <v>0.21308629999999998</v>
      </c>
      <c r="S217" s="215">
        <v>0.11500000000000001</v>
      </c>
      <c r="T217" s="216">
        <f>S217*H217</f>
        <v>350.07035000000002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136</v>
      </c>
      <c r="AT217" s="217" t="s">
        <v>131</v>
      </c>
      <c r="AU217" s="217" t="s">
        <v>83</v>
      </c>
      <c r="AY217" s="19" t="s">
        <v>129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81</v>
      </c>
      <c r="BK217" s="218">
        <f>ROUND(I217*H217,2)</f>
        <v>0</v>
      </c>
      <c r="BL217" s="19" t="s">
        <v>136</v>
      </c>
      <c r="BM217" s="217" t="s">
        <v>260</v>
      </c>
    </row>
    <row r="218" s="2" customFormat="1">
      <c r="A218" s="40"/>
      <c r="B218" s="41"/>
      <c r="C218" s="42"/>
      <c r="D218" s="219" t="s">
        <v>138</v>
      </c>
      <c r="E218" s="42"/>
      <c r="F218" s="220" t="s">
        <v>259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138</v>
      </c>
      <c r="AU218" s="19" t="s">
        <v>83</v>
      </c>
    </row>
    <row r="219" s="2" customFormat="1">
      <c r="A219" s="40"/>
      <c r="B219" s="41"/>
      <c r="C219" s="42"/>
      <c r="D219" s="224" t="s">
        <v>139</v>
      </c>
      <c r="E219" s="42"/>
      <c r="F219" s="225" t="s">
        <v>261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139</v>
      </c>
      <c r="AU219" s="19" t="s">
        <v>83</v>
      </c>
    </row>
    <row r="220" s="13" customFormat="1">
      <c r="A220" s="13"/>
      <c r="B220" s="226"/>
      <c r="C220" s="227"/>
      <c r="D220" s="219" t="s">
        <v>152</v>
      </c>
      <c r="E220" s="228" t="s">
        <v>19</v>
      </c>
      <c r="F220" s="229" t="s">
        <v>153</v>
      </c>
      <c r="G220" s="227"/>
      <c r="H220" s="228" t="s">
        <v>19</v>
      </c>
      <c r="I220" s="230"/>
      <c r="J220" s="227"/>
      <c r="K220" s="227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152</v>
      </c>
      <c r="AU220" s="235" t="s">
        <v>83</v>
      </c>
      <c r="AV220" s="13" t="s">
        <v>81</v>
      </c>
      <c r="AW220" s="13" t="s">
        <v>35</v>
      </c>
      <c r="AX220" s="13" t="s">
        <v>73</v>
      </c>
      <c r="AY220" s="235" t="s">
        <v>129</v>
      </c>
    </row>
    <row r="221" s="14" customFormat="1">
      <c r="A221" s="14"/>
      <c r="B221" s="236"/>
      <c r="C221" s="237"/>
      <c r="D221" s="219" t="s">
        <v>152</v>
      </c>
      <c r="E221" s="238" t="s">
        <v>19</v>
      </c>
      <c r="F221" s="239" t="s">
        <v>222</v>
      </c>
      <c r="G221" s="237"/>
      <c r="H221" s="240">
        <v>745.5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152</v>
      </c>
      <c r="AU221" s="246" t="s">
        <v>83</v>
      </c>
      <c r="AV221" s="14" t="s">
        <v>83</v>
      </c>
      <c r="AW221" s="14" t="s">
        <v>35</v>
      </c>
      <c r="AX221" s="14" t="s">
        <v>73</v>
      </c>
      <c r="AY221" s="246" t="s">
        <v>129</v>
      </c>
    </row>
    <row r="222" s="14" customFormat="1">
      <c r="A222" s="14"/>
      <c r="B222" s="236"/>
      <c r="C222" s="237"/>
      <c r="D222" s="219" t="s">
        <v>152</v>
      </c>
      <c r="E222" s="238" t="s">
        <v>19</v>
      </c>
      <c r="F222" s="239" t="s">
        <v>262</v>
      </c>
      <c r="G222" s="237"/>
      <c r="H222" s="240">
        <v>1858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152</v>
      </c>
      <c r="AU222" s="246" t="s">
        <v>83</v>
      </c>
      <c r="AV222" s="14" t="s">
        <v>83</v>
      </c>
      <c r="AW222" s="14" t="s">
        <v>35</v>
      </c>
      <c r="AX222" s="14" t="s">
        <v>73</v>
      </c>
      <c r="AY222" s="246" t="s">
        <v>129</v>
      </c>
    </row>
    <row r="223" s="14" customFormat="1">
      <c r="A223" s="14"/>
      <c r="B223" s="236"/>
      <c r="C223" s="237"/>
      <c r="D223" s="219" t="s">
        <v>152</v>
      </c>
      <c r="E223" s="238" t="s">
        <v>19</v>
      </c>
      <c r="F223" s="239" t="s">
        <v>263</v>
      </c>
      <c r="G223" s="237"/>
      <c r="H223" s="240">
        <v>247.52000000000001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152</v>
      </c>
      <c r="AU223" s="246" t="s">
        <v>83</v>
      </c>
      <c r="AV223" s="14" t="s">
        <v>83</v>
      </c>
      <c r="AW223" s="14" t="s">
        <v>35</v>
      </c>
      <c r="AX223" s="14" t="s">
        <v>73</v>
      </c>
      <c r="AY223" s="246" t="s">
        <v>129</v>
      </c>
    </row>
    <row r="224" s="14" customFormat="1">
      <c r="A224" s="14"/>
      <c r="B224" s="236"/>
      <c r="C224" s="237"/>
      <c r="D224" s="219" t="s">
        <v>152</v>
      </c>
      <c r="E224" s="238" t="s">
        <v>19</v>
      </c>
      <c r="F224" s="239" t="s">
        <v>264</v>
      </c>
      <c r="G224" s="237"/>
      <c r="H224" s="240">
        <v>94.370000000000005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152</v>
      </c>
      <c r="AU224" s="246" t="s">
        <v>83</v>
      </c>
      <c r="AV224" s="14" t="s">
        <v>83</v>
      </c>
      <c r="AW224" s="14" t="s">
        <v>35</v>
      </c>
      <c r="AX224" s="14" t="s">
        <v>73</v>
      </c>
      <c r="AY224" s="246" t="s">
        <v>129</v>
      </c>
    </row>
    <row r="225" s="14" customFormat="1">
      <c r="A225" s="14"/>
      <c r="B225" s="236"/>
      <c r="C225" s="237"/>
      <c r="D225" s="219" t="s">
        <v>152</v>
      </c>
      <c r="E225" s="238" t="s">
        <v>19</v>
      </c>
      <c r="F225" s="239" t="s">
        <v>265</v>
      </c>
      <c r="G225" s="237"/>
      <c r="H225" s="240">
        <v>34.490000000000002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152</v>
      </c>
      <c r="AU225" s="246" t="s">
        <v>83</v>
      </c>
      <c r="AV225" s="14" t="s">
        <v>83</v>
      </c>
      <c r="AW225" s="14" t="s">
        <v>35</v>
      </c>
      <c r="AX225" s="14" t="s">
        <v>73</v>
      </c>
      <c r="AY225" s="246" t="s">
        <v>129</v>
      </c>
    </row>
    <row r="226" s="14" customFormat="1">
      <c r="A226" s="14"/>
      <c r="B226" s="236"/>
      <c r="C226" s="237"/>
      <c r="D226" s="219" t="s">
        <v>152</v>
      </c>
      <c r="E226" s="238" t="s">
        <v>19</v>
      </c>
      <c r="F226" s="239" t="s">
        <v>266</v>
      </c>
      <c r="G226" s="237"/>
      <c r="H226" s="240">
        <v>64.209999999999994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152</v>
      </c>
      <c r="AU226" s="246" t="s">
        <v>83</v>
      </c>
      <c r="AV226" s="14" t="s">
        <v>83</v>
      </c>
      <c r="AW226" s="14" t="s">
        <v>35</v>
      </c>
      <c r="AX226" s="14" t="s">
        <v>73</v>
      </c>
      <c r="AY226" s="246" t="s">
        <v>129</v>
      </c>
    </row>
    <row r="227" s="15" customFormat="1">
      <c r="A227" s="15"/>
      <c r="B227" s="247"/>
      <c r="C227" s="248"/>
      <c r="D227" s="219" t="s">
        <v>152</v>
      </c>
      <c r="E227" s="249" t="s">
        <v>19</v>
      </c>
      <c r="F227" s="250" t="s">
        <v>160</v>
      </c>
      <c r="G227" s="248"/>
      <c r="H227" s="251">
        <v>3044.0899999999997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152</v>
      </c>
      <c r="AU227" s="257" t="s">
        <v>83</v>
      </c>
      <c r="AV227" s="15" t="s">
        <v>136</v>
      </c>
      <c r="AW227" s="15" t="s">
        <v>35</v>
      </c>
      <c r="AX227" s="15" t="s">
        <v>81</v>
      </c>
      <c r="AY227" s="257" t="s">
        <v>129</v>
      </c>
    </row>
    <row r="228" s="2" customFormat="1" ht="24.15" customHeight="1">
      <c r="A228" s="40"/>
      <c r="B228" s="41"/>
      <c r="C228" s="206" t="s">
        <v>267</v>
      </c>
      <c r="D228" s="206" t="s">
        <v>131</v>
      </c>
      <c r="E228" s="207" t="s">
        <v>268</v>
      </c>
      <c r="F228" s="208" t="s">
        <v>269</v>
      </c>
      <c r="G228" s="209" t="s">
        <v>134</v>
      </c>
      <c r="H228" s="210">
        <v>169.19999999999999</v>
      </c>
      <c r="I228" s="211"/>
      <c r="J228" s="212">
        <f>ROUND(I228*H228,2)</f>
        <v>0</v>
      </c>
      <c r="K228" s="208" t="s">
        <v>135</v>
      </c>
      <c r="L228" s="46"/>
      <c r="M228" s="213" t="s">
        <v>19</v>
      </c>
      <c r="N228" s="214" t="s">
        <v>44</v>
      </c>
      <c r="O228" s="86"/>
      <c r="P228" s="215">
        <f>O228*H228</f>
        <v>0</v>
      </c>
      <c r="Q228" s="215">
        <v>0.00012999999999999999</v>
      </c>
      <c r="R228" s="215">
        <f>Q228*H228</f>
        <v>0.021995999999999998</v>
      </c>
      <c r="S228" s="215">
        <v>0.23000000000000001</v>
      </c>
      <c r="T228" s="216">
        <f>S228*H228</f>
        <v>38.915999999999997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136</v>
      </c>
      <c r="AT228" s="217" t="s">
        <v>131</v>
      </c>
      <c r="AU228" s="217" t="s">
        <v>83</v>
      </c>
      <c r="AY228" s="19" t="s">
        <v>129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81</v>
      </c>
      <c r="BK228" s="218">
        <f>ROUND(I228*H228,2)</f>
        <v>0</v>
      </c>
      <c r="BL228" s="19" t="s">
        <v>136</v>
      </c>
      <c r="BM228" s="217" t="s">
        <v>270</v>
      </c>
    </row>
    <row r="229" s="2" customFormat="1">
      <c r="A229" s="40"/>
      <c r="B229" s="41"/>
      <c r="C229" s="42"/>
      <c r="D229" s="219" t="s">
        <v>138</v>
      </c>
      <c r="E229" s="42"/>
      <c r="F229" s="220" t="s">
        <v>269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138</v>
      </c>
      <c r="AU229" s="19" t="s">
        <v>83</v>
      </c>
    </row>
    <row r="230" s="2" customFormat="1">
      <c r="A230" s="40"/>
      <c r="B230" s="41"/>
      <c r="C230" s="42"/>
      <c r="D230" s="224" t="s">
        <v>139</v>
      </c>
      <c r="E230" s="42"/>
      <c r="F230" s="225" t="s">
        <v>271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139</v>
      </c>
      <c r="AU230" s="19" t="s">
        <v>83</v>
      </c>
    </row>
    <row r="231" s="13" customFormat="1">
      <c r="A231" s="13"/>
      <c r="B231" s="226"/>
      <c r="C231" s="227"/>
      <c r="D231" s="219" t="s">
        <v>152</v>
      </c>
      <c r="E231" s="228" t="s">
        <v>19</v>
      </c>
      <c r="F231" s="229" t="s">
        <v>153</v>
      </c>
      <c r="G231" s="227"/>
      <c r="H231" s="228" t="s">
        <v>19</v>
      </c>
      <c r="I231" s="230"/>
      <c r="J231" s="227"/>
      <c r="K231" s="227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152</v>
      </c>
      <c r="AU231" s="235" t="s">
        <v>83</v>
      </c>
      <c r="AV231" s="13" t="s">
        <v>81</v>
      </c>
      <c r="AW231" s="13" t="s">
        <v>35</v>
      </c>
      <c r="AX231" s="13" t="s">
        <v>73</v>
      </c>
      <c r="AY231" s="235" t="s">
        <v>129</v>
      </c>
    </row>
    <row r="232" s="14" customFormat="1">
      <c r="A232" s="14"/>
      <c r="B232" s="236"/>
      <c r="C232" s="237"/>
      <c r="D232" s="219" t="s">
        <v>152</v>
      </c>
      <c r="E232" s="238" t="s">
        <v>19</v>
      </c>
      <c r="F232" s="239" t="s">
        <v>272</v>
      </c>
      <c r="G232" s="237"/>
      <c r="H232" s="240">
        <v>118.84999999999999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152</v>
      </c>
      <c r="AU232" s="246" t="s">
        <v>83</v>
      </c>
      <c r="AV232" s="14" t="s">
        <v>83</v>
      </c>
      <c r="AW232" s="14" t="s">
        <v>35</v>
      </c>
      <c r="AX232" s="14" t="s">
        <v>73</v>
      </c>
      <c r="AY232" s="246" t="s">
        <v>129</v>
      </c>
    </row>
    <row r="233" s="14" customFormat="1">
      <c r="A233" s="14"/>
      <c r="B233" s="236"/>
      <c r="C233" s="237"/>
      <c r="D233" s="219" t="s">
        <v>152</v>
      </c>
      <c r="E233" s="238" t="s">
        <v>19</v>
      </c>
      <c r="F233" s="239" t="s">
        <v>273</v>
      </c>
      <c r="G233" s="237"/>
      <c r="H233" s="240">
        <v>48.229999999999997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152</v>
      </c>
      <c r="AU233" s="246" t="s">
        <v>83</v>
      </c>
      <c r="AV233" s="14" t="s">
        <v>83</v>
      </c>
      <c r="AW233" s="14" t="s">
        <v>35</v>
      </c>
      <c r="AX233" s="14" t="s">
        <v>73</v>
      </c>
      <c r="AY233" s="246" t="s">
        <v>129</v>
      </c>
    </row>
    <row r="234" s="14" customFormat="1">
      <c r="A234" s="14"/>
      <c r="B234" s="236"/>
      <c r="C234" s="237"/>
      <c r="D234" s="219" t="s">
        <v>152</v>
      </c>
      <c r="E234" s="238" t="s">
        <v>19</v>
      </c>
      <c r="F234" s="239" t="s">
        <v>274</v>
      </c>
      <c r="G234" s="237"/>
      <c r="H234" s="240">
        <v>2.1200000000000001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152</v>
      </c>
      <c r="AU234" s="246" t="s">
        <v>83</v>
      </c>
      <c r="AV234" s="14" t="s">
        <v>83</v>
      </c>
      <c r="AW234" s="14" t="s">
        <v>35</v>
      </c>
      <c r="AX234" s="14" t="s">
        <v>73</v>
      </c>
      <c r="AY234" s="246" t="s">
        <v>129</v>
      </c>
    </row>
    <row r="235" s="15" customFormat="1">
      <c r="A235" s="15"/>
      <c r="B235" s="247"/>
      <c r="C235" s="248"/>
      <c r="D235" s="219" t="s">
        <v>152</v>
      </c>
      <c r="E235" s="249" t="s">
        <v>19</v>
      </c>
      <c r="F235" s="250" t="s">
        <v>160</v>
      </c>
      <c r="G235" s="248"/>
      <c r="H235" s="251">
        <v>169.19999999999999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7" t="s">
        <v>152</v>
      </c>
      <c r="AU235" s="257" t="s">
        <v>83</v>
      </c>
      <c r="AV235" s="15" t="s">
        <v>136</v>
      </c>
      <c r="AW235" s="15" t="s">
        <v>35</v>
      </c>
      <c r="AX235" s="15" t="s">
        <v>81</v>
      </c>
      <c r="AY235" s="257" t="s">
        <v>129</v>
      </c>
    </row>
    <row r="236" s="2" customFormat="1" ht="24.15" customHeight="1">
      <c r="A236" s="40"/>
      <c r="B236" s="41"/>
      <c r="C236" s="206" t="s">
        <v>275</v>
      </c>
      <c r="D236" s="206" t="s">
        <v>131</v>
      </c>
      <c r="E236" s="207" t="s">
        <v>276</v>
      </c>
      <c r="F236" s="208" t="s">
        <v>277</v>
      </c>
      <c r="G236" s="209" t="s">
        <v>278</v>
      </c>
      <c r="H236" s="210">
        <v>886</v>
      </c>
      <c r="I236" s="211"/>
      <c r="J236" s="212">
        <f>ROUND(I236*H236,2)</f>
        <v>0</v>
      </c>
      <c r="K236" s="208" t="s">
        <v>135</v>
      </c>
      <c r="L236" s="46"/>
      <c r="M236" s="213" t="s">
        <v>19</v>
      </c>
      <c r="N236" s="214" t="s">
        <v>44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0.28999999999999998</v>
      </c>
      <c r="T236" s="216">
        <f>S236*H236</f>
        <v>256.94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136</v>
      </c>
      <c r="AT236" s="217" t="s">
        <v>131</v>
      </c>
      <c r="AU236" s="217" t="s">
        <v>83</v>
      </c>
      <c r="AY236" s="19" t="s">
        <v>129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81</v>
      </c>
      <c r="BK236" s="218">
        <f>ROUND(I236*H236,2)</f>
        <v>0</v>
      </c>
      <c r="BL236" s="19" t="s">
        <v>136</v>
      </c>
      <c r="BM236" s="217" t="s">
        <v>279</v>
      </c>
    </row>
    <row r="237" s="2" customFormat="1">
      <c r="A237" s="40"/>
      <c r="B237" s="41"/>
      <c r="C237" s="42"/>
      <c r="D237" s="219" t="s">
        <v>138</v>
      </c>
      <c r="E237" s="42"/>
      <c r="F237" s="220" t="s">
        <v>277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138</v>
      </c>
      <c r="AU237" s="19" t="s">
        <v>83</v>
      </c>
    </row>
    <row r="238" s="2" customFormat="1">
      <c r="A238" s="40"/>
      <c r="B238" s="41"/>
      <c r="C238" s="42"/>
      <c r="D238" s="224" t="s">
        <v>139</v>
      </c>
      <c r="E238" s="42"/>
      <c r="F238" s="225" t="s">
        <v>280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139</v>
      </c>
      <c r="AU238" s="19" t="s">
        <v>83</v>
      </c>
    </row>
    <row r="239" s="2" customFormat="1" ht="24.15" customHeight="1">
      <c r="A239" s="40"/>
      <c r="B239" s="41"/>
      <c r="C239" s="206" t="s">
        <v>281</v>
      </c>
      <c r="D239" s="206" t="s">
        <v>131</v>
      </c>
      <c r="E239" s="207" t="s">
        <v>282</v>
      </c>
      <c r="F239" s="208" t="s">
        <v>283</v>
      </c>
      <c r="G239" s="209" t="s">
        <v>278</v>
      </c>
      <c r="H239" s="210">
        <v>201</v>
      </c>
      <c r="I239" s="211"/>
      <c r="J239" s="212">
        <f>ROUND(I239*H239,2)</f>
        <v>0</v>
      </c>
      <c r="K239" s="208" t="s">
        <v>135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0.040000000000000001</v>
      </c>
      <c r="T239" s="216">
        <f>S239*H239</f>
        <v>8.0400000000000009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136</v>
      </c>
      <c r="AT239" s="217" t="s">
        <v>131</v>
      </c>
      <c r="AU239" s="217" t="s">
        <v>83</v>
      </c>
      <c r="AY239" s="19" t="s">
        <v>129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81</v>
      </c>
      <c r="BK239" s="218">
        <f>ROUND(I239*H239,2)</f>
        <v>0</v>
      </c>
      <c r="BL239" s="19" t="s">
        <v>136</v>
      </c>
      <c r="BM239" s="217" t="s">
        <v>284</v>
      </c>
    </row>
    <row r="240" s="2" customFormat="1">
      <c r="A240" s="40"/>
      <c r="B240" s="41"/>
      <c r="C240" s="42"/>
      <c r="D240" s="219" t="s">
        <v>138</v>
      </c>
      <c r="E240" s="42"/>
      <c r="F240" s="220" t="s">
        <v>283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138</v>
      </c>
      <c r="AU240" s="19" t="s">
        <v>83</v>
      </c>
    </row>
    <row r="241" s="2" customFormat="1">
      <c r="A241" s="40"/>
      <c r="B241" s="41"/>
      <c r="C241" s="42"/>
      <c r="D241" s="224" t="s">
        <v>139</v>
      </c>
      <c r="E241" s="42"/>
      <c r="F241" s="225" t="s">
        <v>285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139</v>
      </c>
      <c r="AU241" s="19" t="s">
        <v>83</v>
      </c>
    </row>
    <row r="242" s="2" customFormat="1" ht="16.5" customHeight="1">
      <c r="A242" s="40"/>
      <c r="B242" s="41"/>
      <c r="C242" s="206" t="s">
        <v>286</v>
      </c>
      <c r="D242" s="206" t="s">
        <v>131</v>
      </c>
      <c r="E242" s="207" t="s">
        <v>287</v>
      </c>
      <c r="F242" s="208" t="s">
        <v>288</v>
      </c>
      <c r="G242" s="209" t="s">
        <v>134</v>
      </c>
      <c r="H242" s="210">
        <v>1891.9100000000001</v>
      </c>
      <c r="I242" s="211"/>
      <c r="J242" s="212">
        <f>ROUND(I242*H242,2)</f>
        <v>0</v>
      </c>
      <c r="K242" s="208" t="s">
        <v>135</v>
      </c>
      <c r="L242" s="46"/>
      <c r="M242" s="213" t="s">
        <v>19</v>
      </c>
      <c r="N242" s="214" t="s">
        <v>44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136</v>
      </c>
      <c r="AT242" s="217" t="s">
        <v>131</v>
      </c>
      <c r="AU242" s="217" t="s">
        <v>83</v>
      </c>
      <c r="AY242" s="19" t="s">
        <v>129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81</v>
      </c>
      <c r="BK242" s="218">
        <f>ROUND(I242*H242,2)</f>
        <v>0</v>
      </c>
      <c r="BL242" s="19" t="s">
        <v>136</v>
      </c>
      <c r="BM242" s="217" t="s">
        <v>289</v>
      </c>
    </row>
    <row r="243" s="2" customFormat="1">
      <c r="A243" s="40"/>
      <c r="B243" s="41"/>
      <c r="C243" s="42"/>
      <c r="D243" s="219" t="s">
        <v>138</v>
      </c>
      <c r="E243" s="42"/>
      <c r="F243" s="220" t="s">
        <v>288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138</v>
      </c>
      <c r="AU243" s="19" t="s">
        <v>83</v>
      </c>
    </row>
    <row r="244" s="2" customFormat="1">
      <c r="A244" s="40"/>
      <c r="B244" s="41"/>
      <c r="C244" s="42"/>
      <c r="D244" s="224" t="s">
        <v>139</v>
      </c>
      <c r="E244" s="42"/>
      <c r="F244" s="225" t="s">
        <v>290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139</v>
      </c>
      <c r="AU244" s="19" t="s">
        <v>83</v>
      </c>
    </row>
    <row r="245" s="13" customFormat="1">
      <c r="A245" s="13"/>
      <c r="B245" s="226"/>
      <c r="C245" s="227"/>
      <c r="D245" s="219" t="s">
        <v>152</v>
      </c>
      <c r="E245" s="228" t="s">
        <v>19</v>
      </c>
      <c r="F245" s="229" t="s">
        <v>153</v>
      </c>
      <c r="G245" s="227"/>
      <c r="H245" s="228" t="s">
        <v>19</v>
      </c>
      <c r="I245" s="230"/>
      <c r="J245" s="227"/>
      <c r="K245" s="227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152</v>
      </c>
      <c r="AU245" s="235" t="s">
        <v>83</v>
      </c>
      <c r="AV245" s="13" t="s">
        <v>81</v>
      </c>
      <c r="AW245" s="13" t="s">
        <v>35</v>
      </c>
      <c r="AX245" s="13" t="s">
        <v>73</v>
      </c>
      <c r="AY245" s="235" t="s">
        <v>129</v>
      </c>
    </row>
    <row r="246" s="14" customFormat="1">
      <c r="A246" s="14"/>
      <c r="B246" s="236"/>
      <c r="C246" s="237"/>
      <c r="D246" s="219" t="s">
        <v>152</v>
      </c>
      <c r="E246" s="238" t="s">
        <v>19</v>
      </c>
      <c r="F246" s="239" t="s">
        <v>291</v>
      </c>
      <c r="G246" s="237"/>
      <c r="H246" s="240">
        <v>682.20000000000005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152</v>
      </c>
      <c r="AU246" s="246" t="s">
        <v>83</v>
      </c>
      <c r="AV246" s="14" t="s">
        <v>83</v>
      </c>
      <c r="AW246" s="14" t="s">
        <v>35</v>
      </c>
      <c r="AX246" s="14" t="s">
        <v>73</v>
      </c>
      <c r="AY246" s="246" t="s">
        <v>129</v>
      </c>
    </row>
    <row r="247" s="14" customFormat="1">
      <c r="A247" s="14"/>
      <c r="B247" s="236"/>
      <c r="C247" s="237"/>
      <c r="D247" s="219" t="s">
        <v>152</v>
      </c>
      <c r="E247" s="238" t="s">
        <v>19</v>
      </c>
      <c r="F247" s="239" t="s">
        <v>292</v>
      </c>
      <c r="G247" s="237"/>
      <c r="H247" s="240">
        <v>397.52999999999997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152</v>
      </c>
      <c r="AU247" s="246" t="s">
        <v>83</v>
      </c>
      <c r="AV247" s="14" t="s">
        <v>83</v>
      </c>
      <c r="AW247" s="14" t="s">
        <v>35</v>
      </c>
      <c r="AX247" s="14" t="s">
        <v>73</v>
      </c>
      <c r="AY247" s="246" t="s">
        <v>129</v>
      </c>
    </row>
    <row r="248" s="14" customFormat="1">
      <c r="A248" s="14"/>
      <c r="B248" s="236"/>
      <c r="C248" s="237"/>
      <c r="D248" s="219" t="s">
        <v>152</v>
      </c>
      <c r="E248" s="238" t="s">
        <v>19</v>
      </c>
      <c r="F248" s="239" t="s">
        <v>293</v>
      </c>
      <c r="G248" s="237"/>
      <c r="H248" s="240">
        <v>746.45000000000005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152</v>
      </c>
      <c r="AU248" s="246" t="s">
        <v>83</v>
      </c>
      <c r="AV248" s="14" t="s">
        <v>83</v>
      </c>
      <c r="AW248" s="14" t="s">
        <v>35</v>
      </c>
      <c r="AX248" s="14" t="s">
        <v>73</v>
      </c>
      <c r="AY248" s="246" t="s">
        <v>129</v>
      </c>
    </row>
    <row r="249" s="14" customFormat="1">
      <c r="A249" s="14"/>
      <c r="B249" s="236"/>
      <c r="C249" s="237"/>
      <c r="D249" s="219" t="s">
        <v>152</v>
      </c>
      <c r="E249" s="238" t="s">
        <v>19</v>
      </c>
      <c r="F249" s="239" t="s">
        <v>294</v>
      </c>
      <c r="G249" s="237"/>
      <c r="H249" s="240">
        <v>42.770000000000003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152</v>
      </c>
      <c r="AU249" s="246" t="s">
        <v>83</v>
      </c>
      <c r="AV249" s="14" t="s">
        <v>83</v>
      </c>
      <c r="AW249" s="14" t="s">
        <v>35</v>
      </c>
      <c r="AX249" s="14" t="s">
        <v>73</v>
      </c>
      <c r="AY249" s="246" t="s">
        <v>129</v>
      </c>
    </row>
    <row r="250" s="14" customFormat="1">
      <c r="A250" s="14"/>
      <c r="B250" s="236"/>
      <c r="C250" s="237"/>
      <c r="D250" s="219" t="s">
        <v>152</v>
      </c>
      <c r="E250" s="238" t="s">
        <v>19</v>
      </c>
      <c r="F250" s="239" t="s">
        <v>295</v>
      </c>
      <c r="G250" s="237"/>
      <c r="H250" s="240">
        <v>22.960000000000001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152</v>
      </c>
      <c r="AU250" s="246" t="s">
        <v>83</v>
      </c>
      <c r="AV250" s="14" t="s">
        <v>83</v>
      </c>
      <c r="AW250" s="14" t="s">
        <v>35</v>
      </c>
      <c r="AX250" s="14" t="s">
        <v>73</v>
      </c>
      <c r="AY250" s="246" t="s">
        <v>129</v>
      </c>
    </row>
    <row r="251" s="15" customFormat="1">
      <c r="A251" s="15"/>
      <c r="B251" s="247"/>
      <c r="C251" s="248"/>
      <c r="D251" s="219" t="s">
        <v>152</v>
      </c>
      <c r="E251" s="249" t="s">
        <v>19</v>
      </c>
      <c r="F251" s="250" t="s">
        <v>160</v>
      </c>
      <c r="G251" s="248"/>
      <c r="H251" s="251">
        <v>1891.9100000000001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152</v>
      </c>
      <c r="AU251" s="257" t="s">
        <v>83</v>
      </c>
      <c r="AV251" s="15" t="s">
        <v>136</v>
      </c>
      <c r="AW251" s="15" t="s">
        <v>35</v>
      </c>
      <c r="AX251" s="15" t="s">
        <v>81</v>
      </c>
      <c r="AY251" s="257" t="s">
        <v>129</v>
      </c>
    </row>
    <row r="252" s="2" customFormat="1" ht="24.15" customHeight="1">
      <c r="A252" s="40"/>
      <c r="B252" s="41"/>
      <c r="C252" s="206" t="s">
        <v>296</v>
      </c>
      <c r="D252" s="206" t="s">
        <v>131</v>
      </c>
      <c r="E252" s="207" t="s">
        <v>297</v>
      </c>
      <c r="F252" s="208" t="s">
        <v>298</v>
      </c>
      <c r="G252" s="209" t="s">
        <v>299</v>
      </c>
      <c r="H252" s="210">
        <v>4614.3609999999999</v>
      </c>
      <c r="I252" s="211"/>
      <c r="J252" s="212">
        <f>ROUND(I252*H252,2)</f>
        <v>0</v>
      </c>
      <c r="K252" s="208" t="s">
        <v>135</v>
      </c>
      <c r="L252" s="46"/>
      <c r="M252" s="213" t="s">
        <v>19</v>
      </c>
      <c r="N252" s="214" t="s">
        <v>44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136</v>
      </c>
      <c r="AT252" s="217" t="s">
        <v>131</v>
      </c>
      <c r="AU252" s="217" t="s">
        <v>83</v>
      </c>
      <c r="AY252" s="19" t="s">
        <v>129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81</v>
      </c>
      <c r="BK252" s="218">
        <f>ROUND(I252*H252,2)</f>
        <v>0</v>
      </c>
      <c r="BL252" s="19" t="s">
        <v>136</v>
      </c>
      <c r="BM252" s="217" t="s">
        <v>300</v>
      </c>
    </row>
    <row r="253" s="2" customFormat="1">
      <c r="A253" s="40"/>
      <c r="B253" s="41"/>
      <c r="C253" s="42"/>
      <c r="D253" s="219" t="s">
        <v>138</v>
      </c>
      <c r="E253" s="42"/>
      <c r="F253" s="220" t="s">
        <v>298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138</v>
      </c>
      <c r="AU253" s="19" t="s">
        <v>83</v>
      </c>
    </row>
    <row r="254" s="2" customFormat="1">
      <c r="A254" s="40"/>
      <c r="B254" s="41"/>
      <c r="C254" s="42"/>
      <c r="D254" s="224" t="s">
        <v>139</v>
      </c>
      <c r="E254" s="42"/>
      <c r="F254" s="225" t="s">
        <v>301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139</v>
      </c>
      <c r="AU254" s="19" t="s">
        <v>83</v>
      </c>
    </row>
    <row r="255" s="13" customFormat="1">
      <c r="A255" s="13"/>
      <c r="B255" s="226"/>
      <c r="C255" s="227"/>
      <c r="D255" s="219" t="s">
        <v>152</v>
      </c>
      <c r="E255" s="228" t="s">
        <v>19</v>
      </c>
      <c r="F255" s="229" t="s">
        <v>302</v>
      </c>
      <c r="G255" s="227"/>
      <c r="H255" s="228" t="s">
        <v>19</v>
      </c>
      <c r="I255" s="230"/>
      <c r="J255" s="227"/>
      <c r="K255" s="227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152</v>
      </c>
      <c r="AU255" s="235" t="s">
        <v>83</v>
      </c>
      <c r="AV255" s="13" t="s">
        <v>81</v>
      </c>
      <c r="AW255" s="13" t="s">
        <v>35</v>
      </c>
      <c r="AX255" s="13" t="s">
        <v>73</v>
      </c>
      <c r="AY255" s="235" t="s">
        <v>129</v>
      </c>
    </row>
    <row r="256" s="14" customFormat="1">
      <c r="A256" s="14"/>
      <c r="B256" s="236"/>
      <c r="C256" s="237"/>
      <c r="D256" s="219" t="s">
        <v>152</v>
      </c>
      <c r="E256" s="238" t="s">
        <v>19</v>
      </c>
      <c r="F256" s="239" t="s">
        <v>303</v>
      </c>
      <c r="G256" s="237"/>
      <c r="H256" s="240">
        <v>264.435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152</v>
      </c>
      <c r="AU256" s="246" t="s">
        <v>83</v>
      </c>
      <c r="AV256" s="14" t="s">
        <v>83</v>
      </c>
      <c r="AW256" s="14" t="s">
        <v>35</v>
      </c>
      <c r="AX256" s="14" t="s">
        <v>73</v>
      </c>
      <c r="AY256" s="246" t="s">
        <v>129</v>
      </c>
    </row>
    <row r="257" s="14" customFormat="1">
      <c r="A257" s="14"/>
      <c r="B257" s="236"/>
      <c r="C257" s="237"/>
      <c r="D257" s="219" t="s">
        <v>152</v>
      </c>
      <c r="E257" s="238" t="s">
        <v>19</v>
      </c>
      <c r="F257" s="239" t="s">
        <v>304</v>
      </c>
      <c r="G257" s="237"/>
      <c r="H257" s="240">
        <v>154.09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152</v>
      </c>
      <c r="AU257" s="246" t="s">
        <v>83</v>
      </c>
      <c r="AV257" s="14" t="s">
        <v>83</v>
      </c>
      <c r="AW257" s="14" t="s">
        <v>35</v>
      </c>
      <c r="AX257" s="14" t="s">
        <v>73</v>
      </c>
      <c r="AY257" s="246" t="s">
        <v>129</v>
      </c>
    </row>
    <row r="258" s="14" customFormat="1">
      <c r="A258" s="14"/>
      <c r="B258" s="236"/>
      <c r="C258" s="237"/>
      <c r="D258" s="219" t="s">
        <v>152</v>
      </c>
      <c r="E258" s="238" t="s">
        <v>19</v>
      </c>
      <c r="F258" s="239" t="s">
        <v>305</v>
      </c>
      <c r="G258" s="237"/>
      <c r="H258" s="240">
        <v>85.308999999999998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152</v>
      </c>
      <c r="AU258" s="246" t="s">
        <v>83</v>
      </c>
      <c r="AV258" s="14" t="s">
        <v>83</v>
      </c>
      <c r="AW258" s="14" t="s">
        <v>35</v>
      </c>
      <c r="AX258" s="14" t="s">
        <v>73</v>
      </c>
      <c r="AY258" s="246" t="s">
        <v>129</v>
      </c>
    </row>
    <row r="259" s="14" customFormat="1">
      <c r="A259" s="14"/>
      <c r="B259" s="236"/>
      <c r="C259" s="237"/>
      <c r="D259" s="219" t="s">
        <v>152</v>
      </c>
      <c r="E259" s="238" t="s">
        <v>19</v>
      </c>
      <c r="F259" s="239" t="s">
        <v>306</v>
      </c>
      <c r="G259" s="237"/>
      <c r="H259" s="240">
        <v>10.754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152</v>
      </c>
      <c r="AU259" s="246" t="s">
        <v>83</v>
      </c>
      <c r="AV259" s="14" t="s">
        <v>83</v>
      </c>
      <c r="AW259" s="14" t="s">
        <v>35</v>
      </c>
      <c r="AX259" s="14" t="s">
        <v>73</v>
      </c>
      <c r="AY259" s="246" t="s">
        <v>129</v>
      </c>
    </row>
    <row r="260" s="14" customFormat="1">
      <c r="A260" s="14"/>
      <c r="B260" s="236"/>
      <c r="C260" s="237"/>
      <c r="D260" s="219" t="s">
        <v>152</v>
      </c>
      <c r="E260" s="238" t="s">
        <v>19</v>
      </c>
      <c r="F260" s="239" t="s">
        <v>307</v>
      </c>
      <c r="G260" s="237"/>
      <c r="H260" s="240">
        <v>2.625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152</v>
      </c>
      <c r="AU260" s="246" t="s">
        <v>83</v>
      </c>
      <c r="AV260" s="14" t="s">
        <v>83</v>
      </c>
      <c r="AW260" s="14" t="s">
        <v>35</v>
      </c>
      <c r="AX260" s="14" t="s">
        <v>73</v>
      </c>
      <c r="AY260" s="246" t="s">
        <v>129</v>
      </c>
    </row>
    <row r="261" s="14" customFormat="1">
      <c r="A261" s="14"/>
      <c r="B261" s="236"/>
      <c r="C261" s="237"/>
      <c r="D261" s="219" t="s">
        <v>152</v>
      </c>
      <c r="E261" s="238" t="s">
        <v>19</v>
      </c>
      <c r="F261" s="239" t="s">
        <v>308</v>
      </c>
      <c r="G261" s="237"/>
      <c r="H261" s="240">
        <v>178.19999999999999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152</v>
      </c>
      <c r="AU261" s="246" t="s">
        <v>83</v>
      </c>
      <c r="AV261" s="14" t="s">
        <v>83</v>
      </c>
      <c r="AW261" s="14" t="s">
        <v>35</v>
      </c>
      <c r="AX261" s="14" t="s">
        <v>73</v>
      </c>
      <c r="AY261" s="246" t="s">
        <v>129</v>
      </c>
    </row>
    <row r="262" s="14" customFormat="1">
      <c r="A262" s="14"/>
      <c r="B262" s="236"/>
      <c r="C262" s="237"/>
      <c r="D262" s="219" t="s">
        <v>152</v>
      </c>
      <c r="E262" s="238" t="s">
        <v>19</v>
      </c>
      <c r="F262" s="239" t="s">
        <v>309</v>
      </c>
      <c r="G262" s="237"/>
      <c r="H262" s="240">
        <v>187.44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152</v>
      </c>
      <c r="AU262" s="246" t="s">
        <v>83</v>
      </c>
      <c r="AV262" s="14" t="s">
        <v>83</v>
      </c>
      <c r="AW262" s="14" t="s">
        <v>35</v>
      </c>
      <c r="AX262" s="14" t="s">
        <v>73</v>
      </c>
      <c r="AY262" s="246" t="s">
        <v>129</v>
      </c>
    </row>
    <row r="263" s="14" customFormat="1">
      <c r="A263" s="14"/>
      <c r="B263" s="236"/>
      <c r="C263" s="237"/>
      <c r="D263" s="219" t="s">
        <v>152</v>
      </c>
      <c r="E263" s="238" t="s">
        <v>19</v>
      </c>
      <c r="F263" s="239" t="s">
        <v>310</v>
      </c>
      <c r="G263" s="237"/>
      <c r="H263" s="240">
        <v>583.94100000000003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152</v>
      </c>
      <c r="AU263" s="246" t="s">
        <v>83</v>
      </c>
      <c r="AV263" s="14" t="s">
        <v>83</v>
      </c>
      <c r="AW263" s="14" t="s">
        <v>35</v>
      </c>
      <c r="AX263" s="14" t="s">
        <v>73</v>
      </c>
      <c r="AY263" s="246" t="s">
        <v>129</v>
      </c>
    </row>
    <row r="264" s="14" customFormat="1">
      <c r="A264" s="14"/>
      <c r="B264" s="236"/>
      <c r="C264" s="237"/>
      <c r="D264" s="219" t="s">
        <v>152</v>
      </c>
      <c r="E264" s="238" t="s">
        <v>19</v>
      </c>
      <c r="F264" s="239" t="s">
        <v>311</v>
      </c>
      <c r="G264" s="237"/>
      <c r="H264" s="240">
        <v>77.972999999999999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152</v>
      </c>
      <c r="AU264" s="246" t="s">
        <v>83</v>
      </c>
      <c r="AV264" s="14" t="s">
        <v>83</v>
      </c>
      <c r="AW264" s="14" t="s">
        <v>35</v>
      </c>
      <c r="AX264" s="14" t="s">
        <v>73</v>
      </c>
      <c r="AY264" s="246" t="s">
        <v>129</v>
      </c>
    </row>
    <row r="265" s="14" customFormat="1">
      <c r="A265" s="14"/>
      <c r="B265" s="236"/>
      <c r="C265" s="237"/>
      <c r="D265" s="219" t="s">
        <v>152</v>
      </c>
      <c r="E265" s="238" t="s">
        <v>19</v>
      </c>
      <c r="F265" s="239" t="s">
        <v>312</v>
      </c>
      <c r="G265" s="237"/>
      <c r="H265" s="240">
        <v>29.658000000000001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152</v>
      </c>
      <c r="AU265" s="246" t="s">
        <v>83</v>
      </c>
      <c r="AV265" s="14" t="s">
        <v>83</v>
      </c>
      <c r="AW265" s="14" t="s">
        <v>35</v>
      </c>
      <c r="AX265" s="14" t="s">
        <v>73</v>
      </c>
      <c r="AY265" s="246" t="s">
        <v>129</v>
      </c>
    </row>
    <row r="266" s="14" customFormat="1">
      <c r="A266" s="14"/>
      <c r="B266" s="236"/>
      <c r="C266" s="237"/>
      <c r="D266" s="219" t="s">
        <v>152</v>
      </c>
      <c r="E266" s="238" t="s">
        <v>19</v>
      </c>
      <c r="F266" s="239" t="s">
        <v>313</v>
      </c>
      <c r="G266" s="237"/>
      <c r="H266" s="240">
        <v>10.839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152</v>
      </c>
      <c r="AU266" s="246" t="s">
        <v>83</v>
      </c>
      <c r="AV266" s="14" t="s">
        <v>83</v>
      </c>
      <c r="AW266" s="14" t="s">
        <v>35</v>
      </c>
      <c r="AX266" s="14" t="s">
        <v>73</v>
      </c>
      <c r="AY266" s="246" t="s">
        <v>129</v>
      </c>
    </row>
    <row r="267" s="14" customFormat="1">
      <c r="A267" s="14"/>
      <c r="B267" s="236"/>
      <c r="C267" s="237"/>
      <c r="D267" s="219" t="s">
        <v>152</v>
      </c>
      <c r="E267" s="238" t="s">
        <v>19</v>
      </c>
      <c r="F267" s="239" t="s">
        <v>314</v>
      </c>
      <c r="G267" s="237"/>
      <c r="H267" s="240">
        <v>20.181000000000001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152</v>
      </c>
      <c r="AU267" s="246" t="s">
        <v>83</v>
      </c>
      <c r="AV267" s="14" t="s">
        <v>83</v>
      </c>
      <c r="AW267" s="14" t="s">
        <v>35</v>
      </c>
      <c r="AX267" s="14" t="s">
        <v>73</v>
      </c>
      <c r="AY267" s="246" t="s">
        <v>129</v>
      </c>
    </row>
    <row r="268" s="14" customFormat="1">
      <c r="A268" s="14"/>
      <c r="B268" s="236"/>
      <c r="C268" s="237"/>
      <c r="D268" s="219" t="s">
        <v>152</v>
      </c>
      <c r="E268" s="238" t="s">
        <v>19</v>
      </c>
      <c r="F268" s="239" t="s">
        <v>315</v>
      </c>
      <c r="G268" s="237"/>
      <c r="H268" s="240">
        <v>5.798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152</v>
      </c>
      <c r="AU268" s="246" t="s">
        <v>83</v>
      </c>
      <c r="AV268" s="14" t="s">
        <v>83</v>
      </c>
      <c r="AW268" s="14" t="s">
        <v>35</v>
      </c>
      <c r="AX268" s="14" t="s">
        <v>73</v>
      </c>
      <c r="AY268" s="246" t="s">
        <v>129</v>
      </c>
    </row>
    <row r="269" s="14" customFormat="1">
      <c r="A269" s="14"/>
      <c r="B269" s="236"/>
      <c r="C269" s="237"/>
      <c r="D269" s="219" t="s">
        <v>152</v>
      </c>
      <c r="E269" s="238" t="s">
        <v>19</v>
      </c>
      <c r="F269" s="239" t="s">
        <v>316</v>
      </c>
      <c r="G269" s="237"/>
      <c r="H269" s="240">
        <v>2.2429999999999999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152</v>
      </c>
      <c r="AU269" s="246" t="s">
        <v>83</v>
      </c>
      <c r="AV269" s="14" t="s">
        <v>83</v>
      </c>
      <c r="AW269" s="14" t="s">
        <v>35</v>
      </c>
      <c r="AX269" s="14" t="s">
        <v>73</v>
      </c>
      <c r="AY269" s="246" t="s">
        <v>129</v>
      </c>
    </row>
    <row r="270" s="14" customFormat="1">
      <c r="A270" s="14"/>
      <c r="B270" s="236"/>
      <c r="C270" s="237"/>
      <c r="D270" s="219" t="s">
        <v>152</v>
      </c>
      <c r="E270" s="238" t="s">
        <v>19</v>
      </c>
      <c r="F270" s="239" t="s">
        <v>317</v>
      </c>
      <c r="G270" s="237"/>
      <c r="H270" s="240">
        <v>107.611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152</v>
      </c>
      <c r="AU270" s="246" t="s">
        <v>83</v>
      </c>
      <c r="AV270" s="14" t="s">
        <v>83</v>
      </c>
      <c r="AW270" s="14" t="s">
        <v>35</v>
      </c>
      <c r="AX270" s="14" t="s">
        <v>73</v>
      </c>
      <c r="AY270" s="246" t="s">
        <v>129</v>
      </c>
    </row>
    <row r="271" s="14" customFormat="1">
      <c r="A271" s="14"/>
      <c r="B271" s="236"/>
      <c r="C271" s="237"/>
      <c r="D271" s="219" t="s">
        <v>152</v>
      </c>
      <c r="E271" s="238" t="s">
        <v>19</v>
      </c>
      <c r="F271" s="239" t="s">
        <v>318</v>
      </c>
      <c r="G271" s="237"/>
      <c r="H271" s="240">
        <v>19.259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152</v>
      </c>
      <c r="AU271" s="246" t="s">
        <v>83</v>
      </c>
      <c r="AV271" s="14" t="s">
        <v>83</v>
      </c>
      <c r="AW271" s="14" t="s">
        <v>35</v>
      </c>
      <c r="AX271" s="14" t="s">
        <v>73</v>
      </c>
      <c r="AY271" s="246" t="s">
        <v>129</v>
      </c>
    </row>
    <row r="272" s="14" customFormat="1">
      <c r="A272" s="14"/>
      <c r="B272" s="236"/>
      <c r="C272" s="237"/>
      <c r="D272" s="219" t="s">
        <v>152</v>
      </c>
      <c r="E272" s="238" t="s">
        <v>19</v>
      </c>
      <c r="F272" s="239" t="s">
        <v>319</v>
      </c>
      <c r="G272" s="237"/>
      <c r="H272" s="240">
        <v>28.359000000000002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152</v>
      </c>
      <c r="AU272" s="246" t="s">
        <v>83</v>
      </c>
      <c r="AV272" s="14" t="s">
        <v>83</v>
      </c>
      <c r="AW272" s="14" t="s">
        <v>35</v>
      </c>
      <c r="AX272" s="14" t="s">
        <v>73</v>
      </c>
      <c r="AY272" s="246" t="s">
        <v>129</v>
      </c>
    </row>
    <row r="273" s="14" customFormat="1">
      <c r="A273" s="14"/>
      <c r="B273" s="236"/>
      <c r="C273" s="237"/>
      <c r="D273" s="219" t="s">
        <v>152</v>
      </c>
      <c r="E273" s="238" t="s">
        <v>19</v>
      </c>
      <c r="F273" s="239" t="s">
        <v>320</v>
      </c>
      <c r="G273" s="237"/>
      <c r="H273" s="240">
        <v>3.2759999999999998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152</v>
      </c>
      <c r="AU273" s="246" t="s">
        <v>83</v>
      </c>
      <c r="AV273" s="14" t="s">
        <v>83</v>
      </c>
      <c r="AW273" s="14" t="s">
        <v>35</v>
      </c>
      <c r="AX273" s="14" t="s">
        <v>73</v>
      </c>
      <c r="AY273" s="246" t="s">
        <v>129</v>
      </c>
    </row>
    <row r="274" s="14" customFormat="1">
      <c r="A274" s="14"/>
      <c r="B274" s="236"/>
      <c r="C274" s="237"/>
      <c r="D274" s="219" t="s">
        <v>152</v>
      </c>
      <c r="E274" s="238" t="s">
        <v>19</v>
      </c>
      <c r="F274" s="239" t="s">
        <v>321</v>
      </c>
      <c r="G274" s="237"/>
      <c r="H274" s="240">
        <v>2.601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152</v>
      </c>
      <c r="AU274" s="246" t="s">
        <v>83</v>
      </c>
      <c r="AV274" s="14" t="s">
        <v>83</v>
      </c>
      <c r="AW274" s="14" t="s">
        <v>35</v>
      </c>
      <c r="AX274" s="14" t="s">
        <v>73</v>
      </c>
      <c r="AY274" s="246" t="s">
        <v>129</v>
      </c>
    </row>
    <row r="275" s="14" customFormat="1">
      <c r="A275" s="14"/>
      <c r="B275" s="236"/>
      <c r="C275" s="237"/>
      <c r="D275" s="219" t="s">
        <v>152</v>
      </c>
      <c r="E275" s="238" t="s">
        <v>19</v>
      </c>
      <c r="F275" s="239" t="s">
        <v>322</v>
      </c>
      <c r="G275" s="237"/>
      <c r="H275" s="240">
        <v>0.40100000000000002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152</v>
      </c>
      <c r="AU275" s="246" t="s">
        <v>83</v>
      </c>
      <c r="AV275" s="14" t="s">
        <v>83</v>
      </c>
      <c r="AW275" s="14" t="s">
        <v>35</v>
      </c>
      <c r="AX275" s="14" t="s">
        <v>73</v>
      </c>
      <c r="AY275" s="246" t="s">
        <v>129</v>
      </c>
    </row>
    <row r="276" s="14" customFormat="1">
      <c r="A276" s="14"/>
      <c r="B276" s="236"/>
      <c r="C276" s="237"/>
      <c r="D276" s="219" t="s">
        <v>152</v>
      </c>
      <c r="E276" s="238" t="s">
        <v>19</v>
      </c>
      <c r="F276" s="239" t="s">
        <v>323</v>
      </c>
      <c r="G276" s="237"/>
      <c r="H276" s="240">
        <v>59.445999999999998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152</v>
      </c>
      <c r="AU276" s="246" t="s">
        <v>83</v>
      </c>
      <c r="AV276" s="14" t="s">
        <v>83</v>
      </c>
      <c r="AW276" s="14" t="s">
        <v>35</v>
      </c>
      <c r="AX276" s="14" t="s">
        <v>73</v>
      </c>
      <c r="AY276" s="246" t="s">
        <v>129</v>
      </c>
    </row>
    <row r="277" s="14" customFormat="1">
      <c r="A277" s="14"/>
      <c r="B277" s="236"/>
      <c r="C277" s="237"/>
      <c r="D277" s="219" t="s">
        <v>152</v>
      </c>
      <c r="E277" s="238" t="s">
        <v>19</v>
      </c>
      <c r="F277" s="239" t="s">
        <v>324</v>
      </c>
      <c r="G277" s="237"/>
      <c r="H277" s="240">
        <v>40.417999999999999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152</v>
      </c>
      <c r="AU277" s="246" t="s">
        <v>83</v>
      </c>
      <c r="AV277" s="14" t="s">
        <v>83</v>
      </c>
      <c r="AW277" s="14" t="s">
        <v>35</v>
      </c>
      <c r="AX277" s="14" t="s">
        <v>73</v>
      </c>
      <c r="AY277" s="246" t="s">
        <v>129</v>
      </c>
    </row>
    <row r="278" s="14" customFormat="1">
      <c r="A278" s="14"/>
      <c r="B278" s="236"/>
      <c r="C278" s="237"/>
      <c r="D278" s="219" t="s">
        <v>152</v>
      </c>
      <c r="E278" s="238" t="s">
        <v>19</v>
      </c>
      <c r="F278" s="239" t="s">
        <v>325</v>
      </c>
      <c r="G278" s="237"/>
      <c r="H278" s="240">
        <v>26.606999999999999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152</v>
      </c>
      <c r="AU278" s="246" t="s">
        <v>83</v>
      </c>
      <c r="AV278" s="14" t="s">
        <v>83</v>
      </c>
      <c r="AW278" s="14" t="s">
        <v>35</v>
      </c>
      <c r="AX278" s="14" t="s">
        <v>73</v>
      </c>
      <c r="AY278" s="246" t="s">
        <v>129</v>
      </c>
    </row>
    <row r="279" s="14" customFormat="1">
      <c r="A279" s="14"/>
      <c r="B279" s="236"/>
      <c r="C279" s="237"/>
      <c r="D279" s="219" t="s">
        <v>152</v>
      </c>
      <c r="E279" s="238" t="s">
        <v>19</v>
      </c>
      <c r="F279" s="239" t="s">
        <v>326</v>
      </c>
      <c r="G279" s="237"/>
      <c r="H279" s="240">
        <v>35.097000000000001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152</v>
      </c>
      <c r="AU279" s="246" t="s">
        <v>83</v>
      </c>
      <c r="AV279" s="14" t="s">
        <v>83</v>
      </c>
      <c r="AW279" s="14" t="s">
        <v>35</v>
      </c>
      <c r="AX279" s="14" t="s">
        <v>73</v>
      </c>
      <c r="AY279" s="246" t="s">
        <v>129</v>
      </c>
    </row>
    <row r="280" s="14" customFormat="1">
      <c r="A280" s="14"/>
      <c r="B280" s="236"/>
      <c r="C280" s="237"/>
      <c r="D280" s="219" t="s">
        <v>152</v>
      </c>
      <c r="E280" s="238" t="s">
        <v>19</v>
      </c>
      <c r="F280" s="239" t="s">
        <v>327</v>
      </c>
      <c r="G280" s="237"/>
      <c r="H280" s="240">
        <v>0.153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152</v>
      </c>
      <c r="AU280" s="246" t="s">
        <v>83</v>
      </c>
      <c r="AV280" s="14" t="s">
        <v>83</v>
      </c>
      <c r="AW280" s="14" t="s">
        <v>35</v>
      </c>
      <c r="AX280" s="14" t="s">
        <v>73</v>
      </c>
      <c r="AY280" s="246" t="s">
        <v>129</v>
      </c>
    </row>
    <row r="281" s="14" customFormat="1">
      <c r="A281" s="14"/>
      <c r="B281" s="236"/>
      <c r="C281" s="237"/>
      <c r="D281" s="219" t="s">
        <v>152</v>
      </c>
      <c r="E281" s="238" t="s">
        <v>19</v>
      </c>
      <c r="F281" s="239" t="s">
        <v>328</v>
      </c>
      <c r="G281" s="237"/>
      <c r="H281" s="240">
        <v>7.3780000000000001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152</v>
      </c>
      <c r="AU281" s="246" t="s">
        <v>83</v>
      </c>
      <c r="AV281" s="14" t="s">
        <v>83</v>
      </c>
      <c r="AW281" s="14" t="s">
        <v>35</v>
      </c>
      <c r="AX281" s="14" t="s">
        <v>73</v>
      </c>
      <c r="AY281" s="246" t="s">
        <v>129</v>
      </c>
    </row>
    <row r="282" s="14" customFormat="1">
      <c r="A282" s="14"/>
      <c r="B282" s="236"/>
      <c r="C282" s="237"/>
      <c r="D282" s="219" t="s">
        <v>152</v>
      </c>
      <c r="E282" s="238" t="s">
        <v>19</v>
      </c>
      <c r="F282" s="239" t="s">
        <v>329</v>
      </c>
      <c r="G282" s="237"/>
      <c r="H282" s="240">
        <v>5.6829999999999998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152</v>
      </c>
      <c r="AU282" s="246" t="s">
        <v>83</v>
      </c>
      <c r="AV282" s="14" t="s">
        <v>83</v>
      </c>
      <c r="AW282" s="14" t="s">
        <v>35</v>
      </c>
      <c r="AX282" s="14" t="s">
        <v>73</v>
      </c>
      <c r="AY282" s="246" t="s">
        <v>129</v>
      </c>
    </row>
    <row r="283" s="14" customFormat="1">
      <c r="A283" s="14"/>
      <c r="B283" s="236"/>
      <c r="C283" s="237"/>
      <c r="D283" s="219" t="s">
        <v>152</v>
      </c>
      <c r="E283" s="238" t="s">
        <v>19</v>
      </c>
      <c r="F283" s="239" t="s">
        <v>330</v>
      </c>
      <c r="G283" s="237"/>
      <c r="H283" s="240">
        <v>1.365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152</v>
      </c>
      <c r="AU283" s="246" t="s">
        <v>83</v>
      </c>
      <c r="AV283" s="14" t="s">
        <v>83</v>
      </c>
      <c r="AW283" s="14" t="s">
        <v>35</v>
      </c>
      <c r="AX283" s="14" t="s">
        <v>73</v>
      </c>
      <c r="AY283" s="246" t="s">
        <v>129</v>
      </c>
    </row>
    <row r="284" s="14" customFormat="1">
      <c r="A284" s="14"/>
      <c r="B284" s="236"/>
      <c r="C284" s="237"/>
      <c r="D284" s="219" t="s">
        <v>152</v>
      </c>
      <c r="E284" s="238" t="s">
        <v>19</v>
      </c>
      <c r="F284" s="239" t="s">
        <v>331</v>
      </c>
      <c r="G284" s="237"/>
      <c r="H284" s="240">
        <v>0.67000000000000004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152</v>
      </c>
      <c r="AU284" s="246" t="s">
        <v>83</v>
      </c>
      <c r="AV284" s="14" t="s">
        <v>83</v>
      </c>
      <c r="AW284" s="14" t="s">
        <v>35</v>
      </c>
      <c r="AX284" s="14" t="s">
        <v>73</v>
      </c>
      <c r="AY284" s="246" t="s">
        <v>129</v>
      </c>
    </row>
    <row r="285" s="14" customFormat="1">
      <c r="A285" s="14"/>
      <c r="B285" s="236"/>
      <c r="C285" s="237"/>
      <c r="D285" s="219" t="s">
        <v>152</v>
      </c>
      <c r="E285" s="238" t="s">
        <v>19</v>
      </c>
      <c r="F285" s="239" t="s">
        <v>332</v>
      </c>
      <c r="G285" s="237"/>
      <c r="H285" s="240">
        <v>0.71099999999999997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152</v>
      </c>
      <c r="AU285" s="246" t="s">
        <v>83</v>
      </c>
      <c r="AV285" s="14" t="s">
        <v>83</v>
      </c>
      <c r="AW285" s="14" t="s">
        <v>35</v>
      </c>
      <c r="AX285" s="14" t="s">
        <v>73</v>
      </c>
      <c r="AY285" s="246" t="s">
        <v>129</v>
      </c>
    </row>
    <row r="286" s="14" customFormat="1">
      <c r="A286" s="14"/>
      <c r="B286" s="236"/>
      <c r="C286" s="237"/>
      <c r="D286" s="219" t="s">
        <v>152</v>
      </c>
      <c r="E286" s="238" t="s">
        <v>19</v>
      </c>
      <c r="F286" s="239" t="s">
        <v>333</v>
      </c>
      <c r="G286" s="237"/>
      <c r="H286" s="240">
        <v>2661.8400000000001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152</v>
      </c>
      <c r="AU286" s="246" t="s">
        <v>83</v>
      </c>
      <c r="AV286" s="14" t="s">
        <v>83</v>
      </c>
      <c r="AW286" s="14" t="s">
        <v>35</v>
      </c>
      <c r="AX286" s="14" t="s">
        <v>73</v>
      </c>
      <c r="AY286" s="246" t="s">
        <v>129</v>
      </c>
    </row>
    <row r="287" s="15" customFormat="1">
      <c r="A287" s="15"/>
      <c r="B287" s="247"/>
      <c r="C287" s="248"/>
      <c r="D287" s="219" t="s">
        <v>152</v>
      </c>
      <c r="E287" s="249" t="s">
        <v>19</v>
      </c>
      <c r="F287" s="250" t="s">
        <v>160</v>
      </c>
      <c r="G287" s="248"/>
      <c r="H287" s="251">
        <v>4614.3609999999999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7" t="s">
        <v>152</v>
      </c>
      <c r="AU287" s="257" t="s">
        <v>83</v>
      </c>
      <c r="AV287" s="15" t="s">
        <v>136</v>
      </c>
      <c r="AW287" s="15" t="s">
        <v>35</v>
      </c>
      <c r="AX287" s="15" t="s">
        <v>81</v>
      </c>
      <c r="AY287" s="257" t="s">
        <v>129</v>
      </c>
    </row>
    <row r="288" s="2" customFormat="1" ht="24.15" customHeight="1">
      <c r="A288" s="40"/>
      <c r="B288" s="41"/>
      <c r="C288" s="206" t="s">
        <v>334</v>
      </c>
      <c r="D288" s="206" t="s">
        <v>131</v>
      </c>
      <c r="E288" s="207" t="s">
        <v>335</v>
      </c>
      <c r="F288" s="208" t="s">
        <v>336</v>
      </c>
      <c r="G288" s="209" t="s">
        <v>299</v>
      </c>
      <c r="H288" s="210">
        <v>26.375</v>
      </c>
      <c r="I288" s="211"/>
      <c r="J288" s="212">
        <f>ROUND(I288*H288,2)</f>
        <v>0</v>
      </c>
      <c r="K288" s="208" t="s">
        <v>135</v>
      </c>
      <c r="L288" s="46"/>
      <c r="M288" s="213" t="s">
        <v>19</v>
      </c>
      <c r="N288" s="214" t="s">
        <v>44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136</v>
      </c>
      <c r="AT288" s="217" t="s">
        <v>131</v>
      </c>
      <c r="AU288" s="217" t="s">
        <v>83</v>
      </c>
      <c r="AY288" s="19" t="s">
        <v>129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81</v>
      </c>
      <c r="BK288" s="218">
        <f>ROUND(I288*H288,2)</f>
        <v>0</v>
      </c>
      <c r="BL288" s="19" t="s">
        <v>136</v>
      </c>
      <c r="BM288" s="217" t="s">
        <v>337</v>
      </c>
    </row>
    <row r="289" s="2" customFormat="1">
      <c r="A289" s="40"/>
      <c r="B289" s="41"/>
      <c r="C289" s="42"/>
      <c r="D289" s="219" t="s">
        <v>138</v>
      </c>
      <c r="E289" s="42"/>
      <c r="F289" s="220" t="s">
        <v>336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138</v>
      </c>
      <c r="AU289" s="19" t="s">
        <v>83</v>
      </c>
    </row>
    <row r="290" s="2" customFormat="1">
      <c r="A290" s="40"/>
      <c r="B290" s="41"/>
      <c r="C290" s="42"/>
      <c r="D290" s="224" t="s">
        <v>139</v>
      </c>
      <c r="E290" s="42"/>
      <c r="F290" s="225" t="s">
        <v>338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139</v>
      </c>
      <c r="AU290" s="19" t="s">
        <v>83</v>
      </c>
    </row>
    <row r="291" s="14" customFormat="1">
      <c r="A291" s="14"/>
      <c r="B291" s="236"/>
      <c r="C291" s="237"/>
      <c r="D291" s="219" t="s">
        <v>152</v>
      </c>
      <c r="E291" s="238" t="s">
        <v>19</v>
      </c>
      <c r="F291" s="239" t="s">
        <v>339</v>
      </c>
      <c r="G291" s="237"/>
      <c r="H291" s="240">
        <v>25.5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152</v>
      </c>
      <c r="AU291" s="246" t="s">
        <v>83</v>
      </c>
      <c r="AV291" s="14" t="s">
        <v>83</v>
      </c>
      <c r="AW291" s="14" t="s">
        <v>35</v>
      </c>
      <c r="AX291" s="14" t="s">
        <v>73</v>
      </c>
      <c r="AY291" s="246" t="s">
        <v>129</v>
      </c>
    </row>
    <row r="292" s="14" customFormat="1">
      <c r="A292" s="14"/>
      <c r="B292" s="236"/>
      <c r="C292" s="237"/>
      <c r="D292" s="219" t="s">
        <v>152</v>
      </c>
      <c r="E292" s="238" t="s">
        <v>19</v>
      </c>
      <c r="F292" s="239" t="s">
        <v>340</v>
      </c>
      <c r="G292" s="237"/>
      <c r="H292" s="240">
        <v>0.875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152</v>
      </c>
      <c r="AU292" s="246" t="s">
        <v>83</v>
      </c>
      <c r="AV292" s="14" t="s">
        <v>83</v>
      </c>
      <c r="AW292" s="14" t="s">
        <v>35</v>
      </c>
      <c r="AX292" s="14" t="s">
        <v>73</v>
      </c>
      <c r="AY292" s="246" t="s">
        <v>129</v>
      </c>
    </row>
    <row r="293" s="15" customFormat="1">
      <c r="A293" s="15"/>
      <c r="B293" s="247"/>
      <c r="C293" s="248"/>
      <c r="D293" s="219" t="s">
        <v>152</v>
      </c>
      <c r="E293" s="249" t="s">
        <v>19</v>
      </c>
      <c r="F293" s="250" t="s">
        <v>160</v>
      </c>
      <c r="G293" s="248"/>
      <c r="H293" s="251">
        <v>26.375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7" t="s">
        <v>152</v>
      </c>
      <c r="AU293" s="257" t="s">
        <v>83</v>
      </c>
      <c r="AV293" s="15" t="s">
        <v>136</v>
      </c>
      <c r="AW293" s="15" t="s">
        <v>35</v>
      </c>
      <c r="AX293" s="15" t="s">
        <v>81</v>
      </c>
      <c r="AY293" s="257" t="s">
        <v>129</v>
      </c>
    </row>
    <row r="294" s="2" customFormat="1" ht="24.15" customHeight="1">
      <c r="A294" s="40"/>
      <c r="B294" s="41"/>
      <c r="C294" s="206" t="s">
        <v>341</v>
      </c>
      <c r="D294" s="206" t="s">
        <v>131</v>
      </c>
      <c r="E294" s="207" t="s">
        <v>342</v>
      </c>
      <c r="F294" s="208" t="s">
        <v>343</v>
      </c>
      <c r="G294" s="209" t="s">
        <v>299</v>
      </c>
      <c r="H294" s="210">
        <v>239.37600000000001</v>
      </c>
      <c r="I294" s="211"/>
      <c r="J294" s="212">
        <f>ROUND(I294*H294,2)</f>
        <v>0</v>
      </c>
      <c r="K294" s="208" t="s">
        <v>135</v>
      </c>
      <c r="L294" s="46"/>
      <c r="M294" s="213" t="s">
        <v>19</v>
      </c>
      <c r="N294" s="214" t="s">
        <v>44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136</v>
      </c>
      <c r="AT294" s="217" t="s">
        <v>131</v>
      </c>
      <c r="AU294" s="217" t="s">
        <v>83</v>
      </c>
      <c r="AY294" s="19" t="s">
        <v>129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136</v>
      </c>
      <c r="BM294" s="217" t="s">
        <v>344</v>
      </c>
    </row>
    <row r="295" s="2" customFormat="1">
      <c r="A295" s="40"/>
      <c r="B295" s="41"/>
      <c r="C295" s="42"/>
      <c r="D295" s="219" t="s">
        <v>138</v>
      </c>
      <c r="E295" s="42"/>
      <c r="F295" s="220" t="s">
        <v>343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138</v>
      </c>
      <c r="AU295" s="19" t="s">
        <v>83</v>
      </c>
    </row>
    <row r="296" s="2" customFormat="1">
      <c r="A296" s="40"/>
      <c r="B296" s="41"/>
      <c r="C296" s="42"/>
      <c r="D296" s="224" t="s">
        <v>139</v>
      </c>
      <c r="E296" s="42"/>
      <c r="F296" s="225" t="s">
        <v>345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139</v>
      </c>
      <c r="AU296" s="19" t="s">
        <v>83</v>
      </c>
    </row>
    <row r="297" s="14" customFormat="1">
      <c r="A297" s="14"/>
      <c r="B297" s="236"/>
      <c r="C297" s="237"/>
      <c r="D297" s="219" t="s">
        <v>152</v>
      </c>
      <c r="E297" s="238" t="s">
        <v>19</v>
      </c>
      <c r="F297" s="239" t="s">
        <v>346</v>
      </c>
      <c r="G297" s="237"/>
      <c r="H297" s="240">
        <v>16.596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152</v>
      </c>
      <c r="AU297" s="246" t="s">
        <v>83</v>
      </c>
      <c r="AV297" s="14" t="s">
        <v>83</v>
      </c>
      <c r="AW297" s="14" t="s">
        <v>35</v>
      </c>
      <c r="AX297" s="14" t="s">
        <v>73</v>
      </c>
      <c r="AY297" s="246" t="s">
        <v>129</v>
      </c>
    </row>
    <row r="298" s="14" customFormat="1">
      <c r="A298" s="14"/>
      <c r="B298" s="236"/>
      <c r="C298" s="237"/>
      <c r="D298" s="219" t="s">
        <v>152</v>
      </c>
      <c r="E298" s="238" t="s">
        <v>19</v>
      </c>
      <c r="F298" s="239" t="s">
        <v>347</v>
      </c>
      <c r="G298" s="237"/>
      <c r="H298" s="240">
        <v>31.68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152</v>
      </c>
      <c r="AU298" s="246" t="s">
        <v>83</v>
      </c>
      <c r="AV298" s="14" t="s">
        <v>83</v>
      </c>
      <c r="AW298" s="14" t="s">
        <v>35</v>
      </c>
      <c r="AX298" s="14" t="s">
        <v>73</v>
      </c>
      <c r="AY298" s="246" t="s">
        <v>129</v>
      </c>
    </row>
    <row r="299" s="14" customFormat="1">
      <c r="A299" s="14"/>
      <c r="B299" s="236"/>
      <c r="C299" s="237"/>
      <c r="D299" s="219" t="s">
        <v>152</v>
      </c>
      <c r="E299" s="238" t="s">
        <v>19</v>
      </c>
      <c r="F299" s="239" t="s">
        <v>348</v>
      </c>
      <c r="G299" s="237"/>
      <c r="H299" s="240">
        <v>191.09999999999999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6" t="s">
        <v>152</v>
      </c>
      <c r="AU299" s="246" t="s">
        <v>83</v>
      </c>
      <c r="AV299" s="14" t="s">
        <v>83</v>
      </c>
      <c r="AW299" s="14" t="s">
        <v>35</v>
      </c>
      <c r="AX299" s="14" t="s">
        <v>73</v>
      </c>
      <c r="AY299" s="246" t="s">
        <v>129</v>
      </c>
    </row>
    <row r="300" s="15" customFormat="1">
      <c r="A300" s="15"/>
      <c r="B300" s="247"/>
      <c r="C300" s="248"/>
      <c r="D300" s="219" t="s">
        <v>152</v>
      </c>
      <c r="E300" s="249" t="s">
        <v>19</v>
      </c>
      <c r="F300" s="250" t="s">
        <v>160</v>
      </c>
      <c r="G300" s="248"/>
      <c r="H300" s="251">
        <v>239.37599999999998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7" t="s">
        <v>152</v>
      </c>
      <c r="AU300" s="257" t="s">
        <v>83</v>
      </c>
      <c r="AV300" s="15" t="s">
        <v>136</v>
      </c>
      <c r="AW300" s="15" t="s">
        <v>35</v>
      </c>
      <c r="AX300" s="15" t="s">
        <v>81</v>
      </c>
      <c r="AY300" s="257" t="s">
        <v>129</v>
      </c>
    </row>
    <row r="301" s="2" customFormat="1" ht="24.15" customHeight="1">
      <c r="A301" s="40"/>
      <c r="B301" s="41"/>
      <c r="C301" s="206" t="s">
        <v>7</v>
      </c>
      <c r="D301" s="206" t="s">
        <v>131</v>
      </c>
      <c r="E301" s="207" t="s">
        <v>349</v>
      </c>
      <c r="F301" s="208" t="s">
        <v>350</v>
      </c>
      <c r="G301" s="209" t="s">
        <v>143</v>
      </c>
      <c r="H301" s="210">
        <v>36</v>
      </c>
      <c r="I301" s="211"/>
      <c r="J301" s="212">
        <f>ROUND(I301*H301,2)</f>
        <v>0</v>
      </c>
      <c r="K301" s="208" t="s">
        <v>135</v>
      </c>
      <c r="L301" s="46"/>
      <c r="M301" s="213" t="s">
        <v>19</v>
      </c>
      <c r="N301" s="214" t="s">
        <v>44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136</v>
      </c>
      <c r="AT301" s="217" t="s">
        <v>131</v>
      </c>
      <c r="AU301" s="217" t="s">
        <v>83</v>
      </c>
      <c r="AY301" s="19" t="s">
        <v>129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81</v>
      </c>
      <c r="BK301" s="218">
        <f>ROUND(I301*H301,2)</f>
        <v>0</v>
      </c>
      <c r="BL301" s="19" t="s">
        <v>136</v>
      </c>
      <c r="BM301" s="217" t="s">
        <v>351</v>
      </c>
    </row>
    <row r="302" s="2" customFormat="1">
      <c r="A302" s="40"/>
      <c r="B302" s="41"/>
      <c r="C302" s="42"/>
      <c r="D302" s="219" t="s">
        <v>138</v>
      </c>
      <c r="E302" s="42"/>
      <c r="F302" s="220" t="s">
        <v>350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138</v>
      </c>
      <c r="AU302" s="19" t="s">
        <v>83</v>
      </c>
    </row>
    <row r="303" s="2" customFormat="1">
      <c r="A303" s="40"/>
      <c r="B303" s="41"/>
      <c r="C303" s="42"/>
      <c r="D303" s="224" t="s">
        <v>139</v>
      </c>
      <c r="E303" s="42"/>
      <c r="F303" s="225" t="s">
        <v>352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139</v>
      </c>
      <c r="AU303" s="19" t="s">
        <v>83</v>
      </c>
    </row>
    <row r="304" s="2" customFormat="1" ht="21.75" customHeight="1">
      <c r="A304" s="40"/>
      <c r="B304" s="41"/>
      <c r="C304" s="206" t="s">
        <v>353</v>
      </c>
      <c r="D304" s="206" t="s">
        <v>131</v>
      </c>
      <c r="E304" s="207" t="s">
        <v>354</v>
      </c>
      <c r="F304" s="208" t="s">
        <v>355</v>
      </c>
      <c r="G304" s="209" t="s">
        <v>134</v>
      </c>
      <c r="H304" s="210">
        <v>203</v>
      </c>
      <c r="I304" s="211"/>
      <c r="J304" s="212">
        <f>ROUND(I304*H304,2)</f>
        <v>0</v>
      </c>
      <c r="K304" s="208" t="s">
        <v>135</v>
      </c>
      <c r="L304" s="46"/>
      <c r="M304" s="213" t="s">
        <v>19</v>
      </c>
      <c r="N304" s="214" t="s">
        <v>44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136</v>
      </c>
      <c r="AT304" s="217" t="s">
        <v>131</v>
      </c>
      <c r="AU304" s="217" t="s">
        <v>83</v>
      </c>
      <c r="AY304" s="19" t="s">
        <v>129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81</v>
      </c>
      <c r="BK304" s="218">
        <f>ROUND(I304*H304,2)</f>
        <v>0</v>
      </c>
      <c r="BL304" s="19" t="s">
        <v>136</v>
      </c>
      <c r="BM304" s="217" t="s">
        <v>356</v>
      </c>
    </row>
    <row r="305" s="2" customFormat="1">
      <c r="A305" s="40"/>
      <c r="B305" s="41"/>
      <c r="C305" s="42"/>
      <c r="D305" s="219" t="s">
        <v>138</v>
      </c>
      <c r="E305" s="42"/>
      <c r="F305" s="220" t="s">
        <v>355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138</v>
      </c>
      <c r="AU305" s="19" t="s">
        <v>83</v>
      </c>
    </row>
    <row r="306" s="2" customFormat="1">
      <c r="A306" s="40"/>
      <c r="B306" s="41"/>
      <c r="C306" s="42"/>
      <c r="D306" s="224" t="s">
        <v>139</v>
      </c>
      <c r="E306" s="42"/>
      <c r="F306" s="225" t="s">
        <v>357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139</v>
      </c>
      <c r="AU306" s="19" t="s">
        <v>83</v>
      </c>
    </row>
    <row r="307" s="2" customFormat="1" ht="37.8" customHeight="1">
      <c r="A307" s="40"/>
      <c r="B307" s="41"/>
      <c r="C307" s="206" t="s">
        <v>358</v>
      </c>
      <c r="D307" s="206" t="s">
        <v>131</v>
      </c>
      <c r="E307" s="207" t="s">
        <v>359</v>
      </c>
      <c r="F307" s="208" t="s">
        <v>360</v>
      </c>
      <c r="G307" s="209" t="s">
        <v>143</v>
      </c>
      <c r="H307" s="210">
        <v>504</v>
      </c>
      <c r="I307" s="211"/>
      <c r="J307" s="212">
        <f>ROUND(I307*H307,2)</f>
        <v>0</v>
      </c>
      <c r="K307" s="208" t="s">
        <v>135</v>
      </c>
      <c r="L307" s="46"/>
      <c r="M307" s="213" t="s">
        <v>19</v>
      </c>
      <c r="N307" s="214" t="s">
        <v>44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136</v>
      </c>
      <c r="AT307" s="217" t="s">
        <v>131</v>
      </c>
      <c r="AU307" s="217" t="s">
        <v>83</v>
      </c>
      <c r="AY307" s="19" t="s">
        <v>129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81</v>
      </c>
      <c r="BK307" s="218">
        <f>ROUND(I307*H307,2)</f>
        <v>0</v>
      </c>
      <c r="BL307" s="19" t="s">
        <v>136</v>
      </c>
      <c r="BM307" s="217" t="s">
        <v>361</v>
      </c>
    </row>
    <row r="308" s="2" customFormat="1">
      <c r="A308" s="40"/>
      <c r="B308" s="41"/>
      <c r="C308" s="42"/>
      <c r="D308" s="219" t="s">
        <v>138</v>
      </c>
      <c r="E308" s="42"/>
      <c r="F308" s="220" t="s">
        <v>360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138</v>
      </c>
      <c r="AU308" s="19" t="s">
        <v>83</v>
      </c>
    </row>
    <row r="309" s="2" customFormat="1">
      <c r="A309" s="40"/>
      <c r="B309" s="41"/>
      <c r="C309" s="42"/>
      <c r="D309" s="224" t="s">
        <v>139</v>
      </c>
      <c r="E309" s="42"/>
      <c r="F309" s="225" t="s">
        <v>362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139</v>
      </c>
      <c r="AU309" s="19" t="s">
        <v>83</v>
      </c>
    </row>
    <row r="310" s="14" customFormat="1">
      <c r="A310" s="14"/>
      <c r="B310" s="236"/>
      <c r="C310" s="237"/>
      <c r="D310" s="219" t="s">
        <v>152</v>
      </c>
      <c r="E310" s="238" t="s">
        <v>19</v>
      </c>
      <c r="F310" s="239" t="s">
        <v>363</v>
      </c>
      <c r="G310" s="237"/>
      <c r="H310" s="240">
        <v>504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152</v>
      </c>
      <c r="AU310" s="246" t="s">
        <v>83</v>
      </c>
      <c r="AV310" s="14" t="s">
        <v>83</v>
      </c>
      <c r="AW310" s="14" t="s">
        <v>35</v>
      </c>
      <c r="AX310" s="14" t="s">
        <v>81</v>
      </c>
      <c r="AY310" s="246" t="s">
        <v>129</v>
      </c>
    </row>
    <row r="311" s="2" customFormat="1" ht="21.75" customHeight="1">
      <c r="A311" s="40"/>
      <c r="B311" s="41"/>
      <c r="C311" s="206" t="s">
        <v>364</v>
      </c>
      <c r="D311" s="206" t="s">
        <v>131</v>
      </c>
      <c r="E311" s="207" t="s">
        <v>365</v>
      </c>
      <c r="F311" s="208" t="s">
        <v>366</v>
      </c>
      <c r="G311" s="209" t="s">
        <v>134</v>
      </c>
      <c r="H311" s="210">
        <v>2030</v>
      </c>
      <c r="I311" s="211"/>
      <c r="J311" s="212">
        <f>ROUND(I311*H311,2)</f>
        <v>0</v>
      </c>
      <c r="K311" s="208" t="s">
        <v>135</v>
      </c>
      <c r="L311" s="46"/>
      <c r="M311" s="213" t="s">
        <v>19</v>
      </c>
      <c r="N311" s="214" t="s">
        <v>44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136</v>
      </c>
      <c r="AT311" s="217" t="s">
        <v>131</v>
      </c>
      <c r="AU311" s="217" t="s">
        <v>83</v>
      </c>
      <c r="AY311" s="19" t="s">
        <v>129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81</v>
      </c>
      <c r="BK311" s="218">
        <f>ROUND(I311*H311,2)</f>
        <v>0</v>
      </c>
      <c r="BL311" s="19" t="s">
        <v>136</v>
      </c>
      <c r="BM311" s="217" t="s">
        <v>367</v>
      </c>
    </row>
    <row r="312" s="2" customFormat="1">
      <c r="A312" s="40"/>
      <c r="B312" s="41"/>
      <c r="C312" s="42"/>
      <c r="D312" s="219" t="s">
        <v>138</v>
      </c>
      <c r="E312" s="42"/>
      <c r="F312" s="220" t="s">
        <v>366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138</v>
      </c>
      <c r="AU312" s="19" t="s">
        <v>83</v>
      </c>
    </row>
    <row r="313" s="2" customFormat="1">
      <c r="A313" s="40"/>
      <c r="B313" s="41"/>
      <c r="C313" s="42"/>
      <c r="D313" s="224" t="s">
        <v>139</v>
      </c>
      <c r="E313" s="42"/>
      <c r="F313" s="225" t="s">
        <v>368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139</v>
      </c>
      <c r="AU313" s="19" t="s">
        <v>83</v>
      </c>
    </row>
    <row r="314" s="14" customFormat="1">
      <c r="A314" s="14"/>
      <c r="B314" s="236"/>
      <c r="C314" s="237"/>
      <c r="D314" s="219" t="s">
        <v>152</v>
      </c>
      <c r="E314" s="238" t="s">
        <v>19</v>
      </c>
      <c r="F314" s="239" t="s">
        <v>369</v>
      </c>
      <c r="G314" s="237"/>
      <c r="H314" s="240">
        <v>2030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152</v>
      </c>
      <c r="AU314" s="246" t="s">
        <v>83</v>
      </c>
      <c r="AV314" s="14" t="s">
        <v>83</v>
      </c>
      <c r="AW314" s="14" t="s">
        <v>35</v>
      </c>
      <c r="AX314" s="14" t="s">
        <v>81</v>
      </c>
      <c r="AY314" s="246" t="s">
        <v>129</v>
      </c>
    </row>
    <row r="315" s="2" customFormat="1" ht="37.8" customHeight="1">
      <c r="A315" s="40"/>
      <c r="B315" s="41"/>
      <c r="C315" s="206" t="s">
        <v>370</v>
      </c>
      <c r="D315" s="206" t="s">
        <v>131</v>
      </c>
      <c r="E315" s="207" t="s">
        <v>371</v>
      </c>
      <c r="F315" s="208" t="s">
        <v>372</v>
      </c>
      <c r="G315" s="209" t="s">
        <v>299</v>
      </c>
      <c r="H315" s="210">
        <v>3920.1390000000001</v>
      </c>
      <c r="I315" s="211"/>
      <c r="J315" s="212">
        <f>ROUND(I315*H315,2)</f>
        <v>0</v>
      </c>
      <c r="K315" s="208" t="s">
        <v>135</v>
      </c>
      <c r="L315" s="46"/>
      <c r="M315" s="213" t="s">
        <v>19</v>
      </c>
      <c r="N315" s="214" t="s">
        <v>44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136</v>
      </c>
      <c r="AT315" s="217" t="s">
        <v>131</v>
      </c>
      <c r="AU315" s="217" t="s">
        <v>83</v>
      </c>
      <c r="AY315" s="19" t="s">
        <v>129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81</v>
      </c>
      <c r="BK315" s="218">
        <f>ROUND(I315*H315,2)</f>
        <v>0</v>
      </c>
      <c r="BL315" s="19" t="s">
        <v>136</v>
      </c>
      <c r="BM315" s="217" t="s">
        <v>373</v>
      </c>
    </row>
    <row r="316" s="2" customFormat="1">
      <c r="A316" s="40"/>
      <c r="B316" s="41"/>
      <c r="C316" s="42"/>
      <c r="D316" s="219" t="s">
        <v>138</v>
      </c>
      <c r="E316" s="42"/>
      <c r="F316" s="220" t="s">
        <v>372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138</v>
      </c>
      <c r="AU316" s="19" t="s">
        <v>83</v>
      </c>
    </row>
    <row r="317" s="2" customFormat="1">
      <c r="A317" s="40"/>
      <c r="B317" s="41"/>
      <c r="C317" s="42"/>
      <c r="D317" s="224" t="s">
        <v>139</v>
      </c>
      <c r="E317" s="42"/>
      <c r="F317" s="225" t="s">
        <v>374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139</v>
      </c>
      <c r="AU317" s="19" t="s">
        <v>83</v>
      </c>
    </row>
    <row r="318" s="14" customFormat="1">
      <c r="A318" s="14"/>
      <c r="B318" s="236"/>
      <c r="C318" s="237"/>
      <c r="D318" s="219" t="s">
        <v>152</v>
      </c>
      <c r="E318" s="238" t="s">
        <v>19</v>
      </c>
      <c r="F318" s="239" t="s">
        <v>375</v>
      </c>
      <c r="G318" s="237"/>
      <c r="H318" s="240">
        <v>1952.521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152</v>
      </c>
      <c r="AU318" s="246" t="s">
        <v>83</v>
      </c>
      <c r="AV318" s="14" t="s">
        <v>83</v>
      </c>
      <c r="AW318" s="14" t="s">
        <v>35</v>
      </c>
      <c r="AX318" s="14" t="s">
        <v>73</v>
      </c>
      <c r="AY318" s="246" t="s">
        <v>129</v>
      </c>
    </row>
    <row r="319" s="14" customFormat="1">
      <c r="A319" s="14"/>
      <c r="B319" s="236"/>
      <c r="C319" s="237"/>
      <c r="D319" s="219" t="s">
        <v>152</v>
      </c>
      <c r="E319" s="238" t="s">
        <v>19</v>
      </c>
      <c r="F319" s="239" t="s">
        <v>376</v>
      </c>
      <c r="G319" s="237"/>
      <c r="H319" s="240">
        <v>198.65100000000001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6" t="s">
        <v>152</v>
      </c>
      <c r="AU319" s="246" t="s">
        <v>83</v>
      </c>
      <c r="AV319" s="14" t="s">
        <v>83</v>
      </c>
      <c r="AW319" s="14" t="s">
        <v>35</v>
      </c>
      <c r="AX319" s="14" t="s">
        <v>73</v>
      </c>
      <c r="AY319" s="246" t="s">
        <v>129</v>
      </c>
    </row>
    <row r="320" s="14" customFormat="1">
      <c r="A320" s="14"/>
      <c r="B320" s="236"/>
      <c r="C320" s="237"/>
      <c r="D320" s="219" t="s">
        <v>152</v>
      </c>
      <c r="E320" s="238" t="s">
        <v>19</v>
      </c>
      <c r="F320" s="239" t="s">
        <v>377</v>
      </c>
      <c r="G320" s="237"/>
      <c r="H320" s="240">
        <v>1597.104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152</v>
      </c>
      <c r="AU320" s="246" t="s">
        <v>83</v>
      </c>
      <c r="AV320" s="14" t="s">
        <v>83</v>
      </c>
      <c r="AW320" s="14" t="s">
        <v>35</v>
      </c>
      <c r="AX320" s="14" t="s">
        <v>73</v>
      </c>
      <c r="AY320" s="246" t="s">
        <v>129</v>
      </c>
    </row>
    <row r="321" s="14" customFormat="1">
      <c r="A321" s="14"/>
      <c r="B321" s="236"/>
      <c r="C321" s="237"/>
      <c r="D321" s="219" t="s">
        <v>152</v>
      </c>
      <c r="E321" s="238" t="s">
        <v>19</v>
      </c>
      <c r="F321" s="239" t="s">
        <v>378</v>
      </c>
      <c r="G321" s="237"/>
      <c r="H321" s="240">
        <v>10.210000000000001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152</v>
      </c>
      <c r="AU321" s="246" t="s">
        <v>83</v>
      </c>
      <c r="AV321" s="14" t="s">
        <v>83</v>
      </c>
      <c r="AW321" s="14" t="s">
        <v>35</v>
      </c>
      <c r="AX321" s="14" t="s">
        <v>73</v>
      </c>
      <c r="AY321" s="246" t="s">
        <v>129</v>
      </c>
    </row>
    <row r="322" s="14" customFormat="1">
      <c r="A322" s="14"/>
      <c r="B322" s="236"/>
      <c r="C322" s="237"/>
      <c r="D322" s="219" t="s">
        <v>152</v>
      </c>
      <c r="E322" s="238" t="s">
        <v>19</v>
      </c>
      <c r="F322" s="239" t="s">
        <v>379</v>
      </c>
      <c r="G322" s="237"/>
      <c r="H322" s="240">
        <v>41.340000000000003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152</v>
      </c>
      <c r="AU322" s="246" t="s">
        <v>83</v>
      </c>
      <c r="AV322" s="14" t="s">
        <v>83</v>
      </c>
      <c r="AW322" s="14" t="s">
        <v>35</v>
      </c>
      <c r="AX322" s="14" t="s">
        <v>73</v>
      </c>
      <c r="AY322" s="246" t="s">
        <v>129</v>
      </c>
    </row>
    <row r="323" s="14" customFormat="1">
      <c r="A323" s="14"/>
      <c r="B323" s="236"/>
      <c r="C323" s="237"/>
      <c r="D323" s="219" t="s">
        <v>152</v>
      </c>
      <c r="E323" s="238" t="s">
        <v>19</v>
      </c>
      <c r="F323" s="239" t="s">
        <v>380</v>
      </c>
      <c r="G323" s="237"/>
      <c r="H323" s="240">
        <v>0.875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152</v>
      </c>
      <c r="AU323" s="246" t="s">
        <v>83</v>
      </c>
      <c r="AV323" s="14" t="s">
        <v>83</v>
      </c>
      <c r="AW323" s="14" t="s">
        <v>35</v>
      </c>
      <c r="AX323" s="14" t="s">
        <v>73</v>
      </c>
      <c r="AY323" s="246" t="s">
        <v>129</v>
      </c>
    </row>
    <row r="324" s="14" customFormat="1">
      <c r="A324" s="14"/>
      <c r="B324" s="236"/>
      <c r="C324" s="237"/>
      <c r="D324" s="219" t="s">
        <v>152</v>
      </c>
      <c r="E324" s="238" t="s">
        <v>19</v>
      </c>
      <c r="F324" s="239" t="s">
        <v>381</v>
      </c>
      <c r="G324" s="237"/>
      <c r="H324" s="240">
        <v>119.438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152</v>
      </c>
      <c r="AU324" s="246" t="s">
        <v>83</v>
      </c>
      <c r="AV324" s="14" t="s">
        <v>83</v>
      </c>
      <c r="AW324" s="14" t="s">
        <v>35</v>
      </c>
      <c r="AX324" s="14" t="s">
        <v>73</v>
      </c>
      <c r="AY324" s="246" t="s">
        <v>129</v>
      </c>
    </row>
    <row r="325" s="15" customFormat="1">
      <c r="A325" s="15"/>
      <c r="B325" s="247"/>
      <c r="C325" s="248"/>
      <c r="D325" s="219" t="s">
        <v>152</v>
      </c>
      <c r="E325" s="249" t="s">
        <v>19</v>
      </c>
      <c r="F325" s="250" t="s">
        <v>160</v>
      </c>
      <c r="G325" s="248"/>
      <c r="H325" s="251">
        <v>3920.1390000000001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7" t="s">
        <v>152</v>
      </c>
      <c r="AU325" s="257" t="s">
        <v>83</v>
      </c>
      <c r="AV325" s="15" t="s">
        <v>136</v>
      </c>
      <c r="AW325" s="15" t="s">
        <v>35</v>
      </c>
      <c r="AX325" s="15" t="s">
        <v>81</v>
      </c>
      <c r="AY325" s="257" t="s">
        <v>129</v>
      </c>
    </row>
    <row r="326" s="2" customFormat="1" ht="37.8" customHeight="1">
      <c r="A326" s="40"/>
      <c r="B326" s="41"/>
      <c r="C326" s="206" t="s">
        <v>382</v>
      </c>
      <c r="D326" s="206" t="s">
        <v>131</v>
      </c>
      <c r="E326" s="207" t="s">
        <v>383</v>
      </c>
      <c r="F326" s="208" t="s">
        <v>384</v>
      </c>
      <c r="G326" s="209" t="s">
        <v>299</v>
      </c>
      <c r="H326" s="210">
        <v>18741.380000000001</v>
      </c>
      <c r="I326" s="211"/>
      <c r="J326" s="212">
        <f>ROUND(I326*H326,2)</f>
        <v>0</v>
      </c>
      <c r="K326" s="208" t="s">
        <v>135</v>
      </c>
      <c r="L326" s="46"/>
      <c r="M326" s="213" t="s">
        <v>19</v>
      </c>
      <c r="N326" s="214" t="s">
        <v>44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136</v>
      </c>
      <c r="AT326" s="217" t="s">
        <v>131</v>
      </c>
      <c r="AU326" s="217" t="s">
        <v>83</v>
      </c>
      <c r="AY326" s="19" t="s">
        <v>129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81</v>
      </c>
      <c r="BK326" s="218">
        <f>ROUND(I326*H326,2)</f>
        <v>0</v>
      </c>
      <c r="BL326" s="19" t="s">
        <v>136</v>
      </c>
      <c r="BM326" s="217" t="s">
        <v>385</v>
      </c>
    </row>
    <row r="327" s="2" customFormat="1">
      <c r="A327" s="40"/>
      <c r="B327" s="41"/>
      <c r="C327" s="42"/>
      <c r="D327" s="219" t="s">
        <v>138</v>
      </c>
      <c r="E327" s="42"/>
      <c r="F327" s="220" t="s">
        <v>386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138</v>
      </c>
      <c r="AU327" s="19" t="s">
        <v>83</v>
      </c>
    </row>
    <row r="328" s="2" customFormat="1">
      <c r="A328" s="40"/>
      <c r="B328" s="41"/>
      <c r="C328" s="42"/>
      <c r="D328" s="224" t="s">
        <v>139</v>
      </c>
      <c r="E328" s="42"/>
      <c r="F328" s="225" t="s">
        <v>387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139</v>
      </c>
      <c r="AU328" s="19" t="s">
        <v>83</v>
      </c>
    </row>
    <row r="329" s="14" customFormat="1">
      <c r="A329" s="14"/>
      <c r="B329" s="236"/>
      <c r="C329" s="237"/>
      <c r="D329" s="219" t="s">
        <v>152</v>
      </c>
      <c r="E329" s="238" t="s">
        <v>19</v>
      </c>
      <c r="F329" s="239" t="s">
        <v>388</v>
      </c>
      <c r="G329" s="237"/>
      <c r="H329" s="240">
        <v>18741.380000000001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152</v>
      </c>
      <c r="AU329" s="246" t="s">
        <v>83</v>
      </c>
      <c r="AV329" s="14" t="s">
        <v>83</v>
      </c>
      <c r="AW329" s="14" t="s">
        <v>35</v>
      </c>
      <c r="AX329" s="14" t="s">
        <v>81</v>
      </c>
      <c r="AY329" s="246" t="s">
        <v>129</v>
      </c>
    </row>
    <row r="330" s="2" customFormat="1" ht="24.15" customHeight="1">
      <c r="A330" s="40"/>
      <c r="B330" s="41"/>
      <c r="C330" s="206" t="s">
        <v>389</v>
      </c>
      <c r="D330" s="206" t="s">
        <v>131</v>
      </c>
      <c r="E330" s="207" t="s">
        <v>390</v>
      </c>
      <c r="F330" s="208" t="s">
        <v>391</v>
      </c>
      <c r="G330" s="209" t="s">
        <v>299</v>
      </c>
      <c r="H330" s="210">
        <v>1008.52</v>
      </c>
      <c r="I330" s="211"/>
      <c r="J330" s="212">
        <f>ROUND(I330*H330,2)</f>
        <v>0</v>
      </c>
      <c r="K330" s="208" t="s">
        <v>135</v>
      </c>
      <c r="L330" s="46"/>
      <c r="M330" s="213" t="s">
        <v>19</v>
      </c>
      <c r="N330" s="214" t="s">
        <v>44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136</v>
      </c>
      <c r="AT330" s="217" t="s">
        <v>131</v>
      </c>
      <c r="AU330" s="217" t="s">
        <v>83</v>
      </c>
      <c r="AY330" s="19" t="s">
        <v>129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ROUND(I330*H330,2)</f>
        <v>0</v>
      </c>
      <c r="BL330" s="19" t="s">
        <v>136</v>
      </c>
      <c r="BM330" s="217" t="s">
        <v>392</v>
      </c>
    </row>
    <row r="331" s="2" customFormat="1">
      <c r="A331" s="40"/>
      <c r="B331" s="41"/>
      <c r="C331" s="42"/>
      <c r="D331" s="219" t="s">
        <v>138</v>
      </c>
      <c r="E331" s="42"/>
      <c r="F331" s="220" t="s">
        <v>391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138</v>
      </c>
      <c r="AU331" s="19" t="s">
        <v>83</v>
      </c>
    </row>
    <row r="332" s="2" customFormat="1">
      <c r="A332" s="40"/>
      <c r="B332" s="41"/>
      <c r="C332" s="42"/>
      <c r="D332" s="224" t="s">
        <v>139</v>
      </c>
      <c r="E332" s="42"/>
      <c r="F332" s="225" t="s">
        <v>393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139</v>
      </c>
      <c r="AU332" s="19" t="s">
        <v>83</v>
      </c>
    </row>
    <row r="333" s="14" customFormat="1">
      <c r="A333" s="14"/>
      <c r="B333" s="236"/>
      <c r="C333" s="237"/>
      <c r="D333" s="219" t="s">
        <v>152</v>
      </c>
      <c r="E333" s="238" t="s">
        <v>19</v>
      </c>
      <c r="F333" s="239" t="s">
        <v>394</v>
      </c>
      <c r="G333" s="237"/>
      <c r="H333" s="240">
        <v>1008.52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152</v>
      </c>
      <c r="AU333" s="246" t="s">
        <v>83</v>
      </c>
      <c r="AV333" s="14" t="s">
        <v>83</v>
      </c>
      <c r="AW333" s="14" t="s">
        <v>35</v>
      </c>
      <c r="AX333" s="14" t="s">
        <v>81</v>
      </c>
      <c r="AY333" s="246" t="s">
        <v>129</v>
      </c>
    </row>
    <row r="334" s="2" customFormat="1" ht="24.15" customHeight="1">
      <c r="A334" s="40"/>
      <c r="B334" s="41"/>
      <c r="C334" s="206" t="s">
        <v>395</v>
      </c>
      <c r="D334" s="206" t="s">
        <v>131</v>
      </c>
      <c r="E334" s="207" t="s">
        <v>396</v>
      </c>
      <c r="F334" s="208" t="s">
        <v>397</v>
      </c>
      <c r="G334" s="209" t="s">
        <v>398</v>
      </c>
      <c r="H334" s="210">
        <v>7446.3500000000004</v>
      </c>
      <c r="I334" s="211"/>
      <c r="J334" s="212">
        <f>ROUND(I334*H334,2)</f>
        <v>0</v>
      </c>
      <c r="K334" s="208" t="s">
        <v>135</v>
      </c>
      <c r="L334" s="46"/>
      <c r="M334" s="213" t="s">
        <v>19</v>
      </c>
      <c r="N334" s="214" t="s">
        <v>44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136</v>
      </c>
      <c r="AT334" s="217" t="s">
        <v>131</v>
      </c>
      <c r="AU334" s="217" t="s">
        <v>83</v>
      </c>
      <c r="AY334" s="19" t="s">
        <v>129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81</v>
      </c>
      <c r="BK334" s="218">
        <f>ROUND(I334*H334,2)</f>
        <v>0</v>
      </c>
      <c r="BL334" s="19" t="s">
        <v>136</v>
      </c>
      <c r="BM334" s="217" t="s">
        <v>399</v>
      </c>
    </row>
    <row r="335" s="2" customFormat="1">
      <c r="A335" s="40"/>
      <c r="B335" s="41"/>
      <c r="C335" s="42"/>
      <c r="D335" s="219" t="s">
        <v>138</v>
      </c>
      <c r="E335" s="42"/>
      <c r="F335" s="220" t="s">
        <v>397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138</v>
      </c>
      <c r="AU335" s="19" t="s">
        <v>83</v>
      </c>
    </row>
    <row r="336" s="2" customFormat="1">
      <c r="A336" s="40"/>
      <c r="B336" s="41"/>
      <c r="C336" s="42"/>
      <c r="D336" s="224" t="s">
        <v>139</v>
      </c>
      <c r="E336" s="42"/>
      <c r="F336" s="225" t="s">
        <v>400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139</v>
      </c>
      <c r="AU336" s="19" t="s">
        <v>83</v>
      </c>
    </row>
    <row r="337" s="14" customFormat="1">
      <c r="A337" s="14"/>
      <c r="B337" s="236"/>
      <c r="C337" s="237"/>
      <c r="D337" s="219" t="s">
        <v>152</v>
      </c>
      <c r="E337" s="238" t="s">
        <v>19</v>
      </c>
      <c r="F337" s="239" t="s">
        <v>401</v>
      </c>
      <c r="G337" s="237"/>
      <c r="H337" s="240">
        <v>3709.79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152</v>
      </c>
      <c r="AU337" s="246" t="s">
        <v>83</v>
      </c>
      <c r="AV337" s="14" t="s">
        <v>83</v>
      </c>
      <c r="AW337" s="14" t="s">
        <v>35</v>
      </c>
      <c r="AX337" s="14" t="s">
        <v>73</v>
      </c>
      <c r="AY337" s="246" t="s">
        <v>129</v>
      </c>
    </row>
    <row r="338" s="14" customFormat="1">
      <c r="A338" s="14"/>
      <c r="B338" s="236"/>
      <c r="C338" s="237"/>
      <c r="D338" s="219" t="s">
        <v>152</v>
      </c>
      <c r="E338" s="238" t="s">
        <v>19</v>
      </c>
      <c r="F338" s="239" t="s">
        <v>402</v>
      </c>
      <c r="G338" s="237"/>
      <c r="H338" s="240">
        <v>377.43599999999998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152</v>
      </c>
      <c r="AU338" s="246" t="s">
        <v>83</v>
      </c>
      <c r="AV338" s="14" t="s">
        <v>83</v>
      </c>
      <c r="AW338" s="14" t="s">
        <v>35</v>
      </c>
      <c r="AX338" s="14" t="s">
        <v>73</v>
      </c>
      <c r="AY338" s="246" t="s">
        <v>129</v>
      </c>
    </row>
    <row r="339" s="14" customFormat="1">
      <c r="A339" s="14"/>
      <c r="B339" s="236"/>
      <c r="C339" s="237"/>
      <c r="D339" s="219" t="s">
        <v>152</v>
      </c>
      <c r="E339" s="238" t="s">
        <v>19</v>
      </c>
      <c r="F339" s="239" t="s">
        <v>403</v>
      </c>
      <c r="G339" s="237"/>
      <c r="H339" s="240">
        <v>3034.498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152</v>
      </c>
      <c r="AU339" s="246" t="s">
        <v>83</v>
      </c>
      <c r="AV339" s="14" t="s">
        <v>83</v>
      </c>
      <c r="AW339" s="14" t="s">
        <v>35</v>
      </c>
      <c r="AX339" s="14" t="s">
        <v>73</v>
      </c>
      <c r="AY339" s="246" t="s">
        <v>129</v>
      </c>
    </row>
    <row r="340" s="14" customFormat="1">
      <c r="A340" s="14"/>
      <c r="B340" s="236"/>
      <c r="C340" s="237"/>
      <c r="D340" s="219" t="s">
        <v>152</v>
      </c>
      <c r="E340" s="238" t="s">
        <v>19</v>
      </c>
      <c r="F340" s="239" t="s">
        <v>404</v>
      </c>
      <c r="G340" s="237"/>
      <c r="H340" s="240">
        <v>17.5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152</v>
      </c>
      <c r="AU340" s="246" t="s">
        <v>83</v>
      </c>
      <c r="AV340" s="14" t="s">
        <v>83</v>
      </c>
      <c r="AW340" s="14" t="s">
        <v>35</v>
      </c>
      <c r="AX340" s="14" t="s">
        <v>73</v>
      </c>
      <c r="AY340" s="246" t="s">
        <v>129</v>
      </c>
    </row>
    <row r="341" s="14" customFormat="1">
      <c r="A341" s="14"/>
      <c r="B341" s="236"/>
      <c r="C341" s="237"/>
      <c r="D341" s="219" t="s">
        <v>152</v>
      </c>
      <c r="E341" s="238" t="s">
        <v>19</v>
      </c>
      <c r="F341" s="239" t="s">
        <v>405</v>
      </c>
      <c r="G341" s="237"/>
      <c r="H341" s="240">
        <v>78.546000000000006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152</v>
      </c>
      <c r="AU341" s="246" t="s">
        <v>83</v>
      </c>
      <c r="AV341" s="14" t="s">
        <v>83</v>
      </c>
      <c r="AW341" s="14" t="s">
        <v>35</v>
      </c>
      <c r="AX341" s="14" t="s">
        <v>73</v>
      </c>
      <c r="AY341" s="246" t="s">
        <v>129</v>
      </c>
    </row>
    <row r="342" s="14" customFormat="1">
      <c r="A342" s="14"/>
      <c r="B342" s="236"/>
      <c r="C342" s="237"/>
      <c r="D342" s="219" t="s">
        <v>152</v>
      </c>
      <c r="E342" s="238" t="s">
        <v>19</v>
      </c>
      <c r="F342" s="239" t="s">
        <v>406</v>
      </c>
      <c r="G342" s="237"/>
      <c r="H342" s="240">
        <v>1.663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152</v>
      </c>
      <c r="AU342" s="246" t="s">
        <v>83</v>
      </c>
      <c r="AV342" s="14" t="s">
        <v>83</v>
      </c>
      <c r="AW342" s="14" t="s">
        <v>35</v>
      </c>
      <c r="AX342" s="14" t="s">
        <v>73</v>
      </c>
      <c r="AY342" s="246" t="s">
        <v>129</v>
      </c>
    </row>
    <row r="343" s="14" customFormat="1">
      <c r="A343" s="14"/>
      <c r="B343" s="236"/>
      <c r="C343" s="237"/>
      <c r="D343" s="219" t="s">
        <v>152</v>
      </c>
      <c r="E343" s="238" t="s">
        <v>19</v>
      </c>
      <c r="F343" s="239" t="s">
        <v>407</v>
      </c>
      <c r="G343" s="237"/>
      <c r="H343" s="240">
        <v>226.917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152</v>
      </c>
      <c r="AU343" s="246" t="s">
        <v>83</v>
      </c>
      <c r="AV343" s="14" t="s">
        <v>83</v>
      </c>
      <c r="AW343" s="14" t="s">
        <v>35</v>
      </c>
      <c r="AX343" s="14" t="s">
        <v>73</v>
      </c>
      <c r="AY343" s="246" t="s">
        <v>129</v>
      </c>
    </row>
    <row r="344" s="15" customFormat="1">
      <c r="A344" s="15"/>
      <c r="B344" s="247"/>
      <c r="C344" s="248"/>
      <c r="D344" s="219" t="s">
        <v>152</v>
      </c>
      <c r="E344" s="249" t="s">
        <v>19</v>
      </c>
      <c r="F344" s="250" t="s">
        <v>160</v>
      </c>
      <c r="G344" s="248"/>
      <c r="H344" s="251">
        <v>7446.3500000000004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57" t="s">
        <v>152</v>
      </c>
      <c r="AU344" s="257" t="s">
        <v>83</v>
      </c>
      <c r="AV344" s="15" t="s">
        <v>136</v>
      </c>
      <c r="AW344" s="15" t="s">
        <v>35</v>
      </c>
      <c r="AX344" s="15" t="s">
        <v>81</v>
      </c>
      <c r="AY344" s="257" t="s">
        <v>129</v>
      </c>
    </row>
    <row r="345" s="2" customFormat="1" ht="37.8" customHeight="1">
      <c r="A345" s="40"/>
      <c r="B345" s="41"/>
      <c r="C345" s="206" t="s">
        <v>408</v>
      </c>
      <c r="D345" s="206" t="s">
        <v>131</v>
      </c>
      <c r="E345" s="207" t="s">
        <v>409</v>
      </c>
      <c r="F345" s="208" t="s">
        <v>410</v>
      </c>
      <c r="G345" s="209" t="s">
        <v>299</v>
      </c>
      <c r="H345" s="210">
        <v>66.605999999999995</v>
      </c>
      <c r="I345" s="211"/>
      <c r="J345" s="212">
        <f>ROUND(I345*H345,2)</f>
        <v>0</v>
      </c>
      <c r="K345" s="208" t="s">
        <v>135</v>
      </c>
      <c r="L345" s="46"/>
      <c r="M345" s="213" t="s">
        <v>19</v>
      </c>
      <c r="N345" s="214" t="s">
        <v>44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136</v>
      </c>
      <c r="AT345" s="217" t="s">
        <v>131</v>
      </c>
      <c r="AU345" s="217" t="s">
        <v>83</v>
      </c>
      <c r="AY345" s="19" t="s">
        <v>129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81</v>
      </c>
      <c r="BK345" s="218">
        <f>ROUND(I345*H345,2)</f>
        <v>0</v>
      </c>
      <c r="BL345" s="19" t="s">
        <v>136</v>
      </c>
      <c r="BM345" s="217" t="s">
        <v>411</v>
      </c>
    </row>
    <row r="346" s="2" customFormat="1">
      <c r="A346" s="40"/>
      <c r="B346" s="41"/>
      <c r="C346" s="42"/>
      <c r="D346" s="219" t="s">
        <v>138</v>
      </c>
      <c r="E346" s="42"/>
      <c r="F346" s="220" t="s">
        <v>410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138</v>
      </c>
      <c r="AU346" s="19" t="s">
        <v>83</v>
      </c>
    </row>
    <row r="347" s="2" customFormat="1">
      <c r="A347" s="40"/>
      <c r="B347" s="41"/>
      <c r="C347" s="42"/>
      <c r="D347" s="224" t="s">
        <v>139</v>
      </c>
      <c r="E347" s="42"/>
      <c r="F347" s="225" t="s">
        <v>412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139</v>
      </c>
      <c r="AU347" s="19" t="s">
        <v>83</v>
      </c>
    </row>
    <row r="348" s="14" customFormat="1">
      <c r="A348" s="14"/>
      <c r="B348" s="236"/>
      <c r="C348" s="237"/>
      <c r="D348" s="219" t="s">
        <v>152</v>
      </c>
      <c r="E348" s="238" t="s">
        <v>19</v>
      </c>
      <c r="F348" s="239" t="s">
        <v>413</v>
      </c>
      <c r="G348" s="237"/>
      <c r="H348" s="240">
        <v>30.658000000000001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152</v>
      </c>
      <c r="AU348" s="246" t="s">
        <v>83</v>
      </c>
      <c r="AV348" s="14" t="s">
        <v>83</v>
      </c>
      <c r="AW348" s="14" t="s">
        <v>35</v>
      </c>
      <c r="AX348" s="14" t="s">
        <v>73</v>
      </c>
      <c r="AY348" s="246" t="s">
        <v>129</v>
      </c>
    </row>
    <row r="349" s="14" customFormat="1">
      <c r="A349" s="14"/>
      <c r="B349" s="236"/>
      <c r="C349" s="237"/>
      <c r="D349" s="219" t="s">
        <v>152</v>
      </c>
      <c r="E349" s="238" t="s">
        <v>19</v>
      </c>
      <c r="F349" s="239" t="s">
        <v>414</v>
      </c>
      <c r="G349" s="237"/>
      <c r="H349" s="240">
        <v>4.6680000000000001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152</v>
      </c>
      <c r="AU349" s="246" t="s">
        <v>83</v>
      </c>
      <c r="AV349" s="14" t="s">
        <v>83</v>
      </c>
      <c r="AW349" s="14" t="s">
        <v>35</v>
      </c>
      <c r="AX349" s="14" t="s">
        <v>73</v>
      </c>
      <c r="AY349" s="246" t="s">
        <v>129</v>
      </c>
    </row>
    <row r="350" s="14" customFormat="1">
      <c r="A350" s="14"/>
      <c r="B350" s="236"/>
      <c r="C350" s="237"/>
      <c r="D350" s="219" t="s">
        <v>152</v>
      </c>
      <c r="E350" s="238" t="s">
        <v>19</v>
      </c>
      <c r="F350" s="239" t="s">
        <v>415</v>
      </c>
      <c r="G350" s="237"/>
      <c r="H350" s="240">
        <v>31.280000000000001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152</v>
      </c>
      <c r="AU350" s="246" t="s">
        <v>83</v>
      </c>
      <c r="AV350" s="14" t="s">
        <v>83</v>
      </c>
      <c r="AW350" s="14" t="s">
        <v>35</v>
      </c>
      <c r="AX350" s="14" t="s">
        <v>73</v>
      </c>
      <c r="AY350" s="246" t="s">
        <v>129</v>
      </c>
    </row>
    <row r="351" s="15" customFormat="1">
      <c r="A351" s="15"/>
      <c r="B351" s="247"/>
      <c r="C351" s="248"/>
      <c r="D351" s="219" t="s">
        <v>152</v>
      </c>
      <c r="E351" s="249" t="s">
        <v>19</v>
      </c>
      <c r="F351" s="250" t="s">
        <v>160</v>
      </c>
      <c r="G351" s="248"/>
      <c r="H351" s="251">
        <v>66.605999999999995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152</v>
      </c>
      <c r="AU351" s="257" t="s">
        <v>83</v>
      </c>
      <c r="AV351" s="15" t="s">
        <v>136</v>
      </c>
      <c r="AW351" s="15" t="s">
        <v>35</v>
      </c>
      <c r="AX351" s="15" t="s">
        <v>81</v>
      </c>
      <c r="AY351" s="257" t="s">
        <v>129</v>
      </c>
    </row>
    <row r="352" s="2" customFormat="1" ht="16.5" customHeight="1">
      <c r="A352" s="40"/>
      <c r="B352" s="41"/>
      <c r="C352" s="258" t="s">
        <v>416</v>
      </c>
      <c r="D352" s="258" t="s">
        <v>417</v>
      </c>
      <c r="E352" s="259" t="s">
        <v>418</v>
      </c>
      <c r="F352" s="260" t="s">
        <v>419</v>
      </c>
      <c r="G352" s="261" t="s">
        <v>398</v>
      </c>
      <c r="H352" s="262">
        <v>133.21199999999999</v>
      </c>
      <c r="I352" s="263"/>
      <c r="J352" s="264">
        <f>ROUND(I352*H352,2)</f>
        <v>0</v>
      </c>
      <c r="K352" s="260" t="s">
        <v>135</v>
      </c>
      <c r="L352" s="265"/>
      <c r="M352" s="266" t="s">
        <v>19</v>
      </c>
      <c r="N352" s="267" t="s">
        <v>44</v>
      </c>
      <c r="O352" s="86"/>
      <c r="P352" s="215">
        <f>O352*H352</f>
        <v>0</v>
      </c>
      <c r="Q352" s="215">
        <v>1</v>
      </c>
      <c r="R352" s="215">
        <f>Q352*H352</f>
        <v>133.21199999999999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195</v>
      </c>
      <c r="AT352" s="217" t="s">
        <v>417</v>
      </c>
      <c r="AU352" s="217" t="s">
        <v>83</v>
      </c>
      <c r="AY352" s="19" t="s">
        <v>129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81</v>
      </c>
      <c r="BK352" s="218">
        <f>ROUND(I352*H352,2)</f>
        <v>0</v>
      </c>
      <c r="BL352" s="19" t="s">
        <v>136</v>
      </c>
      <c r="BM352" s="217" t="s">
        <v>420</v>
      </c>
    </row>
    <row r="353" s="2" customFormat="1">
      <c r="A353" s="40"/>
      <c r="B353" s="41"/>
      <c r="C353" s="42"/>
      <c r="D353" s="219" t="s">
        <v>138</v>
      </c>
      <c r="E353" s="42"/>
      <c r="F353" s="220" t="s">
        <v>419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138</v>
      </c>
      <c r="AU353" s="19" t="s">
        <v>83</v>
      </c>
    </row>
    <row r="354" s="14" customFormat="1">
      <c r="A354" s="14"/>
      <c r="B354" s="236"/>
      <c r="C354" s="237"/>
      <c r="D354" s="219" t="s">
        <v>152</v>
      </c>
      <c r="E354" s="238" t="s">
        <v>19</v>
      </c>
      <c r="F354" s="239" t="s">
        <v>421</v>
      </c>
      <c r="G354" s="237"/>
      <c r="H354" s="240">
        <v>133.21199999999999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152</v>
      </c>
      <c r="AU354" s="246" t="s">
        <v>83</v>
      </c>
      <c r="AV354" s="14" t="s">
        <v>83</v>
      </c>
      <c r="AW354" s="14" t="s">
        <v>35</v>
      </c>
      <c r="AX354" s="14" t="s">
        <v>81</v>
      </c>
      <c r="AY354" s="246" t="s">
        <v>129</v>
      </c>
    </row>
    <row r="355" s="2" customFormat="1" ht="24.15" customHeight="1">
      <c r="A355" s="40"/>
      <c r="B355" s="41"/>
      <c r="C355" s="206" t="s">
        <v>422</v>
      </c>
      <c r="D355" s="206" t="s">
        <v>131</v>
      </c>
      <c r="E355" s="207" t="s">
        <v>423</v>
      </c>
      <c r="F355" s="208" t="s">
        <v>424</v>
      </c>
      <c r="G355" s="209" t="s">
        <v>134</v>
      </c>
      <c r="H355" s="210">
        <v>962.67999999999995</v>
      </c>
      <c r="I355" s="211"/>
      <c r="J355" s="212">
        <f>ROUND(I355*H355,2)</f>
        <v>0</v>
      </c>
      <c r="K355" s="208" t="s">
        <v>135</v>
      </c>
      <c r="L355" s="46"/>
      <c r="M355" s="213" t="s">
        <v>19</v>
      </c>
      <c r="N355" s="214" t="s">
        <v>44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136</v>
      </c>
      <c r="AT355" s="217" t="s">
        <v>131</v>
      </c>
      <c r="AU355" s="217" t="s">
        <v>83</v>
      </c>
      <c r="AY355" s="19" t="s">
        <v>129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81</v>
      </c>
      <c r="BK355" s="218">
        <f>ROUND(I355*H355,2)</f>
        <v>0</v>
      </c>
      <c r="BL355" s="19" t="s">
        <v>136</v>
      </c>
      <c r="BM355" s="217" t="s">
        <v>425</v>
      </c>
    </row>
    <row r="356" s="2" customFormat="1">
      <c r="A356" s="40"/>
      <c r="B356" s="41"/>
      <c r="C356" s="42"/>
      <c r="D356" s="219" t="s">
        <v>138</v>
      </c>
      <c r="E356" s="42"/>
      <c r="F356" s="220" t="s">
        <v>424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138</v>
      </c>
      <c r="AU356" s="19" t="s">
        <v>83</v>
      </c>
    </row>
    <row r="357" s="2" customFormat="1">
      <c r="A357" s="40"/>
      <c r="B357" s="41"/>
      <c r="C357" s="42"/>
      <c r="D357" s="224" t="s">
        <v>139</v>
      </c>
      <c r="E357" s="42"/>
      <c r="F357" s="225" t="s">
        <v>426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139</v>
      </c>
      <c r="AU357" s="19" t="s">
        <v>83</v>
      </c>
    </row>
    <row r="358" s="2" customFormat="1" ht="16.5" customHeight="1">
      <c r="A358" s="40"/>
      <c r="B358" s="41"/>
      <c r="C358" s="258" t="s">
        <v>427</v>
      </c>
      <c r="D358" s="258" t="s">
        <v>417</v>
      </c>
      <c r="E358" s="259" t="s">
        <v>428</v>
      </c>
      <c r="F358" s="260" t="s">
        <v>429</v>
      </c>
      <c r="G358" s="261" t="s">
        <v>398</v>
      </c>
      <c r="H358" s="262">
        <v>112.59399999999999</v>
      </c>
      <c r="I358" s="263"/>
      <c r="J358" s="264">
        <f>ROUND(I358*H358,2)</f>
        <v>0</v>
      </c>
      <c r="K358" s="260" t="s">
        <v>135</v>
      </c>
      <c r="L358" s="265"/>
      <c r="M358" s="266" t="s">
        <v>19</v>
      </c>
      <c r="N358" s="267" t="s">
        <v>44</v>
      </c>
      <c r="O358" s="86"/>
      <c r="P358" s="215">
        <f>O358*H358</f>
        <v>0</v>
      </c>
      <c r="Q358" s="215">
        <v>1</v>
      </c>
      <c r="R358" s="215">
        <f>Q358*H358</f>
        <v>112.59399999999999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195</v>
      </c>
      <c r="AT358" s="217" t="s">
        <v>417</v>
      </c>
      <c r="AU358" s="217" t="s">
        <v>83</v>
      </c>
      <c r="AY358" s="19" t="s">
        <v>129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81</v>
      </c>
      <c r="BK358" s="218">
        <f>ROUND(I358*H358,2)</f>
        <v>0</v>
      </c>
      <c r="BL358" s="19" t="s">
        <v>136</v>
      </c>
      <c r="BM358" s="217" t="s">
        <v>430</v>
      </c>
    </row>
    <row r="359" s="2" customFormat="1">
      <c r="A359" s="40"/>
      <c r="B359" s="41"/>
      <c r="C359" s="42"/>
      <c r="D359" s="219" t="s">
        <v>138</v>
      </c>
      <c r="E359" s="42"/>
      <c r="F359" s="220" t="s">
        <v>429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138</v>
      </c>
      <c r="AU359" s="19" t="s">
        <v>83</v>
      </c>
    </row>
    <row r="360" s="14" customFormat="1">
      <c r="A360" s="14"/>
      <c r="B360" s="236"/>
      <c r="C360" s="237"/>
      <c r="D360" s="219" t="s">
        <v>152</v>
      </c>
      <c r="E360" s="238" t="s">
        <v>19</v>
      </c>
      <c r="F360" s="239" t="s">
        <v>431</v>
      </c>
      <c r="G360" s="237"/>
      <c r="H360" s="240">
        <v>112.59399999999999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152</v>
      </c>
      <c r="AU360" s="246" t="s">
        <v>83</v>
      </c>
      <c r="AV360" s="14" t="s">
        <v>83</v>
      </c>
      <c r="AW360" s="14" t="s">
        <v>35</v>
      </c>
      <c r="AX360" s="14" t="s">
        <v>81</v>
      </c>
      <c r="AY360" s="246" t="s">
        <v>129</v>
      </c>
    </row>
    <row r="361" s="2" customFormat="1" ht="24.15" customHeight="1">
      <c r="A361" s="40"/>
      <c r="B361" s="41"/>
      <c r="C361" s="206" t="s">
        <v>432</v>
      </c>
      <c r="D361" s="206" t="s">
        <v>131</v>
      </c>
      <c r="E361" s="207" t="s">
        <v>433</v>
      </c>
      <c r="F361" s="208" t="s">
        <v>434</v>
      </c>
      <c r="G361" s="209" t="s">
        <v>299</v>
      </c>
      <c r="H361" s="210">
        <v>12355.200000000001</v>
      </c>
      <c r="I361" s="211"/>
      <c r="J361" s="212">
        <f>ROUND(I361*H361,2)</f>
        <v>0</v>
      </c>
      <c r="K361" s="208" t="s">
        <v>135</v>
      </c>
      <c r="L361" s="46"/>
      <c r="M361" s="213" t="s">
        <v>19</v>
      </c>
      <c r="N361" s="214" t="s">
        <v>44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136</v>
      </c>
      <c r="AT361" s="217" t="s">
        <v>131</v>
      </c>
      <c r="AU361" s="217" t="s">
        <v>83</v>
      </c>
      <c r="AY361" s="19" t="s">
        <v>129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81</v>
      </c>
      <c r="BK361" s="218">
        <f>ROUND(I361*H361,2)</f>
        <v>0</v>
      </c>
      <c r="BL361" s="19" t="s">
        <v>136</v>
      </c>
      <c r="BM361" s="217" t="s">
        <v>435</v>
      </c>
    </row>
    <row r="362" s="2" customFormat="1">
      <c r="A362" s="40"/>
      <c r="B362" s="41"/>
      <c r="C362" s="42"/>
      <c r="D362" s="219" t="s">
        <v>138</v>
      </c>
      <c r="E362" s="42"/>
      <c r="F362" s="220" t="s">
        <v>434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138</v>
      </c>
      <c r="AU362" s="19" t="s">
        <v>83</v>
      </c>
    </row>
    <row r="363" s="2" customFormat="1">
      <c r="A363" s="40"/>
      <c r="B363" s="41"/>
      <c r="C363" s="42"/>
      <c r="D363" s="224" t="s">
        <v>139</v>
      </c>
      <c r="E363" s="42"/>
      <c r="F363" s="225" t="s">
        <v>436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139</v>
      </c>
      <c r="AU363" s="19" t="s">
        <v>83</v>
      </c>
    </row>
    <row r="364" s="14" customFormat="1">
      <c r="A364" s="14"/>
      <c r="B364" s="236"/>
      <c r="C364" s="237"/>
      <c r="D364" s="219" t="s">
        <v>152</v>
      </c>
      <c r="E364" s="238" t="s">
        <v>19</v>
      </c>
      <c r="F364" s="239" t="s">
        <v>437</v>
      </c>
      <c r="G364" s="237"/>
      <c r="H364" s="240">
        <v>10646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152</v>
      </c>
      <c r="AU364" s="246" t="s">
        <v>83</v>
      </c>
      <c r="AV364" s="14" t="s">
        <v>83</v>
      </c>
      <c r="AW364" s="14" t="s">
        <v>35</v>
      </c>
      <c r="AX364" s="14" t="s">
        <v>73</v>
      </c>
      <c r="AY364" s="246" t="s">
        <v>129</v>
      </c>
    </row>
    <row r="365" s="14" customFormat="1">
      <c r="A365" s="14"/>
      <c r="B365" s="236"/>
      <c r="C365" s="237"/>
      <c r="D365" s="219" t="s">
        <v>152</v>
      </c>
      <c r="E365" s="238" t="s">
        <v>19</v>
      </c>
      <c r="F365" s="239" t="s">
        <v>438</v>
      </c>
      <c r="G365" s="237"/>
      <c r="H365" s="240">
        <v>1596.9000000000001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152</v>
      </c>
      <c r="AU365" s="246" t="s">
        <v>83</v>
      </c>
      <c r="AV365" s="14" t="s">
        <v>83</v>
      </c>
      <c r="AW365" s="14" t="s">
        <v>35</v>
      </c>
      <c r="AX365" s="14" t="s">
        <v>73</v>
      </c>
      <c r="AY365" s="246" t="s">
        <v>129</v>
      </c>
    </row>
    <row r="366" s="14" customFormat="1">
      <c r="A366" s="14"/>
      <c r="B366" s="236"/>
      <c r="C366" s="237"/>
      <c r="D366" s="219" t="s">
        <v>152</v>
      </c>
      <c r="E366" s="238" t="s">
        <v>19</v>
      </c>
      <c r="F366" s="239" t="s">
        <v>439</v>
      </c>
      <c r="G366" s="237"/>
      <c r="H366" s="240">
        <v>89.099999999999994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6" t="s">
        <v>152</v>
      </c>
      <c r="AU366" s="246" t="s">
        <v>83</v>
      </c>
      <c r="AV366" s="14" t="s">
        <v>83</v>
      </c>
      <c r="AW366" s="14" t="s">
        <v>35</v>
      </c>
      <c r="AX366" s="14" t="s">
        <v>73</v>
      </c>
      <c r="AY366" s="246" t="s">
        <v>129</v>
      </c>
    </row>
    <row r="367" s="14" customFormat="1">
      <c r="A367" s="14"/>
      <c r="B367" s="236"/>
      <c r="C367" s="237"/>
      <c r="D367" s="219" t="s">
        <v>152</v>
      </c>
      <c r="E367" s="238" t="s">
        <v>19</v>
      </c>
      <c r="F367" s="239" t="s">
        <v>440</v>
      </c>
      <c r="G367" s="237"/>
      <c r="H367" s="240">
        <v>7.3700000000000001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152</v>
      </c>
      <c r="AU367" s="246" t="s">
        <v>83</v>
      </c>
      <c r="AV367" s="14" t="s">
        <v>83</v>
      </c>
      <c r="AW367" s="14" t="s">
        <v>35</v>
      </c>
      <c r="AX367" s="14" t="s">
        <v>73</v>
      </c>
      <c r="AY367" s="246" t="s">
        <v>129</v>
      </c>
    </row>
    <row r="368" s="14" customFormat="1">
      <c r="A368" s="14"/>
      <c r="B368" s="236"/>
      <c r="C368" s="237"/>
      <c r="D368" s="219" t="s">
        <v>152</v>
      </c>
      <c r="E368" s="238" t="s">
        <v>19</v>
      </c>
      <c r="F368" s="239" t="s">
        <v>441</v>
      </c>
      <c r="G368" s="237"/>
      <c r="H368" s="240">
        <v>15.83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152</v>
      </c>
      <c r="AU368" s="246" t="s">
        <v>83</v>
      </c>
      <c r="AV368" s="14" t="s">
        <v>83</v>
      </c>
      <c r="AW368" s="14" t="s">
        <v>35</v>
      </c>
      <c r="AX368" s="14" t="s">
        <v>73</v>
      </c>
      <c r="AY368" s="246" t="s">
        <v>129</v>
      </c>
    </row>
    <row r="369" s="15" customFormat="1">
      <c r="A369" s="15"/>
      <c r="B369" s="247"/>
      <c r="C369" s="248"/>
      <c r="D369" s="219" t="s">
        <v>152</v>
      </c>
      <c r="E369" s="249" t="s">
        <v>19</v>
      </c>
      <c r="F369" s="250" t="s">
        <v>160</v>
      </c>
      <c r="G369" s="248"/>
      <c r="H369" s="251">
        <v>12355.200000000001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7" t="s">
        <v>152</v>
      </c>
      <c r="AU369" s="257" t="s">
        <v>83</v>
      </c>
      <c r="AV369" s="15" t="s">
        <v>136</v>
      </c>
      <c r="AW369" s="15" t="s">
        <v>35</v>
      </c>
      <c r="AX369" s="15" t="s">
        <v>81</v>
      </c>
      <c r="AY369" s="257" t="s">
        <v>129</v>
      </c>
    </row>
    <row r="370" s="2" customFormat="1" ht="16.5" customHeight="1">
      <c r="A370" s="40"/>
      <c r="B370" s="41"/>
      <c r="C370" s="258" t="s">
        <v>442</v>
      </c>
      <c r="D370" s="258" t="s">
        <v>417</v>
      </c>
      <c r="E370" s="259" t="s">
        <v>443</v>
      </c>
      <c r="F370" s="260" t="s">
        <v>444</v>
      </c>
      <c r="G370" s="261" t="s">
        <v>398</v>
      </c>
      <c r="H370" s="262">
        <v>1596.9000000000001</v>
      </c>
      <c r="I370" s="263"/>
      <c r="J370" s="264">
        <f>ROUND(I370*H370,2)</f>
        <v>0</v>
      </c>
      <c r="K370" s="260" t="s">
        <v>135</v>
      </c>
      <c r="L370" s="265"/>
      <c r="M370" s="266" t="s">
        <v>19</v>
      </c>
      <c r="N370" s="267" t="s">
        <v>44</v>
      </c>
      <c r="O370" s="86"/>
      <c r="P370" s="215">
        <f>O370*H370</f>
        <v>0</v>
      </c>
      <c r="Q370" s="215">
        <v>1</v>
      </c>
      <c r="R370" s="215">
        <f>Q370*H370</f>
        <v>1596.9000000000001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195</v>
      </c>
      <c r="AT370" s="217" t="s">
        <v>417</v>
      </c>
      <c r="AU370" s="217" t="s">
        <v>83</v>
      </c>
      <c r="AY370" s="19" t="s">
        <v>129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81</v>
      </c>
      <c r="BK370" s="218">
        <f>ROUND(I370*H370,2)</f>
        <v>0</v>
      </c>
      <c r="BL370" s="19" t="s">
        <v>136</v>
      </c>
      <c r="BM370" s="217" t="s">
        <v>445</v>
      </c>
    </row>
    <row r="371" s="2" customFormat="1">
      <c r="A371" s="40"/>
      <c r="B371" s="41"/>
      <c r="C371" s="42"/>
      <c r="D371" s="219" t="s">
        <v>138</v>
      </c>
      <c r="E371" s="42"/>
      <c r="F371" s="220" t="s">
        <v>444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138</v>
      </c>
      <c r="AU371" s="19" t="s">
        <v>83</v>
      </c>
    </row>
    <row r="372" s="14" customFormat="1">
      <c r="A372" s="14"/>
      <c r="B372" s="236"/>
      <c r="C372" s="237"/>
      <c r="D372" s="219" t="s">
        <v>152</v>
      </c>
      <c r="E372" s="238" t="s">
        <v>19</v>
      </c>
      <c r="F372" s="239" t="s">
        <v>438</v>
      </c>
      <c r="G372" s="237"/>
      <c r="H372" s="240">
        <v>1596.9000000000001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152</v>
      </c>
      <c r="AU372" s="246" t="s">
        <v>83</v>
      </c>
      <c r="AV372" s="14" t="s">
        <v>83</v>
      </c>
      <c r="AW372" s="14" t="s">
        <v>35</v>
      </c>
      <c r="AX372" s="14" t="s">
        <v>81</v>
      </c>
      <c r="AY372" s="246" t="s">
        <v>129</v>
      </c>
    </row>
    <row r="373" s="2" customFormat="1" ht="16.5" customHeight="1">
      <c r="A373" s="40"/>
      <c r="B373" s="41"/>
      <c r="C373" s="206" t="s">
        <v>446</v>
      </c>
      <c r="D373" s="206" t="s">
        <v>131</v>
      </c>
      <c r="E373" s="207" t="s">
        <v>447</v>
      </c>
      <c r="F373" s="208" t="s">
        <v>448</v>
      </c>
      <c r="G373" s="209" t="s">
        <v>134</v>
      </c>
      <c r="H373" s="210">
        <v>7907.5699999999997</v>
      </c>
      <c r="I373" s="211"/>
      <c r="J373" s="212">
        <f>ROUND(I373*H373,2)</f>
        <v>0</v>
      </c>
      <c r="K373" s="208" t="s">
        <v>135</v>
      </c>
      <c r="L373" s="46"/>
      <c r="M373" s="213" t="s">
        <v>19</v>
      </c>
      <c r="N373" s="214" t="s">
        <v>44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136</v>
      </c>
      <c r="AT373" s="217" t="s">
        <v>131</v>
      </c>
      <c r="AU373" s="217" t="s">
        <v>83</v>
      </c>
      <c r="AY373" s="19" t="s">
        <v>129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81</v>
      </c>
      <c r="BK373" s="218">
        <f>ROUND(I373*H373,2)</f>
        <v>0</v>
      </c>
      <c r="BL373" s="19" t="s">
        <v>136</v>
      </c>
      <c r="BM373" s="217" t="s">
        <v>449</v>
      </c>
    </row>
    <row r="374" s="2" customFormat="1">
      <c r="A374" s="40"/>
      <c r="B374" s="41"/>
      <c r="C374" s="42"/>
      <c r="D374" s="219" t="s">
        <v>138</v>
      </c>
      <c r="E374" s="42"/>
      <c r="F374" s="220" t="s">
        <v>448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138</v>
      </c>
      <c r="AU374" s="19" t="s">
        <v>83</v>
      </c>
    </row>
    <row r="375" s="2" customFormat="1">
      <c r="A375" s="40"/>
      <c r="B375" s="41"/>
      <c r="C375" s="42"/>
      <c r="D375" s="224" t="s">
        <v>139</v>
      </c>
      <c r="E375" s="42"/>
      <c r="F375" s="225" t="s">
        <v>450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139</v>
      </c>
      <c r="AU375" s="19" t="s">
        <v>83</v>
      </c>
    </row>
    <row r="376" s="12" customFormat="1" ht="22.8" customHeight="1">
      <c r="A376" s="12"/>
      <c r="B376" s="190"/>
      <c r="C376" s="191"/>
      <c r="D376" s="192" t="s">
        <v>72</v>
      </c>
      <c r="E376" s="204" t="s">
        <v>83</v>
      </c>
      <c r="F376" s="204" t="s">
        <v>451</v>
      </c>
      <c r="G376" s="191"/>
      <c r="H376" s="191"/>
      <c r="I376" s="194"/>
      <c r="J376" s="205">
        <f>BK376</f>
        <v>0</v>
      </c>
      <c r="K376" s="191"/>
      <c r="L376" s="196"/>
      <c r="M376" s="197"/>
      <c r="N376" s="198"/>
      <c r="O376" s="198"/>
      <c r="P376" s="199">
        <f>SUM(P377:P379)</f>
        <v>0</v>
      </c>
      <c r="Q376" s="198"/>
      <c r="R376" s="199">
        <f>SUM(R377:R379)</f>
        <v>97.828867500000001</v>
      </c>
      <c r="S376" s="198"/>
      <c r="T376" s="200">
        <f>SUM(T377:T379)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1" t="s">
        <v>81</v>
      </c>
      <c r="AT376" s="202" t="s">
        <v>72</v>
      </c>
      <c r="AU376" s="202" t="s">
        <v>81</v>
      </c>
      <c r="AY376" s="201" t="s">
        <v>129</v>
      </c>
      <c r="BK376" s="203">
        <f>SUM(BK377:BK379)</f>
        <v>0</v>
      </c>
    </row>
    <row r="377" s="2" customFormat="1" ht="33" customHeight="1">
      <c r="A377" s="40"/>
      <c r="B377" s="41"/>
      <c r="C377" s="206" t="s">
        <v>452</v>
      </c>
      <c r="D377" s="206" t="s">
        <v>131</v>
      </c>
      <c r="E377" s="207" t="s">
        <v>453</v>
      </c>
      <c r="F377" s="208" t="s">
        <v>454</v>
      </c>
      <c r="G377" s="209" t="s">
        <v>278</v>
      </c>
      <c r="H377" s="210">
        <v>477.75</v>
      </c>
      <c r="I377" s="211"/>
      <c r="J377" s="212">
        <f>ROUND(I377*H377,2)</f>
        <v>0</v>
      </c>
      <c r="K377" s="208" t="s">
        <v>135</v>
      </c>
      <c r="L377" s="46"/>
      <c r="M377" s="213" t="s">
        <v>19</v>
      </c>
      <c r="N377" s="214" t="s">
        <v>44</v>
      </c>
      <c r="O377" s="86"/>
      <c r="P377" s="215">
        <f>O377*H377</f>
        <v>0</v>
      </c>
      <c r="Q377" s="215">
        <v>0.20477000000000001</v>
      </c>
      <c r="R377" s="215">
        <f>Q377*H377</f>
        <v>97.828867500000001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136</v>
      </c>
      <c r="AT377" s="217" t="s">
        <v>131</v>
      </c>
      <c r="AU377" s="217" t="s">
        <v>83</v>
      </c>
      <c r="AY377" s="19" t="s">
        <v>129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81</v>
      </c>
      <c r="BK377" s="218">
        <f>ROUND(I377*H377,2)</f>
        <v>0</v>
      </c>
      <c r="BL377" s="19" t="s">
        <v>136</v>
      </c>
      <c r="BM377" s="217" t="s">
        <v>455</v>
      </c>
    </row>
    <row r="378" s="2" customFormat="1">
      <c r="A378" s="40"/>
      <c r="B378" s="41"/>
      <c r="C378" s="42"/>
      <c r="D378" s="219" t="s">
        <v>138</v>
      </c>
      <c r="E378" s="42"/>
      <c r="F378" s="220" t="s">
        <v>454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138</v>
      </c>
      <c r="AU378" s="19" t="s">
        <v>83</v>
      </c>
    </row>
    <row r="379" s="2" customFormat="1">
      <c r="A379" s="40"/>
      <c r="B379" s="41"/>
      <c r="C379" s="42"/>
      <c r="D379" s="224" t="s">
        <v>139</v>
      </c>
      <c r="E379" s="42"/>
      <c r="F379" s="225" t="s">
        <v>456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139</v>
      </c>
      <c r="AU379" s="19" t="s">
        <v>83</v>
      </c>
    </row>
    <row r="380" s="12" customFormat="1" ht="22.8" customHeight="1">
      <c r="A380" s="12"/>
      <c r="B380" s="190"/>
      <c r="C380" s="191"/>
      <c r="D380" s="192" t="s">
        <v>72</v>
      </c>
      <c r="E380" s="204" t="s">
        <v>146</v>
      </c>
      <c r="F380" s="204" t="s">
        <v>457</v>
      </c>
      <c r="G380" s="191"/>
      <c r="H380" s="191"/>
      <c r="I380" s="194"/>
      <c r="J380" s="205">
        <f>BK380</f>
        <v>0</v>
      </c>
      <c r="K380" s="191"/>
      <c r="L380" s="196"/>
      <c r="M380" s="197"/>
      <c r="N380" s="198"/>
      <c r="O380" s="198"/>
      <c r="P380" s="199">
        <f>SUM(P381:P396)</f>
        <v>0</v>
      </c>
      <c r="Q380" s="198"/>
      <c r="R380" s="199">
        <f>SUM(R381:R396)</f>
        <v>33.941007900000002</v>
      </c>
      <c r="S380" s="198"/>
      <c r="T380" s="200">
        <f>SUM(T381:T396)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1" t="s">
        <v>81</v>
      </c>
      <c r="AT380" s="202" t="s">
        <v>72</v>
      </c>
      <c r="AU380" s="202" t="s">
        <v>81</v>
      </c>
      <c r="AY380" s="201" t="s">
        <v>129</v>
      </c>
      <c r="BK380" s="203">
        <f>SUM(BK381:BK396)</f>
        <v>0</v>
      </c>
    </row>
    <row r="381" s="2" customFormat="1" ht="16.5" customHeight="1">
      <c r="A381" s="40"/>
      <c r="B381" s="41"/>
      <c r="C381" s="206" t="s">
        <v>458</v>
      </c>
      <c r="D381" s="206" t="s">
        <v>131</v>
      </c>
      <c r="E381" s="207" t="s">
        <v>459</v>
      </c>
      <c r="F381" s="208" t="s">
        <v>460</v>
      </c>
      <c r="G381" s="209" t="s">
        <v>143</v>
      </c>
      <c r="H381" s="210">
        <v>7</v>
      </c>
      <c r="I381" s="211"/>
      <c r="J381" s="212">
        <f>ROUND(I381*H381,2)</f>
        <v>0</v>
      </c>
      <c r="K381" s="208" t="s">
        <v>19</v>
      </c>
      <c r="L381" s="46"/>
      <c r="M381" s="213" t="s">
        <v>19</v>
      </c>
      <c r="N381" s="214" t="s">
        <v>44</v>
      </c>
      <c r="O381" s="86"/>
      <c r="P381" s="215">
        <f>O381*H381</f>
        <v>0</v>
      </c>
      <c r="Q381" s="215">
        <v>0.17488999999999999</v>
      </c>
      <c r="R381" s="215">
        <f>Q381*H381</f>
        <v>1.2242299999999999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136</v>
      </c>
      <c r="AT381" s="217" t="s">
        <v>131</v>
      </c>
      <c r="AU381" s="217" t="s">
        <v>83</v>
      </c>
      <c r="AY381" s="19" t="s">
        <v>129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81</v>
      </c>
      <c r="BK381" s="218">
        <f>ROUND(I381*H381,2)</f>
        <v>0</v>
      </c>
      <c r="BL381" s="19" t="s">
        <v>136</v>
      </c>
      <c r="BM381" s="217" t="s">
        <v>461</v>
      </c>
    </row>
    <row r="382" s="2" customFormat="1">
      <c r="A382" s="40"/>
      <c r="B382" s="41"/>
      <c r="C382" s="42"/>
      <c r="D382" s="219" t="s">
        <v>138</v>
      </c>
      <c r="E382" s="42"/>
      <c r="F382" s="220" t="s">
        <v>460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138</v>
      </c>
      <c r="AU382" s="19" t="s">
        <v>83</v>
      </c>
    </row>
    <row r="383" s="2" customFormat="1" ht="16.5" customHeight="1">
      <c r="A383" s="40"/>
      <c r="B383" s="41"/>
      <c r="C383" s="258" t="s">
        <v>462</v>
      </c>
      <c r="D383" s="258" t="s">
        <v>417</v>
      </c>
      <c r="E383" s="259" t="s">
        <v>463</v>
      </c>
      <c r="F383" s="260" t="s">
        <v>464</v>
      </c>
      <c r="G383" s="261" t="s">
        <v>143</v>
      </c>
      <c r="H383" s="262">
        <v>7</v>
      </c>
      <c r="I383" s="263"/>
      <c r="J383" s="264">
        <f>ROUND(I383*H383,2)</f>
        <v>0</v>
      </c>
      <c r="K383" s="260" t="s">
        <v>19</v>
      </c>
      <c r="L383" s="265"/>
      <c r="M383" s="266" t="s">
        <v>19</v>
      </c>
      <c r="N383" s="267" t="s">
        <v>44</v>
      </c>
      <c r="O383" s="86"/>
      <c r="P383" s="215">
        <f>O383*H383</f>
        <v>0</v>
      </c>
      <c r="Q383" s="215">
        <v>0.0037000000000000002</v>
      </c>
      <c r="R383" s="215">
        <f>Q383*H383</f>
        <v>0.025899999999999999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195</v>
      </c>
      <c r="AT383" s="217" t="s">
        <v>417</v>
      </c>
      <c r="AU383" s="217" t="s">
        <v>83</v>
      </c>
      <c r="AY383" s="19" t="s">
        <v>129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81</v>
      </c>
      <c r="BK383" s="218">
        <f>ROUND(I383*H383,2)</f>
        <v>0</v>
      </c>
      <c r="BL383" s="19" t="s">
        <v>136</v>
      </c>
      <c r="BM383" s="217" t="s">
        <v>465</v>
      </c>
    </row>
    <row r="384" s="2" customFormat="1">
      <c r="A384" s="40"/>
      <c r="B384" s="41"/>
      <c r="C384" s="42"/>
      <c r="D384" s="219" t="s">
        <v>138</v>
      </c>
      <c r="E384" s="42"/>
      <c r="F384" s="220" t="s">
        <v>464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138</v>
      </c>
      <c r="AU384" s="19" t="s">
        <v>83</v>
      </c>
    </row>
    <row r="385" s="2" customFormat="1" ht="16.5" customHeight="1">
      <c r="A385" s="40"/>
      <c r="B385" s="41"/>
      <c r="C385" s="206" t="s">
        <v>466</v>
      </c>
      <c r="D385" s="206" t="s">
        <v>131</v>
      </c>
      <c r="E385" s="207" t="s">
        <v>467</v>
      </c>
      <c r="F385" s="208" t="s">
        <v>468</v>
      </c>
      <c r="G385" s="209" t="s">
        <v>278</v>
      </c>
      <c r="H385" s="210">
        <v>46.07</v>
      </c>
      <c r="I385" s="211"/>
      <c r="J385" s="212">
        <f>ROUND(I385*H385,2)</f>
        <v>0</v>
      </c>
      <c r="K385" s="208" t="s">
        <v>135</v>
      </c>
      <c r="L385" s="46"/>
      <c r="M385" s="213" t="s">
        <v>19</v>
      </c>
      <c r="N385" s="214" t="s">
        <v>44</v>
      </c>
      <c r="O385" s="86"/>
      <c r="P385" s="215">
        <f>O385*H385</f>
        <v>0</v>
      </c>
      <c r="Q385" s="215">
        <v>0.29757</v>
      </c>
      <c r="R385" s="215">
        <f>Q385*H385</f>
        <v>13.7090499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136</v>
      </c>
      <c r="AT385" s="217" t="s">
        <v>131</v>
      </c>
      <c r="AU385" s="217" t="s">
        <v>83</v>
      </c>
      <c r="AY385" s="19" t="s">
        <v>129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81</v>
      </c>
      <c r="BK385" s="218">
        <f>ROUND(I385*H385,2)</f>
        <v>0</v>
      </c>
      <c r="BL385" s="19" t="s">
        <v>136</v>
      </c>
      <c r="BM385" s="217" t="s">
        <v>469</v>
      </c>
    </row>
    <row r="386" s="2" customFormat="1">
      <c r="A386" s="40"/>
      <c r="B386" s="41"/>
      <c r="C386" s="42"/>
      <c r="D386" s="219" t="s">
        <v>138</v>
      </c>
      <c r="E386" s="42"/>
      <c r="F386" s="220" t="s">
        <v>468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138</v>
      </c>
      <c r="AU386" s="19" t="s">
        <v>83</v>
      </c>
    </row>
    <row r="387" s="2" customFormat="1">
      <c r="A387" s="40"/>
      <c r="B387" s="41"/>
      <c r="C387" s="42"/>
      <c r="D387" s="224" t="s">
        <v>139</v>
      </c>
      <c r="E387" s="42"/>
      <c r="F387" s="225" t="s">
        <v>470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139</v>
      </c>
      <c r="AU387" s="19" t="s">
        <v>83</v>
      </c>
    </row>
    <row r="388" s="2" customFormat="1" ht="16.5" customHeight="1">
      <c r="A388" s="40"/>
      <c r="B388" s="41"/>
      <c r="C388" s="258" t="s">
        <v>471</v>
      </c>
      <c r="D388" s="258" t="s">
        <v>417</v>
      </c>
      <c r="E388" s="259" t="s">
        <v>472</v>
      </c>
      <c r="F388" s="260" t="s">
        <v>473</v>
      </c>
      <c r="G388" s="261" t="s">
        <v>143</v>
      </c>
      <c r="H388" s="262">
        <v>263.29000000000002</v>
      </c>
      <c r="I388" s="263"/>
      <c r="J388" s="264">
        <f>ROUND(I388*H388,2)</f>
        <v>0</v>
      </c>
      <c r="K388" s="260" t="s">
        <v>135</v>
      </c>
      <c r="L388" s="265"/>
      <c r="M388" s="266" t="s">
        <v>19</v>
      </c>
      <c r="N388" s="267" t="s">
        <v>44</v>
      </c>
      <c r="O388" s="86"/>
      <c r="P388" s="215">
        <f>O388*H388</f>
        <v>0</v>
      </c>
      <c r="Q388" s="215">
        <v>0.071999999999999995</v>
      </c>
      <c r="R388" s="215">
        <f>Q388*H388</f>
        <v>18.956880000000002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195</v>
      </c>
      <c r="AT388" s="217" t="s">
        <v>417</v>
      </c>
      <c r="AU388" s="217" t="s">
        <v>83</v>
      </c>
      <c r="AY388" s="19" t="s">
        <v>129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81</v>
      </c>
      <c r="BK388" s="218">
        <f>ROUND(I388*H388,2)</f>
        <v>0</v>
      </c>
      <c r="BL388" s="19" t="s">
        <v>136</v>
      </c>
      <c r="BM388" s="217" t="s">
        <v>474</v>
      </c>
    </row>
    <row r="389" s="2" customFormat="1">
      <c r="A389" s="40"/>
      <c r="B389" s="41"/>
      <c r="C389" s="42"/>
      <c r="D389" s="219" t="s">
        <v>138</v>
      </c>
      <c r="E389" s="42"/>
      <c r="F389" s="220" t="s">
        <v>473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138</v>
      </c>
      <c r="AU389" s="19" t="s">
        <v>83</v>
      </c>
    </row>
    <row r="390" s="14" customFormat="1">
      <c r="A390" s="14"/>
      <c r="B390" s="236"/>
      <c r="C390" s="237"/>
      <c r="D390" s="219" t="s">
        <v>152</v>
      </c>
      <c r="E390" s="238" t="s">
        <v>19</v>
      </c>
      <c r="F390" s="239" t="s">
        <v>475</v>
      </c>
      <c r="G390" s="237"/>
      <c r="H390" s="240">
        <v>263.29000000000002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152</v>
      </c>
      <c r="AU390" s="246" t="s">
        <v>83</v>
      </c>
      <c r="AV390" s="14" t="s">
        <v>83</v>
      </c>
      <c r="AW390" s="14" t="s">
        <v>35</v>
      </c>
      <c r="AX390" s="14" t="s">
        <v>81</v>
      </c>
      <c r="AY390" s="246" t="s">
        <v>129</v>
      </c>
    </row>
    <row r="391" s="2" customFormat="1" ht="16.5" customHeight="1">
      <c r="A391" s="40"/>
      <c r="B391" s="41"/>
      <c r="C391" s="206" t="s">
        <v>476</v>
      </c>
      <c r="D391" s="206" t="s">
        <v>131</v>
      </c>
      <c r="E391" s="207" t="s">
        <v>477</v>
      </c>
      <c r="F391" s="208" t="s">
        <v>478</v>
      </c>
      <c r="G391" s="209" t="s">
        <v>278</v>
      </c>
      <c r="H391" s="210">
        <v>12</v>
      </c>
      <c r="I391" s="211"/>
      <c r="J391" s="212">
        <f>ROUND(I391*H391,2)</f>
        <v>0</v>
      </c>
      <c r="K391" s="208" t="s">
        <v>135</v>
      </c>
      <c r="L391" s="46"/>
      <c r="M391" s="213" t="s">
        <v>19</v>
      </c>
      <c r="N391" s="214" t="s">
        <v>44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136</v>
      </c>
      <c r="AT391" s="217" t="s">
        <v>131</v>
      </c>
      <c r="AU391" s="217" t="s">
        <v>83</v>
      </c>
      <c r="AY391" s="19" t="s">
        <v>129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81</v>
      </c>
      <c r="BK391" s="218">
        <f>ROUND(I391*H391,2)</f>
        <v>0</v>
      </c>
      <c r="BL391" s="19" t="s">
        <v>136</v>
      </c>
      <c r="BM391" s="217" t="s">
        <v>479</v>
      </c>
    </row>
    <row r="392" s="2" customFormat="1">
      <c r="A392" s="40"/>
      <c r="B392" s="41"/>
      <c r="C392" s="42"/>
      <c r="D392" s="219" t="s">
        <v>138</v>
      </c>
      <c r="E392" s="42"/>
      <c r="F392" s="220" t="s">
        <v>478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138</v>
      </c>
      <c r="AU392" s="19" t="s">
        <v>83</v>
      </c>
    </row>
    <row r="393" s="2" customFormat="1">
      <c r="A393" s="40"/>
      <c r="B393" s="41"/>
      <c r="C393" s="42"/>
      <c r="D393" s="224" t="s">
        <v>139</v>
      </c>
      <c r="E393" s="42"/>
      <c r="F393" s="225" t="s">
        <v>480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139</v>
      </c>
      <c r="AU393" s="19" t="s">
        <v>83</v>
      </c>
    </row>
    <row r="394" s="2" customFormat="1" ht="16.5" customHeight="1">
      <c r="A394" s="40"/>
      <c r="B394" s="41"/>
      <c r="C394" s="258" t="s">
        <v>481</v>
      </c>
      <c r="D394" s="258" t="s">
        <v>417</v>
      </c>
      <c r="E394" s="259" t="s">
        <v>482</v>
      </c>
      <c r="F394" s="260" t="s">
        <v>483</v>
      </c>
      <c r="G394" s="261" t="s">
        <v>278</v>
      </c>
      <c r="H394" s="262">
        <v>12.6</v>
      </c>
      <c r="I394" s="263"/>
      <c r="J394" s="264">
        <f>ROUND(I394*H394,2)</f>
        <v>0</v>
      </c>
      <c r="K394" s="260" t="s">
        <v>135</v>
      </c>
      <c r="L394" s="265"/>
      <c r="M394" s="266" t="s">
        <v>19</v>
      </c>
      <c r="N394" s="267" t="s">
        <v>44</v>
      </c>
      <c r="O394" s="86"/>
      <c r="P394" s="215">
        <f>O394*H394</f>
        <v>0</v>
      </c>
      <c r="Q394" s="215">
        <v>0.00198</v>
      </c>
      <c r="R394" s="215">
        <f>Q394*H394</f>
        <v>0.024947999999999998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195</v>
      </c>
      <c r="AT394" s="217" t="s">
        <v>417</v>
      </c>
      <c r="AU394" s="217" t="s">
        <v>83</v>
      </c>
      <c r="AY394" s="19" t="s">
        <v>129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81</v>
      </c>
      <c r="BK394" s="218">
        <f>ROUND(I394*H394,2)</f>
        <v>0</v>
      </c>
      <c r="BL394" s="19" t="s">
        <v>136</v>
      </c>
      <c r="BM394" s="217" t="s">
        <v>484</v>
      </c>
    </row>
    <row r="395" s="2" customFormat="1">
      <c r="A395" s="40"/>
      <c r="B395" s="41"/>
      <c r="C395" s="42"/>
      <c r="D395" s="219" t="s">
        <v>138</v>
      </c>
      <c r="E395" s="42"/>
      <c r="F395" s="220" t="s">
        <v>483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138</v>
      </c>
      <c r="AU395" s="19" t="s">
        <v>83</v>
      </c>
    </row>
    <row r="396" s="14" customFormat="1">
      <c r="A396" s="14"/>
      <c r="B396" s="236"/>
      <c r="C396" s="237"/>
      <c r="D396" s="219" t="s">
        <v>152</v>
      </c>
      <c r="E396" s="238" t="s">
        <v>19</v>
      </c>
      <c r="F396" s="239" t="s">
        <v>485</v>
      </c>
      <c r="G396" s="237"/>
      <c r="H396" s="240">
        <v>12.6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152</v>
      </c>
      <c r="AU396" s="246" t="s">
        <v>83</v>
      </c>
      <c r="AV396" s="14" t="s">
        <v>83</v>
      </c>
      <c r="AW396" s="14" t="s">
        <v>35</v>
      </c>
      <c r="AX396" s="14" t="s">
        <v>81</v>
      </c>
      <c r="AY396" s="246" t="s">
        <v>129</v>
      </c>
    </row>
    <row r="397" s="12" customFormat="1" ht="22.8" customHeight="1">
      <c r="A397" s="12"/>
      <c r="B397" s="190"/>
      <c r="C397" s="191"/>
      <c r="D397" s="192" t="s">
        <v>72</v>
      </c>
      <c r="E397" s="204" t="s">
        <v>170</v>
      </c>
      <c r="F397" s="204" t="s">
        <v>486</v>
      </c>
      <c r="G397" s="191"/>
      <c r="H397" s="191"/>
      <c r="I397" s="194"/>
      <c r="J397" s="205">
        <f>BK397</f>
        <v>0</v>
      </c>
      <c r="K397" s="191"/>
      <c r="L397" s="196"/>
      <c r="M397" s="197"/>
      <c r="N397" s="198"/>
      <c r="O397" s="198"/>
      <c r="P397" s="199">
        <f>SUM(P398:P497)</f>
        <v>0</v>
      </c>
      <c r="Q397" s="198"/>
      <c r="R397" s="199">
        <f>SUM(R398:R497)</f>
        <v>1883.1607841000002</v>
      </c>
      <c r="S397" s="198"/>
      <c r="T397" s="200">
        <f>SUM(T398:T497)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1" t="s">
        <v>81</v>
      </c>
      <c r="AT397" s="202" t="s">
        <v>72</v>
      </c>
      <c r="AU397" s="202" t="s">
        <v>81</v>
      </c>
      <c r="AY397" s="201" t="s">
        <v>129</v>
      </c>
      <c r="BK397" s="203">
        <f>SUM(BK398:BK497)</f>
        <v>0</v>
      </c>
    </row>
    <row r="398" s="2" customFormat="1" ht="21.75" customHeight="1">
      <c r="A398" s="40"/>
      <c r="B398" s="41"/>
      <c r="C398" s="206" t="s">
        <v>487</v>
      </c>
      <c r="D398" s="206" t="s">
        <v>131</v>
      </c>
      <c r="E398" s="207" t="s">
        <v>488</v>
      </c>
      <c r="F398" s="208" t="s">
        <v>489</v>
      </c>
      <c r="G398" s="209" t="s">
        <v>134</v>
      </c>
      <c r="H398" s="210">
        <v>2043.4500000000001</v>
      </c>
      <c r="I398" s="211"/>
      <c r="J398" s="212">
        <f>ROUND(I398*H398,2)</f>
        <v>0</v>
      </c>
      <c r="K398" s="208" t="s">
        <v>135</v>
      </c>
      <c r="L398" s="46"/>
      <c r="M398" s="213" t="s">
        <v>19</v>
      </c>
      <c r="N398" s="214" t="s">
        <v>44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136</v>
      </c>
      <c r="AT398" s="217" t="s">
        <v>131</v>
      </c>
      <c r="AU398" s="217" t="s">
        <v>83</v>
      </c>
      <c r="AY398" s="19" t="s">
        <v>129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81</v>
      </c>
      <c r="BK398" s="218">
        <f>ROUND(I398*H398,2)</f>
        <v>0</v>
      </c>
      <c r="BL398" s="19" t="s">
        <v>136</v>
      </c>
      <c r="BM398" s="217" t="s">
        <v>490</v>
      </c>
    </row>
    <row r="399" s="2" customFormat="1">
      <c r="A399" s="40"/>
      <c r="B399" s="41"/>
      <c r="C399" s="42"/>
      <c r="D399" s="219" t="s">
        <v>138</v>
      </c>
      <c r="E399" s="42"/>
      <c r="F399" s="220" t="s">
        <v>489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138</v>
      </c>
      <c r="AU399" s="19" t="s">
        <v>83</v>
      </c>
    </row>
    <row r="400" s="2" customFormat="1">
      <c r="A400" s="40"/>
      <c r="B400" s="41"/>
      <c r="C400" s="42"/>
      <c r="D400" s="224" t="s">
        <v>139</v>
      </c>
      <c r="E400" s="42"/>
      <c r="F400" s="225" t="s">
        <v>491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139</v>
      </c>
      <c r="AU400" s="19" t="s">
        <v>83</v>
      </c>
    </row>
    <row r="401" s="14" customFormat="1">
      <c r="A401" s="14"/>
      <c r="B401" s="236"/>
      <c r="C401" s="237"/>
      <c r="D401" s="219" t="s">
        <v>152</v>
      </c>
      <c r="E401" s="238" t="s">
        <v>19</v>
      </c>
      <c r="F401" s="239" t="s">
        <v>492</v>
      </c>
      <c r="G401" s="237"/>
      <c r="H401" s="240">
        <v>2043.4500000000001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152</v>
      </c>
      <c r="AU401" s="246" t="s">
        <v>83</v>
      </c>
      <c r="AV401" s="14" t="s">
        <v>83</v>
      </c>
      <c r="AW401" s="14" t="s">
        <v>35</v>
      </c>
      <c r="AX401" s="14" t="s">
        <v>73</v>
      </c>
      <c r="AY401" s="246" t="s">
        <v>129</v>
      </c>
    </row>
    <row r="402" s="15" customFormat="1">
      <c r="A402" s="15"/>
      <c r="B402" s="247"/>
      <c r="C402" s="248"/>
      <c r="D402" s="219" t="s">
        <v>152</v>
      </c>
      <c r="E402" s="249" t="s">
        <v>19</v>
      </c>
      <c r="F402" s="250" t="s">
        <v>160</v>
      </c>
      <c r="G402" s="248"/>
      <c r="H402" s="251">
        <v>2043.4500000000001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7" t="s">
        <v>152</v>
      </c>
      <c r="AU402" s="257" t="s">
        <v>83</v>
      </c>
      <c r="AV402" s="15" t="s">
        <v>136</v>
      </c>
      <c r="AW402" s="15" t="s">
        <v>35</v>
      </c>
      <c r="AX402" s="15" t="s">
        <v>81</v>
      </c>
      <c r="AY402" s="257" t="s">
        <v>129</v>
      </c>
    </row>
    <row r="403" s="2" customFormat="1" ht="21.75" customHeight="1">
      <c r="A403" s="40"/>
      <c r="B403" s="41"/>
      <c r="C403" s="206" t="s">
        <v>493</v>
      </c>
      <c r="D403" s="206" t="s">
        <v>131</v>
      </c>
      <c r="E403" s="207" t="s">
        <v>494</v>
      </c>
      <c r="F403" s="208" t="s">
        <v>495</v>
      </c>
      <c r="G403" s="209" t="s">
        <v>134</v>
      </c>
      <c r="H403" s="210">
        <v>651.75999999999999</v>
      </c>
      <c r="I403" s="211"/>
      <c r="J403" s="212">
        <f>ROUND(I403*H403,2)</f>
        <v>0</v>
      </c>
      <c r="K403" s="208" t="s">
        <v>135</v>
      </c>
      <c r="L403" s="46"/>
      <c r="M403" s="213" t="s">
        <v>19</v>
      </c>
      <c r="N403" s="214" t="s">
        <v>44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136</v>
      </c>
      <c r="AT403" s="217" t="s">
        <v>131</v>
      </c>
      <c r="AU403" s="217" t="s">
        <v>83</v>
      </c>
      <c r="AY403" s="19" t="s">
        <v>129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81</v>
      </c>
      <c r="BK403" s="218">
        <f>ROUND(I403*H403,2)</f>
        <v>0</v>
      </c>
      <c r="BL403" s="19" t="s">
        <v>136</v>
      </c>
      <c r="BM403" s="217" t="s">
        <v>496</v>
      </c>
    </row>
    <row r="404" s="2" customFormat="1">
      <c r="A404" s="40"/>
      <c r="B404" s="41"/>
      <c r="C404" s="42"/>
      <c r="D404" s="219" t="s">
        <v>138</v>
      </c>
      <c r="E404" s="42"/>
      <c r="F404" s="220" t="s">
        <v>495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138</v>
      </c>
      <c r="AU404" s="19" t="s">
        <v>83</v>
      </c>
    </row>
    <row r="405" s="2" customFormat="1">
      <c r="A405" s="40"/>
      <c r="B405" s="41"/>
      <c r="C405" s="42"/>
      <c r="D405" s="224" t="s">
        <v>139</v>
      </c>
      <c r="E405" s="42"/>
      <c r="F405" s="225" t="s">
        <v>497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139</v>
      </c>
      <c r="AU405" s="19" t="s">
        <v>83</v>
      </c>
    </row>
    <row r="406" s="14" customFormat="1">
      <c r="A406" s="14"/>
      <c r="B406" s="236"/>
      <c r="C406" s="237"/>
      <c r="D406" s="219" t="s">
        <v>152</v>
      </c>
      <c r="E406" s="238" t="s">
        <v>19</v>
      </c>
      <c r="F406" s="239" t="s">
        <v>498</v>
      </c>
      <c r="G406" s="237"/>
      <c r="H406" s="240">
        <v>395.77999999999997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152</v>
      </c>
      <c r="AU406" s="246" t="s">
        <v>83</v>
      </c>
      <c r="AV406" s="14" t="s">
        <v>83</v>
      </c>
      <c r="AW406" s="14" t="s">
        <v>35</v>
      </c>
      <c r="AX406" s="14" t="s">
        <v>73</v>
      </c>
      <c r="AY406" s="246" t="s">
        <v>129</v>
      </c>
    </row>
    <row r="407" s="14" customFormat="1">
      <c r="A407" s="14"/>
      <c r="B407" s="236"/>
      <c r="C407" s="237"/>
      <c r="D407" s="219" t="s">
        <v>152</v>
      </c>
      <c r="E407" s="238" t="s">
        <v>19</v>
      </c>
      <c r="F407" s="239" t="s">
        <v>499</v>
      </c>
      <c r="G407" s="237"/>
      <c r="H407" s="240">
        <v>178.93000000000001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152</v>
      </c>
      <c r="AU407" s="246" t="s">
        <v>83</v>
      </c>
      <c r="AV407" s="14" t="s">
        <v>83</v>
      </c>
      <c r="AW407" s="14" t="s">
        <v>35</v>
      </c>
      <c r="AX407" s="14" t="s">
        <v>73</v>
      </c>
      <c r="AY407" s="246" t="s">
        <v>129</v>
      </c>
    </row>
    <row r="408" s="14" customFormat="1">
      <c r="A408" s="14"/>
      <c r="B408" s="236"/>
      <c r="C408" s="237"/>
      <c r="D408" s="219" t="s">
        <v>152</v>
      </c>
      <c r="E408" s="238" t="s">
        <v>19</v>
      </c>
      <c r="F408" s="239" t="s">
        <v>500</v>
      </c>
      <c r="G408" s="237"/>
      <c r="H408" s="240">
        <v>77.049999999999997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152</v>
      </c>
      <c r="AU408" s="246" t="s">
        <v>83</v>
      </c>
      <c r="AV408" s="14" t="s">
        <v>83</v>
      </c>
      <c r="AW408" s="14" t="s">
        <v>35</v>
      </c>
      <c r="AX408" s="14" t="s">
        <v>73</v>
      </c>
      <c r="AY408" s="246" t="s">
        <v>129</v>
      </c>
    </row>
    <row r="409" s="15" customFormat="1">
      <c r="A409" s="15"/>
      <c r="B409" s="247"/>
      <c r="C409" s="248"/>
      <c r="D409" s="219" t="s">
        <v>152</v>
      </c>
      <c r="E409" s="249" t="s">
        <v>19</v>
      </c>
      <c r="F409" s="250" t="s">
        <v>160</v>
      </c>
      <c r="G409" s="248"/>
      <c r="H409" s="251">
        <v>651.75999999999999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7" t="s">
        <v>152</v>
      </c>
      <c r="AU409" s="257" t="s">
        <v>83</v>
      </c>
      <c r="AV409" s="15" t="s">
        <v>136</v>
      </c>
      <c r="AW409" s="15" t="s">
        <v>35</v>
      </c>
      <c r="AX409" s="15" t="s">
        <v>81</v>
      </c>
      <c r="AY409" s="257" t="s">
        <v>129</v>
      </c>
    </row>
    <row r="410" s="2" customFormat="1" ht="24.15" customHeight="1">
      <c r="A410" s="40"/>
      <c r="B410" s="41"/>
      <c r="C410" s="206" t="s">
        <v>501</v>
      </c>
      <c r="D410" s="206" t="s">
        <v>131</v>
      </c>
      <c r="E410" s="207" t="s">
        <v>502</v>
      </c>
      <c r="F410" s="208" t="s">
        <v>503</v>
      </c>
      <c r="G410" s="209" t="s">
        <v>134</v>
      </c>
      <c r="H410" s="210">
        <v>15.6</v>
      </c>
      <c r="I410" s="211"/>
      <c r="J410" s="212">
        <f>ROUND(I410*H410,2)</f>
        <v>0</v>
      </c>
      <c r="K410" s="208" t="s">
        <v>135</v>
      </c>
      <c r="L410" s="46"/>
      <c r="M410" s="213" t="s">
        <v>19</v>
      </c>
      <c r="N410" s="214" t="s">
        <v>44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136</v>
      </c>
      <c r="AT410" s="217" t="s">
        <v>131</v>
      </c>
      <c r="AU410" s="217" t="s">
        <v>83</v>
      </c>
      <c r="AY410" s="19" t="s">
        <v>129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81</v>
      </c>
      <c r="BK410" s="218">
        <f>ROUND(I410*H410,2)</f>
        <v>0</v>
      </c>
      <c r="BL410" s="19" t="s">
        <v>136</v>
      </c>
      <c r="BM410" s="217" t="s">
        <v>504</v>
      </c>
    </row>
    <row r="411" s="2" customFormat="1">
      <c r="A411" s="40"/>
      <c r="B411" s="41"/>
      <c r="C411" s="42"/>
      <c r="D411" s="219" t="s">
        <v>138</v>
      </c>
      <c r="E411" s="42"/>
      <c r="F411" s="220" t="s">
        <v>503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138</v>
      </c>
      <c r="AU411" s="19" t="s">
        <v>83</v>
      </c>
    </row>
    <row r="412" s="2" customFormat="1">
      <c r="A412" s="40"/>
      <c r="B412" s="41"/>
      <c r="C412" s="42"/>
      <c r="D412" s="224" t="s">
        <v>139</v>
      </c>
      <c r="E412" s="42"/>
      <c r="F412" s="225" t="s">
        <v>505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139</v>
      </c>
      <c r="AU412" s="19" t="s">
        <v>83</v>
      </c>
    </row>
    <row r="413" s="14" customFormat="1">
      <c r="A413" s="14"/>
      <c r="B413" s="236"/>
      <c r="C413" s="237"/>
      <c r="D413" s="219" t="s">
        <v>152</v>
      </c>
      <c r="E413" s="238" t="s">
        <v>19</v>
      </c>
      <c r="F413" s="239" t="s">
        <v>506</v>
      </c>
      <c r="G413" s="237"/>
      <c r="H413" s="240">
        <v>15.6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152</v>
      </c>
      <c r="AU413" s="246" t="s">
        <v>83</v>
      </c>
      <c r="AV413" s="14" t="s">
        <v>83</v>
      </c>
      <c r="AW413" s="14" t="s">
        <v>35</v>
      </c>
      <c r="AX413" s="14" t="s">
        <v>81</v>
      </c>
      <c r="AY413" s="246" t="s">
        <v>129</v>
      </c>
    </row>
    <row r="414" s="2" customFormat="1" ht="16.5" customHeight="1">
      <c r="A414" s="40"/>
      <c r="B414" s="41"/>
      <c r="C414" s="206" t="s">
        <v>507</v>
      </c>
      <c r="D414" s="206" t="s">
        <v>131</v>
      </c>
      <c r="E414" s="207" t="s">
        <v>508</v>
      </c>
      <c r="F414" s="208" t="s">
        <v>509</v>
      </c>
      <c r="G414" s="209" t="s">
        <v>134</v>
      </c>
      <c r="H414" s="210">
        <v>31.199999999999999</v>
      </c>
      <c r="I414" s="211"/>
      <c r="J414" s="212">
        <f>ROUND(I414*H414,2)</f>
        <v>0</v>
      </c>
      <c r="K414" s="208" t="s">
        <v>135</v>
      </c>
      <c r="L414" s="46"/>
      <c r="M414" s="213" t="s">
        <v>19</v>
      </c>
      <c r="N414" s="214" t="s">
        <v>44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136</v>
      </c>
      <c r="AT414" s="217" t="s">
        <v>131</v>
      </c>
      <c r="AU414" s="217" t="s">
        <v>83</v>
      </c>
      <c r="AY414" s="19" t="s">
        <v>129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81</v>
      </c>
      <c r="BK414" s="218">
        <f>ROUND(I414*H414,2)</f>
        <v>0</v>
      </c>
      <c r="BL414" s="19" t="s">
        <v>136</v>
      </c>
      <c r="BM414" s="217" t="s">
        <v>510</v>
      </c>
    </row>
    <row r="415" s="2" customFormat="1">
      <c r="A415" s="40"/>
      <c r="B415" s="41"/>
      <c r="C415" s="42"/>
      <c r="D415" s="219" t="s">
        <v>138</v>
      </c>
      <c r="E415" s="42"/>
      <c r="F415" s="220" t="s">
        <v>509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138</v>
      </c>
      <c r="AU415" s="19" t="s">
        <v>83</v>
      </c>
    </row>
    <row r="416" s="2" customFormat="1">
      <c r="A416" s="40"/>
      <c r="B416" s="41"/>
      <c r="C416" s="42"/>
      <c r="D416" s="224" t="s">
        <v>139</v>
      </c>
      <c r="E416" s="42"/>
      <c r="F416" s="225" t="s">
        <v>511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139</v>
      </c>
      <c r="AU416" s="19" t="s">
        <v>83</v>
      </c>
    </row>
    <row r="417" s="14" customFormat="1">
      <c r="A417" s="14"/>
      <c r="B417" s="236"/>
      <c r="C417" s="237"/>
      <c r="D417" s="219" t="s">
        <v>152</v>
      </c>
      <c r="E417" s="238" t="s">
        <v>19</v>
      </c>
      <c r="F417" s="239" t="s">
        <v>512</v>
      </c>
      <c r="G417" s="237"/>
      <c r="H417" s="240">
        <v>31.199999999999999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6" t="s">
        <v>152</v>
      </c>
      <c r="AU417" s="246" t="s">
        <v>83</v>
      </c>
      <c r="AV417" s="14" t="s">
        <v>83</v>
      </c>
      <c r="AW417" s="14" t="s">
        <v>35</v>
      </c>
      <c r="AX417" s="14" t="s">
        <v>81</v>
      </c>
      <c r="AY417" s="246" t="s">
        <v>129</v>
      </c>
    </row>
    <row r="418" s="2" customFormat="1" ht="24.15" customHeight="1">
      <c r="A418" s="40"/>
      <c r="B418" s="41"/>
      <c r="C418" s="206" t="s">
        <v>513</v>
      </c>
      <c r="D418" s="206" t="s">
        <v>131</v>
      </c>
      <c r="E418" s="207" t="s">
        <v>514</v>
      </c>
      <c r="F418" s="208" t="s">
        <v>515</v>
      </c>
      <c r="G418" s="209" t="s">
        <v>134</v>
      </c>
      <c r="H418" s="210">
        <v>15.6</v>
      </c>
      <c r="I418" s="211"/>
      <c r="J418" s="212">
        <f>ROUND(I418*H418,2)</f>
        <v>0</v>
      </c>
      <c r="K418" s="208" t="s">
        <v>135</v>
      </c>
      <c r="L418" s="46"/>
      <c r="M418" s="213" t="s">
        <v>19</v>
      </c>
      <c r="N418" s="214" t="s">
        <v>44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136</v>
      </c>
      <c r="AT418" s="217" t="s">
        <v>131</v>
      </c>
      <c r="AU418" s="217" t="s">
        <v>83</v>
      </c>
      <c r="AY418" s="19" t="s">
        <v>129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81</v>
      </c>
      <c r="BK418" s="218">
        <f>ROUND(I418*H418,2)</f>
        <v>0</v>
      </c>
      <c r="BL418" s="19" t="s">
        <v>136</v>
      </c>
      <c r="BM418" s="217" t="s">
        <v>516</v>
      </c>
    </row>
    <row r="419" s="2" customFormat="1">
      <c r="A419" s="40"/>
      <c r="B419" s="41"/>
      <c r="C419" s="42"/>
      <c r="D419" s="219" t="s">
        <v>138</v>
      </c>
      <c r="E419" s="42"/>
      <c r="F419" s="220" t="s">
        <v>515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138</v>
      </c>
      <c r="AU419" s="19" t="s">
        <v>83</v>
      </c>
    </row>
    <row r="420" s="2" customFormat="1">
      <c r="A420" s="40"/>
      <c r="B420" s="41"/>
      <c r="C420" s="42"/>
      <c r="D420" s="224" t="s">
        <v>139</v>
      </c>
      <c r="E420" s="42"/>
      <c r="F420" s="225" t="s">
        <v>517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139</v>
      </c>
      <c r="AU420" s="19" t="s">
        <v>83</v>
      </c>
    </row>
    <row r="421" s="14" customFormat="1">
      <c r="A421" s="14"/>
      <c r="B421" s="236"/>
      <c r="C421" s="237"/>
      <c r="D421" s="219" t="s">
        <v>152</v>
      </c>
      <c r="E421" s="238" t="s">
        <v>19</v>
      </c>
      <c r="F421" s="239" t="s">
        <v>506</v>
      </c>
      <c r="G421" s="237"/>
      <c r="H421" s="240">
        <v>15.6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152</v>
      </c>
      <c r="AU421" s="246" t="s">
        <v>83</v>
      </c>
      <c r="AV421" s="14" t="s">
        <v>83</v>
      </c>
      <c r="AW421" s="14" t="s">
        <v>35</v>
      </c>
      <c r="AX421" s="14" t="s">
        <v>81</v>
      </c>
      <c r="AY421" s="246" t="s">
        <v>129</v>
      </c>
    </row>
    <row r="422" s="2" customFormat="1" ht="37.8" customHeight="1">
      <c r="A422" s="40"/>
      <c r="B422" s="41"/>
      <c r="C422" s="206" t="s">
        <v>518</v>
      </c>
      <c r="D422" s="206" t="s">
        <v>131</v>
      </c>
      <c r="E422" s="207" t="s">
        <v>519</v>
      </c>
      <c r="F422" s="208" t="s">
        <v>520</v>
      </c>
      <c r="G422" s="209" t="s">
        <v>134</v>
      </c>
      <c r="H422" s="210">
        <v>70.349999999999994</v>
      </c>
      <c r="I422" s="211"/>
      <c r="J422" s="212">
        <f>ROUND(I422*H422,2)</f>
        <v>0</v>
      </c>
      <c r="K422" s="208" t="s">
        <v>19</v>
      </c>
      <c r="L422" s="46"/>
      <c r="M422" s="213" t="s">
        <v>19</v>
      </c>
      <c r="N422" s="214" t="s">
        <v>44</v>
      </c>
      <c r="O422" s="86"/>
      <c r="P422" s="215">
        <f>O422*H422</f>
        <v>0</v>
      </c>
      <c r="Q422" s="215">
        <v>0.089219999999999994</v>
      </c>
      <c r="R422" s="215">
        <f>Q422*H422</f>
        <v>6.2766269999999986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136</v>
      </c>
      <c r="AT422" s="217" t="s">
        <v>131</v>
      </c>
      <c r="AU422" s="217" t="s">
        <v>83</v>
      </c>
      <c r="AY422" s="19" t="s">
        <v>129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81</v>
      </c>
      <c r="BK422" s="218">
        <f>ROUND(I422*H422,2)</f>
        <v>0</v>
      </c>
      <c r="BL422" s="19" t="s">
        <v>136</v>
      </c>
      <c r="BM422" s="217" t="s">
        <v>521</v>
      </c>
    </row>
    <row r="423" s="2" customFormat="1">
      <c r="A423" s="40"/>
      <c r="B423" s="41"/>
      <c r="C423" s="42"/>
      <c r="D423" s="219" t="s">
        <v>138</v>
      </c>
      <c r="E423" s="42"/>
      <c r="F423" s="220" t="s">
        <v>522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138</v>
      </c>
      <c r="AU423" s="19" t="s">
        <v>83</v>
      </c>
    </row>
    <row r="424" s="14" customFormat="1">
      <c r="A424" s="14"/>
      <c r="B424" s="236"/>
      <c r="C424" s="237"/>
      <c r="D424" s="219" t="s">
        <v>152</v>
      </c>
      <c r="E424" s="238" t="s">
        <v>19</v>
      </c>
      <c r="F424" s="239" t="s">
        <v>523</v>
      </c>
      <c r="G424" s="237"/>
      <c r="H424" s="240">
        <v>70.349999999999994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152</v>
      </c>
      <c r="AU424" s="246" t="s">
        <v>83</v>
      </c>
      <c r="AV424" s="14" t="s">
        <v>83</v>
      </c>
      <c r="AW424" s="14" t="s">
        <v>35</v>
      </c>
      <c r="AX424" s="14" t="s">
        <v>81</v>
      </c>
      <c r="AY424" s="246" t="s">
        <v>129</v>
      </c>
    </row>
    <row r="425" s="2" customFormat="1" ht="37.8" customHeight="1">
      <c r="A425" s="40"/>
      <c r="B425" s="41"/>
      <c r="C425" s="206" t="s">
        <v>524</v>
      </c>
      <c r="D425" s="206" t="s">
        <v>131</v>
      </c>
      <c r="E425" s="207" t="s">
        <v>525</v>
      </c>
      <c r="F425" s="208" t="s">
        <v>526</v>
      </c>
      <c r="G425" s="209" t="s">
        <v>134</v>
      </c>
      <c r="H425" s="210">
        <v>1865.76</v>
      </c>
      <c r="I425" s="211"/>
      <c r="J425" s="212">
        <f>ROUND(I425*H425,2)</f>
        <v>0</v>
      </c>
      <c r="K425" s="208" t="s">
        <v>135</v>
      </c>
      <c r="L425" s="46"/>
      <c r="M425" s="213" t="s">
        <v>19</v>
      </c>
      <c r="N425" s="214" t="s">
        <v>44</v>
      </c>
      <c r="O425" s="86"/>
      <c r="P425" s="215">
        <f>O425*H425</f>
        <v>0</v>
      </c>
      <c r="Q425" s="215">
        <v>0.089219999999999994</v>
      </c>
      <c r="R425" s="215">
        <f>Q425*H425</f>
        <v>166.4631072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136</v>
      </c>
      <c r="AT425" s="217" t="s">
        <v>131</v>
      </c>
      <c r="AU425" s="217" t="s">
        <v>83</v>
      </c>
      <c r="AY425" s="19" t="s">
        <v>129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81</v>
      </c>
      <c r="BK425" s="218">
        <f>ROUND(I425*H425,2)</f>
        <v>0</v>
      </c>
      <c r="BL425" s="19" t="s">
        <v>136</v>
      </c>
      <c r="BM425" s="217" t="s">
        <v>527</v>
      </c>
    </row>
    <row r="426" s="2" customFormat="1">
      <c r="A426" s="40"/>
      <c r="B426" s="41"/>
      <c r="C426" s="42"/>
      <c r="D426" s="219" t="s">
        <v>138</v>
      </c>
      <c r="E426" s="42"/>
      <c r="F426" s="220" t="s">
        <v>528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138</v>
      </c>
      <c r="AU426" s="19" t="s">
        <v>83</v>
      </c>
    </row>
    <row r="427" s="2" customFormat="1">
      <c r="A427" s="40"/>
      <c r="B427" s="41"/>
      <c r="C427" s="42"/>
      <c r="D427" s="224" t="s">
        <v>139</v>
      </c>
      <c r="E427" s="42"/>
      <c r="F427" s="225" t="s">
        <v>529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139</v>
      </c>
      <c r="AU427" s="19" t="s">
        <v>83</v>
      </c>
    </row>
    <row r="428" s="14" customFormat="1">
      <c r="A428" s="14"/>
      <c r="B428" s="236"/>
      <c r="C428" s="237"/>
      <c r="D428" s="219" t="s">
        <v>152</v>
      </c>
      <c r="E428" s="238" t="s">
        <v>19</v>
      </c>
      <c r="F428" s="239" t="s">
        <v>530</v>
      </c>
      <c r="G428" s="237"/>
      <c r="H428" s="240">
        <v>1865.76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152</v>
      </c>
      <c r="AU428" s="246" t="s">
        <v>83</v>
      </c>
      <c r="AV428" s="14" t="s">
        <v>83</v>
      </c>
      <c r="AW428" s="14" t="s">
        <v>35</v>
      </c>
      <c r="AX428" s="14" t="s">
        <v>81</v>
      </c>
      <c r="AY428" s="246" t="s">
        <v>129</v>
      </c>
    </row>
    <row r="429" s="2" customFormat="1" ht="16.5" customHeight="1">
      <c r="A429" s="40"/>
      <c r="B429" s="41"/>
      <c r="C429" s="258" t="s">
        <v>531</v>
      </c>
      <c r="D429" s="258" t="s">
        <v>417</v>
      </c>
      <c r="E429" s="259" t="s">
        <v>532</v>
      </c>
      <c r="F429" s="260" t="s">
        <v>533</v>
      </c>
      <c r="G429" s="261" t="s">
        <v>134</v>
      </c>
      <c r="H429" s="262">
        <v>1884.4179999999999</v>
      </c>
      <c r="I429" s="263"/>
      <c r="J429" s="264">
        <f>ROUND(I429*H429,2)</f>
        <v>0</v>
      </c>
      <c r="K429" s="260" t="s">
        <v>19</v>
      </c>
      <c r="L429" s="265"/>
      <c r="M429" s="266" t="s">
        <v>19</v>
      </c>
      <c r="N429" s="267" t="s">
        <v>44</v>
      </c>
      <c r="O429" s="86"/>
      <c r="P429" s="215">
        <f>O429*H429</f>
        <v>0</v>
      </c>
      <c r="Q429" s="215">
        <v>0.113</v>
      </c>
      <c r="R429" s="215">
        <f>Q429*H429</f>
        <v>212.939234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195</v>
      </c>
      <c r="AT429" s="217" t="s">
        <v>417</v>
      </c>
      <c r="AU429" s="217" t="s">
        <v>83</v>
      </c>
      <c r="AY429" s="19" t="s">
        <v>129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81</v>
      </c>
      <c r="BK429" s="218">
        <f>ROUND(I429*H429,2)</f>
        <v>0</v>
      </c>
      <c r="BL429" s="19" t="s">
        <v>136</v>
      </c>
      <c r="BM429" s="217" t="s">
        <v>534</v>
      </c>
    </row>
    <row r="430" s="2" customFormat="1">
      <c r="A430" s="40"/>
      <c r="B430" s="41"/>
      <c r="C430" s="42"/>
      <c r="D430" s="219" t="s">
        <v>138</v>
      </c>
      <c r="E430" s="42"/>
      <c r="F430" s="220" t="s">
        <v>535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138</v>
      </c>
      <c r="AU430" s="19" t="s">
        <v>83</v>
      </c>
    </row>
    <row r="431" s="2" customFormat="1">
      <c r="A431" s="40"/>
      <c r="B431" s="41"/>
      <c r="C431" s="42"/>
      <c r="D431" s="219" t="s">
        <v>536</v>
      </c>
      <c r="E431" s="42"/>
      <c r="F431" s="268" t="s">
        <v>537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536</v>
      </c>
      <c r="AU431" s="19" t="s">
        <v>83</v>
      </c>
    </row>
    <row r="432" s="14" customFormat="1">
      <c r="A432" s="14"/>
      <c r="B432" s="236"/>
      <c r="C432" s="237"/>
      <c r="D432" s="219" t="s">
        <v>152</v>
      </c>
      <c r="E432" s="238" t="s">
        <v>19</v>
      </c>
      <c r="F432" s="239" t="s">
        <v>538</v>
      </c>
      <c r="G432" s="237"/>
      <c r="H432" s="240">
        <v>1884.4179999999999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152</v>
      </c>
      <c r="AU432" s="246" t="s">
        <v>83</v>
      </c>
      <c r="AV432" s="14" t="s">
        <v>83</v>
      </c>
      <c r="AW432" s="14" t="s">
        <v>35</v>
      </c>
      <c r="AX432" s="14" t="s">
        <v>81</v>
      </c>
      <c r="AY432" s="246" t="s">
        <v>129</v>
      </c>
    </row>
    <row r="433" s="2" customFormat="1" ht="37.8" customHeight="1">
      <c r="A433" s="40"/>
      <c r="B433" s="41"/>
      <c r="C433" s="206" t="s">
        <v>539</v>
      </c>
      <c r="D433" s="206" t="s">
        <v>131</v>
      </c>
      <c r="E433" s="207" t="s">
        <v>540</v>
      </c>
      <c r="F433" s="208" t="s">
        <v>541</v>
      </c>
      <c r="G433" s="209" t="s">
        <v>134</v>
      </c>
      <c r="H433" s="210">
        <v>361.37</v>
      </c>
      <c r="I433" s="211"/>
      <c r="J433" s="212">
        <f>ROUND(I433*H433,2)</f>
        <v>0</v>
      </c>
      <c r="K433" s="208" t="s">
        <v>135</v>
      </c>
      <c r="L433" s="46"/>
      <c r="M433" s="213" t="s">
        <v>19</v>
      </c>
      <c r="N433" s="214" t="s">
        <v>44</v>
      </c>
      <c r="O433" s="86"/>
      <c r="P433" s="215">
        <f>O433*H433</f>
        <v>0</v>
      </c>
      <c r="Q433" s="215">
        <v>0.090620000000000006</v>
      </c>
      <c r="R433" s="215">
        <f>Q433*H433</f>
        <v>32.747349400000004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136</v>
      </c>
      <c r="AT433" s="217" t="s">
        <v>131</v>
      </c>
      <c r="AU433" s="217" t="s">
        <v>83</v>
      </c>
      <c r="AY433" s="19" t="s">
        <v>129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81</v>
      </c>
      <c r="BK433" s="218">
        <f>ROUND(I433*H433,2)</f>
        <v>0</v>
      </c>
      <c r="BL433" s="19" t="s">
        <v>136</v>
      </c>
      <c r="BM433" s="217" t="s">
        <v>542</v>
      </c>
    </row>
    <row r="434" s="2" customFormat="1">
      <c r="A434" s="40"/>
      <c r="B434" s="41"/>
      <c r="C434" s="42"/>
      <c r="D434" s="219" t="s">
        <v>138</v>
      </c>
      <c r="E434" s="42"/>
      <c r="F434" s="220" t="s">
        <v>543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138</v>
      </c>
      <c r="AU434" s="19" t="s">
        <v>83</v>
      </c>
    </row>
    <row r="435" s="2" customFormat="1">
      <c r="A435" s="40"/>
      <c r="B435" s="41"/>
      <c r="C435" s="42"/>
      <c r="D435" s="224" t="s">
        <v>139</v>
      </c>
      <c r="E435" s="42"/>
      <c r="F435" s="225" t="s">
        <v>544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139</v>
      </c>
      <c r="AU435" s="19" t="s">
        <v>83</v>
      </c>
    </row>
    <row r="436" s="14" customFormat="1">
      <c r="A436" s="14"/>
      <c r="B436" s="236"/>
      <c r="C436" s="237"/>
      <c r="D436" s="219" t="s">
        <v>152</v>
      </c>
      <c r="E436" s="238" t="s">
        <v>19</v>
      </c>
      <c r="F436" s="239" t="s">
        <v>545</v>
      </c>
      <c r="G436" s="237"/>
      <c r="H436" s="240">
        <v>361.37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152</v>
      </c>
      <c r="AU436" s="246" t="s">
        <v>83</v>
      </c>
      <c r="AV436" s="14" t="s">
        <v>83</v>
      </c>
      <c r="AW436" s="14" t="s">
        <v>35</v>
      </c>
      <c r="AX436" s="14" t="s">
        <v>81</v>
      </c>
      <c r="AY436" s="246" t="s">
        <v>129</v>
      </c>
    </row>
    <row r="437" s="2" customFormat="1" ht="16.5" customHeight="1">
      <c r="A437" s="40"/>
      <c r="B437" s="41"/>
      <c r="C437" s="258" t="s">
        <v>546</v>
      </c>
      <c r="D437" s="258" t="s">
        <v>417</v>
      </c>
      <c r="E437" s="259" t="s">
        <v>547</v>
      </c>
      <c r="F437" s="260" t="s">
        <v>548</v>
      </c>
      <c r="G437" s="261" t="s">
        <v>134</v>
      </c>
      <c r="H437" s="262">
        <v>364.98399999999998</v>
      </c>
      <c r="I437" s="263"/>
      <c r="J437" s="264">
        <f>ROUND(I437*H437,2)</f>
        <v>0</v>
      </c>
      <c r="K437" s="260" t="s">
        <v>19</v>
      </c>
      <c r="L437" s="265"/>
      <c r="M437" s="266" t="s">
        <v>19</v>
      </c>
      <c r="N437" s="267" t="s">
        <v>44</v>
      </c>
      <c r="O437" s="86"/>
      <c r="P437" s="215">
        <f>O437*H437</f>
        <v>0</v>
      </c>
      <c r="Q437" s="215">
        <v>0.152</v>
      </c>
      <c r="R437" s="215">
        <f>Q437*H437</f>
        <v>55.477567999999998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195</v>
      </c>
      <c r="AT437" s="217" t="s">
        <v>417</v>
      </c>
      <c r="AU437" s="217" t="s">
        <v>83</v>
      </c>
      <c r="AY437" s="19" t="s">
        <v>129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81</v>
      </c>
      <c r="BK437" s="218">
        <f>ROUND(I437*H437,2)</f>
        <v>0</v>
      </c>
      <c r="BL437" s="19" t="s">
        <v>136</v>
      </c>
      <c r="BM437" s="217" t="s">
        <v>549</v>
      </c>
    </row>
    <row r="438" s="2" customFormat="1">
      <c r="A438" s="40"/>
      <c r="B438" s="41"/>
      <c r="C438" s="42"/>
      <c r="D438" s="219" t="s">
        <v>138</v>
      </c>
      <c r="E438" s="42"/>
      <c r="F438" s="220" t="s">
        <v>550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138</v>
      </c>
      <c r="AU438" s="19" t="s">
        <v>83</v>
      </c>
    </row>
    <row r="439" s="2" customFormat="1">
      <c r="A439" s="40"/>
      <c r="B439" s="41"/>
      <c r="C439" s="42"/>
      <c r="D439" s="219" t="s">
        <v>536</v>
      </c>
      <c r="E439" s="42"/>
      <c r="F439" s="268" t="s">
        <v>551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536</v>
      </c>
      <c r="AU439" s="19" t="s">
        <v>83</v>
      </c>
    </row>
    <row r="440" s="14" customFormat="1">
      <c r="A440" s="14"/>
      <c r="B440" s="236"/>
      <c r="C440" s="237"/>
      <c r="D440" s="219" t="s">
        <v>152</v>
      </c>
      <c r="E440" s="238" t="s">
        <v>19</v>
      </c>
      <c r="F440" s="239" t="s">
        <v>552</v>
      </c>
      <c r="G440" s="237"/>
      <c r="H440" s="240">
        <v>364.98399999999998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152</v>
      </c>
      <c r="AU440" s="246" t="s">
        <v>83</v>
      </c>
      <c r="AV440" s="14" t="s">
        <v>83</v>
      </c>
      <c r="AW440" s="14" t="s">
        <v>35</v>
      </c>
      <c r="AX440" s="14" t="s">
        <v>81</v>
      </c>
      <c r="AY440" s="246" t="s">
        <v>129</v>
      </c>
    </row>
    <row r="441" s="2" customFormat="1" ht="37.8" customHeight="1">
      <c r="A441" s="40"/>
      <c r="B441" s="41"/>
      <c r="C441" s="206" t="s">
        <v>553</v>
      </c>
      <c r="D441" s="206" t="s">
        <v>131</v>
      </c>
      <c r="E441" s="207" t="s">
        <v>554</v>
      </c>
      <c r="F441" s="208" t="s">
        <v>555</v>
      </c>
      <c r="G441" s="209" t="s">
        <v>134</v>
      </c>
      <c r="H441" s="210">
        <v>105</v>
      </c>
      <c r="I441" s="211"/>
      <c r="J441" s="212">
        <f>ROUND(I441*H441,2)</f>
        <v>0</v>
      </c>
      <c r="K441" s="208" t="s">
        <v>135</v>
      </c>
      <c r="L441" s="46"/>
      <c r="M441" s="213" t="s">
        <v>19</v>
      </c>
      <c r="N441" s="214" t="s">
        <v>44</v>
      </c>
      <c r="O441" s="86"/>
      <c r="P441" s="215">
        <f>O441*H441</f>
        <v>0</v>
      </c>
      <c r="Q441" s="215">
        <v>0.11162</v>
      </c>
      <c r="R441" s="215">
        <f>Q441*H441</f>
        <v>11.7201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136</v>
      </c>
      <c r="AT441" s="217" t="s">
        <v>131</v>
      </c>
      <c r="AU441" s="217" t="s">
        <v>83</v>
      </c>
      <c r="AY441" s="19" t="s">
        <v>129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81</v>
      </c>
      <c r="BK441" s="218">
        <f>ROUND(I441*H441,2)</f>
        <v>0</v>
      </c>
      <c r="BL441" s="19" t="s">
        <v>136</v>
      </c>
      <c r="BM441" s="217" t="s">
        <v>556</v>
      </c>
    </row>
    <row r="442" s="2" customFormat="1">
      <c r="A442" s="40"/>
      <c r="B442" s="41"/>
      <c r="C442" s="42"/>
      <c r="D442" s="219" t="s">
        <v>138</v>
      </c>
      <c r="E442" s="42"/>
      <c r="F442" s="220" t="s">
        <v>557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138</v>
      </c>
      <c r="AU442" s="19" t="s">
        <v>83</v>
      </c>
    </row>
    <row r="443" s="2" customFormat="1">
      <c r="A443" s="40"/>
      <c r="B443" s="41"/>
      <c r="C443" s="42"/>
      <c r="D443" s="224" t="s">
        <v>139</v>
      </c>
      <c r="E443" s="42"/>
      <c r="F443" s="225" t="s">
        <v>558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139</v>
      </c>
      <c r="AU443" s="19" t="s">
        <v>83</v>
      </c>
    </row>
    <row r="444" s="14" customFormat="1">
      <c r="A444" s="14"/>
      <c r="B444" s="236"/>
      <c r="C444" s="237"/>
      <c r="D444" s="219" t="s">
        <v>152</v>
      </c>
      <c r="E444" s="238" t="s">
        <v>19</v>
      </c>
      <c r="F444" s="239" t="s">
        <v>559</v>
      </c>
      <c r="G444" s="237"/>
      <c r="H444" s="240">
        <v>105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152</v>
      </c>
      <c r="AU444" s="246" t="s">
        <v>83</v>
      </c>
      <c r="AV444" s="14" t="s">
        <v>83</v>
      </c>
      <c r="AW444" s="14" t="s">
        <v>35</v>
      </c>
      <c r="AX444" s="14" t="s">
        <v>81</v>
      </c>
      <c r="AY444" s="246" t="s">
        <v>129</v>
      </c>
    </row>
    <row r="445" s="2" customFormat="1" ht="16.5" customHeight="1">
      <c r="A445" s="40"/>
      <c r="B445" s="41"/>
      <c r="C445" s="258" t="s">
        <v>560</v>
      </c>
      <c r="D445" s="258" t="s">
        <v>417</v>
      </c>
      <c r="E445" s="259" t="s">
        <v>561</v>
      </c>
      <c r="F445" s="260" t="s">
        <v>562</v>
      </c>
      <c r="G445" s="261" t="s">
        <v>134</v>
      </c>
      <c r="H445" s="262">
        <v>107.09999999999999</v>
      </c>
      <c r="I445" s="263"/>
      <c r="J445" s="264">
        <f>ROUND(I445*H445,2)</f>
        <v>0</v>
      </c>
      <c r="K445" s="260" t="s">
        <v>19</v>
      </c>
      <c r="L445" s="265"/>
      <c r="M445" s="266" t="s">
        <v>19</v>
      </c>
      <c r="N445" s="267" t="s">
        <v>44</v>
      </c>
      <c r="O445" s="86"/>
      <c r="P445" s="215">
        <f>O445*H445</f>
        <v>0</v>
      </c>
      <c r="Q445" s="215">
        <v>0.152</v>
      </c>
      <c r="R445" s="215">
        <f>Q445*H445</f>
        <v>16.279199999999999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195</v>
      </c>
      <c r="AT445" s="217" t="s">
        <v>417</v>
      </c>
      <c r="AU445" s="217" t="s">
        <v>83</v>
      </c>
      <c r="AY445" s="19" t="s">
        <v>129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81</v>
      </c>
      <c r="BK445" s="218">
        <f>ROUND(I445*H445,2)</f>
        <v>0</v>
      </c>
      <c r="BL445" s="19" t="s">
        <v>136</v>
      </c>
      <c r="BM445" s="217" t="s">
        <v>563</v>
      </c>
    </row>
    <row r="446" s="2" customFormat="1">
      <c r="A446" s="40"/>
      <c r="B446" s="41"/>
      <c r="C446" s="42"/>
      <c r="D446" s="219" t="s">
        <v>138</v>
      </c>
      <c r="E446" s="42"/>
      <c r="F446" s="220" t="s">
        <v>564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138</v>
      </c>
      <c r="AU446" s="19" t="s">
        <v>83</v>
      </c>
    </row>
    <row r="447" s="2" customFormat="1">
      <c r="A447" s="40"/>
      <c r="B447" s="41"/>
      <c r="C447" s="42"/>
      <c r="D447" s="219" t="s">
        <v>536</v>
      </c>
      <c r="E447" s="42"/>
      <c r="F447" s="268" t="s">
        <v>565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536</v>
      </c>
      <c r="AU447" s="19" t="s">
        <v>83</v>
      </c>
    </row>
    <row r="448" s="14" customFormat="1">
      <c r="A448" s="14"/>
      <c r="B448" s="236"/>
      <c r="C448" s="237"/>
      <c r="D448" s="219" t="s">
        <v>152</v>
      </c>
      <c r="E448" s="238" t="s">
        <v>19</v>
      </c>
      <c r="F448" s="239" t="s">
        <v>566</v>
      </c>
      <c r="G448" s="237"/>
      <c r="H448" s="240">
        <v>107.09999999999999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152</v>
      </c>
      <c r="AU448" s="246" t="s">
        <v>83</v>
      </c>
      <c r="AV448" s="14" t="s">
        <v>83</v>
      </c>
      <c r="AW448" s="14" t="s">
        <v>35</v>
      </c>
      <c r="AX448" s="14" t="s">
        <v>81</v>
      </c>
      <c r="AY448" s="246" t="s">
        <v>129</v>
      </c>
    </row>
    <row r="449" s="2" customFormat="1" ht="37.8" customHeight="1">
      <c r="A449" s="40"/>
      <c r="B449" s="41"/>
      <c r="C449" s="206" t="s">
        <v>567</v>
      </c>
      <c r="D449" s="206" t="s">
        <v>131</v>
      </c>
      <c r="E449" s="207" t="s">
        <v>568</v>
      </c>
      <c r="F449" s="208" t="s">
        <v>569</v>
      </c>
      <c r="G449" s="209" t="s">
        <v>134</v>
      </c>
      <c r="H449" s="210">
        <v>163.37000000000001</v>
      </c>
      <c r="I449" s="211"/>
      <c r="J449" s="212">
        <f>ROUND(I449*H449,2)</f>
        <v>0</v>
      </c>
      <c r="K449" s="208" t="s">
        <v>135</v>
      </c>
      <c r="L449" s="46"/>
      <c r="M449" s="213" t="s">
        <v>19</v>
      </c>
      <c r="N449" s="214" t="s">
        <v>44</v>
      </c>
      <c r="O449" s="86"/>
      <c r="P449" s="215">
        <f>O449*H449</f>
        <v>0</v>
      </c>
      <c r="Q449" s="215">
        <v>0.080030000000000004</v>
      </c>
      <c r="R449" s="215">
        <f>Q449*H449</f>
        <v>13.074501100000001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136</v>
      </c>
      <c r="AT449" s="217" t="s">
        <v>131</v>
      </c>
      <c r="AU449" s="217" t="s">
        <v>83</v>
      </c>
      <c r="AY449" s="19" t="s">
        <v>129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81</v>
      </c>
      <c r="BK449" s="218">
        <f>ROUND(I449*H449,2)</f>
        <v>0</v>
      </c>
      <c r="BL449" s="19" t="s">
        <v>136</v>
      </c>
      <c r="BM449" s="217" t="s">
        <v>570</v>
      </c>
    </row>
    <row r="450" s="2" customFormat="1">
      <c r="A450" s="40"/>
      <c r="B450" s="41"/>
      <c r="C450" s="42"/>
      <c r="D450" s="219" t="s">
        <v>138</v>
      </c>
      <c r="E450" s="42"/>
      <c r="F450" s="220" t="s">
        <v>569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138</v>
      </c>
      <c r="AU450" s="19" t="s">
        <v>83</v>
      </c>
    </row>
    <row r="451" s="2" customFormat="1">
      <c r="A451" s="40"/>
      <c r="B451" s="41"/>
      <c r="C451" s="42"/>
      <c r="D451" s="224" t="s">
        <v>139</v>
      </c>
      <c r="E451" s="42"/>
      <c r="F451" s="225" t="s">
        <v>571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139</v>
      </c>
      <c r="AU451" s="19" t="s">
        <v>83</v>
      </c>
    </row>
    <row r="452" s="14" customFormat="1">
      <c r="A452" s="14"/>
      <c r="B452" s="236"/>
      <c r="C452" s="237"/>
      <c r="D452" s="219" t="s">
        <v>152</v>
      </c>
      <c r="E452" s="238" t="s">
        <v>19</v>
      </c>
      <c r="F452" s="239" t="s">
        <v>572</v>
      </c>
      <c r="G452" s="237"/>
      <c r="H452" s="240">
        <v>163.37000000000001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6" t="s">
        <v>152</v>
      </c>
      <c r="AU452" s="246" t="s">
        <v>83</v>
      </c>
      <c r="AV452" s="14" t="s">
        <v>83</v>
      </c>
      <c r="AW452" s="14" t="s">
        <v>35</v>
      </c>
      <c r="AX452" s="14" t="s">
        <v>81</v>
      </c>
      <c r="AY452" s="246" t="s">
        <v>129</v>
      </c>
    </row>
    <row r="453" s="2" customFormat="1" ht="16.5" customHeight="1">
      <c r="A453" s="40"/>
      <c r="B453" s="41"/>
      <c r="C453" s="258" t="s">
        <v>573</v>
      </c>
      <c r="D453" s="258" t="s">
        <v>417</v>
      </c>
      <c r="E453" s="259" t="s">
        <v>574</v>
      </c>
      <c r="F453" s="260" t="s">
        <v>575</v>
      </c>
      <c r="G453" s="261" t="s">
        <v>134</v>
      </c>
      <c r="H453" s="262">
        <v>166.637</v>
      </c>
      <c r="I453" s="263"/>
      <c r="J453" s="264">
        <f>ROUND(I453*H453,2)</f>
        <v>0</v>
      </c>
      <c r="K453" s="260" t="s">
        <v>19</v>
      </c>
      <c r="L453" s="265"/>
      <c r="M453" s="266" t="s">
        <v>19</v>
      </c>
      <c r="N453" s="267" t="s">
        <v>44</v>
      </c>
      <c r="O453" s="86"/>
      <c r="P453" s="215">
        <f>O453*H453</f>
        <v>0</v>
      </c>
      <c r="Q453" s="215">
        <v>0.108</v>
      </c>
      <c r="R453" s="215">
        <f>Q453*H453</f>
        <v>17.996796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195</v>
      </c>
      <c r="AT453" s="217" t="s">
        <v>417</v>
      </c>
      <c r="AU453" s="217" t="s">
        <v>83</v>
      </c>
      <c r="AY453" s="19" t="s">
        <v>129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81</v>
      </c>
      <c r="BK453" s="218">
        <f>ROUND(I453*H453,2)</f>
        <v>0</v>
      </c>
      <c r="BL453" s="19" t="s">
        <v>136</v>
      </c>
      <c r="BM453" s="217" t="s">
        <v>576</v>
      </c>
    </row>
    <row r="454" s="2" customFormat="1">
      <c r="A454" s="40"/>
      <c r="B454" s="41"/>
      <c r="C454" s="42"/>
      <c r="D454" s="219" t="s">
        <v>138</v>
      </c>
      <c r="E454" s="42"/>
      <c r="F454" s="220" t="s">
        <v>577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138</v>
      </c>
      <c r="AU454" s="19" t="s">
        <v>83</v>
      </c>
    </row>
    <row r="455" s="2" customFormat="1">
      <c r="A455" s="40"/>
      <c r="B455" s="41"/>
      <c r="C455" s="42"/>
      <c r="D455" s="219" t="s">
        <v>536</v>
      </c>
      <c r="E455" s="42"/>
      <c r="F455" s="268" t="s">
        <v>578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536</v>
      </c>
      <c r="AU455" s="19" t="s">
        <v>83</v>
      </c>
    </row>
    <row r="456" s="14" customFormat="1">
      <c r="A456" s="14"/>
      <c r="B456" s="236"/>
      <c r="C456" s="237"/>
      <c r="D456" s="219" t="s">
        <v>152</v>
      </c>
      <c r="E456" s="238" t="s">
        <v>19</v>
      </c>
      <c r="F456" s="239" t="s">
        <v>579</v>
      </c>
      <c r="G456" s="237"/>
      <c r="H456" s="240">
        <v>166.637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152</v>
      </c>
      <c r="AU456" s="246" t="s">
        <v>83</v>
      </c>
      <c r="AV456" s="14" t="s">
        <v>83</v>
      </c>
      <c r="AW456" s="14" t="s">
        <v>35</v>
      </c>
      <c r="AX456" s="14" t="s">
        <v>81</v>
      </c>
      <c r="AY456" s="246" t="s">
        <v>129</v>
      </c>
    </row>
    <row r="457" s="2" customFormat="1" ht="24.15" customHeight="1">
      <c r="A457" s="40"/>
      <c r="B457" s="41"/>
      <c r="C457" s="206" t="s">
        <v>580</v>
      </c>
      <c r="D457" s="206" t="s">
        <v>131</v>
      </c>
      <c r="E457" s="207" t="s">
        <v>581</v>
      </c>
      <c r="F457" s="208" t="s">
        <v>582</v>
      </c>
      <c r="G457" s="209" t="s">
        <v>134</v>
      </c>
      <c r="H457" s="210">
        <v>2037.0830000000001</v>
      </c>
      <c r="I457" s="211"/>
      <c r="J457" s="212">
        <f>ROUND(I457*H457,2)</f>
        <v>0</v>
      </c>
      <c r="K457" s="208" t="s">
        <v>19</v>
      </c>
      <c r="L457" s="46"/>
      <c r="M457" s="213" t="s">
        <v>19</v>
      </c>
      <c r="N457" s="214" t="s">
        <v>44</v>
      </c>
      <c r="O457" s="86"/>
      <c r="P457" s="215">
        <f>O457*H457</f>
        <v>0</v>
      </c>
      <c r="Q457" s="215">
        <v>0.098000000000000004</v>
      </c>
      <c r="R457" s="215">
        <f>Q457*H457</f>
        <v>199.63413400000002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136</v>
      </c>
      <c r="AT457" s="217" t="s">
        <v>131</v>
      </c>
      <c r="AU457" s="217" t="s">
        <v>83</v>
      </c>
      <c r="AY457" s="19" t="s">
        <v>129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81</v>
      </c>
      <c r="BK457" s="218">
        <f>ROUND(I457*H457,2)</f>
        <v>0</v>
      </c>
      <c r="BL457" s="19" t="s">
        <v>136</v>
      </c>
      <c r="BM457" s="217" t="s">
        <v>583</v>
      </c>
    </row>
    <row r="458" s="2" customFormat="1">
      <c r="A458" s="40"/>
      <c r="B458" s="41"/>
      <c r="C458" s="42"/>
      <c r="D458" s="219" t="s">
        <v>138</v>
      </c>
      <c r="E458" s="42"/>
      <c r="F458" s="220" t="s">
        <v>582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138</v>
      </c>
      <c r="AU458" s="19" t="s">
        <v>83</v>
      </c>
    </row>
    <row r="459" s="14" customFormat="1">
      <c r="A459" s="14"/>
      <c r="B459" s="236"/>
      <c r="C459" s="237"/>
      <c r="D459" s="219" t="s">
        <v>152</v>
      </c>
      <c r="E459" s="238" t="s">
        <v>19</v>
      </c>
      <c r="F459" s="239" t="s">
        <v>584</v>
      </c>
      <c r="G459" s="237"/>
      <c r="H459" s="240">
        <v>1955.3699999999999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6" t="s">
        <v>152</v>
      </c>
      <c r="AU459" s="246" t="s">
        <v>83</v>
      </c>
      <c r="AV459" s="14" t="s">
        <v>83</v>
      </c>
      <c r="AW459" s="14" t="s">
        <v>35</v>
      </c>
      <c r="AX459" s="14" t="s">
        <v>73</v>
      </c>
      <c r="AY459" s="246" t="s">
        <v>129</v>
      </c>
    </row>
    <row r="460" s="14" customFormat="1">
      <c r="A460" s="14"/>
      <c r="B460" s="236"/>
      <c r="C460" s="237"/>
      <c r="D460" s="219" t="s">
        <v>152</v>
      </c>
      <c r="E460" s="238" t="s">
        <v>19</v>
      </c>
      <c r="F460" s="239" t="s">
        <v>585</v>
      </c>
      <c r="G460" s="237"/>
      <c r="H460" s="240">
        <v>81.712999999999994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152</v>
      </c>
      <c r="AU460" s="246" t="s">
        <v>83</v>
      </c>
      <c r="AV460" s="14" t="s">
        <v>83</v>
      </c>
      <c r="AW460" s="14" t="s">
        <v>35</v>
      </c>
      <c r="AX460" s="14" t="s">
        <v>73</v>
      </c>
      <c r="AY460" s="246" t="s">
        <v>129</v>
      </c>
    </row>
    <row r="461" s="15" customFormat="1">
      <c r="A461" s="15"/>
      <c r="B461" s="247"/>
      <c r="C461" s="248"/>
      <c r="D461" s="219" t="s">
        <v>152</v>
      </c>
      <c r="E461" s="249" t="s">
        <v>19</v>
      </c>
      <c r="F461" s="250" t="s">
        <v>160</v>
      </c>
      <c r="G461" s="248"/>
      <c r="H461" s="251">
        <v>2037.0829999999999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7" t="s">
        <v>152</v>
      </c>
      <c r="AU461" s="257" t="s">
        <v>83</v>
      </c>
      <c r="AV461" s="15" t="s">
        <v>136</v>
      </c>
      <c r="AW461" s="15" t="s">
        <v>35</v>
      </c>
      <c r="AX461" s="15" t="s">
        <v>81</v>
      </c>
      <c r="AY461" s="257" t="s">
        <v>129</v>
      </c>
    </row>
    <row r="462" s="2" customFormat="1" ht="16.5" customHeight="1">
      <c r="A462" s="40"/>
      <c r="B462" s="41"/>
      <c r="C462" s="258" t="s">
        <v>586</v>
      </c>
      <c r="D462" s="258" t="s">
        <v>417</v>
      </c>
      <c r="E462" s="259" t="s">
        <v>587</v>
      </c>
      <c r="F462" s="260" t="s">
        <v>588</v>
      </c>
      <c r="G462" s="261" t="s">
        <v>134</v>
      </c>
      <c r="H462" s="262">
        <v>1955.29</v>
      </c>
      <c r="I462" s="263"/>
      <c r="J462" s="264">
        <f>ROUND(I462*H462,2)</f>
        <v>0</v>
      </c>
      <c r="K462" s="260" t="s">
        <v>19</v>
      </c>
      <c r="L462" s="265"/>
      <c r="M462" s="266" t="s">
        <v>19</v>
      </c>
      <c r="N462" s="267" t="s">
        <v>44</v>
      </c>
      <c r="O462" s="86"/>
      <c r="P462" s="215">
        <f>O462*H462</f>
        <v>0</v>
      </c>
      <c r="Q462" s="215">
        <v>0.1837</v>
      </c>
      <c r="R462" s="215">
        <f>Q462*H462</f>
        <v>359.18677300000002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195</v>
      </c>
      <c r="AT462" s="217" t="s">
        <v>417</v>
      </c>
      <c r="AU462" s="217" t="s">
        <v>83</v>
      </c>
      <c r="AY462" s="19" t="s">
        <v>129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81</v>
      </c>
      <c r="BK462" s="218">
        <f>ROUND(I462*H462,2)</f>
        <v>0</v>
      </c>
      <c r="BL462" s="19" t="s">
        <v>136</v>
      </c>
      <c r="BM462" s="217" t="s">
        <v>589</v>
      </c>
    </row>
    <row r="463" s="2" customFormat="1">
      <c r="A463" s="40"/>
      <c r="B463" s="41"/>
      <c r="C463" s="42"/>
      <c r="D463" s="219" t="s">
        <v>138</v>
      </c>
      <c r="E463" s="42"/>
      <c r="F463" s="220" t="s">
        <v>590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138</v>
      </c>
      <c r="AU463" s="19" t="s">
        <v>83</v>
      </c>
    </row>
    <row r="464" s="2" customFormat="1">
      <c r="A464" s="40"/>
      <c r="B464" s="41"/>
      <c r="C464" s="42"/>
      <c r="D464" s="219" t="s">
        <v>536</v>
      </c>
      <c r="E464" s="42"/>
      <c r="F464" s="268" t="s">
        <v>591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536</v>
      </c>
      <c r="AU464" s="19" t="s">
        <v>83</v>
      </c>
    </row>
    <row r="465" s="14" customFormat="1">
      <c r="A465" s="14"/>
      <c r="B465" s="236"/>
      <c r="C465" s="237"/>
      <c r="D465" s="219" t="s">
        <v>152</v>
      </c>
      <c r="E465" s="238" t="s">
        <v>19</v>
      </c>
      <c r="F465" s="239" t="s">
        <v>592</v>
      </c>
      <c r="G465" s="237"/>
      <c r="H465" s="240">
        <v>1955.29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6" t="s">
        <v>152</v>
      </c>
      <c r="AU465" s="246" t="s">
        <v>83</v>
      </c>
      <c r="AV465" s="14" t="s">
        <v>83</v>
      </c>
      <c r="AW465" s="14" t="s">
        <v>35</v>
      </c>
      <c r="AX465" s="14" t="s">
        <v>81</v>
      </c>
      <c r="AY465" s="246" t="s">
        <v>129</v>
      </c>
    </row>
    <row r="466" s="2" customFormat="1" ht="16.5" customHeight="1">
      <c r="A466" s="40"/>
      <c r="B466" s="41"/>
      <c r="C466" s="258" t="s">
        <v>593</v>
      </c>
      <c r="D466" s="258" t="s">
        <v>417</v>
      </c>
      <c r="E466" s="259" t="s">
        <v>594</v>
      </c>
      <c r="F466" s="260" t="s">
        <v>595</v>
      </c>
      <c r="G466" s="261" t="s">
        <v>134</v>
      </c>
      <c r="H466" s="262">
        <v>81.718000000000004</v>
      </c>
      <c r="I466" s="263"/>
      <c r="J466" s="264">
        <f>ROUND(I466*H466,2)</f>
        <v>0</v>
      </c>
      <c r="K466" s="260" t="s">
        <v>19</v>
      </c>
      <c r="L466" s="265"/>
      <c r="M466" s="266" t="s">
        <v>19</v>
      </c>
      <c r="N466" s="267" t="s">
        <v>44</v>
      </c>
      <c r="O466" s="86"/>
      <c r="P466" s="215">
        <f>O466*H466</f>
        <v>0</v>
      </c>
      <c r="Q466" s="215">
        <v>0.1837</v>
      </c>
      <c r="R466" s="215">
        <f>Q466*H466</f>
        <v>15.011596600000001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195</v>
      </c>
      <c r="AT466" s="217" t="s">
        <v>417</v>
      </c>
      <c r="AU466" s="217" t="s">
        <v>83</v>
      </c>
      <c r="AY466" s="19" t="s">
        <v>129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81</v>
      </c>
      <c r="BK466" s="218">
        <f>ROUND(I466*H466,2)</f>
        <v>0</v>
      </c>
      <c r="BL466" s="19" t="s">
        <v>136</v>
      </c>
      <c r="BM466" s="217" t="s">
        <v>596</v>
      </c>
    </row>
    <row r="467" s="2" customFormat="1">
      <c r="A467" s="40"/>
      <c r="B467" s="41"/>
      <c r="C467" s="42"/>
      <c r="D467" s="219" t="s">
        <v>138</v>
      </c>
      <c r="E467" s="42"/>
      <c r="F467" s="220" t="s">
        <v>597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138</v>
      </c>
      <c r="AU467" s="19" t="s">
        <v>83</v>
      </c>
    </row>
    <row r="468" s="2" customFormat="1">
      <c r="A468" s="40"/>
      <c r="B468" s="41"/>
      <c r="C468" s="42"/>
      <c r="D468" s="219" t="s">
        <v>536</v>
      </c>
      <c r="E468" s="42"/>
      <c r="F468" s="268" t="s">
        <v>598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536</v>
      </c>
      <c r="AU468" s="19" t="s">
        <v>83</v>
      </c>
    </row>
    <row r="469" s="14" customFormat="1">
      <c r="A469" s="14"/>
      <c r="B469" s="236"/>
      <c r="C469" s="237"/>
      <c r="D469" s="219" t="s">
        <v>152</v>
      </c>
      <c r="E469" s="238" t="s">
        <v>19</v>
      </c>
      <c r="F469" s="239" t="s">
        <v>599</v>
      </c>
      <c r="G469" s="237"/>
      <c r="H469" s="240">
        <v>81.718000000000004</v>
      </c>
      <c r="I469" s="241"/>
      <c r="J469" s="237"/>
      <c r="K469" s="237"/>
      <c r="L469" s="242"/>
      <c r="M469" s="243"/>
      <c r="N469" s="244"/>
      <c r="O469" s="244"/>
      <c r="P469" s="244"/>
      <c r="Q469" s="244"/>
      <c r="R469" s="244"/>
      <c r="S469" s="244"/>
      <c r="T469" s="24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6" t="s">
        <v>152</v>
      </c>
      <c r="AU469" s="246" t="s">
        <v>83</v>
      </c>
      <c r="AV469" s="14" t="s">
        <v>83</v>
      </c>
      <c r="AW469" s="14" t="s">
        <v>35</v>
      </c>
      <c r="AX469" s="14" t="s">
        <v>73</v>
      </c>
      <c r="AY469" s="246" t="s">
        <v>129</v>
      </c>
    </row>
    <row r="470" s="15" customFormat="1">
      <c r="A470" s="15"/>
      <c r="B470" s="247"/>
      <c r="C470" s="248"/>
      <c r="D470" s="219" t="s">
        <v>152</v>
      </c>
      <c r="E470" s="249" t="s">
        <v>19</v>
      </c>
      <c r="F470" s="250" t="s">
        <v>160</v>
      </c>
      <c r="G470" s="248"/>
      <c r="H470" s="251">
        <v>81.718000000000004</v>
      </c>
      <c r="I470" s="252"/>
      <c r="J470" s="248"/>
      <c r="K470" s="248"/>
      <c r="L470" s="253"/>
      <c r="M470" s="254"/>
      <c r="N470" s="255"/>
      <c r="O470" s="255"/>
      <c r="P470" s="255"/>
      <c r="Q470" s="255"/>
      <c r="R470" s="255"/>
      <c r="S470" s="255"/>
      <c r="T470" s="25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7" t="s">
        <v>152</v>
      </c>
      <c r="AU470" s="257" t="s">
        <v>83</v>
      </c>
      <c r="AV470" s="15" t="s">
        <v>136</v>
      </c>
      <c r="AW470" s="15" t="s">
        <v>35</v>
      </c>
      <c r="AX470" s="15" t="s">
        <v>81</v>
      </c>
      <c r="AY470" s="257" t="s">
        <v>129</v>
      </c>
    </row>
    <row r="471" s="2" customFormat="1" ht="21.75" customHeight="1">
      <c r="A471" s="40"/>
      <c r="B471" s="41"/>
      <c r="C471" s="206" t="s">
        <v>600</v>
      </c>
      <c r="D471" s="206" t="s">
        <v>131</v>
      </c>
      <c r="E471" s="207" t="s">
        <v>601</v>
      </c>
      <c r="F471" s="208" t="s">
        <v>602</v>
      </c>
      <c r="G471" s="209" t="s">
        <v>134</v>
      </c>
      <c r="H471" s="210">
        <v>2142.0700000000002</v>
      </c>
      <c r="I471" s="211"/>
      <c r="J471" s="212">
        <f>ROUND(I471*H471,2)</f>
        <v>0</v>
      </c>
      <c r="K471" s="208" t="s">
        <v>19</v>
      </c>
      <c r="L471" s="46"/>
      <c r="M471" s="213" t="s">
        <v>19</v>
      </c>
      <c r="N471" s="214" t="s">
        <v>44</v>
      </c>
      <c r="O471" s="86"/>
      <c r="P471" s="215">
        <f>O471*H471</f>
        <v>0</v>
      </c>
      <c r="Q471" s="215">
        <v>0</v>
      </c>
      <c r="R471" s="215">
        <f>Q471*H471</f>
        <v>0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136</v>
      </c>
      <c r="AT471" s="217" t="s">
        <v>131</v>
      </c>
      <c r="AU471" s="217" t="s">
        <v>83</v>
      </c>
      <c r="AY471" s="19" t="s">
        <v>129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81</v>
      </c>
      <c r="BK471" s="218">
        <f>ROUND(I471*H471,2)</f>
        <v>0</v>
      </c>
      <c r="BL471" s="19" t="s">
        <v>136</v>
      </c>
      <c r="BM471" s="217" t="s">
        <v>603</v>
      </c>
    </row>
    <row r="472" s="2" customFormat="1">
      <c r="A472" s="40"/>
      <c r="B472" s="41"/>
      <c r="C472" s="42"/>
      <c r="D472" s="219" t="s">
        <v>138</v>
      </c>
      <c r="E472" s="42"/>
      <c r="F472" s="220" t="s">
        <v>602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138</v>
      </c>
      <c r="AU472" s="19" t="s">
        <v>83</v>
      </c>
    </row>
    <row r="473" s="14" customFormat="1">
      <c r="A473" s="14"/>
      <c r="B473" s="236"/>
      <c r="C473" s="237"/>
      <c r="D473" s="219" t="s">
        <v>152</v>
      </c>
      <c r="E473" s="238" t="s">
        <v>19</v>
      </c>
      <c r="F473" s="239" t="s">
        <v>604</v>
      </c>
      <c r="G473" s="237"/>
      <c r="H473" s="240">
        <v>2142.0700000000002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152</v>
      </c>
      <c r="AU473" s="246" t="s">
        <v>83</v>
      </c>
      <c r="AV473" s="14" t="s">
        <v>83</v>
      </c>
      <c r="AW473" s="14" t="s">
        <v>35</v>
      </c>
      <c r="AX473" s="14" t="s">
        <v>81</v>
      </c>
      <c r="AY473" s="246" t="s">
        <v>129</v>
      </c>
    </row>
    <row r="474" s="2" customFormat="1" ht="21.75" customHeight="1">
      <c r="A474" s="40"/>
      <c r="B474" s="41"/>
      <c r="C474" s="206" t="s">
        <v>605</v>
      </c>
      <c r="D474" s="206" t="s">
        <v>131</v>
      </c>
      <c r="E474" s="207" t="s">
        <v>606</v>
      </c>
      <c r="F474" s="208" t="s">
        <v>607</v>
      </c>
      <c r="G474" s="209" t="s">
        <v>134</v>
      </c>
      <c r="H474" s="210">
        <v>2142.0700000000002</v>
      </c>
      <c r="I474" s="211"/>
      <c r="J474" s="212">
        <f>ROUND(I474*H474,2)</f>
        <v>0</v>
      </c>
      <c r="K474" s="208" t="s">
        <v>19</v>
      </c>
      <c r="L474" s="46"/>
      <c r="M474" s="213" t="s">
        <v>19</v>
      </c>
      <c r="N474" s="214" t="s">
        <v>44</v>
      </c>
      <c r="O474" s="86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136</v>
      </c>
      <c r="AT474" s="217" t="s">
        <v>131</v>
      </c>
      <c r="AU474" s="217" t="s">
        <v>83</v>
      </c>
      <c r="AY474" s="19" t="s">
        <v>129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81</v>
      </c>
      <c r="BK474" s="218">
        <f>ROUND(I474*H474,2)</f>
        <v>0</v>
      </c>
      <c r="BL474" s="19" t="s">
        <v>136</v>
      </c>
      <c r="BM474" s="217" t="s">
        <v>608</v>
      </c>
    </row>
    <row r="475" s="2" customFormat="1">
      <c r="A475" s="40"/>
      <c r="B475" s="41"/>
      <c r="C475" s="42"/>
      <c r="D475" s="219" t="s">
        <v>138</v>
      </c>
      <c r="E475" s="42"/>
      <c r="F475" s="220" t="s">
        <v>607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138</v>
      </c>
      <c r="AU475" s="19" t="s">
        <v>83</v>
      </c>
    </row>
    <row r="476" s="14" customFormat="1">
      <c r="A476" s="14"/>
      <c r="B476" s="236"/>
      <c r="C476" s="237"/>
      <c r="D476" s="219" t="s">
        <v>152</v>
      </c>
      <c r="E476" s="238" t="s">
        <v>19</v>
      </c>
      <c r="F476" s="239" t="s">
        <v>609</v>
      </c>
      <c r="G476" s="237"/>
      <c r="H476" s="240">
        <v>2928.0900000000001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152</v>
      </c>
      <c r="AU476" s="246" t="s">
        <v>83</v>
      </c>
      <c r="AV476" s="14" t="s">
        <v>83</v>
      </c>
      <c r="AW476" s="14" t="s">
        <v>35</v>
      </c>
      <c r="AX476" s="14" t="s">
        <v>73</v>
      </c>
      <c r="AY476" s="246" t="s">
        <v>129</v>
      </c>
    </row>
    <row r="477" s="14" customFormat="1">
      <c r="A477" s="14"/>
      <c r="B477" s="236"/>
      <c r="C477" s="237"/>
      <c r="D477" s="219" t="s">
        <v>152</v>
      </c>
      <c r="E477" s="238" t="s">
        <v>19</v>
      </c>
      <c r="F477" s="239" t="s">
        <v>604</v>
      </c>
      <c r="G477" s="237"/>
      <c r="H477" s="240">
        <v>2142.0700000000002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152</v>
      </c>
      <c r="AU477" s="246" t="s">
        <v>83</v>
      </c>
      <c r="AV477" s="14" t="s">
        <v>83</v>
      </c>
      <c r="AW477" s="14" t="s">
        <v>35</v>
      </c>
      <c r="AX477" s="14" t="s">
        <v>81</v>
      </c>
      <c r="AY477" s="246" t="s">
        <v>129</v>
      </c>
    </row>
    <row r="478" s="2" customFormat="1" ht="24.15" customHeight="1">
      <c r="A478" s="40"/>
      <c r="B478" s="41"/>
      <c r="C478" s="206" t="s">
        <v>610</v>
      </c>
      <c r="D478" s="206" t="s">
        <v>131</v>
      </c>
      <c r="E478" s="207" t="s">
        <v>611</v>
      </c>
      <c r="F478" s="208" t="s">
        <v>612</v>
      </c>
      <c r="G478" s="209" t="s">
        <v>134</v>
      </c>
      <c r="H478" s="210">
        <v>2346.0799999999999</v>
      </c>
      <c r="I478" s="211"/>
      <c r="J478" s="212">
        <f>ROUND(I478*H478,2)</f>
        <v>0</v>
      </c>
      <c r="K478" s="208" t="s">
        <v>613</v>
      </c>
      <c r="L478" s="46"/>
      <c r="M478" s="213" t="s">
        <v>19</v>
      </c>
      <c r="N478" s="214" t="s">
        <v>44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136</v>
      </c>
      <c r="AT478" s="217" t="s">
        <v>131</v>
      </c>
      <c r="AU478" s="217" t="s">
        <v>83</v>
      </c>
      <c r="AY478" s="19" t="s">
        <v>129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81</v>
      </c>
      <c r="BK478" s="218">
        <f>ROUND(I478*H478,2)</f>
        <v>0</v>
      </c>
      <c r="BL478" s="19" t="s">
        <v>136</v>
      </c>
      <c r="BM478" s="217" t="s">
        <v>614</v>
      </c>
    </row>
    <row r="479" s="2" customFormat="1">
      <c r="A479" s="40"/>
      <c r="B479" s="41"/>
      <c r="C479" s="42"/>
      <c r="D479" s="219" t="s">
        <v>138</v>
      </c>
      <c r="E479" s="42"/>
      <c r="F479" s="220" t="s">
        <v>612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138</v>
      </c>
      <c r="AU479" s="19" t="s">
        <v>83</v>
      </c>
    </row>
    <row r="480" s="2" customFormat="1">
      <c r="A480" s="40"/>
      <c r="B480" s="41"/>
      <c r="C480" s="42"/>
      <c r="D480" s="224" t="s">
        <v>139</v>
      </c>
      <c r="E480" s="42"/>
      <c r="F480" s="225" t="s">
        <v>615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139</v>
      </c>
      <c r="AU480" s="19" t="s">
        <v>83</v>
      </c>
    </row>
    <row r="481" s="14" customFormat="1">
      <c r="A481" s="14"/>
      <c r="B481" s="236"/>
      <c r="C481" s="237"/>
      <c r="D481" s="219" t="s">
        <v>152</v>
      </c>
      <c r="E481" s="238" t="s">
        <v>19</v>
      </c>
      <c r="F481" s="239" t="s">
        <v>616</v>
      </c>
      <c r="G481" s="237"/>
      <c r="H481" s="240">
        <v>2346.0799999999999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152</v>
      </c>
      <c r="AU481" s="246" t="s">
        <v>83</v>
      </c>
      <c r="AV481" s="14" t="s">
        <v>83</v>
      </c>
      <c r="AW481" s="14" t="s">
        <v>35</v>
      </c>
      <c r="AX481" s="14" t="s">
        <v>81</v>
      </c>
      <c r="AY481" s="246" t="s">
        <v>129</v>
      </c>
    </row>
    <row r="482" s="2" customFormat="1" ht="37.8" customHeight="1">
      <c r="A482" s="40"/>
      <c r="B482" s="41"/>
      <c r="C482" s="206" t="s">
        <v>617</v>
      </c>
      <c r="D482" s="206" t="s">
        <v>131</v>
      </c>
      <c r="E482" s="207" t="s">
        <v>618</v>
      </c>
      <c r="F482" s="208" t="s">
        <v>555</v>
      </c>
      <c r="G482" s="209" t="s">
        <v>134</v>
      </c>
      <c r="H482" s="210">
        <v>2928.0900000000001</v>
      </c>
      <c r="I482" s="211"/>
      <c r="J482" s="212">
        <f>ROUND(I482*H482,2)</f>
        <v>0</v>
      </c>
      <c r="K482" s="208" t="s">
        <v>135</v>
      </c>
      <c r="L482" s="46"/>
      <c r="M482" s="213" t="s">
        <v>19</v>
      </c>
      <c r="N482" s="214" t="s">
        <v>44</v>
      </c>
      <c r="O482" s="86"/>
      <c r="P482" s="215">
        <f>O482*H482</f>
        <v>0</v>
      </c>
      <c r="Q482" s="215">
        <v>0.11162</v>
      </c>
      <c r="R482" s="215">
        <f>Q482*H482</f>
        <v>326.83340579999998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136</v>
      </c>
      <c r="AT482" s="217" t="s">
        <v>131</v>
      </c>
      <c r="AU482" s="217" t="s">
        <v>83</v>
      </c>
      <c r="AY482" s="19" t="s">
        <v>129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81</v>
      </c>
      <c r="BK482" s="218">
        <f>ROUND(I482*H482,2)</f>
        <v>0</v>
      </c>
      <c r="BL482" s="19" t="s">
        <v>136</v>
      </c>
      <c r="BM482" s="217" t="s">
        <v>619</v>
      </c>
    </row>
    <row r="483" s="2" customFormat="1">
      <c r="A483" s="40"/>
      <c r="B483" s="41"/>
      <c r="C483" s="42"/>
      <c r="D483" s="219" t="s">
        <v>138</v>
      </c>
      <c r="E483" s="42"/>
      <c r="F483" s="220" t="s">
        <v>620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138</v>
      </c>
      <c r="AU483" s="19" t="s">
        <v>83</v>
      </c>
    </row>
    <row r="484" s="2" customFormat="1">
      <c r="A484" s="40"/>
      <c r="B484" s="41"/>
      <c r="C484" s="42"/>
      <c r="D484" s="224" t="s">
        <v>139</v>
      </c>
      <c r="E484" s="42"/>
      <c r="F484" s="225" t="s">
        <v>621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139</v>
      </c>
      <c r="AU484" s="19" t="s">
        <v>83</v>
      </c>
    </row>
    <row r="485" s="14" customFormat="1">
      <c r="A485" s="14"/>
      <c r="B485" s="236"/>
      <c r="C485" s="237"/>
      <c r="D485" s="219" t="s">
        <v>152</v>
      </c>
      <c r="E485" s="238" t="s">
        <v>19</v>
      </c>
      <c r="F485" s="239" t="s">
        <v>609</v>
      </c>
      <c r="G485" s="237"/>
      <c r="H485" s="240">
        <v>2928.0900000000001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6" t="s">
        <v>152</v>
      </c>
      <c r="AU485" s="246" t="s">
        <v>83</v>
      </c>
      <c r="AV485" s="14" t="s">
        <v>83</v>
      </c>
      <c r="AW485" s="14" t="s">
        <v>35</v>
      </c>
      <c r="AX485" s="14" t="s">
        <v>81</v>
      </c>
      <c r="AY485" s="246" t="s">
        <v>129</v>
      </c>
    </row>
    <row r="486" s="2" customFormat="1" ht="16.5" customHeight="1">
      <c r="A486" s="40"/>
      <c r="B486" s="41"/>
      <c r="C486" s="258" t="s">
        <v>622</v>
      </c>
      <c r="D486" s="258" t="s">
        <v>417</v>
      </c>
      <c r="E486" s="259" t="s">
        <v>623</v>
      </c>
      <c r="F486" s="260" t="s">
        <v>624</v>
      </c>
      <c r="G486" s="261" t="s">
        <v>134</v>
      </c>
      <c r="H486" s="262">
        <v>2957.3710000000001</v>
      </c>
      <c r="I486" s="263"/>
      <c r="J486" s="264">
        <f>ROUND(I486*H486,2)</f>
        <v>0</v>
      </c>
      <c r="K486" s="260" t="s">
        <v>19</v>
      </c>
      <c r="L486" s="265"/>
      <c r="M486" s="266" t="s">
        <v>19</v>
      </c>
      <c r="N486" s="267" t="s">
        <v>44</v>
      </c>
      <c r="O486" s="86"/>
      <c r="P486" s="215">
        <f>O486*H486</f>
        <v>0</v>
      </c>
      <c r="Q486" s="215">
        <v>0.152</v>
      </c>
      <c r="R486" s="215">
        <f>Q486*H486</f>
        <v>449.52039200000002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195</v>
      </c>
      <c r="AT486" s="217" t="s">
        <v>417</v>
      </c>
      <c r="AU486" s="217" t="s">
        <v>83</v>
      </c>
      <c r="AY486" s="19" t="s">
        <v>129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81</v>
      </c>
      <c r="BK486" s="218">
        <f>ROUND(I486*H486,2)</f>
        <v>0</v>
      </c>
      <c r="BL486" s="19" t="s">
        <v>136</v>
      </c>
      <c r="BM486" s="217" t="s">
        <v>625</v>
      </c>
    </row>
    <row r="487" s="2" customFormat="1">
      <c r="A487" s="40"/>
      <c r="B487" s="41"/>
      <c r="C487" s="42"/>
      <c r="D487" s="219" t="s">
        <v>138</v>
      </c>
      <c r="E487" s="42"/>
      <c r="F487" s="220" t="s">
        <v>626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138</v>
      </c>
      <c r="AU487" s="19" t="s">
        <v>83</v>
      </c>
    </row>
    <row r="488" s="2" customFormat="1">
      <c r="A488" s="40"/>
      <c r="B488" s="41"/>
      <c r="C488" s="42"/>
      <c r="D488" s="219" t="s">
        <v>536</v>
      </c>
      <c r="E488" s="42"/>
      <c r="F488" s="268" t="s">
        <v>627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536</v>
      </c>
      <c r="AU488" s="19" t="s">
        <v>83</v>
      </c>
    </row>
    <row r="489" s="14" customFormat="1">
      <c r="A489" s="14"/>
      <c r="B489" s="236"/>
      <c r="C489" s="237"/>
      <c r="D489" s="219" t="s">
        <v>152</v>
      </c>
      <c r="E489" s="238" t="s">
        <v>19</v>
      </c>
      <c r="F489" s="239" t="s">
        <v>628</v>
      </c>
      <c r="G489" s="237"/>
      <c r="H489" s="240">
        <v>2957.3710000000001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6" t="s">
        <v>152</v>
      </c>
      <c r="AU489" s="246" t="s">
        <v>83</v>
      </c>
      <c r="AV489" s="14" t="s">
        <v>83</v>
      </c>
      <c r="AW489" s="14" t="s">
        <v>35</v>
      </c>
      <c r="AX489" s="14" t="s">
        <v>81</v>
      </c>
      <c r="AY489" s="246" t="s">
        <v>129</v>
      </c>
    </row>
    <row r="490" s="2" customFormat="1" ht="24.15" customHeight="1">
      <c r="A490" s="40"/>
      <c r="B490" s="41"/>
      <c r="C490" s="206" t="s">
        <v>629</v>
      </c>
      <c r="D490" s="206" t="s">
        <v>131</v>
      </c>
      <c r="E490" s="207" t="s">
        <v>630</v>
      </c>
      <c r="F490" s="208" t="s">
        <v>631</v>
      </c>
      <c r="G490" s="209" t="s">
        <v>134</v>
      </c>
      <c r="H490" s="210">
        <v>2928.0900000000001</v>
      </c>
      <c r="I490" s="211"/>
      <c r="J490" s="212">
        <f>ROUND(I490*H490,2)</f>
        <v>0</v>
      </c>
      <c r="K490" s="208" t="s">
        <v>135</v>
      </c>
      <c r="L490" s="46"/>
      <c r="M490" s="213" t="s">
        <v>19</v>
      </c>
      <c r="N490" s="214" t="s">
        <v>44</v>
      </c>
      <c r="O490" s="86"/>
      <c r="P490" s="215">
        <f>O490*H490</f>
        <v>0</v>
      </c>
      <c r="Q490" s="215">
        <v>0</v>
      </c>
      <c r="R490" s="215">
        <f>Q490*H490</f>
        <v>0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136</v>
      </c>
      <c r="AT490" s="217" t="s">
        <v>131</v>
      </c>
      <c r="AU490" s="217" t="s">
        <v>83</v>
      </c>
      <c r="AY490" s="19" t="s">
        <v>129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81</v>
      </c>
      <c r="BK490" s="218">
        <f>ROUND(I490*H490,2)</f>
        <v>0</v>
      </c>
      <c r="BL490" s="19" t="s">
        <v>136</v>
      </c>
      <c r="BM490" s="217" t="s">
        <v>632</v>
      </c>
    </row>
    <row r="491" s="2" customFormat="1">
      <c r="A491" s="40"/>
      <c r="B491" s="41"/>
      <c r="C491" s="42"/>
      <c r="D491" s="219" t="s">
        <v>138</v>
      </c>
      <c r="E491" s="42"/>
      <c r="F491" s="220" t="s">
        <v>631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138</v>
      </c>
      <c r="AU491" s="19" t="s">
        <v>83</v>
      </c>
    </row>
    <row r="492" s="2" customFormat="1">
      <c r="A492" s="40"/>
      <c r="B492" s="41"/>
      <c r="C492" s="42"/>
      <c r="D492" s="224" t="s">
        <v>139</v>
      </c>
      <c r="E492" s="42"/>
      <c r="F492" s="225" t="s">
        <v>633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139</v>
      </c>
      <c r="AU492" s="19" t="s">
        <v>83</v>
      </c>
    </row>
    <row r="493" s="14" customFormat="1">
      <c r="A493" s="14"/>
      <c r="B493" s="236"/>
      <c r="C493" s="237"/>
      <c r="D493" s="219" t="s">
        <v>152</v>
      </c>
      <c r="E493" s="238" t="s">
        <v>19</v>
      </c>
      <c r="F493" s="239" t="s">
        <v>609</v>
      </c>
      <c r="G493" s="237"/>
      <c r="H493" s="240">
        <v>2928.0900000000001</v>
      </c>
      <c r="I493" s="241"/>
      <c r="J493" s="237"/>
      <c r="K493" s="237"/>
      <c r="L493" s="242"/>
      <c r="M493" s="243"/>
      <c r="N493" s="244"/>
      <c r="O493" s="244"/>
      <c r="P493" s="244"/>
      <c r="Q493" s="244"/>
      <c r="R493" s="244"/>
      <c r="S493" s="244"/>
      <c r="T493" s="24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6" t="s">
        <v>152</v>
      </c>
      <c r="AU493" s="246" t="s">
        <v>83</v>
      </c>
      <c r="AV493" s="14" t="s">
        <v>83</v>
      </c>
      <c r="AW493" s="14" t="s">
        <v>35</v>
      </c>
      <c r="AX493" s="14" t="s">
        <v>81</v>
      </c>
      <c r="AY493" s="246" t="s">
        <v>129</v>
      </c>
    </row>
    <row r="494" s="2" customFormat="1" ht="21.75" customHeight="1">
      <c r="A494" s="40"/>
      <c r="B494" s="41"/>
      <c r="C494" s="206" t="s">
        <v>634</v>
      </c>
      <c r="D494" s="206" t="s">
        <v>131</v>
      </c>
      <c r="E494" s="207" t="s">
        <v>635</v>
      </c>
      <c r="F494" s="208" t="s">
        <v>636</v>
      </c>
      <c r="G494" s="209" t="s">
        <v>134</v>
      </c>
      <c r="H494" s="210">
        <v>2928.0900000000001</v>
      </c>
      <c r="I494" s="211"/>
      <c r="J494" s="212">
        <f>ROUND(I494*H494,2)</f>
        <v>0</v>
      </c>
      <c r="K494" s="208" t="s">
        <v>135</v>
      </c>
      <c r="L494" s="46"/>
      <c r="M494" s="213" t="s">
        <v>19</v>
      </c>
      <c r="N494" s="214" t="s">
        <v>44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136</v>
      </c>
      <c r="AT494" s="217" t="s">
        <v>131</v>
      </c>
      <c r="AU494" s="217" t="s">
        <v>83</v>
      </c>
      <c r="AY494" s="19" t="s">
        <v>129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81</v>
      </c>
      <c r="BK494" s="218">
        <f>ROUND(I494*H494,2)</f>
        <v>0</v>
      </c>
      <c r="BL494" s="19" t="s">
        <v>136</v>
      </c>
      <c r="BM494" s="217" t="s">
        <v>637</v>
      </c>
    </row>
    <row r="495" s="2" customFormat="1">
      <c r="A495" s="40"/>
      <c r="B495" s="41"/>
      <c r="C495" s="42"/>
      <c r="D495" s="219" t="s">
        <v>138</v>
      </c>
      <c r="E495" s="42"/>
      <c r="F495" s="220" t="s">
        <v>636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138</v>
      </c>
      <c r="AU495" s="19" t="s">
        <v>83</v>
      </c>
    </row>
    <row r="496" s="2" customFormat="1">
      <c r="A496" s="40"/>
      <c r="B496" s="41"/>
      <c r="C496" s="42"/>
      <c r="D496" s="224" t="s">
        <v>139</v>
      </c>
      <c r="E496" s="42"/>
      <c r="F496" s="225" t="s">
        <v>638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139</v>
      </c>
      <c r="AU496" s="19" t="s">
        <v>83</v>
      </c>
    </row>
    <row r="497" s="14" customFormat="1">
      <c r="A497" s="14"/>
      <c r="B497" s="236"/>
      <c r="C497" s="237"/>
      <c r="D497" s="219" t="s">
        <v>152</v>
      </c>
      <c r="E497" s="238" t="s">
        <v>19</v>
      </c>
      <c r="F497" s="239" t="s">
        <v>609</v>
      </c>
      <c r="G497" s="237"/>
      <c r="H497" s="240">
        <v>2928.0900000000001</v>
      </c>
      <c r="I497" s="241"/>
      <c r="J497" s="237"/>
      <c r="K497" s="237"/>
      <c r="L497" s="242"/>
      <c r="M497" s="243"/>
      <c r="N497" s="244"/>
      <c r="O497" s="244"/>
      <c r="P497" s="244"/>
      <c r="Q497" s="244"/>
      <c r="R497" s="244"/>
      <c r="S497" s="244"/>
      <c r="T497" s="24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6" t="s">
        <v>152</v>
      </c>
      <c r="AU497" s="246" t="s">
        <v>83</v>
      </c>
      <c r="AV497" s="14" t="s">
        <v>83</v>
      </c>
      <c r="AW497" s="14" t="s">
        <v>35</v>
      </c>
      <c r="AX497" s="14" t="s">
        <v>81</v>
      </c>
      <c r="AY497" s="246" t="s">
        <v>129</v>
      </c>
    </row>
    <row r="498" s="12" customFormat="1" ht="22.8" customHeight="1">
      <c r="A498" s="12"/>
      <c r="B498" s="190"/>
      <c r="C498" s="191"/>
      <c r="D498" s="192" t="s">
        <v>72</v>
      </c>
      <c r="E498" s="204" t="s">
        <v>195</v>
      </c>
      <c r="F498" s="204" t="s">
        <v>639</v>
      </c>
      <c r="G498" s="191"/>
      <c r="H498" s="191"/>
      <c r="I498" s="194"/>
      <c r="J498" s="205">
        <f>BK498</f>
        <v>0</v>
      </c>
      <c r="K498" s="191"/>
      <c r="L498" s="196"/>
      <c r="M498" s="197"/>
      <c r="N498" s="198"/>
      <c r="O498" s="198"/>
      <c r="P498" s="199">
        <f>SUM(P499:P525)</f>
        <v>0</v>
      </c>
      <c r="Q498" s="198"/>
      <c r="R498" s="199">
        <f>SUM(R499:R525)</f>
        <v>16.426237199999996</v>
      </c>
      <c r="S498" s="198"/>
      <c r="T498" s="200">
        <f>SUM(T499:T525)</f>
        <v>11.74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01" t="s">
        <v>81</v>
      </c>
      <c r="AT498" s="202" t="s">
        <v>72</v>
      </c>
      <c r="AU498" s="202" t="s">
        <v>81</v>
      </c>
      <c r="AY498" s="201" t="s">
        <v>129</v>
      </c>
      <c r="BK498" s="203">
        <f>SUM(BK499:BK525)</f>
        <v>0</v>
      </c>
    </row>
    <row r="499" s="2" customFormat="1" ht="16.5" customHeight="1">
      <c r="A499" s="40"/>
      <c r="B499" s="41"/>
      <c r="C499" s="206" t="s">
        <v>640</v>
      </c>
      <c r="D499" s="206" t="s">
        <v>131</v>
      </c>
      <c r="E499" s="207" t="s">
        <v>641</v>
      </c>
      <c r="F499" s="208" t="s">
        <v>642</v>
      </c>
      <c r="G499" s="209" t="s">
        <v>278</v>
      </c>
      <c r="H499" s="210">
        <v>52.799999999999997</v>
      </c>
      <c r="I499" s="211"/>
      <c r="J499" s="212">
        <f>ROUND(I499*H499,2)</f>
        <v>0</v>
      </c>
      <c r="K499" s="208" t="s">
        <v>135</v>
      </c>
      <c r="L499" s="46"/>
      <c r="M499" s="213" t="s">
        <v>19</v>
      </c>
      <c r="N499" s="214" t="s">
        <v>44</v>
      </c>
      <c r="O499" s="86"/>
      <c r="P499" s="215">
        <f>O499*H499</f>
        <v>0</v>
      </c>
      <c r="Q499" s="215">
        <v>1.0000000000000001E-05</v>
      </c>
      <c r="R499" s="215">
        <f>Q499*H499</f>
        <v>0.00052800000000000004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136</v>
      </c>
      <c r="AT499" s="217" t="s">
        <v>131</v>
      </c>
      <c r="AU499" s="217" t="s">
        <v>83</v>
      </c>
      <c r="AY499" s="19" t="s">
        <v>129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81</v>
      </c>
      <c r="BK499" s="218">
        <f>ROUND(I499*H499,2)</f>
        <v>0</v>
      </c>
      <c r="BL499" s="19" t="s">
        <v>136</v>
      </c>
      <c r="BM499" s="217" t="s">
        <v>643</v>
      </c>
    </row>
    <row r="500" s="2" customFormat="1">
      <c r="A500" s="40"/>
      <c r="B500" s="41"/>
      <c r="C500" s="42"/>
      <c r="D500" s="219" t="s">
        <v>138</v>
      </c>
      <c r="E500" s="42"/>
      <c r="F500" s="220" t="s">
        <v>642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138</v>
      </c>
      <c r="AU500" s="19" t="s">
        <v>83</v>
      </c>
    </row>
    <row r="501" s="2" customFormat="1">
      <c r="A501" s="40"/>
      <c r="B501" s="41"/>
      <c r="C501" s="42"/>
      <c r="D501" s="224" t="s">
        <v>139</v>
      </c>
      <c r="E501" s="42"/>
      <c r="F501" s="225" t="s">
        <v>644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139</v>
      </c>
      <c r="AU501" s="19" t="s">
        <v>83</v>
      </c>
    </row>
    <row r="502" s="14" customFormat="1">
      <c r="A502" s="14"/>
      <c r="B502" s="236"/>
      <c r="C502" s="237"/>
      <c r="D502" s="219" t="s">
        <v>152</v>
      </c>
      <c r="E502" s="238" t="s">
        <v>19</v>
      </c>
      <c r="F502" s="239" t="s">
        <v>645</v>
      </c>
      <c r="G502" s="237"/>
      <c r="H502" s="240">
        <v>52.799999999999997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152</v>
      </c>
      <c r="AU502" s="246" t="s">
        <v>83</v>
      </c>
      <c r="AV502" s="14" t="s">
        <v>83</v>
      </c>
      <c r="AW502" s="14" t="s">
        <v>35</v>
      </c>
      <c r="AX502" s="14" t="s">
        <v>81</v>
      </c>
      <c r="AY502" s="246" t="s">
        <v>129</v>
      </c>
    </row>
    <row r="503" s="2" customFormat="1" ht="16.5" customHeight="1">
      <c r="A503" s="40"/>
      <c r="B503" s="41"/>
      <c r="C503" s="258" t="s">
        <v>646</v>
      </c>
      <c r="D503" s="258" t="s">
        <v>417</v>
      </c>
      <c r="E503" s="259" t="s">
        <v>647</v>
      </c>
      <c r="F503" s="260" t="s">
        <v>648</v>
      </c>
      <c r="G503" s="261" t="s">
        <v>278</v>
      </c>
      <c r="H503" s="262">
        <v>53.591999999999999</v>
      </c>
      <c r="I503" s="263"/>
      <c r="J503" s="264">
        <f>ROUND(I503*H503,2)</f>
        <v>0</v>
      </c>
      <c r="K503" s="260" t="s">
        <v>135</v>
      </c>
      <c r="L503" s="265"/>
      <c r="M503" s="266" t="s">
        <v>19</v>
      </c>
      <c r="N503" s="267" t="s">
        <v>44</v>
      </c>
      <c r="O503" s="86"/>
      <c r="P503" s="215">
        <f>O503*H503</f>
        <v>0</v>
      </c>
      <c r="Q503" s="215">
        <v>0.0051000000000000004</v>
      </c>
      <c r="R503" s="215">
        <f>Q503*H503</f>
        <v>0.27331920000000004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195</v>
      </c>
      <c r="AT503" s="217" t="s">
        <v>417</v>
      </c>
      <c r="AU503" s="217" t="s">
        <v>83</v>
      </c>
      <c r="AY503" s="19" t="s">
        <v>129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81</v>
      </c>
      <c r="BK503" s="218">
        <f>ROUND(I503*H503,2)</f>
        <v>0</v>
      </c>
      <c r="BL503" s="19" t="s">
        <v>136</v>
      </c>
      <c r="BM503" s="217" t="s">
        <v>649</v>
      </c>
    </row>
    <row r="504" s="2" customFormat="1">
      <c r="A504" s="40"/>
      <c r="B504" s="41"/>
      <c r="C504" s="42"/>
      <c r="D504" s="219" t="s">
        <v>138</v>
      </c>
      <c r="E504" s="42"/>
      <c r="F504" s="220" t="s">
        <v>648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138</v>
      </c>
      <c r="AU504" s="19" t="s">
        <v>83</v>
      </c>
    </row>
    <row r="505" s="14" customFormat="1">
      <c r="A505" s="14"/>
      <c r="B505" s="236"/>
      <c r="C505" s="237"/>
      <c r="D505" s="219" t="s">
        <v>152</v>
      </c>
      <c r="E505" s="238" t="s">
        <v>19</v>
      </c>
      <c r="F505" s="239" t="s">
        <v>650</v>
      </c>
      <c r="G505" s="237"/>
      <c r="H505" s="240">
        <v>53.591999999999999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152</v>
      </c>
      <c r="AU505" s="246" t="s">
        <v>83</v>
      </c>
      <c r="AV505" s="14" t="s">
        <v>83</v>
      </c>
      <c r="AW505" s="14" t="s">
        <v>35</v>
      </c>
      <c r="AX505" s="14" t="s">
        <v>81</v>
      </c>
      <c r="AY505" s="246" t="s">
        <v>129</v>
      </c>
    </row>
    <row r="506" s="2" customFormat="1" ht="16.5" customHeight="1">
      <c r="A506" s="40"/>
      <c r="B506" s="41"/>
      <c r="C506" s="206" t="s">
        <v>651</v>
      </c>
      <c r="D506" s="206" t="s">
        <v>131</v>
      </c>
      <c r="E506" s="207" t="s">
        <v>652</v>
      </c>
      <c r="F506" s="208" t="s">
        <v>653</v>
      </c>
      <c r="G506" s="209" t="s">
        <v>143</v>
      </c>
      <c r="H506" s="210">
        <v>17</v>
      </c>
      <c r="I506" s="211"/>
      <c r="J506" s="212">
        <f>ROUND(I506*H506,2)</f>
        <v>0</v>
      </c>
      <c r="K506" s="208" t="s">
        <v>654</v>
      </c>
      <c r="L506" s="46"/>
      <c r="M506" s="213" t="s">
        <v>19</v>
      </c>
      <c r="N506" s="214" t="s">
        <v>44</v>
      </c>
      <c r="O506" s="86"/>
      <c r="P506" s="215">
        <f>O506*H506</f>
        <v>0</v>
      </c>
      <c r="Q506" s="215">
        <v>0.12526000000000001</v>
      </c>
      <c r="R506" s="215">
        <f>Q506*H506</f>
        <v>2.1294200000000001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136</v>
      </c>
      <c r="AT506" s="217" t="s">
        <v>131</v>
      </c>
      <c r="AU506" s="217" t="s">
        <v>83</v>
      </c>
      <c r="AY506" s="19" t="s">
        <v>129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81</v>
      </c>
      <c r="BK506" s="218">
        <f>ROUND(I506*H506,2)</f>
        <v>0</v>
      </c>
      <c r="BL506" s="19" t="s">
        <v>136</v>
      </c>
      <c r="BM506" s="217" t="s">
        <v>655</v>
      </c>
    </row>
    <row r="507" s="2" customFormat="1">
      <c r="A507" s="40"/>
      <c r="B507" s="41"/>
      <c r="C507" s="42"/>
      <c r="D507" s="219" t="s">
        <v>138</v>
      </c>
      <c r="E507" s="42"/>
      <c r="F507" s="220" t="s">
        <v>653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138</v>
      </c>
      <c r="AU507" s="19" t="s">
        <v>83</v>
      </c>
    </row>
    <row r="508" s="2" customFormat="1">
      <c r="A508" s="40"/>
      <c r="B508" s="41"/>
      <c r="C508" s="42"/>
      <c r="D508" s="224" t="s">
        <v>139</v>
      </c>
      <c r="E508" s="42"/>
      <c r="F508" s="225" t="s">
        <v>656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139</v>
      </c>
      <c r="AU508" s="19" t="s">
        <v>83</v>
      </c>
    </row>
    <row r="509" s="2" customFormat="1" ht="16.5" customHeight="1">
      <c r="A509" s="40"/>
      <c r="B509" s="41"/>
      <c r="C509" s="258" t="s">
        <v>657</v>
      </c>
      <c r="D509" s="258" t="s">
        <v>417</v>
      </c>
      <c r="E509" s="259" t="s">
        <v>658</v>
      </c>
      <c r="F509" s="260" t="s">
        <v>659</v>
      </c>
      <c r="G509" s="261" t="s">
        <v>143</v>
      </c>
      <c r="H509" s="262">
        <v>17</v>
      </c>
      <c r="I509" s="263"/>
      <c r="J509" s="264">
        <f>ROUND(I509*H509,2)</f>
        <v>0</v>
      </c>
      <c r="K509" s="260" t="s">
        <v>19</v>
      </c>
      <c r="L509" s="265"/>
      <c r="M509" s="266" t="s">
        <v>19</v>
      </c>
      <c r="N509" s="267" t="s">
        <v>44</v>
      </c>
      <c r="O509" s="86"/>
      <c r="P509" s="215">
        <f>O509*H509</f>
        <v>0</v>
      </c>
      <c r="Q509" s="215">
        <v>0.13500000000000001</v>
      </c>
      <c r="R509" s="215">
        <f>Q509*H509</f>
        <v>2.2949999999999999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195</v>
      </c>
      <c r="AT509" s="217" t="s">
        <v>417</v>
      </c>
      <c r="AU509" s="217" t="s">
        <v>83</v>
      </c>
      <c r="AY509" s="19" t="s">
        <v>129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81</v>
      </c>
      <c r="BK509" s="218">
        <f>ROUND(I509*H509,2)</f>
        <v>0</v>
      </c>
      <c r="BL509" s="19" t="s">
        <v>136</v>
      </c>
      <c r="BM509" s="217" t="s">
        <v>660</v>
      </c>
    </row>
    <row r="510" s="2" customFormat="1">
      <c r="A510" s="40"/>
      <c r="B510" s="41"/>
      <c r="C510" s="42"/>
      <c r="D510" s="219" t="s">
        <v>138</v>
      </c>
      <c r="E510" s="42"/>
      <c r="F510" s="220" t="s">
        <v>659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138</v>
      </c>
      <c r="AU510" s="19" t="s">
        <v>83</v>
      </c>
    </row>
    <row r="511" s="2" customFormat="1" ht="24.15" customHeight="1">
      <c r="A511" s="40"/>
      <c r="B511" s="41"/>
      <c r="C511" s="206" t="s">
        <v>661</v>
      </c>
      <c r="D511" s="206" t="s">
        <v>131</v>
      </c>
      <c r="E511" s="207" t="s">
        <v>662</v>
      </c>
      <c r="F511" s="208" t="s">
        <v>663</v>
      </c>
      <c r="G511" s="209" t="s">
        <v>143</v>
      </c>
      <c r="H511" s="210">
        <v>14</v>
      </c>
      <c r="I511" s="211"/>
      <c r="J511" s="212">
        <f>ROUND(I511*H511,2)</f>
        <v>0</v>
      </c>
      <c r="K511" s="208" t="s">
        <v>135</v>
      </c>
      <c r="L511" s="46"/>
      <c r="M511" s="213" t="s">
        <v>19</v>
      </c>
      <c r="N511" s="214" t="s">
        <v>44</v>
      </c>
      <c r="O511" s="86"/>
      <c r="P511" s="215">
        <f>O511*H511</f>
        <v>0</v>
      </c>
      <c r="Q511" s="215">
        <v>0.65847999999999995</v>
      </c>
      <c r="R511" s="215">
        <f>Q511*H511</f>
        <v>9.2187199999999994</v>
      </c>
      <c r="S511" s="215">
        <v>0.66000000000000003</v>
      </c>
      <c r="T511" s="216">
        <f>S511*H511</f>
        <v>9.2400000000000002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136</v>
      </c>
      <c r="AT511" s="217" t="s">
        <v>131</v>
      </c>
      <c r="AU511" s="217" t="s">
        <v>83</v>
      </c>
      <c r="AY511" s="19" t="s">
        <v>129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81</v>
      </c>
      <c r="BK511" s="218">
        <f>ROUND(I511*H511,2)</f>
        <v>0</v>
      </c>
      <c r="BL511" s="19" t="s">
        <v>136</v>
      </c>
      <c r="BM511" s="217" t="s">
        <v>664</v>
      </c>
    </row>
    <row r="512" s="2" customFormat="1">
      <c r="A512" s="40"/>
      <c r="B512" s="41"/>
      <c r="C512" s="42"/>
      <c r="D512" s="219" t="s">
        <v>138</v>
      </c>
      <c r="E512" s="42"/>
      <c r="F512" s="220" t="s">
        <v>663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138</v>
      </c>
      <c r="AU512" s="19" t="s">
        <v>83</v>
      </c>
    </row>
    <row r="513" s="2" customFormat="1">
      <c r="A513" s="40"/>
      <c r="B513" s="41"/>
      <c r="C513" s="42"/>
      <c r="D513" s="224" t="s">
        <v>139</v>
      </c>
      <c r="E513" s="42"/>
      <c r="F513" s="225" t="s">
        <v>665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139</v>
      </c>
      <c r="AU513" s="19" t="s">
        <v>83</v>
      </c>
    </row>
    <row r="514" s="2" customFormat="1" ht="16.5" customHeight="1">
      <c r="A514" s="40"/>
      <c r="B514" s="41"/>
      <c r="C514" s="206" t="s">
        <v>666</v>
      </c>
      <c r="D514" s="206" t="s">
        <v>131</v>
      </c>
      <c r="E514" s="207" t="s">
        <v>667</v>
      </c>
      <c r="F514" s="208" t="s">
        <v>668</v>
      </c>
      <c r="G514" s="209" t="s">
        <v>143</v>
      </c>
      <c r="H514" s="210">
        <v>12</v>
      </c>
      <c r="I514" s="211"/>
      <c r="J514" s="212">
        <f>ROUND(I514*H514,2)</f>
        <v>0</v>
      </c>
      <c r="K514" s="208" t="s">
        <v>135</v>
      </c>
      <c r="L514" s="46"/>
      <c r="M514" s="213" t="s">
        <v>19</v>
      </c>
      <c r="N514" s="214" t="s">
        <v>44</v>
      </c>
      <c r="O514" s="86"/>
      <c r="P514" s="215">
        <f>O514*H514</f>
        <v>0</v>
      </c>
      <c r="Q514" s="215">
        <v>0.10037</v>
      </c>
      <c r="R514" s="215">
        <f>Q514*H514</f>
        <v>1.20444</v>
      </c>
      <c r="S514" s="215">
        <v>0.10000000000000001</v>
      </c>
      <c r="T514" s="216">
        <f>S514*H514</f>
        <v>1.2000000000000002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136</v>
      </c>
      <c r="AT514" s="217" t="s">
        <v>131</v>
      </c>
      <c r="AU514" s="217" t="s">
        <v>83</v>
      </c>
      <c r="AY514" s="19" t="s">
        <v>129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81</v>
      </c>
      <c r="BK514" s="218">
        <f>ROUND(I514*H514,2)</f>
        <v>0</v>
      </c>
      <c r="BL514" s="19" t="s">
        <v>136</v>
      </c>
      <c r="BM514" s="217" t="s">
        <v>669</v>
      </c>
    </row>
    <row r="515" s="2" customFormat="1">
      <c r="A515" s="40"/>
      <c r="B515" s="41"/>
      <c r="C515" s="42"/>
      <c r="D515" s="219" t="s">
        <v>138</v>
      </c>
      <c r="E515" s="42"/>
      <c r="F515" s="220" t="s">
        <v>668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138</v>
      </c>
      <c r="AU515" s="19" t="s">
        <v>83</v>
      </c>
    </row>
    <row r="516" s="2" customFormat="1">
      <c r="A516" s="40"/>
      <c r="B516" s="41"/>
      <c r="C516" s="42"/>
      <c r="D516" s="224" t="s">
        <v>139</v>
      </c>
      <c r="E516" s="42"/>
      <c r="F516" s="225" t="s">
        <v>670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139</v>
      </c>
      <c r="AU516" s="19" t="s">
        <v>83</v>
      </c>
    </row>
    <row r="517" s="2" customFormat="1" ht="16.5" customHeight="1">
      <c r="A517" s="40"/>
      <c r="B517" s="41"/>
      <c r="C517" s="206" t="s">
        <v>671</v>
      </c>
      <c r="D517" s="206" t="s">
        <v>131</v>
      </c>
      <c r="E517" s="207" t="s">
        <v>672</v>
      </c>
      <c r="F517" s="208" t="s">
        <v>673</v>
      </c>
      <c r="G517" s="209" t="s">
        <v>143</v>
      </c>
      <c r="H517" s="210">
        <v>13</v>
      </c>
      <c r="I517" s="211"/>
      <c r="J517" s="212">
        <f>ROUND(I517*H517,2)</f>
        <v>0</v>
      </c>
      <c r="K517" s="208" t="s">
        <v>19</v>
      </c>
      <c r="L517" s="46"/>
      <c r="M517" s="213" t="s">
        <v>19</v>
      </c>
      <c r="N517" s="214" t="s">
        <v>44</v>
      </c>
      <c r="O517" s="86"/>
      <c r="P517" s="215">
        <f>O517*H517</f>
        <v>0</v>
      </c>
      <c r="Q517" s="215">
        <v>0.10037</v>
      </c>
      <c r="R517" s="215">
        <f>Q517*H517</f>
        <v>1.30481</v>
      </c>
      <c r="S517" s="215">
        <v>0.10000000000000001</v>
      </c>
      <c r="T517" s="216">
        <f>S517*H517</f>
        <v>1.3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136</v>
      </c>
      <c r="AT517" s="217" t="s">
        <v>131</v>
      </c>
      <c r="AU517" s="217" t="s">
        <v>83</v>
      </c>
      <c r="AY517" s="19" t="s">
        <v>129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81</v>
      </c>
      <c r="BK517" s="218">
        <f>ROUND(I517*H517,2)</f>
        <v>0</v>
      </c>
      <c r="BL517" s="19" t="s">
        <v>136</v>
      </c>
      <c r="BM517" s="217" t="s">
        <v>674</v>
      </c>
    </row>
    <row r="518" s="2" customFormat="1">
      <c r="A518" s="40"/>
      <c r="B518" s="41"/>
      <c r="C518" s="42"/>
      <c r="D518" s="219" t="s">
        <v>138</v>
      </c>
      <c r="E518" s="42"/>
      <c r="F518" s="220" t="s">
        <v>673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138</v>
      </c>
      <c r="AU518" s="19" t="s">
        <v>83</v>
      </c>
    </row>
    <row r="519" s="14" customFormat="1">
      <c r="A519" s="14"/>
      <c r="B519" s="236"/>
      <c r="C519" s="237"/>
      <c r="D519" s="219" t="s">
        <v>152</v>
      </c>
      <c r="E519" s="238" t="s">
        <v>19</v>
      </c>
      <c r="F519" s="239" t="s">
        <v>675</v>
      </c>
      <c r="G519" s="237"/>
      <c r="H519" s="240">
        <v>4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6" t="s">
        <v>152</v>
      </c>
      <c r="AU519" s="246" t="s">
        <v>83</v>
      </c>
      <c r="AV519" s="14" t="s">
        <v>83</v>
      </c>
      <c r="AW519" s="14" t="s">
        <v>35</v>
      </c>
      <c r="AX519" s="14" t="s">
        <v>73</v>
      </c>
      <c r="AY519" s="246" t="s">
        <v>129</v>
      </c>
    </row>
    <row r="520" s="14" customFormat="1">
      <c r="A520" s="14"/>
      <c r="B520" s="236"/>
      <c r="C520" s="237"/>
      <c r="D520" s="219" t="s">
        <v>152</v>
      </c>
      <c r="E520" s="238" t="s">
        <v>19</v>
      </c>
      <c r="F520" s="239" t="s">
        <v>676</v>
      </c>
      <c r="G520" s="237"/>
      <c r="H520" s="240">
        <v>9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152</v>
      </c>
      <c r="AU520" s="246" t="s">
        <v>83</v>
      </c>
      <c r="AV520" s="14" t="s">
        <v>83</v>
      </c>
      <c r="AW520" s="14" t="s">
        <v>35</v>
      </c>
      <c r="AX520" s="14" t="s">
        <v>73</v>
      </c>
      <c r="AY520" s="246" t="s">
        <v>129</v>
      </c>
    </row>
    <row r="521" s="15" customFormat="1">
      <c r="A521" s="15"/>
      <c r="B521" s="247"/>
      <c r="C521" s="248"/>
      <c r="D521" s="219" t="s">
        <v>152</v>
      </c>
      <c r="E521" s="249" t="s">
        <v>19</v>
      </c>
      <c r="F521" s="250" t="s">
        <v>160</v>
      </c>
      <c r="G521" s="248"/>
      <c r="H521" s="251">
        <v>13</v>
      </c>
      <c r="I521" s="252"/>
      <c r="J521" s="248"/>
      <c r="K521" s="248"/>
      <c r="L521" s="253"/>
      <c r="M521" s="254"/>
      <c r="N521" s="255"/>
      <c r="O521" s="255"/>
      <c r="P521" s="255"/>
      <c r="Q521" s="255"/>
      <c r="R521" s="255"/>
      <c r="S521" s="255"/>
      <c r="T521" s="256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7" t="s">
        <v>152</v>
      </c>
      <c r="AU521" s="257" t="s">
        <v>83</v>
      </c>
      <c r="AV521" s="15" t="s">
        <v>136</v>
      </c>
      <c r="AW521" s="15" t="s">
        <v>35</v>
      </c>
      <c r="AX521" s="15" t="s">
        <v>81</v>
      </c>
      <c r="AY521" s="257" t="s">
        <v>129</v>
      </c>
    </row>
    <row r="522" s="2" customFormat="1" ht="16.5" customHeight="1">
      <c r="A522" s="40"/>
      <c r="B522" s="41"/>
      <c r="C522" s="206" t="s">
        <v>677</v>
      </c>
      <c r="D522" s="206" t="s">
        <v>131</v>
      </c>
      <c r="E522" s="207" t="s">
        <v>678</v>
      </c>
      <c r="F522" s="208" t="s">
        <v>679</v>
      </c>
      <c r="G522" s="209" t="s">
        <v>299</v>
      </c>
      <c r="H522" s="210">
        <v>3.391</v>
      </c>
      <c r="I522" s="211"/>
      <c r="J522" s="212">
        <f>ROUND(I522*H522,2)</f>
        <v>0</v>
      </c>
      <c r="K522" s="208" t="s">
        <v>135</v>
      </c>
      <c r="L522" s="46"/>
      <c r="M522" s="213" t="s">
        <v>19</v>
      </c>
      <c r="N522" s="214" t="s">
        <v>44</v>
      </c>
      <c r="O522" s="86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136</v>
      </c>
      <c r="AT522" s="217" t="s">
        <v>131</v>
      </c>
      <c r="AU522" s="217" t="s">
        <v>83</v>
      </c>
      <c r="AY522" s="19" t="s">
        <v>129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81</v>
      </c>
      <c r="BK522" s="218">
        <f>ROUND(I522*H522,2)</f>
        <v>0</v>
      </c>
      <c r="BL522" s="19" t="s">
        <v>136</v>
      </c>
      <c r="BM522" s="217" t="s">
        <v>680</v>
      </c>
    </row>
    <row r="523" s="2" customFormat="1">
      <c r="A523" s="40"/>
      <c r="B523" s="41"/>
      <c r="C523" s="42"/>
      <c r="D523" s="219" t="s">
        <v>138</v>
      </c>
      <c r="E523" s="42"/>
      <c r="F523" s="220" t="s">
        <v>679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138</v>
      </c>
      <c r="AU523" s="19" t="s">
        <v>83</v>
      </c>
    </row>
    <row r="524" s="2" customFormat="1">
      <c r="A524" s="40"/>
      <c r="B524" s="41"/>
      <c r="C524" s="42"/>
      <c r="D524" s="224" t="s">
        <v>139</v>
      </c>
      <c r="E524" s="42"/>
      <c r="F524" s="225" t="s">
        <v>681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139</v>
      </c>
      <c r="AU524" s="19" t="s">
        <v>83</v>
      </c>
    </row>
    <row r="525" s="14" customFormat="1">
      <c r="A525" s="14"/>
      <c r="B525" s="236"/>
      <c r="C525" s="237"/>
      <c r="D525" s="219" t="s">
        <v>152</v>
      </c>
      <c r="E525" s="238" t="s">
        <v>19</v>
      </c>
      <c r="F525" s="239" t="s">
        <v>682</v>
      </c>
      <c r="G525" s="237"/>
      <c r="H525" s="240">
        <v>3.391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152</v>
      </c>
      <c r="AU525" s="246" t="s">
        <v>83</v>
      </c>
      <c r="AV525" s="14" t="s">
        <v>83</v>
      </c>
      <c r="AW525" s="14" t="s">
        <v>35</v>
      </c>
      <c r="AX525" s="14" t="s">
        <v>81</v>
      </c>
      <c r="AY525" s="246" t="s">
        <v>129</v>
      </c>
    </row>
    <row r="526" s="12" customFormat="1" ht="22.8" customHeight="1">
      <c r="A526" s="12"/>
      <c r="B526" s="190"/>
      <c r="C526" s="191"/>
      <c r="D526" s="192" t="s">
        <v>72</v>
      </c>
      <c r="E526" s="204" t="s">
        <v>216</v>
      </c>
      <c r="F526" s="204" t="s">
        <v>683</v>
      </c>
      <c r="G526" s="191"/>
      <c r="H526" s="191"/>
      <c r="I526" s="194"/>
      <c r="J526" s="205">
        <f>BK526</f>
        <v>0</v>
      </c>
      <c r="K526" s="191"/>
      <c r="L526" s="196"/>
      <c r="M526" s="197"/>
      <c r="N526" s="198"/>
      <c r="O526" s="198"/>
      <c r="P526" s="199">
        <f>SUM(P527:P663)</f>
        <v>0</v>
      </c>
      <c r="Q526" s="198"/>
      <c r="R526" s="199">
        <f>SUM(R527:R663)</f>
        <v>510.2851647</v>
      </c>
      <c r="S526" s="198"/>
      <c r="T526" s="200">
        <f>SUM(T527:T663)</f>
        <v>56.326399999999992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01" t="s">
        <v>81</v>
      </c>
      <c r="AT526" s="202" t="s">
        <v>72</v>
      </c>
      <c r="AU526" s="202" t="s">
        <v>81</v>
      </c>
      <c r="AY526" s="201" t="s">
        <v>129</v>
      </c>
      <c r="BK526" s="203">
        <f>SUM(BK527:BK663)</f>
        <v>0</v>
      </c>
    </row>
    <row r="527" s="2" customFormat="1" ht="16.5" customHeight="1">
      <c r="A527" s="40"/>
      <c r="B527" s="41"/>
      <c r="C527" s="206" t="s">
        <v>684</v>
      </c>
      <c r="D527" s="206" t="s">
        <v>131</v>
      </c>
      <c r="E527" s="207" t="s">
        <v>685</v>
      </c>
      <c r="F527" s="208" t="s">
        <v>686</v>
      </c>
      <c r="G527" s="209" t="s">
        <v>143</v>
      </c>
      <c r="H527" s="210">
        <v>30</v>
      </c>
      <c r="I527" s="211"/>
      <c r="J527" s="212">
        <f>ROUND(I527*H527,2)</f>
        <v>0</v>
      </c>
      <c r="K527" s="208" t="s">
        <v>135</v>
      </c>
      <c r="L527" s="46"/>
      <c r="M527" s="213" t="s">
        <v>19</v>
      </c>
      <c r="N527" s="214" t="s">
        <v>44</v>
      </c>
      <c r="O527" s="86"/>
      <c r="P527" s="215">
        <f>O527*H527</f>
        <v>0</v>
      </c>
      <c r="Q527" s="215">
        <v>0.00069999999999999999</v>
      </c>
      <c r="R527" s="215">
        <f>Q527*H527</f>
        <v>0.021000000000000001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136</v>
      </c>
      <c r="AT527" s="217" t="s">
        <v>131</v>
      </c>
      <c r="AU527" s="217" t="s">
        <v>83</v>
      </c>
      <c r="AY527" s="19" t="s">
        <v>129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81</v>
      </c>
      <c r="BK527" s="218">
        <f>ROUND(I527*H527,2)</f>
        <v>0</v>
      </c>
      <c r="BL527" s="19" t="s">
        <v>136</v>
      </c>
      <c r="BM527" s="217" t="s">
        <v>687</v>
      </c>
    </row>
    <row r="528" s="2" customFormat="1">
      <c r="A528" s="40"/>
      <c r="B528" s="41"/>
      <c r="C528" s="42"/>
      <c r="D528" s="219" t="s">
        <v>138</v>
      </c>
      <c r="E528" s="42"/>
      <c r="F528" s="220" t="s">
        <v>686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138</v>
      </c>
      <c r="AU528" s="19" t="s">
        <v>83</v>
      </c>
    </row>
    <row r="529" s="2" customFormat="1">
      <c r="A529" s="40"/>
      <c r="B529" s="41"/>
      <c r="C529" s="42"/>
      <c r="D529" s="224" t="s">
        <v>139</v>
      </c>
      <c r="E529" s="42"/>
      <c r="F529" s="225" t="s">
        <v>688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139</v>
      </c>
      <c r="AU529" s="19" t="s">
        <v>83</v>
      </c>
    </row>
    <row r="530" s="14" customFormat="1">
      <c r="A530" s="14"/>
      <c r="B530" s="236"/>
      <c r="C530" s="237"/>
      <c r="D530" s="219" t="s">
        <v>152</v>
      </c>
      <c r="E530" s="238" t="s">
        <v>19</v>
      </c>
      <c r="F530" s="239" t="s">
        <v>689</v>
      </c>
      <c r="G530" s="237"/>
      <c r="H530" s="240">
        <v>1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6" t="s">
        <v>152</v>
      </c>
      <c r="AU530" s="246" t="s">
        <v>83</v>
      </c>
      <c r="AV530" s="14" t="s">
        <v>83</v>
      </c>
      <c r="AW530" s="14" t="s">
        <v>35</v>
      </c>
      <c r="AX530" s="14" t="s">
        <v>73</v>
      </c>
      <c r="AY530" s="246" t="s">
        <v>129</v>
      </c>
    </row>
    <row r="531" s="14" customFormat="1">
      <c r="A531" s="14"/>
      <c r="B531" s="236"/>
      <c r="C531" s="237"/>
      <c r="D531" s="219" t="s">
        <v>152</v>
      </c>
      <c r="E531" s="238" t="s">
        <v>19</v>
      </c>
      <c r="F531" s="239" t="s">
        <v>690</v>
      </c>
      <c r="G531" s="237"/>
      <c r="H531" s="240">
        <v>2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152</v>
      </c>
      <c r="AU531" s="246" t="s">
        <v>83</v>
      </c>
      <c r="AV531" s="14" t="s">
        <v>83</v>
      </c>
      <c r="AW531" s="14" t="s">
        <v>35</v>
      </c>
      <c r="AX531" s="14" t="s">
        <v>73</v>
      </c>
      <c r="AY531" s="246" t="s">
        <v>129</v>
      </c>
    </row>
    <row r="532" s="14" customFormat="1">
      <c r="A532" s="14"/>
      <c r="B532" s="236"/>
      <c r="C532" s="237"/>
      <c r="D532" s="219" t="s">
        <v>152</v>
      </c>
      <c r="E532" s="238" t="s">
        <v>19</v>
      </c>
      <c r="F532" s="239" t="s">
        <v>691</v>
      </c>
      <c r="G532" s="237"/>
      <c r="H532" s="240">
        <v>3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152</v>
      </c>
      <c r="AU532" s="246" t="s">
        <v>83</v>
      </c>
      <c r="AV532" s="14" t="s">
        <v>83</v>
      </c>
      <c r="AW532" s="14" t="s">
        <v>35</v>
      </c>
      <c r="AX532" s="14" t="s">
        <v>73</v>
      </c>
      <c r="AY532" s="246" t="s">
        <v>129</v>
      </c>
    </row>
    <row r="533" s="14" customFormat="1">
      <c r="A533" s="14"/>
      <c r="B533" s="236"/>
      <c r="C533" s="237"/>
      <c r="D533" s="219" t="s">
        <v>152</v>
      </c>
      <c r="E533" s="238" t="s">
        <v>19</v>
      </c>
      <c r="F533" s="239" t="s">
        <v>692</v>
      </c>
      <c r="G533" s="237"/>
      <c r="H533" s="240">
        <v>7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152</v>
      </c>
      <c r="AU533" s="246" t="s">
        <v>83</v>
      </c>
      <c r="AV533" s="14" t="s">
        <v>83</v>
      </c>
      <c r="AW533" s="14" t="s">
        <v>35</v>
      </c>
      <c r="AX533" s="14" t="s">
        <v>73</v>
      </c>
      <c r="AY533" s="246" t="s">
        <v>129</v>
      </c>
    </row>
    <row r="534" s="14" customFormat="1">
      <c r="A534" s="14"/>
      <c r="B534" s="236"/>
      <c r="C534" s="237"/>
      <c r="D534" s="219" t="s">
        <v>152</v>
      </c>
      <c r="E534" s="238" t="s">
        <v>19</v>
      </c>
      <c r="F534" s="239" t="s">
        <v>693</v>
      </c>
      <c r="G534" s="237"/>
      <c r="H534" s="240">
        <v>2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152</v>
      </c>
      <c r="AU534" s="246" t="s">
        <v>83</v>
      </c>
      <c r="AV534" s="14" t="s">
        <v>83</v>
      </c>
      <c r="AW534" s="14" t="s">
        <v>35</v>
      </c>
      <c r="AX534" s="14" t="s">
        <v>73</v>
      </c>
      <c r="AY534" s="246" t="s">
        <v>129</v>
      </c>
    </row>
    <row r="535" s="14" customFormat="1">
      <c r="A535" s="14"/>
      <c r="B535" s="236"/>
      <c r="C535" s="237"/>
      <c r="D535" s="219" t="s">
        <v>152</v>
      </c>
      <c r="E535" s="238" t="s">
        <v>19</v>
      </c>
      <c r="F535" s="239" t="s">
        <v>694</v>
      </c>
      <c r="G535" s="237"/>
      <c r="H535" s="240">
        <v>7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6" t="s">
        <v>152</v>
      </c>
      <c r="AU535" s="246" t="s">
        <v>83</v>
      </c>
      <c r="AV535" s="14" t="s">
        <v>83</v>
      </c>
      <c r="AW535" s="14" t="s">
        <v>35</v>
      </c>
      <c r="AX535" s="14" t="s">
        <v>73</v>
      </c>
      <c r="AY535" s="246" t="s">
        <v>129</v>
      </c>
    </row>
    <row r="536" s="14" customFormat="1">
      <c r="A536" s="14"/>
      <c r="B536" s="236"/>
      <c r="C536" s="237"/>
      <c r="D536" s="219" t="s">
        <v>152</v>
      </c>
      <c r="E536" s="238" t="s">
        <v>19</v>
      </c>
      <c r="F536" s="239" t="s">
        <v>695</v>
      </c>
      <c r="G536" s="237"/>
      <c r="H536" s="240">
        <v>2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152</v>
      </c>
      <c r="AU536" s="246" t="s">
        <v>83</v>
      </c>
      <c r="AV536" s="14" t="s">
        <v>83</v>
      </c>
      <c r="AW536" s="14" t="s">
        <v>35</v>
      </c>
      <c r="AX536" s="14" t="s">
        <v>73</v>
      </c>
      <c r="AY536" s="246" t="s">
        <v>129</v>
      </c>
    </row>
    <row r="537" s="14" customFormat="1">
      <c r="A537" s="14"/>
      <c r="B537" s="236"/>
      <c r="C537" s="237"/>
      <c r="D537" s="219" t="s">
        <v>152</v>
      </c>
      <c r="E537" s="238" t="s">
        <v>19</v>
      </c>
      <c r="F537" s="239" t="s">
        <v>696</v>
      </c>
      <c r="G537" s="237"/>
      <c r="H537" s="240">
        <v>3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152</v>
      </c>
      <c r="AU537" s="246" t="s">
        <v>83</v>
      </c>
      <c r="AV537" s="14" t="s">
        <v>83</v>
      </c>
      <c r="AW537" s="14" t="s">
        <v>35</v>
      </c>
      <c r="AX537" s="14" t="s">
        <v>73</v>
      </c>
      <c r="AY537" s="246" t="s">
        <v>129</v>
      </c>
    </row>
    <row r="538" s="14" customFormat="1">
      <c r="A538" s="14"/>
      <c r="B538" s="236"/>
      <c r="C538" s="237"/>
      <c r="D538" s="219" t="s">
        <v>152</v>
      </c>
      <c r="E538" s="238" t="s">
        <v>19</v>
      </c>
      <c r="F538" s="239" t="s">
        <v>697</v>
      </c>
      <c r="G538" s="237"/>
      <c r="H538" s="240">
        <v>2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152</v>
      </c>
      <c r="AU538" s="246" t="s">
        <v>83</v>
      </c>
      <c r="AV538" s="14" t="s">
        <v>83</v>
      </c>
      <c r="AW538" s="14" t="s">
        <v>35</v>
      </c>
      <c r="AX538" s="14" t="s">
        <v>73</v>
      </c>
      <c r="AY538" s="246" t="s">
        <v>129</v>
      </c>
    </row>
    <row r="539" s="14" customFormat="1">
      <c r="A539" s="14"/>
      <c r="B539" s="236"/>
      <c r="C539" s="237"/>
      <c r="D539" s="219" t="s">
        <v>152</v>
      </c>
      <c r="E539" s="238" t="s">
        <v>19</v>
      </c>
      <c r="F539" s="239" t="s">
        <v>698</v>
      </c>
      <c r="G539" s="237"/>
      <c r="H539" s="240">
        <v>1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152</v>
      </c>
      <c r="AU539" s="246" t="s">
        <v>83</v>
      </c>
      <c r="AV539" s="14" t="s">
        <v>83</v>
      </c>
      <c r="AW539" s="14" t="s">
        <v>35</v>
      </c>
      <c r="AX539" s="14" t="s">
        <v>73</v>
      </c>
      <c r="AY539" s="246" t="s">
        <v>129</v>
      </c>
    </row>
    <row r="540" s="15" customFormat="1">
      <c r="A540" s="15"/>
      <c r="B540" s="247"/>
      <c r="C540" s="248"/>
      <c r="D540" s="219" t="s">
        <v>152</v>
      </c>
      <c r="E540" s="249" t="s">
        <v>19</v>
      </c>
      <c r="F540" s="250" t="s">
        <v>160</v>
      </c>
      <c r="G540" s="248"/>
      <c r="H540" s="251">
        <v>30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7" t="s">
        <v>152</v>
      </c>
      <c r="AU540" s="257" t="s">
        <v>83</v>
      </c>
      <c r="AV540" s="15" t="s">
        <v>136</v>
      </c>
      <c r="AW540" s="15" t="s">
        <v>35</v>
      </c>
      <c r="AX540" s="15" t="s">
        <v>81</v>
      </c>
      <c r="AY540" s="257" t="s">
        <v>129</v>
      </c>
    </row>
    <row r="541" s="2" customFormat="1" ht="16.5" customHeight="1">
      <c r="A541" s="40"/>
      <c r="B541" s="41"/>
      <c r="C541" s="258" t="s">
        <v>699</v>
      </c>
      <c r="D541" s="258" t="s">
        <v>417</v>
      </c>
      <c r="E541" s="259" t="s">
        <v>700</v>
      </c>
      <c r="F541" s="260" t="s">
        <v>701</v>
      </c>
      <c r="G541" s="261" t="s">
        <v>143</v>
      </c>
      <c r="H541" s="262">
        <v>14</v>
      </c>
      <c r="I541" s="263"/>
      <c r="J541" s="264">
        <f>ROUND(I541*H541,2)</f>
        <v>0</v>
      </c>
      <c r="K541" s="260" t="s">
        <v>135</v>
      </c>
      <c r="L541" s="265"/>
      <c r="M541" s="266" t="s">
        <v>19</v>
      </c>
      <c r="N541" s="267" t="s">
        <v>44</v>
      </c>
      <c r="O541" s="86"/>
      <c r="P541" s="215">
        <f>O541*H541</f>
        <v>0</v>
      </c>
      <c r="Q541" s="215">
        <v>0.0025000000000000001</v>
      </c>
      <c r="R541" s="215">
        <f>Q541*H541</f>
        <v>0.035000000000000003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195</v>
      </c>
      <c r="AT541" s="217" t="s">
        <v>417</v>
      </c>
      <c r="AU541" s="217" t="s">
        <v>83</v>
      </c>
      <c r="AY541" s="19" t="s">
        <v>129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81</v>
      </c>
      <c r="BK541" s="218">
        <f>ROUND(I541*H541,2)</f>
        <v>0</v>
      </c>
      <c r="BL541" s="19" t="s">
        <v>136</v>
      </c>
      <c r="BM541" s="217" t="s">
        <v>702</v>
      </c>
    </row>
    <row r="542" s="2" customFormat="1">
      <c r="A542" s="40"/>
      <c r="B542" s="41"/>
      <c r="C542" s="42"/>
      <c r="D542" s="219" t="s">
        <v>138</v>
      </c>
      <c r="E542" s="42"/>
      <c r="F542" s="220" t="s">
        <v>701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138</v>
      </c>
      <c r="AU542" s="19" t="s">
        <v>83</v>
      </c>
    </row>
    <row r="543" s="2" customFormat="1" ht="16.5" customHeight="1">
      <c r="A543" s="40"/>
      <c r="B543" s="41"/>
      <c r="C543" s="258" t="s">
        <v>703</v>
      </c>
      <c r="D543" s="258" t="s">
        <v>417</v>
      </c>
      <c r="E543" s="259" t="s">
        <v>704</v>
      </c>
      <c r="F543" s="260" t="s">
        <v>705</v>
      </c>
      <c r="G543" s="261" t="s">
        <v>143</v>
      </c>
      <c r="H543" s="262">
        <v>14</v>
      </c>
      <c r="I543" s="263"/>
      <c r="J543" s="264">
        <f>ROUND(I543*H543,2)</f>
        <v>0</v>
      </c>
      <c r="K543" s="260" t="s">
        <v>135</v>
      </c>
      <c r="L543" s="265"/>
      <c r="M543" s="266" t="s">
        <v>19</v>
      </c>
      <c r="N543" s="267" t="s">
        <v>44</v>
      </c>
      <c r="O543" s="86"/>
      <c r="P543" s="215">
        <f>O543*H543</f>
        <v>0</v>
      </c>
      <c r="Q543" s="215">
        <v>0.0033</v>
      </c>
      <c r="R543" s="215">
        <f>Q543*H543</f>
        <v>0.046199999999999998</v>
      </c>
      <c r="S543" s="215">
        <v>0</v>
      </c>
      <c r="T543" s="21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7" t="s">
        <v>195</v>
      </c>
      <c r="AT543" s="217" t="s">
        <v>417</v>
      </c>
      <c r="AU543" s="217" t="s">
        <v>83</v>
      </c>
      <c r="AY543" s="19" t="s">
        <v>129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9" t="s">
        <v>81</v>
      </c>
      <c r="BK543" s="218">
        <f>ROUND(I543*H543,2)</f>
        <v>0</v>
      </c>
      <c r="BL543" s="19" t="s">
        <v>136</v>
      </c>
      <c r="BM543" s="217" t="s">
        <v>706</v>
      </c>
    </row>
    <row r="544" s="2" customFormat="1">
      <c r="A544" s="40"/>
      <c r="B544" s="41"/>
      <c r="C544" s="42"/>
      <c r="D544" s="219" t="s">
        <v>138</v>
      </c>
      <c r="E544" s="42"/>
      <c r="F544" s="220" t="s">
        <v>705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138</v>
      </c>
      <c r="AU544" s="19" t="s">
        <v>83</v>
      </c>
    </row>
    <row r="545" s="2" customFormat="1" ht="16.5" customHeight="1">
      <c r="A545" s="40"/>
      <c r="B545" s="41"/>
      <c r="C545" s="258" t="s">
        <v>707</v>
      </c>
      <c r="D545" s="258" t="s">
        <v>417</v>
      </c>
      <c r="E545" s="259" t="s">
        <v>708</v>
      </c>
      <c r="F545" s="260" t="s">
        <v>709</v>
      </c>
      <c r="G545" s="261" t="s">
        <v>143</v>
      </c>
      <c r="H545" s="262">
        <v>30</v>
      </c>
      <c r="I545" s="263"/>
      <c r="J545" s="264">
        <f>ROUND(I545*H545,2)</f>
        <v>0</v>
      </c>
      <c r="K545" s="260" t="s">
        <v>135</v>
      </c>
      <c r="L545" s="265"/>
      <c r="M545" s="266" t="s">
        <v>19</v>
      </c>
      <c r="N545" s="267" t="s">
        <v>44</v>
      </c>
      <c r="O545" s="86"/>
      <c r="P545" s="215">
        <f>O545*H545</f>
        <v>0</v>
      </c>
      <c r="Q545" s="215">
        <v>0.00035</v>
      </c>
      <c r="R545" s="215">
        <f>Q545*H545</f>
        <v>0.010500000000000001</v>
      </c>
      <c r="S545" s="215">
        <v>0</v>
      </c>
      <c r="T545" s="216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7" t="s">
        <v>195</v>
      </c>
      <c r="AT545" s="217" t="s">
        <v>417</v>
      </c>
      <c r="AU545" s="217" t="s">
        <v>83</v>
      </c>
      <c r="AY545" s="19" t="s">
        <v>129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19" t="s">
        <v>81</v>
      </c>
      <c r="BK545" s="218">
        <f>ROUND(I545*H545,2)</f>
        <v>0</v>
      </c>
      <c r="BL545" s="19" t="s">
        <v>136</v>
      </c>
      <c r="BM545" s="217" t="s">
        <v>710</v>
      </c>
    </row>
    <row r="546" s="2" customFormat="1">
      <c r="A546" s="40"/>
      <c r="B546" s="41"/>
      <c r="C546" s="42"/>
      <c r="D546" s="219" t="s">
        <v>138</v>
      </c>
      <c r="E546" s="42"/>
      <c r="F546" s="220" t="s">
        <v>709</v>
      </c>
      <c r="G546" s="42"/>
      <c r="H546" s="42"/>
      <c r="I546" s="221"/>
      <c r="J546" s="42"/>
      <c r="K546" s="42"/>
      <c r="L546" s="46"/>
      <c r="M546" s="222"/>
      <c r="N546" s="223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138</v>
      </c>
      <c r="AU546" s="19" t="s">
        <v>83</v>
      </c>
    </row>
    <row r="547" s="2" customFormat="1" ht="16.5" customHeight="1">
      <c r="A547" s="40"/>
      <c r="B547" s="41"/>
      <c r="C547" s="258" t="s">
        <v>711</v>
      </c>
      <c r="D547" s="258" t="s">
        <v>417</v>
      </c>
      <c r="E547" s="259" t="s">
        <v>712</v>
      </c>
      <c r="F547" s="260" t="s">
        <v>713</v>
      </c>
      <c r="G547" s="261" t="s">
        <v>143</v>
      </c>
      <c r="H547" s="262">
        <v>1</v>
      </c>
      <c r="I547" s="263"/>
      <c r="J547" s="264">
        <f>ROUND(I547*H547,2)</f>
        <v>0</v>
      </c>
      <c r="K547" s="260" t="s">
        <v>135</v>
      </c>
      <c r="L547" s="265"/>
      <c r="M547" s="266" t="s">
        <v>19</v>
      </c>
      <c r="N547" s="267" t="s">
        <v>44</v>
      </c>
      <c r="O547" s="86"/>
      <c r="P547" s="215">
        <f>O547*H547</f>
        <v>0</v>
      </c>
      <c r="Q547" s="215">
        <v>0.0012999999999999999</v>
      </c>
      <c r="R547" s="215">
        <f>Q547*H547</f>
        <v>0.0012999999999999999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195</v>
      </c>
      <c r="AT547" s="217" t="s">
        <v>417</v>
      </c>
      <c r="AU547" s="217" t="s">
        <v>83</v>
      </c>
      <c r="AY547" s="19" t="s">
        <v>129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81</v>
      </c>
      <c r="BK547" s="218">
        <f>ROUND(I547*H547,2)</f>
        <v>0</v>
      </c>
      <c r="BL547" s="19" t="s">
        <v>136</v>
      </c>
      <c r="BM547" s="217" t="s">
        <v>714</v>
      </c>
    </row>
    <row r="548" s="2" customFormat="1">
      <c r="A548" s="40"/>
      <c r="B548" s="41"/>
      <c r="C548" s="42"/>
      <c r="D548" s="219" t="s">
        <v>138</v>
      </c>
      <c r="E548" s="42"/>
      <c r="F548" s="220" t="s">
        <v>713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138</v>
      </c>
      <c r="AU548" s="19" t="s">
        <v>83</v>
      </c>
    </row>
    <row r="549" s="14" customFormat="1">
      <c r="A549" s="14"/>
      <c r="B549" s="236"/>
      <c r="C549" s="237"/>
      <c r="D549" s="219" t="s">
        <v>152</v>
      </c>
      <c r="E549" s="238" t="s">
        <v>19</v>
      </c>
      <c r="F549" s="239" t="s">
        <v>689</v>
      </c>
      <c r="G549" s="237"/>
      <c r="H549" s="240">
        <v>1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152</v>
      </c>
      <c r="AU549" s="246" t="s">
        <v>83</v>
      </c>
      <c r="AV549" s="14" t="s">
        <v>83</v>
      </c>
      <c r="AW549" s="14" t="s">
        <v>35</v>
      </c>
      <c r="AX549" s="14" t="s">
        <v>81</v>
      </c>
      <c r="AY549" s="246" t="s">
        <v>129</v>
      </c>
    </row>
    <row r="550" s="2" customFormat="1" ht="16.5" customHeight="1">
      <c r="A550" s="40"/>
      <c r="B550" s="41"/>
      <c r="C550" s="258" t="s">
        <v>715</v>
      </c>
      <c r="D550" s="258" t="s">
        <v>417</v>
      </c>
      <c r="E550" s="259" t="s">
        <v>716</v>
      </c>
      <c r="F550" s="260" t="s">
        <v>717</v>
      </c>
      <c r="G550" s="261" t="s">
        <v>143</v>
      </c>
      <c r="H550" s="262">
        <v>2</v>
      </c>
      <c r="I550" s="263"/>
      <c r="J550" s="264">
        <f>ROUND(I550*H550,2)</f>
        <v>0</v>
      </c>
      <c r="K550" s="260" t="s">
        <v>135</v>
      </c>
      <c r="L550" s="265"/>
      <c r="M550" s="266" t="s">
        <v>19</v>
      </c>
      <c r="N550" s="267" t="s">
        <v>44</v>
      </c>
      <c r="O550" s="86"/>
      <c r="P550" s="215">
        <f>O550*H550</f>
        <v>0</v>
      </c>
      <c r="Q550" s="215">
        <v>0.0025000000000000001</v>
      </c>
      <c r="R550" s="215">
        <f>Q550*H550</f>
        <v>0.0050000000000000001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195</v>
      </c>
      <c r="AT550" s="217" t="s">
        <v>417</v>
      </c>
      <c r="AU550" s="217" t="s">
        <v>83</v>
      </c>
      <c r="AY550" s="19" t="s">
        <v>129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81</v>
      </c>
      <c r="BK550" s="218">
        <f>ROUND(I550*H550,2)</f>
        <v>0</v>
      </c>
      <c r="BL550" s="19" t="s">
        <v>136</v>
      </c>
      <c r="BM550" s="217" t="s">
        <v>718</v>
      </c>
    </row>
    <row r="551" s="2" customFormat="1">
      <c r="A551" s="40"/>
      <c r="B551" s="41"/>
      <c r="C551" s="42"/>
      <c r="D551" s="219" t="s">
        <v>138</v>
      </c>
      <c r="E551" s="42"/>
      <c r="F551" s="220" t="s">
        <v>717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138</v>
      </c>
      <c r="AU551" s="19" t="s">
        <v>83</v>
      </c>
    </row>
    <row r="552" s="14" customFormat="1">
      <c r="A552" s="14"/>
      <c r="B552" s="236"/>
      <c r="C552" s="237"/>
      <c r="D552" s="219" t="s">
        <v>152</v>
      </c>
      <c r="E552" s="238" t="s">
        <v>19</v>
      </c>
      <c r="F552" s="239" t="s">
        <v>690</v>
      </c>
      <c r="G552" s="237"/>
      <c r="H552" s="240">
        <v>2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6" t="s">
        <v>152</v>
      </c>
      <c r="AU552" s="246" t="s">
        <v>83</v>
      </c>
      <c r="AV552" s="14" t="s">
        <v>83</v>
      </c>
      <c r="AW552" s="14" t="s">
        <v>35</v>
      </c>
      <c r="AX552" s="14" t="s">
        <v>81</v>
      </c>
      <c r="AY552" s="246" t="s">
        <v>129</v>
      </c>
    </row>
    <row r="553" s="2" customFormat="1" ht="16.5" customHeight="1">
      <c r="A553" s="40"/>
      <c r="B553" s="41"/>
      <c r="C553" s="258" t="s">
        <v>719</v>
      </c>
      <c r="D553" s="258" t="s">
        <v>417</v>
      </c>
      <c r="E553" s="259" t="s">
        <v>720</v>
      </c>
      <c r="F553" s="260" t="s">
        <v>721</v>
      </c>
      <c r="G553" s="261" t="s">
        <v>143</v>
      </c>
      <c r="H553" s="262">
        <v>10</v>
      </c>
      <c r="I553" s="263"/>
      <c r="J553" s="264">
        <f>ROUND(I553*H553,2)</f>
        <v>0</v>
      </c>
      <c r="K553" s="260" t="s">
        <v>135</v>
      </c>
      <c r="L553" s="265"/>
      <c r="M553" s="266" t="s">
        <v>19</v>
      </c>
      <c r="N553" s="267" t="s">
        <v>44</v>
      </c>
      <c r="O553" s="86"/>
      <c r="P553" s="215">
        <f>O553*H553</f>
        <v>0</v>
      </c>
      <c r="Q553" s="215">
        <v>0.0016999999999999999</v>
      </c>
      <c r="R553" s="215">
        <f>Q553*H553</f>
        <v>0.016999999999999998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195</v>
      </c>
      <c r="AT553" s="217" t="s">
        <v>417</v>
      </c>
      <c r="AU553" s="217" t="s">
        <v>83</v>
      </c>
      <c r="AY553" s="19" t="s">
        <v>129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81</v>
      </c>
      <c r="BK553" s="218">
        <f>ROUND(I553*H553,2)</f>
        <v>0</v>
      </c>
      <c r="BL553" s="19" t="s">
        <v>136</v>
      </c>
      <c r="BM553" s="217" t="s">
        <v>722</v>
      </c>
    </row>
    <row r="554" s="2" customFormat="1">
      <c r="A554" s="40"/>
      <c r="B554" s="41"/>
      <c r="C554" s="42"/>
      <c r="D554" s="219" t="s">
        <v>138</v>
      </c>
      <c r="E554" s="42"/>
      <c r="F554" s="220" t="s">
        <v>721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138</v>
      </c>
      <c r="AU554" s="19" t="s">
        <v>83</v>
      </c>
    </row>
    <row r="555" s="14" customFormat="1">
      <c r="A555" s="14"/>
      <c r="B555" s="236"/>
      <c r="C555" s="237"/>
      <c r="D555" s="219" t="s">
        <v>152</v>
      </c>
      <c r="E555" s="238" t="s">
        <v>19</v>
      </c>
      <c r="F555" s="239" t="s">
        <v>723</v>
      </c>
      <c r="G555" s="237"/>
      <c r="H555" s="240">
        <v>3</v>
      </c>
      <c r="I555" s="241"/>
      <c r="J555" s="237"/>
      <c r="K555" s="237"/>
      <c r="L555" s="242"/>
      <c r="M555" s="243"/>
      <c r="N555" s="244"/>
      <c r="O555" s="244"/>
      <c r="P555" s="244"/>
      <c r="Q555" s="244"/>
      <c r="R555" s="244"/>
      <c r="S555" s="244"/>
      <c r="T555" s="24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6" t="s">
        <v>152</v>
      </c>
      <c r="AU555" s="246" t="s">
        <v>83</v>
      </c>
      <c r="AV555" s="14" t="s">
        <v>83</v>
      </c>
      <c r="AW555" s="14" t="s">
        <v>35</v>
      </c>
      <c r="AX555" s="14" t="s">
        <v>73</v>
      </c>
      <c r="AY555" s="246" t="s">
        <v>129</v>
      </c>
    </row>
    <row r="556" s="14" customFormat="1">
      <c r="A556" s="14"/>
      <c r="B556" s="236"/>
      <c r="C556" s="237"/>
      <c r="D556" s="219" t="s">
        <v>152</v>
      </c>
      <c r="E556" s="238" t="s">
        <v>19</v>
      </c>
      <c r="F556" s="239" t="s">
        <v>692</v>
      </c>
      <c r="G556" s="237"/>
      <c r="H556" s="240">
        <v>7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6" t="s">
        <v>152</v>
      </c>
      <c r="AU556" s="246" t="s">
        <v>83</v>
      </c>
      <c r="AV556" s="14" t="s">
        <v>83</v>
      </c>
      <c r="AW556" s="14" t="s">
        <v>35</v>
      </c>
      <c r="AX556" s="14" t="s">
        <v>73</v>
      </c>
      <c r="AY556" s="246" t="s">
        <v>129</v>
      </c>
    </row>
    <row r="557" s="15" customFormat="1">
      <c r="A557" s="15"/>
      <c r="B557" s="247"/>
      <c r="C557" s="248"/>
      <c r="D557" s="219" t="s">
        <v>152</v>
      </c>
      <c r="E557" s="249" t="s">
        <v>19</v>
      </c>
      <c r="F557" s="250" t="s">
        <v>160</v>
      </c>
      <c r="G557" s="248"/>
      <c r="H557" s="251">
        <v>10</v>
      </c>
      <c r="I557" s="252"/>
      <c r="J557" s="248"/>
      <c r="K557" s="248"/>
      <c r="L557" s="253"/>
      <c r="M557" s="254"/>
      <c r="N557" s="255"/>
      <c r="O557" s="255"/>
      <c r="P557" s="255"/>
      <c r="Q557" s="255"/>
      <c r="R557" s="255"/>
      <c r="S557" s="255"/>
      <c r="T557" s="256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7" t="s">
        <v>152</v>
      </c>
      <c r="AU557" s="257" t="s">
        <v>83</v>
      </c>
      <c r="AV557" s="15" t="s">
        <v>136</v>
      </c>
      <c r="AW557" s="15" t="s">
        <v>35</v>
      </c>
      <c r="AX557" s="15" t="s">
        <v>81</v>
      </c>
      <c r="AY557" s="257" t="s">
        <v>129</v>
      </c>
    </row>
    <row r="558" s="2" customFormat="1" ht="16.5" customHeight="1">
      <c r="A558" s="40"/>
      <c r="B558" s="41"/>
      <c r="C558" s="258" t="s">
        <v>724</v>
      </c>
      <c r="D558" s="258" t="s">
        <v>417</v>
      </c>
      <c r="E558" s="259" t="s">
        <v>725</v>
      </c>
      <c r="F558" s="260" t="s">
        <v>726</v>
      </c>
      <c r="G558" s="261" t="s">
        <v>143</v>
      </c>
      <c r="H558" s="262">
        <v>2</v>
      </c>
      <c r="I558" s="263"/>
      <c r="J558" s="264">
        <f>ROUND(I558*H558,2)</f>
        <v>0</v>
      </c>
      <c r="K558" s="260" t="s">
        <v>135</v>
      </c>
      <c r="L558" s="265"/>
      <c r="M558" s="266" t="s">
        <v>19</v>
      </c>
      <c r="N558" s="267" t="s">
        <v>44</v>
      </c>
      <c r="O558" s="86"/>
      <c r="P558" s="215">
        <f>O558*H558</f>
        <v>0</v>
      </c>
      <c r="Q558" s="215">
        <v>0.0040000000000000001</v>
      </c>
      <c r="R558" s="215">
        <f>Q558*H558</f>
        <v>0.0080000000000000002</v>
      </c>
      <c r="S558" s="215">
        <v>0</v>
      </c>
      <c r="T558" s="216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7" t="s">
        <v>195</v>
      </c>
      <c r="AT558" s="217" t="s">
        <v>417</v>
      </c>
      <c r="AU558" s="217" t="s">
        <v>83</v>
      </c>
      <c r="AY558" s="19" t="s">
        <v>129</v>
      </c>
      <c r="BE558" s="218">
        <f>IF(N558="základní",J558,0)</f>
        <v>0</v>
      </c>
      <c r="BF558" s="218">
        <f>IF(N558="snížená",J558,0)</f>
        <v>0</v>
      </c>
      <c r="BG558" s="218">
        <f>IF(N558="zákl. přenesená",J558,0)</f>
        <v>0</v>
      </c>
      <c r="BH558" s="218">
        <f>IF(N558="sníž. přenesená",J558,0)</f>
        <v>0</v>
      </c>
      <c r="BI558" s="218">
        <f>IF(N558="nulová",J558,0)</f>
        <v>0</v>
      </c>
      <c r="BJ558" s="19" t="s">
        <v>81</v>
      </c>
      <c r="BK558" s="218">
        <f>ROUND(I558*H558,2)</f>
        <v>0</v>
      </c>
      <c r="BL558" s="19" t="s">
        <v>136</v>
      </c>
      <c r="BM558" s="217" t="s">
        <v>727</v>
      </c>
    </row>
    <row r="559" s="2" customFormat="1">
      <c r="A559" s="40"/>
      <c r="B559" s="41"/>
      <c r="C559" s="42"/>
      <c r="D559" s="219" t="s">
        <v>138</v>
      </c>
      <c r="E559" s="42"/>
      <c r="F559" s="220" t="s">
        <v>726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138</v>
      </c>
      <c r="AU559" s="19" t="s">
        <v>83</v>
      </c>
    </row>
    <row r="560" s="14" customFormat="1">
      <c r="A560" s="14"/>
      <c r="B560" s="236"/>
      <c r="C560" s="237"/>
      <c r="D560" s="219" t="s">
        <v>152</v>
      </c>
      <c r="E560" s="238" t="s">
        <v>19</v>
      </c>
      <c r="F560" s="239" t="s">
        <v>693</v>
      </c>
      <c r="G560" s="237"/>
      <c r="H560" s="240">
        <v>2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6" t="s">
        <v>152</v>
      </c>
      <c r="AU560" s="246" t="s">
        <v>83</v>
      </c>
      <c r="AV560" s="14" t="s">
        <v>83</v>
      </c>
      <c r="AW560" s="14" t="s">
        <v>35</v>
      </c>
      <c r="AX560" s="14" t="s">
        <v>81</v>
      </c>
      <c r="AY560" s="246" t="s">
        <v>129</v>
      </c>
    </row>
    <row r="561" s="2" customFormat="1" ht="16.5" customHeight="1">
      <c r="A561" s="40"/>
      <c r="B561" s="41"/>
      <c r="C561" s="258" t="s">
        <v>728</v>
      </c>
      <c r="D561" s="258" t="s">
        <v>417</v>
      </c>
      <c r="E561" s="259" t="s">
        <v>729</v>
      </c>
      <c r="F561" s="260" t="s">
        <v>730</v>
      </c>
      <c r="G561" s="261" t="s">
        <v>143</v>
      </c>
      <c r="H561" s="262">
        <v>7</v>
      </c>
      <c r="I561" s="263"/>
      <c r="J561" s="264">
        <f>ROUND(I561*H561,2)</f>
        <v>0</v>
      </c>
      <c r="K561" s="260" t="s">
        <v>135</v>
      </c>
      <c r="L561" s="265"/>
      <c r="M561" s="266" t="s">
        <v>19</v>
      </c>
      <c r="N561" s="267" t="s">
        <v>44</v>
      </c>
      <c r="O561" s="86"/>
      <c r="P561" s="215">
        <f>O561*H561</f>
        <v>0</v>
      </c>
      <c r="Q561" s="215">
        <v>0.0035000000000000001</v>
      </c>
      <c r="R561" s="215">
        <f>Q561*H561</f>
        <v>0.024500000000000001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195</v>
      </c>
      <c r="AT561" s="217" t="s">
        <v>417</v>
      </c>
      <c r="AU561" s="217" t="s">
        <v>83</v>
      </c>
      <c r="AY561" s="19" t="s">
        <v>129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81</v>
      </c>
      <c r="BK561" s="218">
        <f>ROUND(I561*H561,2)</f>
        <v>0</v>
      </c>
      <c r="BL561" s="19" t="s">
        <v>136</v>
      </c>
      <c r="BM561" s="217" t="s">
        <v>731</v>
      </c>
    </row>
    <row r="562" s="2" customFormat="1">
      <c r="A562" s="40"/>
      <c r="B562" s="41"/>
      <c r="C562" s="42"/>
      <c r="D562" s="219" t="s">
        <v>138</v>
      </c>
      <c r="E562" s="42"/>
      <c r="F562" s="220" t="s">
        <v>730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138</v>
      </c>
      <c r="AU562" s="19" t="s">
        <v>83</v>
      </c>
    </row>
    <row r="563" s="14" customFormat="1">
      <c r="A563" s="14"/>
      <c r="B563" s="236"/>
      <c r="C563" s="237"/>
      <c r="D563" s="219" t="s">
        <v>152</v>
      </c>
      <c r="E563" s="238" t="s">
        <v>19</v>
      </c>
      <c r="F563" s="239" t="s">
        <v>694</v>
      </c>
      <c r="G563" s="237"/>
      <c r="H563" s="240">
        <v>7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152</v>
      </c>
      <c r="AU563" s="246" t="s">
        <v>83</v>
      </c>
      <c r="AV563" s="14" t="s">
        <v>83</v>
      </c>
      <c r="AW563" s="14" t="s">
        <v>35</v>
      </c>
      <c r="AX563" s="14" t="s">
        <v>81</v>
      </c>
      <c r="AY563" s="246" t="s">
        <v>129</v>
      </c>
    </row>
    <row r="564" s="2" customFormat="1" ht="16.5" customHeight="1">
      <c r="A564" s="40"/>
      <c r="B564" s="41"/>
      <c r="C564" s="258" t="s">
        <v>732</v>
      </c>
      <c r="D564" s="258" t="s">
        <v>417</v>
      </c>
      <c r="E564" s="259" t="s">
        <v>733</v>
      </c>
      <c r="F564" s="260" t="s">
        <v>734</v>
      </c>
      <c r="G564" s="261" t="s">
        <v>143</v>
      </c>
      <c r="H564" s="262">
        <v>7</v>
      </c>
      <c r="I564" s="263"/>
      <c r="J564" s="264">
        <f>ROUND(I564*H564,2)</f>
        <v>0</v>
      </c>
      <c r="K564" s="260" t="s">
        <v>135</v>
      </c>
      <c r="L564" s="265"/>
      <c r="M564" s="266" t="s">
        <v>19</v>
      </c>
      <c r="N564" s="267" t="s">
        <v>44</v>
      </c>
      <c r="O564" s="86"/>
      <c r="P564" s="215">
        <f>O564*H564</f>
        <v>0</v>
      </c>
      <c r="Q564" s="215">
        <v>0.002</v>
      </c>
      <c r="R564" s="215">
        <f>Q564*H564</f>
        <v>0.014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195</v>
      </c>
      <c r="AT564" s="217" t="s">
        <v>417</v>
      </c>
      <c r="AU564" s="217" t="s">
        <v>83</v>
      </c>
      <c r="AY564" s="19" t="s">
        <v>129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81</v>
      </c>
      <c r="BK564" s="218">
        <f>ROUND(I564*H564,2)</f>
        <v>0</v>
      </c>
      <c r="BL564" s="19" t="s">
        <v>136</v>
      </c>
      <c r="BM564" s="217" t="s">
        <v>735</v>
      </c>
    </row>
    <row r="565" s="2" customFormat="1">
      <c r="A565" s="40"/>
      <c r="B565" s="41"/>
      <c r="C565" s="42"/>
      <c r="D565" s="219" t="s">
        <v>138</v>
      </c>
      <c r="E565" s="42"/>
      <c r="F565" s="220" t="s">
        <v>734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138</v>
      </c>
      <c r="AU565" s="19" t="s">
        <v>83</v>
      </c>
    </row>
    <row r="566" s="14" customFormat="1">
      <c r="A566" s="14"/>
      <c r="B566" s="236"/>
      <c r="C566" s="237"/>
      <c r="D566" s="219" t="s">
        <v>152</v>
      </c>
      <c r="E566" s="238" t="s">
        <v>19</v>
      </c>
      <c r="F566" s="239" t="s">
        <v>695</v>
      </c>
      <c r="G566" s="237"/>
      <c r="H566" s="240">
        <v>2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152</v>
      </c>
      <c r="AU566" s="246" t="s">
        <v>83</v>
      </c>
      <c r="AV566" s="14" t="s">
        <v>83</v>
      </c>
      <c r="AW566" s="14" t="s">
        <v>35</v>
      </c>
      <c r="AX566" s="14" t="s">
        <v>73</v>
      </c>
      <c r="AY566" s="246" t="s">
        <v>129</v>
      </c>
    </row>
    <row r="567" s="14" customFormat="1">
      <c r="A567" s="14"/>
      <c r="B567" s="236"/>
      <c r="C567" s="237"/>
      <c r="D567" s="219" t="s">
        <v>152</v>
      </c>
      <c r="E567" s="238" t="s">
        <v>19</v>
      </c>
      <c r="F567" s="239" t="s">
        <v>696</v>
      </c>
      <c r="G567" s="237"/>
      <c r="H567" s="240">
        <v>3</v>
      </c>
      <c r="I567" s="241"/>
      <c r="J567" s="237"/>
      <c r="K567" s="237"/>
      <c r="L567" s="242"/>
      <c r="M567" s="243"/>
      <c r="N567" s="244"/>
      <c r="O567" s="244"/>
      <c r="P567" s="244"/>
      <c r="Q567" s="244"/>
      <c r="R567" s="244"/>
      <c r="S567" s="244"/>
      <c r="T567" s="245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6" t="s">
        <v>152</v>
      </c>
      <c r="AU567" s="246" t="s">
        <v>83</v>
      </c>
      <c r="AV567" s="14" t="s">
        <v>83</v>
      </c>
      <c r="AW567" s="14" t="s">
        <v>35</v>
      </c>
      <c r="AX567" s="14" t="s">
        <v>73</v>
      </c>
      <c r="AY567" s="246" t="s">
        <v>129</v>
      </c>
    </row>
    <row r="568" s="14" customFormat="1">
      <c r="A568" s="14"/>
      <c r="B568" s="236"/>
      <c r="C568" s="237"/>
      <c r="D568" s="219" t="s">
        <v>152</v>
      </c>
      <c r="E568" s="238" t="s">
        <v>19</v>
      </c>
      <c r="F568" s="239" t="s">
        <v>697</v>
      </c>
      <c r="G568" s="237"/>
      <c r="H568" s="240">
        <v>2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6" t="s">
        <v>152</v>
      </c>
      <c r="AU568" s="246" t="s">
        <v>83</v>
      </c>
      <c r="AV568" s="14" t="s">
        <v>83</v>
      </c>
      <c r="AW568" s="14" t="s">
        <v>35</v>
      </c>
      <c r="AX568" s="14" t="s">
        <v>73</v>
      </c>
      <c r="AY568" s="246" t="s">
        <v>129</v>
      </c>
    </row>
    <row r="569" s="15" customFormat="1">
      <c r="A569" s="15"/>
      <c r="B569" s="247"/>
      <c r="C569" s="248"/>
      <c r="D569" s="219" t="s">
        <v>152</v>
      </c>
      <c r="E569" s="249" t="s">
        <v>19</v>
      </c>
      <c r="F569" s="250" t="s">
        <v>160</v>
      </c>
      <c r="G569" s="248"/>
      <c r="H569" s="251">
        <v>7</v>
      </c>
      <c r="I569" s="252"/>
      <c r="J569" s="248"/>
      <c r="K569" s="248"/>
      <c r="L569" s="253"/>
      <c r="M569" s="254"/>
      <c r="N569" s="255"/>
      <c r="O569" s="255"/>
      <c r="P569" s="255"/>
      <c r="Q569" s="255"/>
      <c r="R569" s="255"/>
      <c r="S569" s="255"/>
      <c r="T569" s="256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57" t="s">
        <v>152</v>
      </c>
      <c r="AU569" s="257" t="s">
        <v>83</v>
      </c>
      <c r="AV569" s="15" t="s">
        <v>136</v>
      </c>
      <c r="AW569" s="15" t="s">
        <v>35</v>
      </c>
      <c r="AX569" s="15" t="s">
        <v>81</v>
      </c>
      <c r="AY569" s="257" t="s">
        <v>129</v>
      </c>
    </row>
    <row r="570" s="2" customFormat="1" ht="16.5" customHeight="1">
      <c r="A570" s="40"/>
      <c r="B570" s="41"/>
      <c r="C570" s="258" t="s">
        <v>736</v>
      </c>
      <c r="D570" s="258" t="s">
        <v>417</v>
      </c>
      <c r="E570" s="259" t="s">
        <v>737</v>
      </c>
      <c r="F570" s="260" t="s">
        <v>738</v>
      </c>
      <c r="G570" s="261" t="s">
        <v>143</v>
      </c>
      <c r="H570" s="262">
        <v>1</v>
      </c>
      <c r="I570" s="263"/>
      <c r="J570" s="264">
        <f>ROUND(I570*H570,2)</f>
        <v>0</v>
      </c>
      <c r="K570" s="260" t="s">
        <v>135</v>
      </c>
      <c r="L570" s="265"/>
      <c r="M570" s="266" t="s">
        <v>19</v>
      </c>
      <c r="N570" s="267" t="s">
        <v>44</v>
      </c>
      <c r="O570" s="86"/>
      <c r="P570" s="215">
        <f>O570*H570</f>
        <v>0</v>
      </c>
      <c r="Q570" s="215">
        <v>0.0050000000000000001</v>
      </c>
      <c r="R570" s="215">
        <f>Q570*H570</f>
        <v>0.0050000000000000001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195</v>
      </c>
      <c r="AT570" s="217" t="s">
        <v>417</v>
      </c>
      <c r="AU570" s="217" t="s">
        <v>83</v>
      </c>
      <c r="AY570" s="19" t="s">
        <v>129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81</v>
      </c>
      <c r="BK570" s="218">
        <f>ROUND(I570*H570,2)</f>
        <v>0</v>
      </c>
      <c r="BL570" s="19" t="s">
        <v>136</v>
      </c>
      <c r="BM570" s="217" t="s">
        <v>739</v>
      </c>
    </row>
    <row r="571" s="2" customFormat="1">
      <c r="A571" s="40"/>
      <c r="B571" s="41"/>
      <c r="C571" s="42"/>
      <c r="D571" s="219" t="s">
        <v>138</v>
      </c>
      <c r="E571" s="42"/>
      <c r="F571" s="220" t="s">
        <v>738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138</v>
      </c>
      <c r="AU571" s="19" t="s">
        <v>83</v>
      </c>
    </row>
    <row r="572" s="14" customFormat="1">
      <c r="A572" s="14"/>
      <c r="B572" s="236"/>
      <c r="C572" s="237"/>
      <c r="D572" s="219" t="s">
        <v>152</v>
      </c>
      <c r="E572" s="238" t="s">
        <v>19</v>
      </c>
      <c r="F572" s="239" t="s">
        <v>698</v>
      </c>
      <c r="G572" s="237"/>
      <c r="H572" s="240">
        <v>1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6" t="s">
        <v>152</v>
      </c>
      <c r="AU572" s="246" t="s">
        <v>83</v>
      </c>
      <c r="AV572" s="14" t="s">
        <v>83</v>
      </c>
      <c r="AW572" s="14" t="s">
        <v>35</v>
      </c>
      <c r="AX572" s="14" t="s">
        <v>81</v>
      </c>
      <c r="AY572" s="246" t="s">
        <v>129</v>
      </c>
    </row>
    <row r="573" s="2" customFormat="1" ht="16.5" customHeight="1">
      <c r="A573" s="40"/>
      <c r="B573" s="41"/>
      <c r="C573" s="206" t="s">
        <v>740</v>
      </c>
      <c r="D573" s="206" t="s">
        <v>131</v>
      </c>
      <c r="E573" s="207" t="s">
        <v>741</v>
      </c>
      <c r="F573" s="208" t="s">
        <v>742</v>
      </c>
      <c r="G573" s="209" t="s">
        <v>278</v>
      </c>
      <c r="H573" s="210">
        <v>145.86000000000001</v>
      </c>
      <c r="I573" s="211"/>
      <c r="J573" s="212">
        <f>ROUND(I573*H573,2)</f>
        <v>0</v>
      </c>
      <c r="K573" s="208" t="s">
        <v>135</v>
      </c>
      <c r="L573" s="46"/>
      <c r="M573" s="213" t="s">
        <v>19</v>
      </c>
      <c r="N573" s="214" t="s">
        <v>44</v>
      </c>
      <c r="O573" s="86"/>
      <c r="P573" s="215">
        <f>O573*H573</f>
        <v>0</v>
      </c>
      <c r="Q573" s="215">
        <v>0.00010000000000000001</v>
      </c>
      <c r="R573" s="215">
        <f>Q573*H573</f>
        <v>0.014586000000000002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136</v>
      </c>
      <c r="AT573" s="217" t="s">
        <v>131</v>
      </c>
      <c r="AU573" s="217" t="s">
        <v>83</v>
      </c>
      <c r="AY573" s="19" t="s">
        <v>129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81</v>
      </c>
      <c r="BK573" s="218">
        <f>ROUND(I573*H573,2)</f>
        <v>0</v>
      </c>
      <c r="BL573" s="19" t="s">
        <v>136</v>
      </c>
      <c r="BM573" s="217" t="s">
        <v>743</v>
      </c>
    </row>
    <row r="574" s="2" customFormat="1">
      <c r="A574" s="40"/>
      <c r="B574" s="41"/>
      <c r="C574" s="42"/>
      <c r="D574" s="219" t="s">
        <v>138</v>
      </c>
      <c r="E574" s="42"/>
      <c r="F574" s="220" t="s">
        <v>742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138</v>
      </c>
      <c r="AU574" s="19" t="s">
        <v>83</v>
      </c>
    </row>
    <row r="575" s="2" customFormat="1">
      <c r="A575" s="40"/>
      <c r="B575" s="41"/>
      <c r="C575" s="42"/>
      <c r="D575" s="224" t="s">
        <v>139</v>
      </c>
      <c r="E575" s="42"/>
      <c r="F575" s="225" t="s">
        <v>744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139</v>
      </c>
      <c r="AU575" s="19" t="s">
        <v>83</v>
      </c>
    </row>
    <row r="576" s="14" customFormat="1">
      <c r="A576" s="14"/>
      <c r="B576" s="236"/>
      <c r="C576" s="237"/>
      <c r="D576" s="219" t="s">
        <v>152</v>
      </c>
      <c r="E576" s="238" t="s">
        <v>19</v>
      </c>
      <c r="F576" s="239" t="s">
        <v>745</v>
      </c>
      <c r="G576" s="237"/>
      <c r="H576" s="240">
        <v>145.86000000000001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6" t="s">
        <v>152</v>
      </c>
      <c r="AU576" s="246" t="s">
        <v>83</v>
      </c>
      <c r="AV576" s="14" t="s">
        <v>83</v>
      </c>
      <c r="AW576" s="14" t="s">
        <v>35</v>
      </c>
      <c r="AX576" s="14" t="s">
        <v>73</v>
      </c>
      <c r="AY576" s="246" t="s">
        <v>129</v>
      </c>
    </row>
    <row r="577" s="15" customFormat="1">
      <c r="A577" s="15"/>
      <c r="B577" s="247"/>
      <c r="C577" s="248"/>
      <c r="D577" s="219" t="s">
        <v>152</v>
      </c>
      <c r="E577" s="249" t="s">
        <v>19</v>
      </c>
      <c r="F577" s="250" t="s">
        <v>160</v>
      </c>
      <c r="G577" s="248"/>
      <c r="H577" s="251">
        <v>145.86000000000001</v>
      </c>
      <c r="I577" s="252"/>
      <c r="J577" s="248"/>
      <c r="K577" s="248"/>
      <c r="L577" s="253"/>
      <c r="M577" s="254"/>
      <c r="N577" s="255"/>
      <c r="O577" s="255"/>
      <c r="P577" s="255"/>
      <c r="Q577" s="255"/>
      <c r="R577" s="255"/>
      <c r="S577" s="255"/>
      <c r="T577" s="256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7" t="s">
        <v>152</v>
      </c>
      <c r="AU577" s="257" t="s">
        <v>83</v>
      </c>
      <c r="AV577" s="15" t="s">
        <v>136</v>
      </c>
      <c r="AW577" s="15" t="s">
        <v>35</v>
      </c>
      <c r="AX577" s="15" t="s">
        <v>81</v>
      </c>
      <c r="AY577" s="257" t="s">
        <v>129</v>
      </c>
    </row>
    <row r="578" s="2" customFormat="1" ht="16.5" customHeight="1">
      <c r="A578" s="40"/>
      <c r="B578" s="41"/>
      <c r="C578" s="206" t="s">
        <v>746</v>
      </c>
      <c r="D578" s="206" t="s">
        <v>131</v>
      </c>
      <c r="E578" s="207" t="s">
        <v>747</v>
      </c>
      <c r="F578" s="208" t="s">
        <v>748</v>
      </c>
      <c r="G578" s="209" t="s">
        <v>134</v>
      </c>
      <c r="H578" s="210">
        <v>21.859999999999999</v>
      </c>
      <c r="I578" s="211"/>
      <c r="J578" s="212">
        <f>ROUND(I578*H578,2)</f>
        <v>0</v>
      </c>
      <c r="K578" s="208" t="s">
        <v>135</v>
      </c>
      <c r="L578" s="46"/>
      <c r="M578" s="213" t="s">
        <v>19</v>
      </c>
      <c r="N578" s="214" t="s">
        <v>44</v>
      </c>
      <c r="O578" s="86"/>
      <c r="P578" s="215">
        <f>O578*H578</f>
        <v>0</v>
      </c>
      <c r="Q578" s="215">
        <v>0.0011999999999999999</v>
      </c>
      <c r="R578" s="215">
        <f>Q578*H578</f>
        <v>0.026231999999999998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136</v>
      </c>
      <c r="AT578" s="217" t="s">
        <v>131</v>
      </c>
      <c r="AU578" s="217" t="s">
        <v>83</v>
      </c>
      <c r="AY578" s="19" t="s">
        <v>129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81</v>
      </c>
      <c r="BK578" s="218">
        <f>ROUND(I578*H578,2)</f>
        <v>0</v>
      </c>
      <c r="BL578" s="19" t="s">
        <v>136</v>
      </c>
      <c r="BM578" s="217" t="s">
        <v>749</v>
      </c>
    </row>
    <row r="579" s="2" customFormat="1">
      <c r="A579" s="40"/>
      <c r="B579" s="41"/>
      <c r="C579" s="42"/>
      <c r="D579" s="219" t="s">
        <v>138</v>
      </c>
      <c r="E579" s="42"/>
      <c r="F579" s="220" t="s">
        <v>748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138</v>
      </c>
      <c r="AU579" s="19" t="s">
        <v>83</v>
      </c>
    </row>
    <row r="580" s="2" customFormat="1">
      <c r="A580" s="40"/>
      <c r="B580" s="41"/>
      <c r="C580" s="42"/>
      <c r="D580" s="224" t="s">
        <v>139</v>
      </c>
      <c r="E580" s="42"/>
      <c r="F580" s="225" t="s">
        <v>750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139</v>
      </c>
      <c r="AU580" s="19" t="s">
        <v>83</v>
      </c>
    </row>
    <row r="581" s="14" customFormat="1">
      <c r="A581" s="14"/>
      <c r="B581" s="236"/>
      <c r="C581" s="237"/>
      <c r="D581" s="219" t="s">
        <v>152</v>
      </c>
      <c r="E581" s="238" t="s">
        <v>19</v>
      </c>
      <c r="F581" s="239" t="s">
        <v>751</v>
      </c>
      <c r="G581" s="237"/>
      <c r="H581" s="240">
        <v>18.359999999999999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152</v>
      </c>
      <c r="AU581" s="246" t="s">
        <v>83</v>
      </c>
      <c r="AV581" s="14" t="s">
        <v>83</v>
      </c>
      <c r="AW581" s="14" t="s">
        <v>35</v>
      </c>
      <c r="AX581" s="14" t="s">
        <v>73</v>
      </c>
      <c r="AY581" s="246" t="s">
        <v>129</v>
      </c>
    </row>
    <row r="582" s="14" customFormat="1">
      <c r="A582" s="14"/>
      <c r="B582" s="236"/>
      <c r="C582" s="237"/>
      <c r="D582" s="219" t="s">
        <v>152</v>
      </c>
      <c r="E582" s="238" t="s">
        <v>19</v>
      </c>
      <c r="F582" s="239" t="s">
        <v>752</v>
      </c>
      <c r="G582" s="237"/>
      <c r="H582" s="240">
        <v>3.5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152</v>
      </c>
      <c r="AU582" s="246" t="s">
        <v>83</v>
      </c>
      <c r="AV582" s="14" t="s">
        <v>83</v>
      </c>
      <c r="AW582" s="14" t="s">
        <v>35</v>
      </c>
      <c r="AX582" s="14" t="s">
        <v>73</v>
      </c>
      <c r="AY582" s="246" t="s">
        <v>129</v>
      </c>
    </row>
    <row r="583" s="15" customFormat="1">
      <c r="A583" s="15"/>
      <c r="B583" s="247"/>
      <c r="C583" s="248"/>
      <c r="D583" s="219" t="s">
        <v>152</v>
      </c>
      <c r="E583" s="249" t="s">
        <v>19</v>
      </c>
      <c r="F583" s="250" t="s">
        <v>160</v>
      </c>
      <c r="G583" s="248"/>
      <c r="H583" s="251">
        <v>21.859999999999999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7" t="s">
        <v>152</v>
      </c>
      <c r="AU583" s="257" t="s">
        <v>83</v>
      </c>
      <c r="AV583" s="15" t="s">
        <v>136</v>
      </c>
      <c r="AW583" s="15" t="s">
        <v>35</v>
      </c>
      <c r="AX583" s="15" t="s">
        <v>81</v>
      </c>
      <c r="AY583" s="257" t="s">
        <v>129</v>
      </c>
    </row>
    <row r="584" s="2" customFormat="1" ht="16.5" customHeight="1">
      <c r="A584" s="40"/>
      <c r="B584" s="41"/>
      <c r="C584" s="206" t="s">
        <v>753</v>
      </c>
      <c r="D584" s="206" t="s">
        <v>131</v>
      </c>
      <c r="E584" s="207" t="s">
        <v>754</v>
      </c>
      <c r="F584" s="208" t="s">
        <v>755</v>
      </c>
      <c r="G584" s="209" t="s">
        <v>278</v>
      </c>
      <c r="H584" s="210">
        <v>145.86000000000001</v>
      </c>
      <c r="I584" s="211"/>
      <c r="J584" s="212">
        <f>ROUND(I584*H584,2)</f>
        <v>0</v>
      </c>
      <c r="K584" s="208" t="s">
        <v>135</v>
      </c>
      <c r="L584" s="46"/>
      <c r="M584" s="213" t="s">
        <v>19</v>
      </c>
      <c r="N584" s="214" t="s">
        <v>44</v>
      </c>
      <c r="O584" s="86"/>
      <c r="P584" s="215">
        <f>O584*H584</f>
        <v>0</v>
      </c>
      <c r="Q584" s="215">
        <v>0.00020000000000000001</v>
      </c>
      <c r="R584" s="215">
        <f>Q584*H584</f>
        <v>0.029172000000000003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136</v>
      </c>
      <c r="AT584" s="217" t="s">
        <v>131</v>
      </c>
      <c r="AU584" s="217" t="s">
        <v>83</v>
      </c>
      <c r="AY584" s="19" t="s">
        <v>129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81</v>
      </c>
      <c r="BK584" s="218">
        <f>ROUND(I584*H584,2)</f>
        <v>0</v>
      </c>
      <c r="BL584" s="19" t="s">
        <v>136</v>
      </c>
      <c r="BM584" s="217" t="s">
        <v>756</v>
      </c>
    </row>
    <row r="585" s="2" customFormat="1">
      <c r="A585" s="40"/>
      <c r="B585" s="41"/>
      <c r="C585" s="42"/>
      <c r="D585" s="219" t="s">
        <v>138</v>
      </c>
      <c r="E585" s="42"/>
      <c r="F585" s="220" t="s">
        <v>755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138</v>
      </c>
      <c r="AU585" s="19" t="s">
        <v>83</v>
      </c>
    </row>
    <row r="586" s="2" customFormat="1">
      <c r="A586" s="40"/>
      <c r="B586" s="41"/>
      <c r="C586" s="42"/>
      <c r="D586" s="224" t="s">
        <v>139</v>
      </c>
      <c r="E586" s="42"/>
      <c r="F586" s="225" t="s">
        <v>757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139</v>
      </c>
      <c r="AU586" s="19" t="s">
        <v>83</v>
      </c>
    </row>
    <row r="587" s="14" customFormat="1">
      <c r="A587" s="14"/>
      <c r="B587" s="236"/>
      <c r="C587" s="237"/>
      <c r="D587" s="219" t="s">
        <v>152</v>
      </c>
      <c r="E587" s="238" t="s">
        <v>19</v>
      </c>
      <c r="F587" s="239" t="s">
        <v>745</v>
      </c>
      <c r="G587" s="237"/>
      <c r="H587" s="240">
        <v>145.86000000000001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6" t="s">
        <v>152</v>
      </c>
      <c r="AU587" s="246" t="s">
        <v>83</v>
      </c>
      <c r="AV587" s="14" t="s">
        <v>83</v>
      </c>
      <c r="AW587" s="14" t="s">
        <v>35</v>
      </c>
      <c r="AX587" s="14" t="s">
        <v>73</v>
      </c>
      <c r="AY587" s="246" t="s">
        <v>129</v>
      </c>
    </row>
    <row r="588" s="15" customFormat="1">
      <c r="A588" s="15"/>
      <c r="B588" s="247"/>
      <c r="C588" s="248"/>
      <c r="D588" s="219" t="s">
        <v>152</v>
      </c>
      <c r="E588" s="249" t="s">
        <v>19</v>
      </c>
      <c r="F588" s="250" t="s">
        <v>160</v>
      </c>
      <c r="G588" s="248"/>
      <c r="H588" s="251">
        <v>145.86000000000001</v>
      </c>
      <c r="I588" s="252"/>
      <c r="J588" s="248"/>
      <c r="K588" s="248"/>
      <c r="L588" s="253"/>
      <c r="M588" s="254"/>
      <c r="N588" s="255"/>
      <c r="O588" s="255"/>
      <c r="P588" s="255"/>
      <c r="Q588" s="255"/>
      <c r="R588" s="255"/>
      <c r="S588" s="255"/>
      <c r="T588" s="256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7" t="s">
        <v>152</v>
      </c>
      <c r="AU588" s="257" t="s">
        <v>83</v>
      </c>
      <c r="AV588" s="15" t="s">
        <v>136</v>
      </c>
      <c r="AW588" s="15" t="s">
        <v>35</v>
      </c>
      <c r="AX588" s="15" t="s">
        <v>81</v>
      </c>
      <c r="AY588" s="257" t="s">
        <v>129</v>
      </c>
    </row>
    <row r="589" s="2" customFormat="1" ht="21.75" customHeight="1">
      <c r="A589" s="40"/>
      <c r="B589" s="41"/>
      <c r="C589" s="206" t="s">
        <v>758</v>
      </c>
      <c r="D589" s="206" t="s">
        <v>131</v>
      </c>
      <c r="E589" s="207" t="s">
        <v>759</v>
      </c>
      <c r="F589" s="208" t="s">
        <v>760</v>
      </c>
      <c r="G589" s="209" t="s">
        <v>134</v>
      </c>
      <c r="H589" s="210">
        <v>21.859999999999999</v>
      </c>
      <c r="I589" s="211"/>
      <c r="J589" s="212">
        <f>ROUND(I589*H589,2)</f>
        <v>0</v>
      </c>
      <c r="K589" s="208" t="s">
        <v>135</v>
      </c>
      <c r="L589" s="46"/>
      <c r="M589" s="213" t="s">
        <v>19</v>
      </c>
      <c r="N589" s="214" t="s">
        <v>44</v>
      </c>
      <c r="O589" s="86"/>
      <c r="P589" s="215">
        <f>O589*H589</f>
        <v>0</v>
      </c>
      <c r="Q589" s="215">
        <v>0.0016000000000000001</v>
      </c>
      <c r="R589" s="215">
        <f>Q589*H589</f>
        <v>0.034976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136</v>
      </c>
      <c r="AT589" s="217" t="s">
        <v>131</v>
      </c>
      <c r="AU589" s="217" t="s">
        <v>83</v>
      </c>
      <c r="AY589" s="19" t="s">
        <v>129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81</v>
      </c>
      <c r="BK589" s="218">
        <f>ROUND(I589*H589,2)</f>
        <v>0</v>
      </c>
      <c r="BL589" s="19" t="s">
        <v>136</v>
      </c>
      <c r="BM589" s="217" t="s">
        <v>761</v>
      </c>
    </row>
    <row r="590" s="2" customFormat="1">
      <c r="A590" s="40"/>
      <c r="B590" s="41"/>
      <c r="C590" s="42"/>
      <c r="D590" s="219" t="s">
        <v>138</v>
      </c>
      <c r="E590" s="42"/>
      <c r="F590" s="220" t="s">
        <v>760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138</v>
      </c>
      <c r="AU590" s="19" t="s">
        <v>83</v>
      </c>
    </row>
    <row r="591" s="2" customFormat="1">
      <c r="A591" s="40"/>
      <c r="B591" s="41"/>
      <c r="C591" s="42"/>
      <c r="D591" s="224" t="s">
        <v>139</v>
      </c>
      <c r="E591" s="42"/>
      <c r="F591" s="225" t="s">
        <v>762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139</v>
      </c>
      <c r="AU591" s="19" t="s">
        <v>83</v>
      </c>
    </row>
    <row r="592" s="14" customFormat="1">
      <c r="A592" s="14"/>
      <c r="B592" s="236"/>
      <c r="C592" s="237"/>
      <c r="D592" s="219" t="s">
        <v>152</v>
      </c>
      <c r="E592" s="238" t="s">
        <v>19</v>
      </c>
      <c r="F592" s="239" t="s">
        <v>751</v>
      </c>
      <c r="G592" s="237"/>
      <c r="H592" s="240">
        <v>18.359999999999999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152</v>
      </c>
      <c r="AU592" s="246" t="s">
        <v>83</v>
      </c>
      <c r="AV592" s="14" t="s">
        <v>83</v>
      </c>
      <c r="AW592" s="14" t="s">
        <v>35</v>
      </c>
      <c r="AX592" s="14" t="s">
        <v>73</v>
      </c>
      <c r="AY592" s="246" t="s">
        <v>129</v>
      </c>
    </row>
    <row r="593" s="14" customFormat="1">
      <c r="A593" s="14"/>
      <c r="B593" s="236"/>
      <c r="C593" s="237"/>
      <c r="D593" s="219" t="s">
        <v>152</v>
      </c>
      <c r="E593" s="238" t="s">
        <v>19</v>
      </c>
      <c r="F593" s="239" t="s">
        <v>752</v>
      </c>
      <c r="G593" s="237"/>
      <c r="H593" s="240">
        <v>3.5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152</v>
      </c>
      <c r="AU593" s="246" t="s">
        <v>83</v>
      </c>
      <c r="AV593" s="14" t="s">
        <v>83</v>
      </c>
      <c r="AW593" s="14" t="s">
        <v>35</v>
      </c>
      <c r="AX593" s="14" t="s">
        <v>73</v>
      </c>
      <c r="AY593" s="246" t="s">
        <v>129</v>
      </c>
    </row>
    <row r="594" s="15" customFormat="1">
      <c r="A594" s="15"/>
      <c r="B594" s="247"/>
      <c r="C594" s="248"/>
      <c r="D594" s="219" t="s">
        <v>152</v>
      </c>
      <c r="E594" s="249" t="s">
        <v>19</v>
      </c>
      <c r="F594" s="250" t="s">
        <v>160</v>
      </c>
      <c r="G594" s="248"/>
      <c r="H594" s="251">
        <v>21.859999999999999</v>
      </c>
      <c r="I594" s="252"/>
      <c r="J594" s="248"/>
      <c r="K594" s="248"/>
      <c r="L594" s="253"/>
      <c r="M594" s="254"/>
      <c r="N594" s="255"/>
      <c r="O594" s="255"/>
      <c r="P594" s="255"/>
      <c r="Q594" s="255"/>
      <c r="R594" s="255"/>
      <c r="S594" s="255"/>
      <c r="T594" s="256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7" t="s">
        <v>152</v>
      </c>
      <c r="AU594" s="257" t="s">
        <v>83</v>
      </c>
      <c r="AV594" s="15" t="s">
        <v>136</v>
      </c>
      <c r="AW594" s="15" t="s">
        <v>35</v>
      </c>
      <c r="AX594" s="15" t="s">
        <v>81</v>
      </c>
      <c r="AY594" s="257" t="s">
        <v>129</v>
      </c>
    </row>
    <row r="595" s="2" customFormat="1" ht="24.15" customHeight="1">
      <c r="A595" s="40"/>
      <c r="B595" s="41"/>
      <c r="C595" s="206" t="s">
        <v>763</v>
      </c>
      <c r="D595" s="206" t="s">
        <v>131</v>
      </c>
      <c r="E595" s="207" t="s">
        <v>764</v>
      </c>
      <c r="F595" s="208" t="s">
        <v>765</v>
      </c>
      <c r="G595" s="209" t="s">
        <v>278</v>
      </c>
      <c r="H595" s="210">
        <v>1153</v>
      </c>
      <c r="I595" s="211"/>
      <c r="J595" s="212">
        <f>ROUND(I595*H595,2)</f>
        <v>0</v>
      </c>
      <c r="K595" s="208" t="s">
        <v>135</v>
      </c>
      <c r="L595" s="46"/>
      <c r="M595" s="213" t="s">
        <v>19</v>
      </c>
      <c r="N595" s="214" t="s">
        <v>44</v>
      </c>
      <c r="O595" s="86"/>
      <c r="P595" s="215">
        <f>O595*H595</f>
        <v>0</v>
      </c>
      <c r="Q595" s="215">
        <v>0.15540000000000001</v>
      </c>
      <c r="R595" s="215">
        <f>Q595*H595</f>
        <v>179.17620000000002</v>
      </c>
      <c r="S595" s="215">
        <v>0</v>
      </c>
      <c r="T595" s="216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7" t="s">
        <v>136</v>
      </c>
      <c r="AT595" s="217" t="s">
        <v>131</v>
      </c>
      <c r="AU595" s="217" t="s">
        <v>83</v>
      </c>
      <c r="AY595" s="19" t="s">
        <v>129</v>
      </c>
      <c r="BE595" s="218">
        <f>IF(N595="základní",J595,0)</f>
        <v>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9" t="s">
        <v>81</v>
      </c>
      <c r="BK595" s="218">
        <f>ROUND(I595*H595,2)</f>
        <v>0</v>
      </c>
      <c r="BL595" s="19" t="s">
        <v>136</v>
      </c>
      <c r="BM595" s="217" t="s">
        <v>766</v>
      </c>
    </row>
    <row r="596" s="2" customFormat="1">
      <c r="A596" s="40"/>
      <c r="B596" s="41"/>
      <c r="C596" s="42"/>
      <c r="D596" s="219" t="s">
        <v>138</v>
      </c>
      <c r="E596" s="42"/>
      <c r="F596" s="220" t="s">
        <v>765</v>
      </c>
      <c r="G596" s="42"/>
      <c r="H596" s="42"/>
      <c r="I596" s="221"/>
      <c r="J596" s="42"/>
      <c r="K596" s="42"/>
      <c r="L596" s="46"/>
      <c r="M596" s="222"/>
      <c r="N596" s="223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138</v>
      </c>
      <c r="AU596" s="19" t="s">
        <v>83</v>
      </c>
    </row>
    <row r="597" s="2" customFormat="1">
      <c r="A597" s="40"/>
      <c r="B597" s="41"/>
      <c r="C597" s="42"/>
      <c r="D597" s="224" t="s">
        <v>139</v>
      </c>
      <c r="E597" s="42"/>
      <c r="F597" s="225" t="s">
        <v>767</v>
      </c>
      <c r="G597" s="42"/>
      <c r="H597" s="42"/>
      <c r="I597" s="221"/>
      <c r="J597" s="42"/>
      <c r="K597" s="42"/>
      <c r="L597" s="46"/>
      <c r="M597" s="222"/>
      <c r="N597" s="22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139</v>
      </c>
      <c r="AU597" s="19" t="s">
        <v>83</v>
      </c>
    </row>
    <row r="598" s="14" customFormat="1">
      <c r="A598" s="14"/>
      <c r="B598" s="236"/>
      <c r="C598" s="237"/>
      <c r="D598" s="219" t="s">
        <v>152</v>
      </c>
      <c r="E598" s="238" t="s">
        <v>19</v>
      </c>
      <c r="F598" s="239" t="s">
        <v>768</v>
      </c>
      <c r="G598" s="237"/>
      <c r="H598" s="240">
        <v>1125</v>
      </c>
      <c r="I598" s="241"/>
      <c r="J598" s="237"/>
      <c r="K598" s="237"/>
      <c r="L598" s="242"/>
      <c r="M598" s="243"/>
      <c r="N598" s="244"/>
      <c r="O598" s="244"/>
      <c r="P598" s="244"/>
      <c r="Q598" s="244"/>
      <c r="R598" s="244"/>
      <c r="S598" s="244"/>
      <c r="T598" s="245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6" t="s">
        <v>152</v>
      </c>
      <c r="AU598" s="246" t="s">
        <v>83</v>
      </c>
      <c r="AV598" s="14" t="s">
        <v>83</v>
      </c>
      <c r="AW598" s="14" t="s">
        <v>35</v>
      </c>
      <c r="AX598" s="14" t="s">
        <v>73</v>
      </c>
      <c r="AY598" s="246" t="s">
        <v>129</v>
      </c>
    </row>
    <row r="599" s="14" customFormat="1">
      <c r="A599" s="14"/>
      <c r="B599" s="236"/>
      <c r="C599" s="237"/>
      <c r="D599" s="219" t="s">
        <v>152</v>
      </c>
      <c r="E599" s="238" t="s">
        <v>19</v>
      </c>
      <c r="F599" s="239" t="s">
        <v>769</v>
      </c>
      <c r="G599" s="237"/>
      <c r="H599" s="240">
        <v>28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152</v>
      </c>
      <c r="AU599" s="246" t="s">
        <v>83</v>
      </c>
      <c r="AV599" s="14" t="s">
        <v>83</v>
      </c>
      <c r="AW599" s="14" t="s">
        <v>35</v>
      </c>
      <c r="AX599" s="14" t="s">
        <v>73</v>
      </c>
      <c r="AY599" s="246" t="s">
        <v>129</v>
      </c>
    </row>
    <row r="600" s="15" customFormat="1">
      <c r="A600" s="15"/>
      <c r="B600" s="247"/>
      <c r="C600" s="248"/>
      <c r="D600" s="219" t="s">
        <v>152</v>
      </c>
      <c r="E600" s="249" t="s">
        <v>19</v>
      </c>
      <c r="F600" s="250" t="s">
        <v>160</v>
      </c>
      <c r="G600" s="248"/>
      <c r="H600" s="251">
        <v>1153</v>
      </c>
      <c r="I600" s="252"/>
      <c r="J600" s="248"/>
      <c r="K600" s="248"/>
      <c r="L600" s="253"/>
      <c r="M600" s="254"/>
      <c r="N600" s="255"/>
      <c r="O600" s="255"/>
      <c r="P600" s="255"/>
      <c r="Q600" s="255"/>
      <c r="R600" s="255"/>
      <c r="S600" s="255"/>
      <c r="T600" s="256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7" t="s">
        <v>152</v>
      </c>
      <c r="AU600" s="257" t="s">
        <v>83</v>
      </c>
      <c r="AV600" s="15" t="s">
        <v>136</v>
      </c>
      <c r="AW600" s="15" t="s">
        <v>35</v>
      </c>
      <c r="AX600" s="15" t="s">
        <v>81</v>
      </c>
      <c r="AY600" s="257" t="s">
        <v>129</v>
      </c>
    </row>
    <row r="601" s="2" customFormat="1" ht="16.5" customHeight="1">
      <c r="A601" s="40"/>
      <c r="B601" s="41"/>
      <c r="C601" s="258" t="s">
        <v>770</v>
      </c>
      <c r="D601" s="258" t="s">
        <v>417</v>
      </c>
      <c r="E601" s="259" t="s">
        <v>771</v>
      </c>
      <c r="F601" s="260" t="s">
        <v>772</v>
      </c>
      <c r="G601" s="261" t="s">
        <v>278</v>
      </c>
      <c r="H601" s="262">
        <v>1176.06</v>
      </c>
      <c r="I601" s="263"/>
      <c r="J601" s="264">
        <f>ROUND(I601*H601,2)</f>
        <v>0</v>
      </c>
      <c r="K601" s="260" t="s">
        <v>135</v>
      </c>
      <c r="L601" s="265"/>
      <c r="M601" s="266" t="s">
        <v>19</v>
      </c>
      <c r="N601" s="267" t="s">
        <v>44</v>
      </c>
      <c r="O601" s="86"/>
      <c r="P601" s="215">
        <f>O601*H601</f>
        <v>0</v>
      </c>
      <c r="Q601" s="215">
        <v>0.080000000000000002</v>
      </c>
      <c r="R601" s="215">
        <f>Q601*H601</f>
        <v>94.084800000000001</v>
      </c>
      <c r="S601" s="215">
        <v>0</v>
      </c>
      <c r="T601" s="216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195</v>
      </c>
      <c r="AT601" s="217" t="s">
        <v>417</v>
      </c>
      <c r="AU601" s="217" t="s">
        <v>83</v>
      </c>
      <c r="AY601" s="19" t="s">
        <v>129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9" t="s">
        <v>81</v>
      </c>
      <c r="BK601" s="218">
        <f>ROUND(I601*H601,2)</f>
        <v>0</v>
      </c>
      <c r="BL601" s="19" t="s">
        <v>136</v>
      </c>
      <c r="BM601" s="217" t="s">
        <v>773</v>
      </c>
    </row>
    <row r="602" s="2" customFormat="1">
      <c r="A602" s="40"/>
      <c r="B602" s="41"/>
      <c r="C602" s="42"/>
      <c r="D602" s="219" t="s">
        <v>138</v>
      </c>
      <c r="E602" s="42"/>
      <c r="F602" s="220" t="s">
        <v>772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138</v>
      </c>
      <c r="AU602" s="19" t="s">
        <v>83</v>
      </c>
    </row>
    <row r="603" s="14" customFormat="1">
      <c r="A603" s="14"/>
      <c r="B603" s="236"/>
      <c r="C603" s="237"/>
      <c r="D603" s="219" t="s">
        <v>152</v>
      </c>
      <c r="E603" s="238" t="s">
        <v>19</v>
      </c>
      <c r="F603" s="239" t="s">
        <v>774</v>
      </c>
      <c r="G603" s="237"/>
      <c r="H603" s="240">
        <v>1176.06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6" t="s">
        <v>152</v>
      </c>
      <c r="AU603" s="246" t="s">
        <v>83</v>
      </c>
      <c r="AV603" s="14" t="s">
        <v>83</v>
      </c>
      <c r="AW603" s="14" t="s">
        <v>35</v>
      </c>
      <c r="AX603" s="14" t="s">
        <v>81</v>
      </c>
      <c r="AY603" s="246" t="s">
        <v>129</v>
      </c>
    </row>
    <row r="604" s="2" customFormat="1" ht="33" customHeight="1">
      <c r="A604" s="40"/>
      <c r="B604" s="41"/>
      <c r="C604" s="206" t="s">
        <v>775</v>
      </c>
      <c r="D604" s="206" t="s">
        <v>131</v>
      </c>
      <c r="E604" s="207" t="s">
        <v>776</v>
      </c>
      <c r="F604" s="208" t="s">
        <v>777</v>
      </c>
      <c r="G604" s="209" t="s">
        <v>278</v>
      </c>
      <c r="H604" s="210">
        <v>440.00999999999999</v>
      </c>
      <c r="I604" s="211"/>
      <c r="J604" s="212">
        <f>ROUND(I604*H604,2)</f>
        <v>0</v>
      </c>
      <c r="K604" s="208" t="s">
        <v>135</v>
      </c>
      <c r="L604" s="46"/>
      <c r="M604" s="213" t="s">
        <v>19</v>
      </c>
      <c r="N604" s="214" t="s">
        <v>44</v>
      </c>
      <c r="O604" s="86"/>
      <c r="P604" s="215">
        <f>O604*H604</f>
        <v>0</v>
      </c>
      <c r="Q604" s="215">
        <v>0.12095</v>
      </c>
      <c r="R604" s="215">
        <f>Q604*H604</f>
        <v>53.219209499999998</v>
      </c>
      <c r="S604" s="215">
        <v>0</v>
      </c>
      <c r="T604" s="21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7" t="s">
        <v>136</v>
      </c>
      <c r="AT604" s="217" t="s">
        <v>131</v>
      </c>
      <c r="AU604" s="217" t="s">
        <v>83</v>
      </c>
      <c r="AY604" s="19" t="s">
        <v>129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9" t="s">
        <v>81</v>
      </c>
      <c r="BK604" s="218">
        <f>ROUND(I604*H604,2)</f>
        <v>0</v>
      </c>
      <c r="BL604" s="19" t="s">
        <v>136</v>
      </c>
      <c r="BM604" s="217" t="s">
        <v>778</v>
      </c>
    </row>
    <row r="605" s="2" customFormat="1">
      <c r="A605" s="40"/>
      <c r="B605" s="41"/>
      <c r="C605" s="42"/>
      <c r="D605" s="219" t="s">
        <v>138</v>
      </c>
      <c r="E605" s="42"/>
      <c r="F605" s="220" t="s">
        <v>777</v>
      </c>
      <c r="G605" s="42"/>
      <c r="H605" s="42"/>
      <c r="I605" s="221"/>
      <c r="J605" s="42"/>
      <c r="K605" s="42"/>
      <c r="L605" s="46"/>
      <c r="M605" s="222"/>
      <c r="N605" s="22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138</v>
      </c>
      <c r="AU605" s="19" t="s">
        <v>83</v>
      </c>
    </row>
    <row r="606" s="2" customFormat="1">
      <c r="A606" s="40"/>
      <c r="B606" s="41"/>
      <c r="C606" s="42"/>
      <c r="D606" s="224" t="s">
        <v>139</v>
      </c>
      <c r="E606" s="42"/>
      <c r="F606" s="225" t="s">
        <v>779</v>
      </c>
      <c r="G606" s="42"/>
      <c r="H606" s="42"/>
      <c r="I606" s="221"/>
      <c r="J606" s="42"/>
      <c r="K606" s="42"/>
      <c r="L606" s="46"/>
      <c r="M606" s="222"/>
      <c r="N606" s="22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139</v>
      </c>
      <c r="AU606" s="19" t="s">
        <v>83</v>
      </c>
    </row>
    <row r="607" s="2" customFormat="1" ht="16.5" customHeight="1">
      <c r="A607" s="40"/>
      <c r="B607" s="41"/>
      <c r="C607" s="258" t="s">
        <v>780</v>
      </c>
      <c r="D607" s="258" t="s">
        <v>417</v>
      </c>
      <c r="E607" s="259" t="s">
        <v>781</v>
      </c>
      <c r="F607" s="260" t="s">
        <v>782</v>
      </c>
      <c r="G607" s="261" t="s">
        <v>278</v>
      </c>
      <c r="H607" s="262">
        <v>448.81</v>
      </c>
      <c r="I607" s="263"/>
      <c r="J607" s="264">
        <f>ROUND(I607*H607,2)</f>
        <v>0</v>
      </c>
      <c r="K607" s="260" t="s">
        <v>135</v>
      </c>
      <c r="L607" s="265"/>
      <c r="M607" s="266" t="s">
        <v>19</v>
      </c>
      <c r="N607" s="267" t="s">
        <v>44</v>
      </c>
      <c r="O607" s="86"/>
      <c r="P607" s="215">
        <f>O607*H607</f>
        <v>0</v>
      </c>
      <c r="Q607" s="215">
        <v>0.045999999999999999</v>
      </c>
      <c r="R607" s="215">
        <f>Q607*H607</f>
        <v>20.64526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195</v>
      </c>
      <c r="AT607" s="217" t="s">
        <v>417</v>
      </c>
      <c r="AU607" s="217" t="s">
        <v>83</v>
      </c>
      <c r="AY607" s="19" t="s">
        <v>129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81</v>
      </c>
      <c r="BK607" s="218">
        <f>ROUND(I607*H607,2)</f>
        <v>0</v>
      </c>
      <c r="BL607" s="19" t="s">
        <v>136</v>
      </c>
      <c r="BM607" s="217" t="s">
        <v>783</v>
      </c>
    </row>
    <row r="608" s="2" customFormat="1">
      <c r="A608" s="40"/>
      <c r="B608" s="41"/>
      <c r="C608" s="42"/>
      <c r="D608" s="219" t="s">
        <v>138</v>
      </c>
      <c r="E608" s="42"/>
      <c r="F608" s="220" t="s">
        <v>782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138</v>
      </c>
      <c r="AU608" s="19" t="s">
        <v>83</v>
      </c>
    </row>
    <row r="609" s="14" customFormat="1">
      <c r="A609" s="14"/>
      <c r="B609" s="236"/>
      <c r="C609" s="237"/>
      <c r="D609" s="219" t="s">
        <v>152</v>
      </c>
      <c r="E609" s="238" t="s">
        <v>19</v>
      </c>
      <c r="F609" s="239" t="s">
        <v>784</v>
      </c>
      <c r="G609" s="237"/>
      <c r="H609" s="240">
        <v>448.81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6" t="s">
        <v>152</v>
      </c>
      <c r="AU609" s="246" t="s">
        <v>83</v>
      </c>
      <c r="AV609" s="14" t="s">
        <v>83</v>
      </c>
      <c r="AW609" s="14" t="s">
        <v>35</v>
      </c>
      <c r="AX609" s="14" t="s">
        <v>81</v>
      </c>
      <c r="AY609" s="246" t="s">
        <v>129</v>
      </c>
    </row>
    <row r="610" s="2" customFormat="1" ht="24.15" customHeight="1">
      <c r="A610" s="40"/>
      <c r="B610" s="41"/>
      <c r="C610" s="206" t="s">
        <v>785</v>
      </c>
      <c r="D610" s="206" t="s">
        <v>131</v>
      </c>
      <c r="E610" s="207" t="s">
        <v>786</v>
      </c>
      <c r="F610" s="208" t="s">
        <v>787</v>
      </c>
      <c r="G610" s="209" t="s">
        <v>278</v>
      </c>
      <c r="H610" s="210">
        <v>967.47000000000003</v>
      </c>
      <c r="I610" s="211"/>
      <c r="J610" s="212">
        <f>ROUND(I610*H610,2)</f>
        <v>0</v>
      </c>
      <c r="K610" s="208" t="s">
        <v>135</v>
      </c>
      <c r="L610" s="46"/>
      <c r="M610" s="213" t="s">
        <v>19</v>
      </c>
      <c r="N610" s="214" t="s">
        <v>44</v>
      </c>
      <c r="O610" s="86"/>
      <c r="P610" s="215">
        <f>O610*H610</f>
        <v>0</v>
      </c>
      <c r="Q610" s="215">
        <v>0.1295</v>
      </c>
      <c r="R610" s="215">
        <f>Q610*H610</f>
        <v>125.28736500000001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136</v>
      </c>
      <c r="AT610" s="217" t="s">
        <v>131</v>
      </c>
      <c r="AU610" s="217" t="s">
        <v>83</v>
      </c>
      <c r="AY610" s="19" t="s">
        <v>129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81</v>
      </c>
      <c r="BK610" s="218">
        <f>ROUND(I610*H610,2)</f>
        <v>0</v>
      </c>
      <c r="BL610" s="19" t="s">
        <v>136</v>
      </c>
      <c r="BM610" s="217" t="s">
        <v>788</v>
      </c>
    </row>
    <row r="611" s="2" customFormat="1">
      <c r="A611" s="40"/>
      <c r="B611" s="41"/>
      <c r="C611" s="42"/>
      <c r="D611" s="219" t="s">
        <v>138</v>
      </c>
      <c r="E611" s="42"/>
      <c r="F611" s="220" t="s">
        <v>787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138</v>
      </c>
      <c r="AU611" s="19" t="s">
        <v>83</v>
      </c>
    </row>
    <row r="612" s="2" customFormat="1">
      <c r="A612" s="40"/>
      <c r="B612" s="41"/>
      <c r="C612" s="42"/>
      <c r="D612" s="224" t="s">
        <v>139</v>
      </c>
      <c r="E612" s="42"/>
      <c r="F612" s="225" t="s">
        <v>789</v>
      </c>
      <c r="G612" s="42"/>
      <c r="H612" s="42"/>
      <c r="I612" s="221"/>
      <c r="J612" s="42"/>
      <c r="K612" s="42"/>
      <c r="L612" s="46"/>
      <c r="M612" s="222"/>
      <c r="N612" s="223"/>
      <c r="O612" s="86"/>
      <c r="P612" s="86"/>
      <c r="Q612" s="86"/>
      <c r="R612" s="86"/>
      <c r="S612" s="86"/>
      <c r="T612" s="87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139</v>
      </c>
      <c r="AU612" s="19" t="s">
        <v>83</v>
      </c>
    </row>
    <row r="613" s="2" customFormat="1" ht="16.5" customHeight="1">
      <c r="A613" s="40"/>
      <c r="B613" s="41"/>
      <c r="C613" s="258" t="s">
        <v>790</v>
      </c>
      <c r="D613" s="258" t="s">
        <v>417</v>
      </c>
      <c r="E613" s="259" t="s">
        <v>791</v>
      </c>
      <c r="F613" s="260" t="s">
        <v>792</v>
      </c>
      <c r="G613" s="261" t="s">
        <v>278</v>
      </c>
      <c r="H613" s="262">
        <v>986.81899999999996</v>
      </c>
      <c r="I613" s="263"/>
      <c r="J613" s="264">
        <f>ROUND(I613*H613,2)</f>
        <v>0</v>
      </c>
      <c r="K613" s="260" t="s">
        <v>135</v>
      </c>
      <c r="L613" s="265"/>
      <c r="M613" s="266" t="s">
        <v>19</v>
      </c>
      <c r="N613" s="267" t="s">
        <v>44</v>
      </c>
      <c r="O613" s="86"/>
      <c r="P613" s="215">
        <f>O613*H613</f>
        <v>0</v>
      </c>
      <c r="Q613" s="215">
        <v>0.035999999999999997</v>
      </c>
      <c r="R613" s="215">
        <f>Q613*H613</f>
        <v>35.525483999999999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195</v>
      </c>
      <c r="AT613" s="217" t="s">
        <v>417</v>
      </c>
      <c r="AU613" s="217" t="s">
        <v>83</v>
      </c>
      <c r="AY613" s="19" t="s">
        <v>129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81</v>
      </c>
      <c r="BK613" s="218">
        <f>ROUND(I613*H613,2)</f>
        <v>0</v>
      </c>
      <c r="BL613" s="19" t="s">
        <v>136</v>
      </c>
      <c r="BM613" s="217" t="s">
        <v>793</v>
      </c>
    </row>
    <row r="614" s="2" customFormat="1">
      <c r="A614" s="40"/>
      <c r="B614" s="41"/>
      <c r="C614" s="42"/>
      <c r="D614" s="219" t="s">
        <v>138</v>
      </c>
      <c r="E614" s="42"/>
      <c r="F614" s="220" t="s">
        <v>792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138</v>
      </c>
      <c r="AU614" s="19" t="s">
        <v>83</v>
      </c>
    </row>
    <row r="615" s="14" customFormat="1">
      <c r="A615" s="14"/>
      <c r="B615" s="236"/>
      <c r="C615" s="237"/>
      <c r="D615" s="219" t="s">
        <v>152</v>
      </c>
      <c r="E615" s="238" t="s">
        <v>19</v>
      </c>
      <c r="F615" s="239" t="s">
        <v>794</v>
      </c>
      <c r="G615" s="237"/>
      <c r="H615" s="240">
        <v>986.81899999999996</v>
      </c>
      <c r="I615" s="241"/>
      <c r="J615" s="237"/>
      <c r="K615" s="237"/>
      <c r="L615" s="242"/>
      <c r="M615" s="243"/>
      <c r="N615" s="244"/>
      <c r="O615" s="244"/>
      <c r="P615" s="244"/>
      <c r="Q615" s="244"/>
      <c r="R615" s="244"/>
      <c r="S615" s="244"/>
      <c r="T615" s="24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6" t="s">
        <v>152</v>
      </c>
      <c r="AU615" s="246" t="s">
        <v>83</v>
      </c>
      <c r="AV615" s="14" t="s">
        <v>83</v>
      </c>
      <c r="AW615" s="14" t="s">
        <v>35</v>
      </c>
      <c r="AX615" s="14" t="s">
        <v>81</v>
      </c>
      <c r="AY615" s="246" t="s">
        <v>129</v>
      </c>
    </row>
    <row r="616" s="2" customFormat="1" ht="24.15" customHeight="1">
      <c r="A616" s="40"/>
      <c r="B616" s="41"/>
      <c r="C616" s="206" t="s">
        <v>795</v>
      </c>
      <c r="D616" s="206" t="s">
        <v>131</v>
      </c>
      <c r="E616" s="207" t="s">
        <v>796</v>
      </c>
      <c r="F616" s="208" t="s">
        <v>797</v>
      </c>
      <c r="G616" s="209" t="s">
        <v>278</v>
      </c>
      <c r="H616" s="210">
        <v>33</v>
      </c>
      <c r="I616" s="211"/>
      <c r="J616" s="212">
        <f>ROUND(I616*H616,2)</f>
        <v>0</v>
      </c>
      <c r="K616" s="208" t="s">
        <v>135</v>
      </c>
      <c r="L616" s="46"/>
      <c r="M616" s="213" t="s">
        <v>19</v>
      </c>
      <c r="N616" s="214" t="s">
        <v>44</v>
      </c>
      <c r="O616" s="86"/>
      <c r="P616" s="215">
        <f>O616*H616</f>
        <v>0</v>
      </c>
      <c r="Q616" s="215">
        <v>0.00017000000000000001</v>
      </c>
      <c r="R616" s="215">
        <f>Q616*H616</f>
        <v>0.0056100000000000004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136</v>
      </c>
      <c r="AT616" s="217" t="s">
        <v>131</v>
      </c>
      <c r="AU616" s="217" t="s">
        <v>83</v>
      </c>
      <c r="AY616" s="19" t="s">
        <v>129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81</v>
      </c>
      <c r="BK616" s="218">
        <f>ROUND(I616*H616,2)</f>
        <v>0</v>
      </c>
      <c r="BL616" s="19" t="s">
        <v>136</v>
      </c>
      <c r="BM616" s="217" t="s">
        <v>798</v>
      </c>
    </row>
    <row r="617" s="2" customFormat="1">
      <c r="A617" s="40"/>
      <c r="B617" s="41"/>
      <c r="C617" s="42"/>
      <c r="D617" s="219" t="s">
        <v>138</v>
      </c>
      <c r="E617" s="42"/>
      <c r="F617" s="220" t="s">
        <v>797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138</v>
      </c>
      <c r="AU617" s="19" t="s">
        <v>83</v>
      </c>
    </row>
    <row r="618" s="2" customFormat="1">
      <c r="A618" s="40"/>
      <c r="B618" s="41"/>
      <c r="C618" s="42"/>
      <c r="D618" s="224" t="s">
        <v>139</v>
      </c>
      <c r="E618" s="42"/>
      <c r="F618" s="225" t="s">
        <v>799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139</v>
      </c>
      <c r="AU618" s="19" t="s">
        <v>83</v>
      </c>
    </row>
    <row r="619" s="2" customFormat="1" ht="16.5" customHeight="1">
      <c r="A619" s="40"/>
      <c r="B619" s="41"/>
      <c r="C619" s="206" t="s">
        <v>800</v>
      </c>
      <c r="D619" s="206" t="s">
        <v>131</v>
      </c>
      <c r="E619" s="207" t="s">
        <v>801</v>
      </c>
      <c r="F619" s="208" t="s">
        <v>802</v>
      </c>
      <c r="G619" s="209" t="s">
        <v>134</v>
      </c>
      <c r="H619" s="210">
        <v>1194.375</v>
      </c>
      <c r="I619" s="211"/>
      <c r="J619" s="212">
        <f>ROUND(I619*H619,2)</f>
        <v>0</v>
      </c>
      <c r="K619" s="208" t="s">
        <v>135</v>
      </c>
      <c r="L619" s="46"/>
      <c r="M619" s="213" t="s">
        <v>19</v>
      </c>
      <c r="N619" s="214" t="s">
        <v>44</v>
      </c>
      <c r="O619" s="86"/>
      <c r="P619" s="215">
        <f>O619*H619</f>
        <v>0</v>
      </c>
      <c r="Q619" s="215">
        <v>0.00036000000000000002</v>
      </c>
      <c r="R619" s="215">
        <f>Q619*H619</f>
        <v>0.42997500000000005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136</v>
      </c>
      <c r="AT619" s="217" t="s">
        <v>131</v>
      </c>
      <c r="AU619" s="217" t="s">
        <v>83</v>
      </c>
      <c r="AY619" s="19" t="s">
        <v>129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81</v>
      </c>
      <c r="BK619" s="218">
        <f>ROUND(I619*H619,2)</f>
        <v>0</v>
      </c>
      <c r="BL619" s="19" t="s">
        <v>136</v>
      </c>
      <c r="BM619" s="217" t="s">
        <v>803</v>
      </c>
    </row>
    <row r="620" s="2" customFormat="1">
      <c r="A620" s="40"/>
      <c r="B620" s="41"/>
      <c r="C620" s="42"/>
      <c r="D620" s="219" t="s">
        <v>138</v>
      </c>
      <c r="E620" s="42"/>
      <c r="F620" s="220" t="s">
        <v>802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138</v>
      </c>
      <c r="AU620" s="19" t="s">
        <v>83</v>
      </c>
    </row>
    <row r="621" s="2" customFormat="1">
      <c r="A621" s="40"/>
      <c r="B621" s="41"/>
      <c r="C621" s="42"/>
      <c r="D621" s="224" t="s">
        <v>139</v>
      </c>
      <c r="E621" s="42"/>
      <c r="F621" s="225" t="s">
        <v>804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139</v>
      </c>
      <c r="AU621" s="19" t="s">
        <v>83</v>
      </c>
    </row>
    <row r="622" s="14" customFormat="1">
      <c r="A622" s="14"/>
      <c r="B622" s="236"/>
      <c r="C622" s="237"/>
      <c r="D622" s="219" t="s">
        <v>152</v>
      </c>
      <c r="E622" s="238" t="s">
        <v>19</v>
      </c>
      <c r="F622" s="239" t="s">
        <v>805</v>
      </c>
      <c r="G622" s="237"/>
      <c r="H622" s="240">
        <v>1194.375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6" t="s">
        <v>152</v>
      </c>
      <c r="AU622" s="246" t="s">
        <v>83</v>
      </c>
      <c r="AV622" s="14" t="s">
        <v>83</v>
      </c>
      <c r="AW622" s="14" t="s">
        <v>35</v>
      </c>
      <c r="AX622" s="14" t="s">
        <v>81</v>
      </c>
      <c r="AY622" s="246" t="s">
        <v>129</v>
      </c>
    </row>
    <row r="623" s="2" customFormat="1" ht="16.5" customHeight="1">
      <c r="A623" s="40"/>
      <c r="B623" s="41"/>
      <c r="C623" s="206" t="s">
        <v>806</v>
      </c>
      <c r="D623" s="206" t="s">
        <v>131</v>
      </c>
      <c r="E623" s="207" t="s">
        <v>807</v>
      </c>
      <c r="F623" s="208" t="s">
        <v>808</v>
      </c>
      <c r="G623" s="209" t="s">
        <v>134</v>
      </c>
      <c r="H623" s="210">
        <v>2346.0799999999999</v>
      </c>
      <c r="I623" s="211"/>
      <c r="J623" s="212">
        <f>ROUND(I623*H623,2)</f>
        <v>0</v>
      </c>
      <c r="K623" s="208" t="s">
        <v>135</v>
      </c>
      <c r="L623" s="46"/>
      <c r="M623" s="213" t="s">
        <v>19</v>
      </c>
      <c r="N623" s="214" t="s">
        <v>44</v>
      </c>
      <c r="O623" s="86"/>
      <c r="P623" s="215">
        <f>O623*H623</f>
        <v>0</v>
      </c>
      <c r="Q623" s="215">
        <v>0.00068999999999999997</v>
      </c>
      <c r="R623" s="215">
        <f>Q623*H623</f>
        <v>1.6187951999999999</v>
      </c>
      <c r="S623" s="215">
        <v>0</v>
      </c>
      <c r="T623" s="216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7" t="s">
        <v>136</v>
      </c>
      <c r="AT623" s="217" t="s">
        <v>131</v>
      </c>
      <c r="AU623" s="217" t="s">
        <v>83</v>
      </c>
      <c r="AY623" s="19" t="s">
        <v>129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9" t="s">
        <v>81</v>
      </c>
      <c r="BK623" s="218">
        <f>ROUND(I623*H623,2)</f>
        <v>0</v>
      </c>
      <c r="BL623" s="19" t="s">
        <v>136</v>
      </c>
      <c r="BM623" s="217" t="s">
        <v>809</v>
      </c>
    </row>
    <row r="624" s="2" customFormat="1">
      <c r="A624" s="40"/>
      <c r="B624" s="41"/>
      <c r="C624" s="42"/>
      <c r="D624" s="219" t="s">
        <v>138</v>
      </c>
      <c r="E624" s="42"/>
      <c r="F624" s="220" t="s">
        <v>808</v>
      </c>
      <c r="G624" s="42"/>
      <c r="H624" s="42"/>
      <c r="I624" s="221"/>
      <c r="J624" s="42"/>
      <c r="K624" s="42"/>
      <c r="L624" s="46"/>
      <c r="M624" s="222"/>
      <c r="N624" s="22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138</v>
      </c>
      <c r="AU624" s="19" t="s">
        <v>83</v>
      </c>
    </row>
    <row r="625" s="2" customFormat="1">
      <c r="A625" s="40"/>
      <c r="B625" s="41"/>
      <c r="C625" s="42"/>
      <c r="D625" s="224" t="s">
        <v>139</v>
      </c>
      <c r="E625" s="42"/>
      <c r="F625" s="225" t="s">
        <v>810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139</v>
      </c>
      <c r="AU625" s="19" t="s">
        <v>83</v>
      </c>
    </row>
    <row r="626" s="14" customFormat="1">
      <c r="A626" s="14"/>
      <c r="B626" s="236"/>
      <c r="C626" s="237"/>
      <c r="D626" s="219" t="s">
        <v>152</v>
      </c>
      <c r="E626" s="238" t="s">
        <v>19</v>
      </c>
      <c r="F626" s="239" t="s">
        <v>616</v>
      </c>
      <c r="G626" s="237"/>
      <c r="H626" s="240">
        <v>2346.0799999999999</v>
      </c>
      <c r="I626" s="241"/>
      <c r="J626" s="237"/>
      <c r="K626" s="237"/>
      <c r="L626" s="242"/>
      <c r="M626" s="243"/>
      <c r="N626" s="244"/>
      <c r="O626" s="244"/>
      <c r="P626" s="244"/>
      <c r="Q626" s="244"/>
      <c r="R626" s="244"/>
      <c r="S626" s="244"/>
      <c r="T626" s="24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6" t="s">
        <v>152</v>
      </c>
      <c r="AU626" s="246" t="s">
        <v>83</v>
      </c>
      <c r="AV626" s="14" t="s">
        <v>83</v>
      </c>
      <c r="AW626" s="14" t="s">
        <v>35</v>
      </c>
      <c r="AX626" s="14" t="s">
        <v>81</v>
      </c>
      <c r="AY626" s="246" t="s">
        <v>129</v>
      </c>
    </row>
    <row r="627" s="2" customFormat="1" ht="16.5" customHeight="1">
      <c r="A627" s="40"/>
      <c r="B627" s="41"/>
      <c r="C627" s="206" t="s">
        <v>811</v>
      </c>
      <c r="D627" s="206" t="s">
        <v>131</v>
      </c>
      <c r="E627" s="207" t="s">
        <v>812</v>
      </c>
      <c r="F627" s="208" t="s">
        <v>813</v>
      </c>
      <c r="G627" s="209" t="s">
        <v>278</v>
      </c>
      <c r="H627" s="210">
        <v>33</v>
      </c>
      <c r="I627" s="211"/>
      <c r="J627" s="212">
        <f>ROUND(I627*H627,2)</f>
        <v>0</v>
      </c>
      <c r="K627" s="208" t="s">
        <v>135</v>
      </c>
      <c r="L627" s="46"/>
      <c r="M627" s="213" t="s">
        <v>19</v>
      </c>
      <c r="N627" s="214" t="s">
        <v>44</v>
      </c>
      <c r="O627" s="86"/>
      <c r="P627" s="215">
        <f>O627*H627</f>
        <v>0</v>
      </c>
      <c r="Q627" s="215">
        <v>0</v>
      </c>
      <c r="R627" s="215">
        <f>Q627*H627</f>
        <v>0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136</v>
      </c>
      <c r="AT627" s="217" t="s">
        <v>131</v>
      </c>
      <c r="AU627" s="217" t="s">
        <v>83</v>
      </c>
      <c r="AY627" s="19" t="s">
        <v>129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81</v>
      </c>
      <c r="BK627" s="218">
        <f>ROUND(I627*H627,2)</f>
        <v>0</v>
      </c>
      <c r="BL627" s="19" t="s">
        <v>136</v>
      </c>
      <c r="BM627" s="217" t="s">
        <v>814</v>
      </c>
    </row>
    <row r="628" s="2" customFormat="1">
      <c r="A628" s="40"/>
      <c r="B628" s="41"/>
      <c r="C628" s="42"/>
      <c r="D628" s="219" t="s">
        <v>138</v>
      </c>
      <c r="E628" s="42"/>
      <c r="F628" s="220" t="s">
        <v>813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138</v>
      </c>
      <c r="AU628" s="19" t="s">
        <v>83</v>
      </c>
    </row>
    <row r="629" s="2" customFormat="1">
      <c r="A629" s="40"/>
      <c r="B629" s="41"/>
      <c r="C629" s="42"/>
      <c r="D629" s="224" t="s">
        <v>139</v>
      </c>
      <c r="E629" s="42"/>
      <c r="F629" s="225" t="s">
        <v>815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139</v>
      </c>
      <c r="AU629" s="19" t="s">
        <v>83</v>
      </c>
    </row>
    <row r="630" s="2" customFormat="1" ht="16.5" customHeight="1">
      <c r="A630" s="40"/>
      <c r="B630" s="41"/>
      <c r="C630" s="206" t="s">
        <v>816</v>
      </c>
      <c r="D630" s="206" t="s">
        <v>131</v>
      </c>
      <c r="E630" s="207" t="s">
        <v>817</v>
      </c>
      <c r="F630" s="208" t="s">
        <v>818</v>
      </c>
      <c r="G630" s="209" t="s">
        <v>299</v>
      </c>
      <c r="H630" s="210">
        <v>8.4649999999999999</v>
      </c>
      <c r="I630" s="211"/>
      <c r="J630" s="212">
        <f>ROUND(I630*H630,2)</f>
        <v>0</v>
      </c>
      <c r="K630" s="208" t="s">
        <v>135</v>
      </c>
      <c r="L630" s="46"/>
      <c r="M630" s="213" t="s">
        <v>19</v>
      </c>
      <c r="N630" s="214" t="s">
        <v>44</v>
      </c>
      <c r="O630" s="86"/>
      <c r="P630" s="215">
        <f>O630*H630</f>
        <v>0</v>
      </c>
      <c r="Q630" s="215">
        <v>0</v>
      </c>
      <c r="R630" s="215">
        <f>Q630*H630</f>
        <v>0</v>
      </c>
      <c r="S630" s="215">
        <v>2.3999999999999999</v>
      </c>
      <c r="T630" s="216">
        <f>S630*H630</f>
        <v>20.315999999999999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136</v>
      </c>
      <c r="AT630" s="217" t="s">
        <v>131</v>
      </c>
      <c r="AU630" s="217" t="s">
        <v>83</v>
      </c>
      <c r="AY630" s="19" t="s">
        <v>129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81</v>
      </c>
      <c r="BK630" s="218">
        <f>ROUND(I630*H630,2)</f>
        <v>0</v>
      </c>
      <c r="BL630" s="19" t="s">
        <v>136</v>
      </c>
      <c r="BM630" s="217" t="s">
        <v>819</v>
      </c>
    </row>
    <row r="631" s="2" customFormat="1">
      <c r="A631" s="40"/>
      <c r="B631" s="41"/>
      <c r="C631" s="42"/>
      <c r="D631" s="219" t="s">
        <v>138</v>
      </c>
      <c r="E631" s="42"/>
      <c r="F631" s="220" t="s">
        <v>818</v>
      </c>
      <c r="G631" s="42"/>
      <c r="H631" s="42"/>
      <c r="I631" s="221"/>
      <c r="J631" s="42"/>
      <c r="K631" s="42"/>
      <c r="L631" s="46"/>
      <c r="M631" s="222"/>
      <c r="N631" s="223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138</v>
      </c>
      <c r="AU631" s="19" t="s">
        <v>83</v>
      </c>
    </row>
    <row r="632" s="2" customFormat="1">
      <c r="A632" s="40"/>
      <c r="B632" s="41"/>
      <c r="C632" s="42"/>
      <c r="D632" s="224" t="s">
        <v>139</v>
      </c>
      <c r="E632" s="42"/>
      <c r="F632" s="225" t="s">
        <v>820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139</v>
      </c>
      <c r="AU632" s="19" t="s">
        <v>83</v>
      </c>
    </row>
    <row r="633" s="14" customFormat="1">
      <c r="A633" s="14"/>
      <c r="B633" s="236"/>
      <c r="C633" s="237"/>
      <c r="D633" s="219" t="s">
        <v>152</v>
      </c>
      <c r="E633" s="238" t="s">
        <v>19</v>
      </c>
      <c r="F633" s="239" t="s">
        <v>821</v>
      </c>
      <c r="G633" s="237"/>
      <c r="H633" s="240">
        <v>8.4649999999999999</v>
      </c>
      <c r="I633" s="241"/>
      <c r="J633" s="237"/>
      <c r="K633" s="237"/>
      <c r="L633" s="242"/>
      <c r="M633" s="243"/>
      <c r="N633" s="244"/>
      <c r="O633" s="244"/>
      <c r="P633" s="244"/>
      <c r="Q633" s="244"/>
      <c r="R633" s="244"/>
      <c r="S633" s="244"/>
      <c r="T633" s="24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6" t="s">
        <v>152</v>
      </c>
      <c r="AU633" s="246" t="s">
        <v>83</v>
      </c>
      <c r="AV633" s="14" t="s">
        <v>83</v>
      </c>
      <c r="AW633" s="14" t="s">
        <v>35</v>
      </c>
      <c r="AX633" s="14" t="s">
        <v>81</v>
      </c>
      <c r="AY633" s="246" t="s">
        <v>129</v>
      </c>
    </row>
    <row r="634" s="2" customFormat="1" ht="16.5" customHeight="1">
      <c r="A634" s="40"/>
      <c r="B634" s="41"/>
      <c r="C634" s="206" t="s">
        <v>822</v>
      </c>
      <c r="D634" s="206" t="s">
        <v>131</v>
      </c>
      <c r="E634" s="207" t="s">
        <v>823</v>
      </c>
      <c r="F634" s="208" t="s">
        <v>824</v>
      </c>
      <c r="G634" s="209" t="s">
        <v>299</v>
      </c>
      <c r="H634" s="210">
        <v>14.971</v>
      </c>
      <c r="I634" s="211"/>
      <c r="J634" s="212">
        <f>ROUND(I634*H634,2)</f>
        <v>0</v>
      </c>
      <c r="K634" s="208" t="s">
        <v>135</v>
      </c>
      <c r="L634" s="46"/>
      <c r="M634" s="213" t="s">
        <v>19</v>
      </c>
      <c r="N634" s="214" t="s">
        <v>44</v>
      </c>
      <c r="O634" s="86"/>
      <c r="P634" s="215">
        <f>O634*H634</f>
        <v>0</v>
      </c>
      <c r="Q634" s="215">
        <v>0</v>
      </c>
      <c r="R634" s="215">
        <f>Q634*H634</f>
        <v>0</v>
      </c>
      <c r="S634" s="215">
        <v>2.3999999999999999</v>
      </c>
      <c r="T634" s="216">
        <f>S634*H634</f>
        <v>35.930399999999999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136</v>
      </c>
      <c r="AT634" s="217" t="s">
        <v>131</v>
      </c>
      <c r="AU634" s="217" t="s">
        <v>83</v>
      </c>
      <c r="AY634" s="19" t="s">
        <v>129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81</v>
      </c>
      <c r="BK634" s="218">
        <f>ROUND(I634*H634,2)</f>
        <v>0</v>
      </c>
      <c r="BL634" s="19" t="s">
        <v>136</v>
      </c>
      <c r="BM634" s="217" t="s">
        <v>825</v>
      </c>
    </row>
    <row r="635" s="2" customFormat="1">
      <c r="A635" s="40"/>
      <c r="B635" s="41"/>
      <c r="C635" s="42"/>
      <c r="D635" s="219" t="s">
        <v>138</v>
      </c>
      <c r="E635" s="42"/>
      <c r="F635" s="220" t="s">
        <v>824</v>
      </c>
      <c r="G635" s="42"/>
      <c r="H635" s="42"/>
      <c r="I635" s="221"/>
      <c r="J635" s="42"/>
      <c r="K635" s="42"/>
      <c r="L635" s="46"/>
      <c r="M635" s="222"/>
      <c r="N635" s="223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138</v>
      </c>
      <c r="AU635" s="19" t="s">
        <v>83</v>
      </c>
    </row>
    <row r="636" s="2" customFormat="1">
      <c r="A636" s="40"/>
      <c r="B636" s="41"/>
      <c r="C636" s="42"/>
      <c r="D636" s="224" t="s">
        <v>139</v>
      </c>
      <c r="E636" s="42"/>
      <c r="F636" s="225" t="s">
        <v>826</v>
      </c>
      <c r="G636" s="42"/>
      <c r="H636" s="42"/>
      <c r="I636" s="221"/>
      <c r="J636" s="42"/>
      <c r="K636" s="42"/>
      <c r="L636" s="46"/>
      <c r="M636" s="222"/>
      <c r="N636" s="223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139</v>
      </c>
      <c r="AU636" s="19" t="s">
        <v>83</v>
      </c>
    </row>
    <row r="637" s="14" customFormat="1">
      <c r="A637" s="14"/>
      <c r="B637" s="236"/>
      <c r="C637" s="237"/>
      <c r="D637" s="219" t="s">
        <v>152</v>
      </c>
      <c r="E637" s="238" t="s">
        <v>19</v>
      </c>
      <c r="F637" s="239" t="s">
        <v>827</v>
      </c>
      <c r="G637" s="237"/>
      <c r="H637" s="240">
        <v>12.121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152</v>
      </c>
      <c r="AU637" s="246" t="s">
        <v>83</v>
      </c>
      <c r="AV637" s="14" t="s">
        <v>83</v>
      </c>
      <c r="AW637" s="14" t="s">
        <v>35</v>
      </c>
      <c r="AX637" s="14" t="s">
        <v>73</v>
      </c>
      <c r="AY637" s="246" t="s">
        <v>129</v>
      </c>
    </row>
    <row r="638" s="13" customFormat="1">
      <c r="A638" s="13"/>
      <c r="B638" s="226"/>
      <c r="C638" s="227"/>
      <c r="D638" s="219" t="s">
        <v>152</v>
      </c>
      <c r="E638" s="228" t="s">
        <v>19</v>
      </c>
      <c r="F638" s="229" t="s">
        <v>828</v>
      </c>
      <c r="G638" s="227"/>
      <c r="H638" s="228" t="s">
        <v>19</v>
      </c>
      <c r="I638" s="230"/>
      <c r="J638" s="227"/>
      <c r="K638" s="227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152</v>
      </c>
      <c r="AU638" s="235" t="s">
        <v>83</v>
      </c>
      <c r="AV638" s="13" t="s">
        <v>81</v>
      </c>
      <c r="AW638" s="13" t="s">
        <v>35</v>
      </c>
      <c r="AX638" s="13" t="s">
        <v>73</v>
      </c>
      <c r="AY638" s="235" t="s">
        <v>129</v>
      </c>
    </row>
    <row r="639" s="14" customFormat="1">
      <c r="A639" s="14"/>
      <c r="B639" s="236"/>
      <c r="C639" s="237"/>
      <c r="D639" s="219" t="s">
        <v>152</v>
      </c>
      <c r="E639" s="238" t="s">
        <v>19</v>
      </c>
      <c r="F639" s="239" t="s">
        <v>829</v>
      </c>
      <c r="G639" s="237"/>
      <c r="H639" s="240">
        <v>1.23</v>
      </c>
      <c r="I639" s="241"/>
      <c r="J639" s="237"/>
      <c r="K639" s="237"/>
      <c r="L639" s="242"/>
      <c r="M639" s="243"/>
      <c r="N639" s="244"/>
      <c r="O639" s="244"/>
      <c r="P639" s="244"/>
      <c r="Q639" s="244"/>
      <c r="R639" s="244"/>
      <c r="S639" s="244"/>
      <c r="T639" s="24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6" t="s">
        <v>152</v>
      </c>
      <c r="AU639" s="246" t="s">
        <v>83</v>
      </c>
      <c r="AV639" s="14" t="s">
        <v>83</v>
      </c>
      <c r="AW639" s="14" t="s">
        <v>35</v>
      </c>
      <c r="AX639" s="14" t="s">
        <v>73</v>
      </c>
      <c r="AY639" s="246" t="s">
        <v>129</v>
      </c>
    </row>
    <row r="640" s="14" customFormat="1">
      <c r="A640" s="14"/>
      <c r="B640" s="236"/>
      <c r="C640" s="237"/>
      <c r="D640" s="219" t="s">
        <v>152</v>
      </c>
      <c r="E640" s="238" t="s">
        <v>19</v>
      </c>
      <c r="F640" s="239" t="s">
        <v>830</v>
      </c>
      <c r="G640" s="237"/>
      <c r="H640" s="240">
        <v>1.3999999999999999</v>
      </c>
      <c r="I640" s="241"/>
      <c r="J640" s="237"/>
      <c r="K640" s="237"/>
      <c r="L640" s="242"/>
      <c r="M640" s="243"/>
      <c r="N640" s="244"/>
      <c r="O640" s="244"/>
      <c r="P640" s="244"/>
      <c r="Q640" s="244"/>
      <c r="R640" s="244"/>
      <c r="S640" s="244"/>
      <c r="T640" s="24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6" t="s">
        <v>152</v>
      </c>
      <c r="AU640" s="246" t="s">
        <v>83</v>
      </c>
      <c r="AV640" s="14" t="s">
        <v>83</v>
      </c>
      <c r="AW640" s="14" t="s">
        <v>35</v>
      </c>
      <c r="AX640" s="14" t="s">
        <v>73</v>
      </c>
      <c r="AY640" s="246" t="s">
        <v>129</v>
      </c>
    </row>
    <row r="641" s="14" customFormat="1">
      <c r="A641" s="14"/>
      <c r="B641" s="236"/>
      <c r="C641" s="237"/>
      <c r="D641" s="219" t="s">
        <v>152</v>
      </c>
      <c r="E641" s="238" t="s">
        <v>19</v>
      </c>
      <c r="F641" s="239" t="s">
        <v>831</v>
      </c>
      <c r="G641" s="237"/>
      <c r="H641" s="240">
        <v>0.22</v>
      </c>
      <c r="I641" s="241"/>
      <c r="J641" s="237"/>
      <c r="K641" s="237"/>
      <c r="L641" s="242"/>
      <c r="M641" s="243"/>
      <c r="N641" s="244"/>
      <c r="O641" s="244"/>
      <c r="P641" s="244"/>
      <c r="Q641" s="244"/>
      <c r="R641" s="244"/>
      <c r="S641" s="244"/>
      <c r="T641" s="24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6" t="s">
        <v>152</v>
      </c>
      <c r="AU641" s="246" t="s">
        <v>83</v>
      </c>
      <c r="AV641" s="14" t="s">
        <v>83</v>
      </c>
      <c r="AW641" s="14" t="s">
        <v>35</v>
      </c>
      <c r="AX641" s="14" t="s">
        <v>73</v>
      </c>
      <c r="AY641" s="246" t="s">
        <v>129</v>
      </c>
    </row>
    <row r="642" s="15" customFormat="1">
      <c r="A642" s="15"/>
      <c r="B642" s="247"/>
      <c r="C642" s="248"/>
      <c r="D642" s="219" t="s">
        <v>152</v>
      </c>
      <c r="E642" s="249" t="s">
        <v>19</v>
      </c>
      <c r="F642" s="250" t="s">
        <v>160</v>
      </c>
      <c r="G642" s="248"/>
      <c r="H642" s="251">
        <v>14.971000000000002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7" t="s">
        <v>152</v>
      </c>
      <c r="AU642" s="257" t="s">
        <v>83</v>
      </c>
      <c r="AV642" s="15" t="s">
        <v>136</v>
      </c>
      <c r="AW642" s="15" t="s">
        <v>35</v>
      </c>
      <c r="AX642" s="15" t="s">
        <v>81</v>
      </c>
      <c r="AY642" s="257" t="s">
        <v>129</v>
      </c>
    </row>
    <row r="643" s="2" customFormat="1" ht="24.15" customHeight="1">
      <c r="A643" s="40"/>
      <c r="B643" s="41"/>
      <c r="C643" s="206" t="s">
        <v>832</v>
      </c>
      <c r="D643" s="206" t="s">
        <v>131</v>
      </c>
      <c r="E643" s="207" t="s">
        <v>833</v>
      </c>
      <c r="F643" s="208" t="s">
        <v>834</v>
      </c>
      <c r="G643" s="209" t="s">
        <v>143</v>
      </c>
      <c r="H643" s="210">
        <v>20</v>
      </c>
      <c r="I643" s="211"/>
      <c r="J643" s="212">
        <f>ROUND(I643*H643,2)</f>
        <v>0</v>
      </c>
      <c r="K643" s="208" t="s">
        <v>135</v>
      </c>
      <c r="L643" s="46"/>
      <c r="M643" s="213" t="s">
        <v>19</v>
      </c>
      <c r="N643" s="214" t="s">
        <v>44</v>
      </c>
      <c r="O643" s="86"/>
      <c r="P643" s="215">
        <f>O643*H643</f>
        <v>0</v>
      </c>
      <c r="Q643" s="215">
        <v>0</v>
      </c>
      <c r="R643" s="215">
        <f>Q643*H643</f>
        <v>0</v>
      </c>
      <c r="S643" s="215">
        <v>0.0040000000000000001</v>
      </c>
      <c r="T643" s="216">
        <f>S643*H643</f>
        <v>0.080000000000000002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17" t="s">
        <v>136</v>
      </c>
      <c r="AT643" s="217" t="s">
        <v>131</v>
      </c>
      <c r="AU643" s="217" t="s">
        <v>83</v>
      </c>
      <c r="AY643" s="19" t="s">
        <v>129</v>
      </c>
      <c r="BE643" s="218">
        <f>IF(N643="základní",J643,0)</f>
        <v>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9" t="s">
        <v>81</v>
      </c>
      <c r="BK643" s="218">
        <f>ROUND(I643*H643,2)</f>
        <v>0</v>
      </c>
      <c r="BL643" s="19" t="s">
        <v>136</v>
      </c>
      <c r="BM643" s="217" t="s">
        <v>835</v>
      </c>
    </row>
    <row r="644" s="2" customFormat="1">
      <c r="A644" s="40"/>
      <c r="B644" s="41"/>
      <c r="C644" s="42"/>
      <c r="D644" s="219" t="s">
        <v>138</v>
      </c>
      <c r="E644" s="42"/>
      <c r="F644" s="220" t="s">
        <v>834</v>
      </c>
      <c r="G644" s="42"/>
      <c r="H644" s="42"/>
      <c r="I644" s="221"/>
      <c r="J644" s="42"/>
      <c r="K644" s="42"/>
      <c r="L644" s="46"/>
      <c r="M644" s="222"/>
      <c r="N644" s="223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138</v>
      </c>
      <c r="AU644" s="19" t="s">
        <v>83</v>
      </c>
    </row>
    <row r="645" s="2" customFormat="1">
      <c r="A645" s="40"/>
      <c r="B645" s="41"/>
      <c r="C645" s="42"/>
      <c r="D645" s="224" t="s">
        <v>139</v>
      </c>
      <c r="E645" s="42"/>
      <c r="F645" s="225" t="s">
        <v>836</v>
      </c>
      <c r="G645" s="42"/>
      <c r="H645" s="42"/>
      <c r="I645" s="221"/>
      <c r="J645" s="42"/>
      <c r="K645" s="42"/>
      <c r="L645" s="46"/>
      <c r="M645" s="222"/>
      <c r="N645" s="223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139</v>
      </c>
      <c r="AU645" s="19" t="s">
        <v>83</v>
      </c>
    </row>
    <row r="646" s="14" customFormat="1">
      <c r="A646" s="14"/>
      <c r="B646" s="236"/>
      <c r="C646" s="237"/>
      <c r="D646" s="219" t="s">
        <v>152</v>
      </c>
      <c r="E646" s="238" t="s">
        <v>19</v>
      </c>
      <c r="F646" s="239" t="s">
        <v>837</v>
      </c>
      <c r="G646" s="237"/>
      <c r="H646" s="240">
        <v>2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152</v>
      </c>
      <c r="AU646" s="246" t="s">
        <v>83</v>
      </c>
      <c r="AV646" s="14" t="s">
        <v>83</v>
      </c>
      <c r="AW646" s="14" t="s">
        <v>35</v>
      </c>
      <c r="AX646" s="14" t="s">
        <v>73</v>
      </c>
      <c r="AY646" s="246" t="s">
        <v>129</v>
      </c>
    </row>
    <row r="647" s="14" customFormat="1">
      <c r="A647" s="14"/>
      <c r="B647" s="236"/>
      <c r="C647" s="237"/>
      <c r="D647" s="219" t="s">
        <v>152</v>
      </c>
      <c r="E647" s="238" t="s">
        <v>19</v>
      </c>
      <c r="F647" s="239" t="s">
        <v>689</v>
      </c>
      <c r="G647" s="237"/>
      <c r="H647" s="240">
        <v>1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152</v>
      </c>
      <c r="AU647" s="246" t="s">
        <v>83</v>
      </c>
      <c r="AV647" s="14" t="s">
        <v>83</v>
      </c>
      <c r="AW647" s="14" t="s">
        <v>35</v>
      </c>
      <c r="AX647" s="14" t="s">
        <v>73</v>
      </c>
      <c r="AY647" s="246" t="s">
        <v>129</v>
      </c>
    </row>
    <row r="648" s="14" customFormat="1">
      <c r="A648" s="14"/>
      <c r="B648" s="236"/>
      <c r="C648" s="237"/>
      <c r="D648" s="219" t="s">
        <v>152</v>
      </c>
      <c r="E648" s="238" t="s">
        <v>19</v>
      </c>
      <c r="F648" s="239" t="s">
        <v>838</v>
      </c>
      <c r="G648" s="237"/>
      <c r="H648" s="240">
        <v>2</v>
      </c>
      <c r="I648" s="241"/>
      <c r="J648" s="237"/>
      <c r="K648" s="237"/>
      <c r="L648" s="242"/>
      <c r="M648" s="243"/>
      <c r="N648" s="244"/>
      <c r="O648" s="244"/>
      <c r="P648" s="244"/>
      <c r="Q648" s="244"/>
      <c r="R648" s="244"/>
      <c r="S648" s="244"/>
      <c r="T648" s="245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6" t="s">
        <v>152</v>
      </c>
      <c r="AU648" s="246" t="s">
        <v>83</v>
      </c>
      <c r="AV648" s="14" t="s">
        <v>83</v>
      </c>
      <c r="AW648" s="14" t="s">
        <v>35</v>
      </c>
      <c r="AX648" s="14" t="s">
        <v>73</v>
      </c>
      <c r="AY648" s="246" t="s">
        <v>129</v>
      </c>
    </row>
    <row r="649" s="14" customFormat="1">
      <c r="A649" s="14"/>
      <c r="B649" s="236"/>
      <c r="C649" s="237"/>
      <c r="D649" s="219" t="s">
        <v>152</v>
      </c>
      <c r="E649" s="238" t="s">
        <v>19</v>
      </c>
      <c r="F649" s="239" t="s">
        <v>839</v>
      </c>
      <c r="G649" s="237"/>
      <c r="H649" s="240">
        <v>1</v>
      </c>
      <c r="I649" s="241"/>
      <c r="J649" s="237"/>
      <c r="K649" s="237"/>
      <c r="L649" s="242"/>
      <c r="M649" s="243"/>
      <c r="N649" s="244"/>
      <c r="O649" s="244"/>
      <c r="P649" s="244"/>
      <c r="Q649" s="244"/>
      <c r="R649" s="244"/>
      <c r="S649" s="244"/>
      <c r="T649" s="245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6" t="s">
        <v>152</v>
      </c>
      <c r="AU649" s="246" t="s">
        <v>83</v>
      </c>
      <c r="AV649" s="14" t="s">
        <v>83</v>
      </c>
      <c r="AW649" s="14" t="s">
        <v>35</v>
      </c>
      <c r="AX649" s="14" t="s">
        <v>73</v>
      </c>
      <c r="AY649" s="246" t="s">
        <v>129</v>
      </c>
    </row>
    <row r="650" s="14" customFormat="1">
      <c r="A650" s="14"/>
      <c r="B650" s="236"/>
      <c r="C650" s="237"/>
      <c r="D650" s="219" t="s">
        <v>152</v>
      </c>
      <c r="E650" s="238" t="s">
        <v>19</v>
      </c>
      <c r="F650" s="239" t="s">
        <v>840</v>
      </c>
      <c r="G650" s="237"/>
      <c r="H650" s="240">
        <v>1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152</v>
      </c>
      <c r="AU650" s="246" t="s">
        <v>83</v>
      </c>
      <c r="AV650" s="14" t="s">
        <v>83</v>
      </c>
      <c r="AW650" s="14" t="s">
        <v>35</v>
      </c>
      <c r="AX650" s="14" t="s">
        <v>73</v>
      </c>
      <c r="AY650" s="246" t="s">
        <v>129</v>
      </c>
    </row>
    <row r="651" s="14" customFormat="1">
      <c r="A651" s="14"/>
      <c r="B651" s="236"/>
      <c r="C651" s="237"/>
      <c r="D651" s="219" t="s">
        <v>152</v>
      </c>
      <c r="E651" s="238" t="s">
        <v>19</v>
      </c>
      <c r="F651" s="239" t="s">
        <v>841</v>
      </c>
      <c r="G651" s="237"/>
      <c r="H651" s="240">
        <v>1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6" t="s">
        <v>152</v>
      </c>
      <c r="AU651" s="246" t="s">
        <v>83</v>
      </c>
      <c r="AV651" s="14" t="s">
        <v>83</v>
      </c>
      <c r="AW651" s="14" t="s">
        <v>35</v>
      </c>
      <c r="AX651" s="14" t="s">
        <v>73</v>
      </c>
      <c r="AY651" s="246" t="s">
        <v>129</v>
      </c>
    </row>
    <row r="652" s="14" customFormat="1">
      <c r="A652" s="14"/>
      <c r="B652" s="236"/>
      <c r="C652" s="237"/>
      <c r="D652" s="219" t="s">
        <v>152</v>
      </c>
      <c r="E652" s="238" t="s">
        <v>19</v>
      </c>
      <c r="F652" s="239" t="s">
        <v>842</v>
      </c>
      <c r="G652" s="237"/>
      <c r="H652" s="240">
        <v>3</v>
      </c>
      <c r="I652" s="241"/>
      <c r="J652" s="237"/>
      <c r="K652" s="237"/>
      <c r="L652" s="242"/>
      <c r="M652" s="243"/>
      <c r="N652" s="244"/>
      <c r="O652" s="244"/>
      <c r="P652" s="244"/>
      <c r="Q652" s="244"/>
      <c r="R652" s="244"/>
      <c r="S652" s="244"/>
      <c r="T652" s="24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6" t="s">
        <v>152</v>
      </c>
      <c r="AU652" s="246" t="s">
        <v>83</v>
      </c>
      <c r="AV652" s="14" t="s">
        <v>83</v>
      </c>
      <c r="AW652" s="14" t="s">
        <v>35</v>
      </c>
      <c r="AX652" s="14" t="s">
        <v>73</v>
      </c>
      <c r="AY652" s="246" t="s">
        <v>129</v>
      </c>
    </row>
    <row r="653" s="14" customFormat="1">
      <c r="A653" s="14"/>
      <c r="B653" s="236"/>
      <c r="C653" s="237"/>
      <c r="D653" s="219" t="s">
        <v>152</v>
      </c>
      <c r="E653" s="238" t="s">
        <v>19</v>
      </c>
      <c r="F653" s="239" t="s">
        <v>843</v>
      </c>
      <c r="G653" s="237"/>
      <c r="H653" s="240">
        <v>4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152</v>
      </c>
      <c r="AU653" s="246" t="s">
        <v>83</v>
      </c>
      <c r="AV653" s="14" t="s">
        <v>83</v>
      </c>
      <c r="AW653" s="14" t="s">
        <v>35</v>
      </c>
      <c r="AX653" s="14" t="s">
        <v>73</v>
      </c>
      <c r="AY653" s="246" t="s">
        <v>129</v>
      </c>
    </row>
    <row r="654" s="14" customFormat="1">
      <c r="A654" s="14"/>
      <c r="B654" s="236"/>
      <c r="C654" s="237"/>
      <c r="D654" s="219" t="s">
        <v>152</v>
      </c>
      <c r="E654" s="238" t="s">
        <v>19</v>
      </c>
      <c r="F654" s="239" t="s">
        <v>844</v>
      </c>
      <c r="G654" s="237"/>
      <c r="H654" s="240">
        <v>2</v>
      </c>
      <c r="I654" s="241"/>
      <c r="J654" s="237"/>
      <c r="K654" s="237"/>
      <c r="L654" s="242"/>
      <c r="M654" s="243"/>
      <c r="N654" s="244"/>
      <c r="O654" s="244"/>
      <c r="P654" s="244"/>
      <c r="Q654" s="244"/>
      <c r="R654" s="244"/>
      <c r="S654" s="244"/>
      <c r="T654" s="245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6" t="s">
        <v>152</v>
      </c>
      <c r="AU654" s="246" t="s">
        <v>83</v>
      </c>
      <c r="AV654" s="14" t="s">
        <v>83</v>
      </c>
      <c r="AW654" s="14" t="s">
        <v>35</v>
      </c>
      <c r="AX654" s="14" t="s">
        <v>73</v>
      </c>
      <c r="AY654" s="246" t="s">
        <v>129</v>
      </c>
    </row>
    <row r="655" s="14" customFormat="1">
      <c r="A655" s="14"/>
      <c r="B655" s="236"/>
      <c r="C655" s="237"/>
      <c r="D655" s="219" t="s">
        <v>152</v>
      </c>
      <c r="E655" s="238" t="s">
        <v>19</v>
      </c>
      <c r="F655" s="239" t="s">
        <v>845</v>
      </c>
      <c r="G655" s="237"/>
      <c r="H655" s="240">
        <v>3</v>
      </c>
      <c r="I655" s="241"/>
      <c r="J655" s="237"/>
      <c r="K655" s="237"/>
      <c r="L655" s="242"/>
      <c r="M655" s="243"/>
      <c r="N655" s="244"/>
      <c r="O655" s="244"/>
      <c r="P655" s="244"/>
      <c r="Q655" s="244"/>
      <c r="R655" s="244"/>
      <c r="S655" s="244"/>
      <c r="T655" s="245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6" t="s">
        <v>152</v>
      </c>
      <c r="AU655" s="246" t="s">
        <v>83</v>
      </c>
      <c r="AV655" s="14" t="s">
        <v>83</v>
      </c>
      <c r="AW655" s="14" t="s">
        <v>35</v>
      </c>
      <c r="AX655" s="14" t="s">
        <v>73</v>
      </c>
      <c r="AY655" s="246" t="s">
        <v>129</v>
      </c>
    </row>
    <row r="656" s="15" customFormat="1">
      <c r="A656" s="15"/>
      <c r="B656" s="247"/>
      <c r="C656" s="248"/>
      <c r="D656" s="219" t="s">
        <v>152</v>
      </c>
      <c r="E656" s="249" t="s">
        <v>19</v>
      </c>
      <c r="F656" s="250" t="s">
        <v>160</v>
      </c>
      <c r="G656" s="248"/>
      <c r="H656" s="251">
        <v>20</v>
      </c>
      <c r="I656" s="252"/>
      <c r="J656" s="248"/>
      <c r="K656" s="248"/>
      <c r="L656" s="253"/>
      <c r="M656" s="254"/>
      <c r="N656" s="255"/>
      <c r="O656" s="255"/>
      <c r="P656" s="255"/>
      <c r="Q656" s="255"/>
      <c r="R656" s="255"/>
      <c r="S656" s="255"/>
      <c r="T656" s="256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7" t="s">
        <v>152</v>
      </c>
      <c r="AU656" s="257" t="s">
        <v>83</v>
      </c>
      <c r="AV656" s="15" t="s">
        <v>136</v>
      </c>
      <c r="AW656" s="15" t="s">
        <v>35</v>
      </c>
      <c r="AX656" s="15" t="s">
        <v>81</v>
      </c>
      <c r="AY656" s="257" t="s">
        <v>129</v>
      </c>
    </row>
    <row r="657" s="2" customFormat="1" ht="16.5" customHeight="1">
      <c r="A657" s="40"/>
      <c r="B657" s="41"/>
      <c r="C657" s="206" t="s">
        <v>846</v>
      </c>
      <c r="D657" s="206" t="s">
        <v>131</v>
      </c>
      <c r="E657" s="207" t="s">
        <v>847</v>
      </c>
      <c r="F657" s="208" t="s">
        <v>848</v>
      </c>
      <c r="G657" s="209" t="s">
        <v>849</v>
      </c>
      <c r="H657" s="210">
        <v>9</v>
      </c>
      <c r="I657" s="211"/>
      <c r="J657" s="212">
        <f>ROUND(I657*H657,2)</f>
        <v>0</v>
      </c>
      <c r="K657" s="208" t="s">
        <v>19</v>
      </c>
      <c r="L657" s="46"/>
      <c r="M657" s="213" t="s">
        <v>19</v>
      </c>
      <c r="N657" s="214" t="s">
        <v>44</v>
      </c>
      <c r="O657" s="86"/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136</v>
      </c>
      <c r="AT657" s="217" t="s">
        <v>131</v>
      </c>
      <c r="AU657" s="217" t="s">
        <v>83</v>
      </c>
      <c r="AY657" s="19" t="s">
        <v>129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81</v>
      </c>
      <c r="BK657" s="218">
        <f>ROUND(I657*H657,2)</f>
        <v>0</v>
      </c>
      <c r="BL657" s="19" t="s">
        <v>136</v>
      </c>
      <c r="BM657" s="217" t="s">
        <v>850</v>
      </c>
    </row>
    <row r="658" s="2" customFormat="1">
      <c r="A658" s="40"/>
      <c r="B658" s="41"/>
      <c r="C658" s="42"/>
      <c r="D658" s="219" t="s">
        <v>138</v>
      </c>
      <c r="E658" s="42"/>
      <c r="F658" s="220" t="s">
        <v>848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138</v>
      </c>
      <c r="AU658" s="19" t="s">
        <v>83</v>
      </c>
    </row>
    <row r="659" s="2" customFormat="1">
      <c r="A659" s="40"/>
      <c r="B659" s="41"/>
      <c r="C659" s="42"/>
      <c r="D659" s="219" t="s">
        <v>536</v>
      </c>
      <c r="E659" s="42"/>
      <c r="F659" s="268" t="s">
        <v>851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536</v>
      </c>
      <c r="AU659" s="19" t="s">
        <v>83</v>
      </c>
    </row>
    <row r="660" s="2" customFormat="1" ht="37.8" customHeight="1">
      <c r="A660" s="40"/>
      <c r="B660" s="41"/>
      <c r="C660" s="206" t="s">
        <v>852</v>
      </c>
      <c r="D660" s="206" t="s">
        <v>131</v>
      </c>
      <c r="E660" s="207" t="s">
        <v>853</v>
      </c>
      <c r="F660" s="208" t="s">
        <v>854</v>
      </c>
      <c r="G660" s="209" t="s">
        <v>134</v>
      </c>
      <c r="H660" s="210">
        <v>70.349999999999994</v>
      </c>
      <c r="I660" s="211"/>
      <c r="J660" s="212">
        <f>ROUND(I660*H660,2)</f>
        <v>0</v>
      </c>
      <c r="K660" s="208" t="s">
        <v>135</v>
      </c>
      <c r="L660" s="46"/>
      <c r="M660" s="213" t="s">
        <v>19</v>
      </c>
      <c r="N660" s="214" t="s">
        <v>44</v>
      </c>
      <c r="O660" s="86"/>
      <c r="P660" s="215">
        <f>O660*H660</f>
        <v>0</v>
      </c>
      <c r="Q660" s="215">
        <v>0</v>
      </c>
      <c r="R660" s="215">
        <f>Q660*H660</f>
        <v>0</v>
      </c>
      <c r="S660" s="215">
        <v>0</v>
      </c>
      <c r="T660" s="216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7" t="s">
        <v>136</v>
      </c>
      <c r="AT660" s="217" t="s">
        <v>131</v>
      </c>
      <c r="AU660" s="217" t="s">
        <v>83</v>
      </c>
      <c r="AY660" s="19" t="s">
        <v>129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9" t="s">
        <v>81</v>
      </c>
      <c r="BK660" s="218">
        <f>ROUND(I660*H660,2)</f>
        <v>0</v>
      </c>
      <c r="BL660" s="19" t="s">
        <v>136</v>
      </c>
      <c r="BM660" s="217" t="s">
        <v>855</v>
      </c>
    </row>
    <row r="661" s="2" customFormat="1">
      <c r="A661" s="40"/>
      <c r="B661" s="41"/>
      <c r="C661" s="42"/>
      <c r="D661" s="219" t="s">
        <v>138</v>
      </c>
      <c r="E661" s="42"/>
      <c r="F661" s="220" t="s">
        <v>854</v>
      </c>
      <c r="G661" s="42"/>
      <c r="H661" s="42"/>
      <c r="I661" s="221"/>
      <c r="J661" s="42"/>
      <c r="K661" s="42"/>
      <c r="L661" s="46"/>
      <c r="M661" s="222"/>
      <c r="N661" s="223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138</v>
      </c>
      <c r="AU661" s="19" t="s">
        <v>83</v>
      </c>
    </row>
    <row r="662" s="2" customFormat="1">
      <c r="A662" s="40"/>
      <c r="B662" s="41"/>
      <c r="C662" s="42"/>
      <c r="D662" s="224" t="s">
        <v>139</v>
      </c>
      <c r="E662" s="42"/>
      <c r="F662" s="225" t="s">
        <v>856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139</v>
      </c>
      <c r="AU662" s="19" t="s">
        <v>83</v>
      </c>
    </row>
    <row r="663" s="14" customFormat="1">
      <c r="A663" s="14"/>
      <c r="B663" s="236"/>
      <c r="C663" s="237"/>
      <c r="D663" s="219" t="s">
        <v>152</v>
      </c>
      <c r="E663" s="238" t="s">
        <v>19</v>
      </c>
      <c r="F663" s="239" t="s">
        <v>523</v>
      </c>
      <c r="G663" s="237"/>
      <c r="H663" s="240">
        <v>70.349999999999994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152</v>
      </c>
      <c r="AU663" s="246" t="s">
        <v>83</v>
      </c>
      <c r="AV663" s="14" t="s">
        <v>83</v>
      </c>
      <c r="AW663" s="14" t="s">
        <v>35</v>
      </c>
      <c r="AX663" s="14" t="s">
        <v>81</v>
      </c>
      <c r="AY663" s="246" t="s">
        <v>129</v>
      </c>
    </row>
    <row r="664" s="12" customFormat="1" ht="22.8" customHeight="1">
      <c r="A664" s="12"/>
      <c r="B664" s="190"/>
      <c r="C664" s="191"/>
      <c r="D664" s="192" t="s">
        <v>72</v>
      </c>
      <c r="E664" s="204" t="s">
        <v>857</v>
      </c>
      <c r="F664" s="204" t="s">
        <v>858</v>
      </c>
      <c r="G664" s="191"/>
      <c r="H664" s="191"/>
      <c r="I664" s="194"/>
      <c r="J664" s="205">
        <f>BK664</f>
        <v>0</v>
      </c>
      <c r="K664" s="191"/>
      <c r="L664" s="196"/>
      <c r="M664" s="197"/>
      <c r="N664" s="198"/>
      <c r="O664" s="198"/>
      <c r="P664" s="199">
        <f>SUM(P665:P737)</f>
        <v>0</v>
      </c>
      <c r="Q664" s="198"/>
      <c r="R664" s="199">
        <f>SUM(R665:R737)</f>
        <v>0</v>
      </c>
      <c r="S664" s="198"/>
      <c r="T664" s="200">
        <f>SUM(T665:T737)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01" t="s">
        <v>81</v>
      </c>
      <c r="AT664" s="202" t="s">
        <v>72</v>
      </c>
      <c r="AU664" s="202" t="s">
        <v>81</v>
      </c>
      <c r="AY664" s="201" t="s">
        <v>129</v>
      </c>
      <c r="BK664" s="203">
        <f>SUM(BK665:BK737)</f>
        <v>0</v>
      </c>
    </row>
    <row r="665" s="2" customFormat="1" ht="24.15" customHeight="1">
      <c r="A665" s="40"/>
      <c r="B665" s="41"/>
      <c r="C665" s="206" t="s">
        <v>859</v>
      </c>
      <c r="D665" s="206" t="s">
        <v>131</v>
      </c>
      <c r="E665" s="207" t="s">
        <v>860</v>
      </c>
      <c r="F665" s="208" t="s">
        <v>861</v>
      </c>
      <c r="G665" s="209" t="s">
        <v>398</v>
      </c>
      <c r="H665" s="210">
        <v>1459.088</v>
      </c>
      <c r="I665" s="211"/>
      <c r="J665" s="212">
        <f>ROUND(I665*H665,2)</f>
        <v>0</v>
      </c>
      <c r="K665" s="208" t="s">
        <v>135</v>
      </c>
      <c r="L665" s="46"/>
      <c r="M665" s="213" t="s">
        <v>19</v>
      </c>
      <c r="N665" s="214" t="s">
        <v>44</v>
      </c>
      <c r="O665" s="86"/>
      <c r="P665" s="215">
        <f>O665*H665</f>
        <v>0</v>
      </c>
      <c r="Q665" s="215">
        <v>0</v>
      </c>
      <c r="R665" s="215">
        <f>Q665*H665</f>
        <v>0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136</v>
      </c>
      <c r="AT665" s="217" t="s">
        <v>131</v>
      </c>
      <c r="AU665" s="217" t="s">
        <v>83</v>
      </c>
      <c r="AY665" s="19" t="s">
        <v>129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81</v>
      </c>
      <c r="BK665" s="218">
        <f>ROUND(I665*H665,2)</f>
        <v>0</v>
      </c>
      <c r="BL665" s="19" t="s">
        <v>136</v>
      </c>
      <c r="BM665" s="217" t="s">
        <v>862</v>
      </c>
    </row>
    <row r="666" s="2" customFormat="1">
      <c r="A666" s="40"/>
      <c r="B666" s="41"/>
      <c r="C666" s="42"/>
      <c r="D666" s="219" t="s">
        <v>138</v>
      </c>
      <c r="E666" s="42"/>
      <c r="F666" s="220" t="s">
        <v>861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138</v>
      </c>
      <c r="AU666" s="19" t="s">
        <v>83</v>
      </c>
    </row>
    <row r="667" s="2" customFormat="1">
      <c r="A667" s="40"/>
      <c r="B667" s="41"/>
      <c r="C667" s="42"/>
      <c r="D667" s="224" t="s">
        <v>139</v>
      </c>
      <c r="E667" s="42"/>
      <c r="F667" s="225" t="s">
        <v>863</v>
      </c>
      <c r="G667" s="42"/>
      <c r="H667" s="42"/>
      <c r="I667" s="221"/>
      <c r="J667" s="42"/>
      <c r="K667" s="42"/>
      <c r="L667" s="46"/>
      <c r="M667" s="222"/>
      <c r="N667" s="223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139</v>
      </c>
      <c r="AU667" s="19" t="s">
        <v>83</v>
      </c>
    </row>
    <row r="668" s="14" customFormat="1">
      <c r="A668" s="14"/>
      <c r="B668" s="236"/>
      <c r="C668" s="237"/>
      <c r="D668" s="219" t="s">
        <v>152</v>
      </c>
      <c r="E668" s="238" t="s">
        <v>19</v>
      </c>
      <c r="F668" s="239" t="s">
        <v>864</v>
      </c>
      <c r="G668" s="237"/>
      <c r="H668" s="240">
        <v>34.042999999999999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6" t="s">
        <v>152</v>
      </c>
      <c r="AU668" s="246" t="s">
        <v>83</v>
      </c>
      <c r="AV668" s="14" t="s">
        <v>83</v>
      </c>
      <c r="AW668" s="14" t="s">
        <v>35</v>
      </c>
      <c r="AX668" s="14" t="s">
        <v>73</v>
      </c>
      <c r="AY668" s="246" t="s">
        <v>129</v>
      </c>
    </row>
    <row r="669" s="14" customFormat="1">
      <c r="A669" s="14"/>
      <c r="B669" s="236"/>
      <c r="C669" s="237"/>
      <c r="D669" s="219" t="s">
        <v>152</v>
      </c>
      <c r="E669" s="238" t="s">
        <v>19</v>
      </c>
      <c r="F669" s="239" t="s">
        <v>865</v>
      </c>
      <c r="G669" s="237"/>
      <c r="H669" s="240">
        <v>36.643999999999998</v>
      </c>
      <c r="I669" s="241"/>
      <c r="J669" s="237"/>
      <c r="K669" s="237"/>
      <c r="L669" s="242"/>
      <c r="M669" s="243"/>
      <c r="N669" s="244"/>
      <c r="O669" s="244"/>
      <c r="P669" s="244"/>
      <c r="Q669" s="244"/>
      <c r="R669" s="244"/>
      <c r="S669" s="244"/>
      <c r="T669" s="24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6" t="s">
        <v>152</v>
      </c>
      <c r="AU669" s="246" t="s">
        <v>83</v>
      </c>
      <c r="AV669" s="14" t="s">
        <v>83</v>
      </c>
      <c r="AW669" s="14" t="s">
        <v>35</v>
      </c>
      <c r="AX669" s="14" t="s">
        <v>73</v>
      </c>
      <c r="AY669" s="246" t="s">
        <v>129</v>
      </c>
    </row>
    <row r="670" s="14" customFormat="1">
      <c r="A670" s="14"/>
      <c r="B670" s="236"/>
      <c r="C670" s="237"/>
      <c r="D670" s="219" t="s">
        <v>152</v>
      </c>
      <c r="E670" s="238" t="s">
        <v>19</v>
      </c>
      <c r="F670" s="239" t="s">
        <v>866</v>
      </c>
      <c r="G670" s="237"/>
      <c r="H670" s="240">
        <v>22.638000000000002</v>
      </c>
      <c r="I670" s="241"/>
      <c r="J670" s="237"/>
      <c r="K670" s="237"/>
      <c r="L670" s="242"/>
      <c r="M670" s="243"/>
      <c r="N670" s="244"/>
      <c r="O670" s="244"/>
      <c r="P670" s="244"/>
      <c r="Q670" s="244"/>
      <c r="R670" s="244"/>
      <c r="S670" s="244"/>
      <c r="T670" s="245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6" t="s">
        <v>152</v>
      </c>
      <c r="AU670" s="246" t="s">
        <v>83</v>
      </c>
      <c r="AV670" s="14" t="s">
        <v>83</v>
      </c>
      <c r="AW670" s="14" t="s">
        <v>35</v>
      </c>
      <c r="AX670" s="14" t="s">
        <v>73</v>
      </c>
      <c r="AY670" s="246" t="s">
        <v>129</v>
      </c>
    </row>
    <row r="671" s="14" customFormat="1">
      <c r="A671" s="14"/>
      <c r="B671" s="236"/>
      <c r="C671" s="237"/>
      <c r="D671" s="219" t="s">
        <v>152</v>
      </c>
      <c r="E671" s="238" t="s">
        <v>19</v>
      </c>
      <c r="F671" s="239" t="s">
        <v>867</v>
      </c>
      <c r="G671" s="237"/>
      <c r="H671" s="240">
        <v>22.510000000000002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6" t="s">
        <v>152</v>
      </c>
      <c r="AU671" s="246" t="s">
        <v>83</v>
      </c>
      <c r="AV671" s="14" t="s">
        <v>83</v>
      </c>
      <c r="AW671" s="14" t="s">
        <v>35</v>
      </c>
      <c r="AX671" s="14" t="s">
        <v>73</v>
      </c>
      <c r="AY671" s="246" t="s">
        <v>129</v>
      </c>
    </row>
    <row r="672" s="14" customFormat="1">
      <c r="A672" s="14"/>
      <c r="B672" s="236"/>
      <c r="C672" s="237"/>
      <c r="D672" s="219" t="s">
        <v>152</v>
      </c>
      <c r="E672" s="238" t="s">
        <v>19</v>
      </c>
      <c r="F672" s="239" t="s">
        <v>868</v>
      </c>
      <c r="G672" s="237"/>
      <c r="H672" s="240">
        <v>79.584999999999994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6" t="s">
        <v>152</v>
      </c>
      <c r="AU672" s="246" t="s">
        <v>83</v>
      </c>
      <c r="AV672" s="14" t="s">
        <v>83</v>
      </c>
      <c r="AW672" s="14" t="s">
        <v>35</v>
      </c>
      <c r="AX672" s="14" t="s">
        <v>73</v>
      </c>
      <c r="AY672" s="246" t="s">
        <v>129</v>
      </c>
    </row>
    <row r="673" s="14" customFormat="1">
      <c r="A673" s="14"/>
      <c r="B673" s="236"/>
      <c r="C673" s="237"/>
      <c r="D673" s="219" t="s">
        <v>152</v>
      </c>
      <c r="E673" s="238" t="s">
        <v>19</v>
      </c>
      <c r="F673" s="239" t="s">
        <v>869</v>
      </c>
      <c r="G673" s="237"/>
      <c r="H673" s="240">
        <v>470.39400000000001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152</v>
      </c>
      <c r="AU673" s="246" t="s">
        <v>83</v>
      </c>
      <c r="AV673" s="14" t="s">
        <v>83</v>
      </c>
      <c r="AW673" s="14" t="s">
        <v>35</v>
      </c>
      <c r="AX673" s="14" t="s">
        <v>73</v>
      </c>
      <c r="AY673" s="246" t="s">
        <v>129</v>
      </c>
    </row>
    <row r="674" s="14" customFormat="1">
      <c r="A674" s="14"/>
      <c r="B674" s="236"/>
      <c r="C674" s="237"/>
      <c r="D674" s="219" t="s">
        <v>152</v>
      </c>
      <c r="E674" s="238" t="s">
        <v>19</v>
      </c>
      <c r="F674" s="239" t="s">
        <v>870</v>
      </c>
      <c r="G674" s="237"/>
      <c r="H674" s="240">
        <v>8.9659999999999993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6" t="s">
        <v>152</v>
      </c>
      <c r="AU674" s="246" t="s">
        <v>83</v>
      </c>
      <c r="AV674" s="14" t="s">
        <v>83</v>
      </c>
      <c r="AW674" s="14" t="s">
        <v>35</v>
      </c>
      <c r="AX674" s="14" t="s">
        <v>73</v>
      </c>
      <c r="AY674" s="246" t="s">
        <v>129</v>
      </c>
    </row>
    <row r="675" s="14" customFormat="1">
      <c r="A675" s="14"/>
      <c r="B675" s="236"/>
      <c r="C675" s="237"/>
      <c r="D675" s="219" t="s">
        <v>152</v>
      </c>
      <c r="E675" s="238" t="s">
        <v>19</v>
      </c>
      <c r="F675" s="239" t="s">
        <v>871</v>
      </c>
      <c r="G675" s="237"/>
      <c r="H675" s="240">
        <v>72.215999999999994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152</v>
      </c>
      <c r="AU675" s="246" t="s">
        <v>83</v>
      </c>
      <c r="AV675" s="14" t="s">
        <v>83</v>
      </c>
      <c r="AW675" s="14" t="s">
        <v>35</v>
      </c>
      <c r="AX675" s="14" t="s">
        <v>73</v>
      </c>
      <c r="AY675" s="246" t="s">
        <v>129</v>
      </c>
    </row>
    <row r="676" s="14" customFormat="1">
      <c r="A676" s="14"/>
      <c r="B676" s="236"/>
      <c r="C676" s="237"/>
      <c r="D676" s="219" t="s">
        <v>152</v>
      </c>
      <c r="E676" s="238" t="s">
        <v>19</v>
      </c>
      <c r="F676" s="239" t="s">
        <v>872</v>
      </c>
      <c r="G676" s="237"/>
      <c r="H676" s="240">
        <v>350.06999999999999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6" t="s">
        <v>152</v>
      </c>
      <c r="AU676" s="246" t="s">
        <v>83</v>
      </c>
      <c r="AV676" s="14" t="s">
        <v>83</v>
      </c>
      <c r="AW676" s="14" t="s">
        <v>35</v>
      </c>
      <c r="AX676" s="14" t="s">
        <v>73</v>
      </c>
      <c r="AY676" s="246" t="s">
        <v>129</v>
      </c>
    </row>
    <row r="677" s="14" customFormat="1">
      <c r="A677" s="14"/>
      <c r="B677" s="236"/>
      <c r="C677" s="237"/>
      <c r="D677" s="219" t="s">
        <v>152</v>
      </c>
      <c r="E677" s="238" t="s">
        <v>19</v>
      </c>
      <c r="F677" s="239" t="s">
        <v>873</v>
      </c>
      <c r="G677" s="237"/>
      <c r="H677" s="240">
        <v>38.915999999999997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6" t="s">
        <v>152</v>
      </c>
      <c r="AU677" s="246" t="s">
        <v>83</v>
      </c>
      <c r="AV677" s="14" t="s">
        <v>83</v>
      </c>
      <c r="AW677" s="14" t="s">
        <v>35</v>
      </c>
      <c r="AX677" s="14" t="s">
        <v>73</v>
      </c>
      <c r="AY677" s="246" t="s">
        <v>129</v>
      </c>
    </row>
    <row r="678" s="14" customFormat="1">
      <c r="A678" s="14"/>
      <c r="B678" s="236"/>
      <c r="C678" s="237"/>
      <c r="D678" s="219" t="s">
        <v>152</v>
      </c>
      <c r="E678" s="238" t="s">
        <v>19</v>
      </c>
      <c r="F678" s="239" t="s">
        <v>874</v>
      </c>
      <c r="G678" s="237"/>
      <c r="H678" s="240">
        <v>256.94</v>
      </c>
      <c r="I678" s="241"/>
      <c r="J678" s="237"/>
      <c r="K678" s="237"/>
      <c r="L678" s="242"/>
      <c r="M678" s="243"/>
      <c r="N678" s="244"/>
      <c r="O678" s="244"/>
      <c r="P678" s="244"/>
      <c r="Q678" s="244"/>
      <c r="R678" s="244"/>
      <c r="S678" s="244"/>
      <c r="T678" s="245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6" t="s">
        <v>152</v>
      </c>
      <c r="AU678" s="246" t="s">
        <v>83</v>
      </c>
      <c r="AV678" s="14" t="s">
        <v>83</v>
      </c>
      <c r="AW678" s="14" t="s">
        <v>35</v>
      </c>
      <c r="AX678" s="14" t="s">
        <v>73</v>
      </c>
      <c r="AY678" s="246" t="s">
        <v>129</v>
      </c>
    </row>
    <row r="679" s="14" customFormat="1">
      <c r="A679" s="14"/>
      <c r="B679" s="236"/>
      <c r="C679" s="237"/>
      <c r="D679" s="219" t="s">
        <v>152</v>
      </c>
      <c r="E679" s="238" t="s">
        <v>19</v>
      </c>
      <c r="F679" s="239" t="s">
        <v>875</v>
      </c>
      <c r="G679" s="237"/>
      <c r="H679" s="240">
        <v>8.0399999999999991</v>
      </c>
      <c r="I679" s="241"/>
      <c r="J679" s="237"/>
      <c r="K679" s="237"/>
      <c r="L679" s="242"/>
      <c r="M679" s="243"/>
      <c r="N679" s="244"/>
      <c r="O679" s="244"/>
      <c r="P679" s="244"/>
      <c r="Q679" s="244"/>
      <c r="R679" s="244"/>
      <c r="S679" s="244"/>
      <c r="T679" s="24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6" t="s">
        <v>152</v>
      </c>
      <c r="AU679" s="246" t="s">
        <v>83</v>
      </c>
      <c r="AV679" s="14" t="s">
        <v>83</v>
      </c>
      <c r="AW679" s="14" t="s">
        <v>35</v>
      </c>
      <c r="AX679" s="14" t="s">
        <v>73</v>
      </c>
      <c r="AY679" s="246" t="s">
        <v>129</v>
      </c>
    </row>
    <row r="680" s="14" customFormat="1">
      <c r="A680" s="14"/>
      <c r="B680" s="236"/>
      <c r="C680" s="237"/>
      <c r="D680" s="219" t="s">
        <v>152</v>
      </c>
      <c r="E680" s="238" t="s">
        <v>19</v>
      </c>
      <c r="F680" s="239" t="s">
        <v>876</v>
      </c>
      <c r="G680" s="237"/>
      <c r="H680" s="240">
        <v>20.315999999999999</v>
      </c>
      <c r="I680" s="241"/>
      <c r="J680" s="237"/>
      <c r="K680" s="237"/>
      <c r="L680" s="242"/>
      <c r="M680" s="243"/>
      <c r="N680" s="244"/>
      <c r="O680" s="244"/>
      <c r="P680" s="244"/>
      <c r="Q680" s="244"/>
      <c r="R680" s="244"/>
      <c r="S680" s="244"/>
      <c r="T680" s="24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6" t="s">
        <v>152</v>
      </c>
      <c r="AU680" s="246" t="s">
        <v>83</v>
      </c>
      <c r="AV680" s="14" t="s">
        <v>83</v>
      </c>
      <c r="AW680" s="14" t="s">
        <v>35</v>
      </c>
      <c r="AX680" s="14" t="s">
        <v>73</v>
      </c>
      <c r="AY680" s="246" t="s">
        <v>129</v>
      </c>
    </row>
    <row r="681" s="14" customFormat="1">
      <c r="A681" s="14"/>
      <c r="B681" s="236"/>
      <c r="C681" s="237"/>
      <c r="D681" s="219" t="s">
        <v>152</v>
      </c>
      <c r="E681" s="238" t="s">
        <v>19</v>
      </c>
      <c r="F681" s="239" t="s">
        <v>877</v>
      </c>
      <c r="G681" s="237"/>
      <c r="H681" s="240">
        <v>35.93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152</v>
      </c>
      <c r="AU681" s="246" t="s">
        <v>83</v>
      </c>
      <c r="AV681" s="14" t="s">
        <v>83</v>
      </c>
      <c r="AW681" s="14" t="s">
        <v>35</v>
      </c>
      <c r="AX681" s="14" t="s">
        <v>73</v>
      </c>
      <c r="AY681" s="246" t="s">
        <v>129</v>
      </c>
    </row>
    <row r="682" s="14" customFormat="1">
      <c r="A682" s="14"/>
      <c r="B682" s="236"/>
      <c r="C682" s="237"/>
      <c r="D682" s="219" t="s">
        <v>152</v>
      </c>
      <c r="E682" s="238" t="s">
        <v>19</v>
      </c>
      <c r="F682" s="239" t="s">
        <v>878</v>
      </c>
      <c r="G682" s="237"/>
      <c r="H682" s="240">
        <v>0.080000000000000002</v>
      </c>
      <c r="I682" s="241"/>
      <c r="J682" s="237"/>
      <c r="K682" s="237"/>
      <c r="L682" s="242"/>
      <c r="M682" s="243"/>
      <c r="N682" s="244"/>
      <c r="O682" s="244"/>
      <c r="P682" s="244"/>
      <c r="Q682" s="244"/>
      <c r="R682" s="244"/>
      <c r="S682" s="244"/>
      <c r="T682" s="245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6" t="s">
        <v>152</v>
      </c>
      <c r="AU682" s="246" t="s">
        <v>83</v>
      </c>
      <c r="AV682" s="14" t="s">
        <v>83</v>
      </c>
      <c r="AW682" s="14" t="s">
        <v>35</v>
      </c>
      <c r="AX682" s="14" t="s">
        <v>73</v>
      </c>
      <c r="AY682" s="246" t="s">
        <v>129</v>
      </c>
    </row>
    <row r="683" s="14" customFormat="1">
      <c r="A683" s="14"/>
      <c r="B683" s="236"/>
      <c r="C683" s="237"/>
      <c r="D683" s="219" t="s">
        <v>152</v>
      </c>
      <c r="E683" s="238" t="s">
        <v>19</v>
      </c>
      <c r="F683" s="239" t="s">
        <v>879</v>
      </c>
      <c r="G683" s="237"/>
      <c r="H683" s="240">
        <v>1.8</v>
      </c>
      <c r="I683" s="241"/>
      <c r="J683" s="237"/>
      <c r="K683" s="237"/>
      <c r="L683" s="242"/>
      <c r="M683" s="243"/>
      <c r="N683" s="244"/>
      <c r="O683" s="244"/>
      <c r="P683" s="244"/>
      <c r="Q683" s="244"/>
      <c r="R683" s="244"/>
      <c r="S683" s="244"/>
      <c r="T683" s="24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6" t="s">
        <v>152</v>
      </c>
      <c r="AU683" s="246" t="s">
        <v>83</v>
      </c>
      <c r="AV683" s="14" t="s">
        <v>83</v>
      </c>
      <c r="AW683" s="14" t="s">
        <v>35</v>
      </c>
      <c r="AX683" s="14" t="s">
        <v>73</v>
      </c>
      <c r="AY683" s="246" t="s">
        <v>129</v>
      </c>
    </row>
    <row r="684" s="15" customFormat="1">
      <c r="A684" s="15"/>
      <c r="B684" s="247"/>
      <c r="C684" s="248"/>
      <c r="D684" s="219" t="s">
        <v>152</v>
      </c>
      <c r="E684" s="249" t="s">
        <v>19</v>
      </c>
      <c r="F684" s="250" t="s">
        <v>160</v>
      </c>
      <c r="G684" s="248"/>
      <c r="H684" s="251">
        <v>1459.088</v>
      </c>
      <c r="I684" s="252"/>
      <c r="J684" s="248"/>
      <c r="K684" s="248"/>
      <c r="L684" s="253"/>
      <c r="M684" s="254"/>
      <c r="N684" s="255"/>
      <c r="O684" s="255"/>
      <c r="P684" s="255"/>
      <c r="Q684" s="255"/>
      <c r="R684" s="255"/>
      <c r="S684" s="255"/>
      <c r="T684" s="256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7" t="s">
        <v>152</v>
      </c>
      <c r="AU684" s="257" t="s">
        <v>83</v>
      </c>
      <c r="AV684" s="15" t="s">
        <v>136</v>
      </c>
      <c r="AW684" s="15" t="s">
        <v>35</v>
      </c>
      <c r="AX684" s="15" t="s">
        <v>81</v>
      </c>
      <c r="AY684" s="257" t="s">
        <v>129</v>
      </c>
    </row>
    <row r="685" s="2" customFormat="1" ht="16.5" customHeight="1">
      <c r="A685" s="40"/>
      <c r="B685" s="41"/>
      <c r="C685" s="206" t="s">
        <v>880</v>
      </c>
      <c r="D685" s="206" t="s">
        <v>131</v>
      </c>
      <c r="E685" s="207" t="s">
        <v>881</v>
      </c>
      <c r="F685" s="208" t="s">
        <v>882</v>
      </c>
      <c r="G685" s="209" t="s">
        <v>398</v>
      </c>
      <c r="H685" s="210">
        <v>2102.9400000000001</v>
      </c>
      <c r="I685" s="211"/>
      <c r="J685" s="212">
        <f>ROUND(I685*H685,2)</f>
        <v>0</v>
      </c>
      <c r="K685" s="208" t="s">
        <v>19</v>
      </c>
      <c r="L685" s="46"/>
      <c r="M685" s="213" t="s">
        <v>19</v>
      </c>
      <c r="N685" s="214" t="s">
        <v>44</v>
      </c>
      <c r="O685" s="86"/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7" t="s">
        <v>136</v>
      </c>
      <c r="AT685" s="217" t="s">
        <v>131</v>
      </c>
      <c r="AU685" s="217" t="s">
        <v>83</v>
      </c>
      <c r="AY685" s="19" t="s">
        <v>129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9" t="s">
        <v>81</v>
      </c>
      <c r="BK685" s="218">
        <f>ROUND(I685*H685,2)</f>
        <v>0</v>
      </c>
      <c r="BL685" s="19" t="s">
        <v>136</v>
      </c>
      <c r="BM685" s="217" t="s">
        <v>883</v>
      </c>
    </row>
    <row r="686" s="2" customFormat="1">
      <c r="A686" s="40"/>
      <c r="B686" s="41"/>
      <c r="C686" s="42"/>
      <c r="D686" s="219" t="s">
        <v>138</v>
      </c>
      <c r="E686" s="42"/>
      <c r="F686" s="220" t="s">
        <v>882</v>
      </c>
      <c r="G686" s="42"/>
      <c r="H686" s="42"/>
      <c r="I686" s="221"/>
      <c r="J686" s="42"/>
      <c r="K686" s="42"/>
      <c r="L686" s="46"/>
      <c r="M686" s="222"/>
      <c r="N686" s="223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138</v>
      </c>
      <c r="AU686" s="19" t="s">
        <v>83</v>
      </c>
    </row>
    <row r="687" s="14" customFormat="1">
      <c r="A687" s="14"/>
      <c r="B687" s="236"/>
      <c r="C687" s="237"/>
      <c r="D687" s="219" t="s">
        <v>152</v>
      </c>
      <c r="E687" s="238" t="s">
        <v>19</v>
      </c>
      <c r="F687" s="239" t="s">
        <v>884</v>
      </c>
      <c r="G687" s="237"/>
      <c r="H687" s="240">
        <v>1282.9400000000001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152</v>
      </c>
      <c r="AU687" s="246" t="s">
        <v>83</v>
      </c>
      <c r="AV687" s="14" t="s">
        <v>83</v>
      </c>
      <c r="AW687" s="14" t="s">
        <v>35</v>
      </c>
      <c r="AX687" s="14" t="s">
        <v>73</v>
      </c>
      <c r="AY687" s="246" t="s">
        <v>129</v>
      </c>
    </row>
    <row r="688" s="14" customFormat="1">
      <c r="A688" s="14"/>
      <c r="B688" s="236"/>
      <c r="C688" s="237"/>
      <c r="D688" s="219" t="s">
        <v>152</v>
      </c>
      <c r="E688" s="238" t="s">
        <v>19</v>
      </c>
      <c r="F688" s="239" t="s">
        <v>885</v>
      </c>
      <c r="G688" s="237"/>
      <c r="H688" s="240">
        <v>820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6" t="s">
        <v>152</v>
      </c>
      <c r="AU688" s="246" t="s">
        <v>83</v>
      </c>
      <c r="AV688" s="14" t="s">
        <v>83</v>
      </c>
      <c r="AW688" s="14" t="s">
        <v>35</v>
      </c>
      <c r="AX688" s="14" t="s">
        <v>73</v>
      </c>
      <c r="AY688" s="246" t="s">
        <v>129</v>
      </c>
    </row>
    <row r="689" s="15" customFormat="1">
      <c r="A689" s="15"/>
      <c r="B689" s="247"/>
      <c r="C689" s="248"/>
      <c r="D689" s="219" t="s">
        <v>152</v>
      </c>
      <c r="E689" s="249" t="s">
        <v>19</v>
      </c>
      <c r="F689" s="250" t="s">
        <v>160</v>
      </c>
      <c r="G689" s="248"/>
      <c r="H689" s="251">
        <v>2102.9400000000001</v>
      </c>
      <c r="I689" s="252"/>
      <c r="J689" s="248"/>
      <c r="K689" s="248"/>
      <c r="L689" s="253"/>
      <c r="M689" s="254"/>
      <c r="N689" s="255"/>
      <c r="O689" s="255"/>
      <c r="P689" s="255"/>
      <c r="Q689" s="255"/>
      <c r="R689" s="255"/>
      <c r="S689" s="255"/>
      <c r="T689" s="256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7" t="s">
        <v>152</v>
      </c>
      <c r="AU689" s="257" t="s">
        <v>83</v>
      </c>
      <c r="AV689" s="15" t="s">
        <v>136</v>
      </c>
      <c r="AW689" s="15" t="s">
        <v>35</v>
      </c>
      <c r="AX689" s="15" t="s">
        <v>81</v>
      </c>
      <c r="AY689" s="257" t="s">
        <v>129</v>
      </c>
    </row>
    <row r="690" s="2" customFormat="1" ht="24.15" customHeight="1">
      <c r="A690" s="40"/>
      <c r="B690" s="41"/>
      <c r="C690" s="206" t="s">
        <v>886</v>
      </c>
      <c r="D690" s="206" t="s">
        <v>131</v>
      </c>
      <c r="E690" s="207" t="s">
        <v>887</v>
      </c>
      <c r="F690" s="208" t="s">
        <v>888</v>
      </c>
      <c r="G690" s="209" t="s">
        <v>398</v>
      </c>
      <c r="H690" s="210">
        <v>20427.232</v>
      </c>
      <c r="I690" s="211"/>
      <c r="J690" s="212">
        <f>ROUND(I690*H690,2)</f>
        <v>0</v>
      </c>
      <c r="K690" s="208" t="s">
        <v>135</v>
      </c>
      <c r="L690" s="46"/>
      <c r="M690" s="213" t="s">
        <v>19</v>
      </c>
      <c r="N690" s="214" t="s">
        <v>44</v>
      </c>
      <c r="O690" s="86"/>
      <c r="P690" s="215">
        <f>O690*H690</f>
        <v>0</v>
      </c>
      <c r="Q690" s="215">
        <v>0</v>
      </c>
      <c r="R690" s="215">
        <f>Q690*H690</f>
        <v>0</v>
      </c>
      <c r="S690" s="215">
        <v>0</v>
      </c>
      <c r="T690" s="216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17" t="s">
        <v>136</v>
      </c>
      <c r="AT690" s="217" t="s">
        <v>131</v>
      </c>
      <c r="AU690" s="217" t="s">
        <v>83</v>
      </c>
      <c r="AY690" s="19" t="s">
        <v>129</v>
      </c>
      <c r="BE690" s="218">
        <f>IF(N690="základní",J690,0)</f>
        <v>0</v>
      </c>
      <c r="BF690" s="218">
        <f>IF(N690="snížená",J690,0)</f>
        <v>0</v>
      </c>
      <c r="BG690" s="218">
        <f>IF(N690="zákl. přenesená",J690,0)</f>
        <v>0</v>
      </c>
      <c r="BH690" s="218">
        <f>IF(N690="sníž. přenesená",J690,0)</f>
        <v>0</v>
      </c>
      <c r="BI690" s="218">
        <f>IF(N690="nulová",J690,0)</f>
        <v>0</v>
      </c>
      <c r="BJ690" s="19" t="s">
        <v>81</v>
      </c>
      <c r="BK690" s="218">
        <f>ROUND(I690*H690,2)</f>
        <v>0</v>
      </c>
      <c r="BL690" s="19" t="s">
        <v>136</v>
      </c>
      <c r="BM690" s="217" t="s">
        <v>889</v>
      </c>
    </row>
    <row r="691" s="2" customFormat="1">
      <c r="A691" s="40"/>
      <c r="B691" s="41"/>
      <c r="C691" s="42"/>
      <c r="D691" s="219" t="s">
        <v>138</v>
      </c>
      <c r="E691" s="42"/>
      <c r="F691" s="220" t="s">
        <v>888</v>
      </c>
      <c r="G691" s="42"/>
      <c r="H691" s="42"/>
      <c r="I691" s="221"/>
      <c r="J691" s="42"/>
      <c r="K691" s="42"/>
      <c r="L691" s="46"/>
      <c r="M691" s="222"/>
      <c r="N691" s="22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138</v>
      </c>
      <c r="AU691" s="19" t="s">
        <v>83</v>
      </c>
    </row>
    <row r="692" s="2" customFormat="1">
      <c r="A692" s="40"/>
      <c r="B692" s="41"/>
      <c r="C692" s="42"/>
      <c r="D692" s="224" t="s">
        <v>139</v>
      </c>
      <c r="E692" s="42"/>
      <c r="F692" s="225" t="s">
        <v>890</v>
      </c>
      <c r="G692" s="42"/>
      <c r="H692" s="42"/>
      <c r="I692" s="221"/>
      <c r="J692" s="42"/>
      <c r="K692" s="42"/>
      <c r="L692" s="46"/>
      <c r="M692" s="222"/>
      <c r="N692" s="223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139</v>
      </c>
      <c r="AU692" s="19" t="s">
        <v>83</v>
      </c>
    </row>
    <row r="693" s="14" customFormat="1">
      <c r="A693" s="14"/>
      <c r="B693" s="236"/>
      <c r="C693" s="237"/>
      <c r="D693" s="219" t="s">
        <v>152</v>
      </c>
      <c r="E693" s="238" t="s">
        <v>19</v>
      </c>
      <c r="F693" s="239" t="s">
        <v>891</v>
      </c>
      <c r="G693" s="237"/>
      <c r="H693" s="240">
        <v>20427.232</v>
      </c>
      <c r="I693" s="241"/>
      <c r="J693" s="237"/>
      <c r="K693" s="237"/>
      <c r="L693" s="242"/>
      <c r="M693" s="243"/>
      <c r="N693" s="244"/>
      <c r="O693" s="244"/>
      <c r="P693" s="244"/>
      <c r="Q693" s="244"/>
      <c r="R693" s="244"/>
      <c r="S693" s="244"/>
      <c r="T693" s="24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6" t="s">
        <v>152</v>
      </c>
      <c r="AU693" s="246" t="s">
        <v>83</v>
      </c>
      <c r="AV693" s="14" t="s">
        <v>83</v>
      </c>
      <c r="AW693" s="14" t="s">
        <v>35</v>
      </c>
      <c r="AX693" s="14" t="s">
        <v>81</v>
      </c>
      <c r="AY693" s="246" t="s">
        <v>129</v>
      </c>
    </row>
    <row r="694" s="2" customFormat="1" ht="16.5" customHeight="1">
      <c r="A694" s="40"/>
      <c r="B694" s="41"/>
      <c r="C694" s="206" t="s">
        <v>892</v>
      </c>
      <c r="D694" s="206" t="s">
        <v>131</v>
      </c>
      <c r="E694" s="207" t="s">
        <v>893</v>
      </c>
      <c r="F694" s="208" t="s">
        <v>894</v>
      </c>
      <c r="G694" s="209" t="s">
        <v>398</v>
      </c>
      <c r="H694" s="210">
        <v>58.045999999999999</v>
      </c>
      <c r="I694" s="211"/>
      <c r="J694" s="212">
        <f>ROUND(I694*H694,2)</f>
        <v>0</v>
      </c>
      <c r="K694" s="208" t="s">
        <v>135</v>
      </c>
      <c r="L694" s="46"/>
      <c r="M694" s="213" t="s">
        <v>19</v>
      </c>
      <c r="N694" s="214" t="s">
        <v>44</v>
      </c>
      <c r="O694" s="86"/>
      <c r="P694" s="215">
        <f>O694*H694</f>
        <v>0</v>
      </c>
      <c r="Q694" s="215">
        <v>0</v>
      </c>
      <c r="R694" s="215">
        <f>Q694*H694</f>
        <v>0</v>
      </c>
      <c r="S694" s="215">
        <v>0</v>
      </c>
      <c r="T694" s="216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17" t="s">
        <v>136</v>
      </c>
      <c r="AT694" s="217" t="s">
        <v>131</v>
      </c>
      <c r="AU694" s="217" t="s">
        <v>83</v>
      </c>
      <c r="AY694" s="19" t="s">
        <v>129</v>
      </c>
      <c r="BE694" s="218">
        <f>IF(N694="základní",J694,0)</f>
        <v>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19" t="s">
        <v>81</v>
      </c>
      <c r="BK694" s="218">
        <f>ROUND(I694*H694,2)</f>
        <v>0</v>
      </c>
      <c r="BL694" s="19" t="s">
        <v>136</v>
      </c>
      <c r="BM694" s="217" t="s">
        <v>895</v>
      </c>
    </row>
    <row r="695" s="2" customFormat="1">
      <c r="A695" s="40"/>
      <c r="B695" s="41"/>
      <c r="C695" s="42"/>
      <c r="D695" s="219" t="s">
        <v>138</v>
      </c>
      <c r="E695" s="42"/>
      <c r="F695" s="220" t="s">
        <v>894</v>
      </c>
      <c r="G695" s="42"/>
      <c r="H695" s="42"/>
      <c r="I695" s="221"/>
      <c r="J695" s="42"/>
      <c r="K695" s="42"/>
      <c r="L695" s="46"/>
      <c r="M695" s="222"/>
      <c r="N695" s="223"/>
      <c r="O695" s="86"/>
      <c r="P695" s="86"/>
      <c r="Q695" s="86"/>
      <c r="R695" s="86"/>
      <c r="S695" s="86"/>
      <c r="T695" s="87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T695" s="19" t="s">
        <v>138</v>
      </c>
      <c r="AU695" s="19" t="s">
        <v>83</v>
      </c>
    </row>
    <row r="696" s="2" customFormat="1">
      <c r="A696" s="40"/>
      <c r="B696" s="41"/>
      <c r="C696" s="42"/>
      <c r="D696" s="224" t="s">
        <v>139</v>
      </c>
      <c r="E696" s="42"/>
      <c r="F696" s="225" t="s">
        <v>896</v>
      </c>
      <c r="G696" s="42"/>
      <c r="H696" s="42"/>
      <c r="I696" s="221"/>
      <c r="J696" s="42"/>
      <c r="K696" s="42"/>
      <c r="L696" s="46"/>
      <c r="M696" s="222"/>
      <c r="N696" s="223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139</v>
      </c>
      <c r="AU696" s="19" t="s">
        <v>83</v>
      </c>
    </row>
    <row r="697" s="14" customFormat="1">
      <c r="A697" s="14"/>
      <c r="B697" s="236"/>
      <c r="C697" s="237"/>
      <c r="D697" s="219" t="s">
        <v>152</v>
      </c>
      <c r="E697" s="238" t="s">
        <v>19</v>
      </c>
      <c r="F697" s="239" t="s">
        <v>897</v>
      </c>
      <c r="G697" s="237"/>
      <c r="H697" s="240">
        <v>20.315999999999999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6" t="s">
        <v>152</v>
      </c>
      <c r="AU697" s="246" t="s">
        <v>83</v>
      </c>
      <c r="AV697" s="14" t="s">
        <v>83</v>
      </c>
      <c r="AW697" s="14" t="s">
        <v>35</v>
      </c>
      <c r="AX697" s="14" t="s">
        <v>73</v>
      </c>
      <c r="AY697" s="246" t="s">
        <v>129</v>
      </c>
    </row>
    <row r="698" s="14" customFormat="1">
      <c r="A698" s="14"/>
      <c r="B698" s="236"/>
      <c r="C698" s="237"/>
      <c r="D698" s="219" t="s">
        <v>152</v>
      </c>
      <c r="E698" s="238" t="s">
        <v>19</v>
      </c>
      <c r="F698" s="239" t="s">
        <v>898</v>
      </c>
      <c r="G698" s="237"/>
      <c r="H698" s="240">
        <v>35.93</v>
      </c>
      <c r="I698" s="241"/>
      <c r="J698" s="237"/>
      <c r="K698" s="237"/>
      <c r="L698" s="242"/>
      <c r="M698" s="243"/>
      <c r="N698" s="244"/>
      <c r="O698" s="244"/>
      <c r="P698" s="244"/>
      <c r="Q698" s="244"/>
      <c r="R698" s="244"/>
      <c r="S698" s="244"/>
      <c r="T698" s="24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6" t="s">
        <v>152</v>
      </c>
      <c r="AU698" s="246" t="s">
        <v>83</v>
      </c>
      <c r="AV698" s="14" t="s">
        <v>83</v>
      </c>
      <c r="AW698" s="14" t="s">
        <v>35</v>
      </c>
      <c r="AX698" s="14" t="s">
        <v>73</v>
      </c>
      <c r="AY698" s="246" t="s">
        <v>129</v>
      </c>
    </row>
    <row r="699" s="14" customFormat="1">
      <c r="A699" s="14"/>
      <c r="B699" s="236"/>
      <c r="C699" s="237"/>
      <c r="D699" s="219" t="s">
        <v>152</v>
      </c>
      <c r="E699" s="238" t="s">
        <v>19</v>
      </c>
      <c r="F699" s="239" t="s">
        <v>899</v>
      </c>
      <c r="G699" s="237"/>
      <c r="H699" s="240">
        <v>1.8</v>
      </c>
      <c r="I699" s="241"/>
      <c r="J699" s="237"/>
      <c r="K699" s="237"/>
      <c r="L699" s="242"/>
      <c r="M699" s="243"/>
      <c r="N699" s="244"/>
      <c r="O699" s="244"/>
      <c r="P699" s="244"/>
      <c r="Q699" s="244"/>
      <c r="R699" s="244"/>
      <c r="S699" s="244"/>
      <c r="T699" s="245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6" t="s">
        <v>152</v>
      </c>
      <c r="AU699" s="246" t="s">
        <v>83</v>
      </c>
      <c r="AV699" s="14" t="s">
        <v>83</v>
      </c>
      <c r="AW699" s="14" t="s">
        <v>35</v>
      </c>
      <c r="AX699" s="14" t="s">
        <v>73</v>
      </c>
      <c r="AY699" s="246" t="s">
        <v>129</v>
      </c>
    </row>
    <row r="700" s="15" customFormat="1">
      <c r="A700" s="15"/>
      <c r="B700" s="247"/>
      <c r="C700" s="248"/>
      <c r="D700" s="219" t="s">
        <v>152</v>
      </c>
      <c r="E700" s="249" t="s">
        <v>19</v>
      </c>
      <c r="F700" s="250" t="s">
        <v>160</v>
      </c>
      <c r="G700" s="248"/>
      <c r="H700" s="251">
        <v>58.045999999999992</v>
      </c>
      <c r="I700" s="252"/>
      <c r="J700" s="248"/>
      <c r="K700" s="248"/>
      <c r="L700" s="253"/>
      <c r="M700" s="254"/>
      <c r="N700" s="255"/>
      <c r="O700" s="255"/>
      <c r="P700" s="255"/>
      <c r="Q700" s="255"/>
      <c r="R700" s="255"/>
      <c r="S700" s="255"/>
      <c r="T700" s="256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57" t="s">
        <v>152</v>
      </c>
      <c r="AU700" s="257" t="s">
        <v>83</v>
      </c>
      <c r="AV700" s="15" t="s">
        <v>136</v>
      </c>
      <c r="AW700" s="15" t="s">
        <v>35</v>
      </c>
      <c r="AX700" s="15" t="s">
        <v>81</v>
      </c>
      <c r="AY700" s="257" t="s">
        <v>129</v>
      </c>
    </row>
    <row r="701" s="2" customFormat="1" ht="16.5" customHeight="1">
      <c r="A701" s="40"/>
      <c r="B701" s="41"/>
      <c r="C701" s="206" t="s">
        <v>900</v>
      </c>
      <c r="D701" s="206" t="s">
        <v>131</v>
      </c>
      <c r="E701" s="207" t="s">
        <v>893</v>
      </c>
      <c r="F701" s="208" t="s">
        <v>894</v>
      </c>
      <c r="G701" s="209" t="s">
        <v>398</v>
      </c>
      <c r="H701" s="210">
        <v>2102.9400000000001</v>
      </c>
      <c r="I701" s="211"/>
      <c r="J701" s="212">
        <f>ROUND(I701*H701,2)</f>
        <v>0</v>
      </c>
      <c r="K701" s="208" t="s">
        <v>135</v>
      </c>
      <c r="L701" s="46"/>
      <c r="M701" s="213" t="s">
        <v>19</v>
      </c>
      <c r="N701" s="214" t="s">
        <v>44</v>
      </c>
      <c r="O701" s="86"/>
      <c r="P701" s="215">
        <f>O701*H701</f>
        <v>0</v>
      </c>
      <c r="Q701" s="215">
        <v>0</v>
      </c>
      <c r="R701" s="215">
        <f>Q701*H701</f>
        <v>0</v>
      </c>
      <c r="S701" s="215">
        <v>0</v>
      </c>
      <c r="T701" s="216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7" t="s">
        <v>136</v>
      </c>
      <c r="AT701" s="217" t="s">
        <v>131</v>
      </c>
      <c r="AU701" s="217" t="s">
        <v>83</v>
      </c>
      <c r="AY701" s="19" t="s">
        <v>129</v>
      </c>
      <c r="BE701" s="218">
        <f>IF(N701="základní",J701,0)</f>
        <v>0</v>
      </c>
      <c r="BF701" s="218">
        <f>IF(N701="snížená",J701,0)</f>
        <v>0</v>
      </c>
      <c r="BG701" s="218">
        <f>IF(N701="zákl. přenesená",J701,0)</f>
        <v>0</v>
      </c>
      <c r="BH701" s="218">
        <f>IF(N701="sníž. přenesená",J701,0)</f>
        <v>0</v>
      </c>
      <c r="BI701" s="218">
        <f>IF(N701="nulová",J701,0)</f>
        <v>0</v>
      </c>
      <c r="BJ701" s="19" t="s">
        <v>81</v>
      </c>
      <c r="BK701" s="218">
        <f>ROUND(I701*H701,2)</f>
        <v>0</v>
      </c>
      <c r="BL701" s="19" t="s">
        <v>136</v>
      </c>
      <c r="BM701" s="217" t="s">
        <v>901</v>
      </c>
    </row>
    <row r="702" s="2" customFormat="1">
      <c r="A702" s="40"/>
      <c r="B702" s="41"/>
      <c r="C702" s="42"/>
      <c r="D702" s="219" t="s">
        <v>138</v>
      </c>
      <c r="E702" s="42"/>
      <c r="F702" s="220" t="s">
        <v>894</v>
      </c>
      <c r="G702" s="42"/>
      <c r="H702" s="42"/>
      <c r="I702" s="221"/>
      <c r="J702" s="42"/>
      <c r="K702" s="42"/>
      <c r="L702" s="46"/>
      <c r="M702" s="222"/>
      <c r="N702" s="223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138</v>
      </c>
      <c r="AU702" s="19" t="s">
        <v>83</v>
      </c>
    </row>
    <row r="703" s="2" customFormat="1">
      <c r="A703" s="40"/>
      <c r="B703" s="41"/>
      <c r="C703" s="42"/>
      <c r="D703" s="224" t="s">
        <v>139</v>
      </c>
      <c r="E703" s="42"/>
      <c r="F703" s="225" t="s">
        <v>896</v>
      </c>
      <c r="G703" s="42"/>
      <c r="H703" s="42"/>
      <c r="I703" s="221"/>
      <c r="J703" s="42"/>
      <c r="K703" s="42"/>
      <c r="L703" s="46"/>
      <c r="M703" s="222"/>
      <c r="N703" s="223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139</v>
      </c>
      <c r="AU703" s="19" t="s">
        <v>83</v>
      </c>
    </row>
    <row r="704" s="14" customFormat="1">
      <c r="A704" s="14"/>
      <c r="B704" s="236"/>
      <c r="C704" s="237"/>
      <c r="D704" s="219" t="s">
        <v>152</v>
      </c>
      <c r="E704" s="238" t="s">
        <v>19</v>
      </c>
      <c r="F704" s="239" t="s">
        <v>884</v>
      </c>
      <c r="G704" s="237"/>
      <c r="H704" s="240">
        <v>1282.9400000000001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6" t="s">
        <v>152</v>
      </c>
      <c r="AU704" s="246" t="s">
        <v>83</v>
      </c>
      <c r="AV704" s="14" t="s">
        <v>83</v>
      </c>
      <c r="AW704" s="14" t="s">
        <v>35</v>
      </c>
      <c r="AX704" s="14" t="s">
        <v>73</v>
      </c>
      <c r="AY704" s="246" t="s">
        <v>129</v>
      </c>
    </row>
    <row r="705" s="14" customFormat="1">
      <c r="A705" s="14"/>
      <c r="B705" s="236"/>
      <c r="C705" s="237"/>
      <c r="D705" s="219" t="s">
        <v>152</v>
      </c>
      <c r="E705" s="238" t="s">
        <v>19</v>
      </c>
      <c r="F705" s="239" t="s">
        <v>885</v>
      </c>
      <c r="G705" s="237"/>
      <c r="H705" s="240">
        <v>820</v>
      </c>
      <c r="I705" s="241"/>
      <c r="J705" s="237"/>
      <c r="K705" s="237"/>
      <c r="L705" s="242"/>
      <c r="M705" s="243"/>
      <c r="N705" s="244"/>
      <c r="O705" s="244"/>
      <c r="P705" s="244"/>
      <c r="Q705" s="244"/>
      <c r="R705" s="244"/>
      <c r="S705" s="244"/>
      <c r="T705" s="245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6" t="s">
        <v>152</v>
      </c>
      <c r="AU705" s="246" t="s">
        <v>83</v>
      </c>
      <c r="AV705" s="14" t="s">
        <v>83</v>
      </c>
      <c r="AW705" s="14" t="s">
        <v>35</v>
      </c>
      <c r="AX705" s="14" t="s">
        <v>73</v>
      </c>
      <c r="AY705" s="246" t="s">
        <v>129</v>
      </c>
    </row>
    <row r="706" s="15" customFormat="1">
      <c r="A706" s="15"/>
      <c r="B706" s="247"/>
      <c r="C706" s="248"/>
      <c r="D706" s="219" t="s">
        <v>152</v>
      </c>
      <c r="E706" s="249" t="s">
        <v>19</v>
      </c>
      <c r="F706" s="250" t="s">
        <v>160</v>
      </c>
      <c r="G706" s="248"/>
      <c r="H706" s="251">
        <v>2102.9400000000001</v>
      </c>
      <c r="I706" s="252"/>
      <c r="J706" s="248"/>
      <c r="K706" s="248"/>
      <c r="L706" s="253"/>
      <c r="M706" s="254"/>
      <c r="N706" s="255"/>
      <c r="O706" s="255"/>
      <c r="P706" s="255"/>
      <c r="Q706" s="255"/>
      <c r="R706" s="255"/>
      <c r="S706" s="255"/>
      <c r="T706" s="256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57" t="s">
        <v>152</v>
      </c>
      <c r="AU706" s="257" t="s">
        <v>83</v>
      </c>
      <c r="AV706" s="15" t="s">
        <v>136</v>
      </c>
      <c r="AW706" s="15" t="s">
        <v>35</v>
      </c>
      <c r="AX706" s="15" t="s">
        <v>81</v>
      </c>
      <c r="AY706" s="257" t="s">
        <v>129</v>
      </c>
    </row>
    <row r="707" s="2" customFormat="1" ht="24.15" customHeight="1">
      <c r="A707" s="40"/>
      <c r="B707" s="41"/>
      <c r="C707" s="206" t="s">
        <v>902</v>
      </c>
      <c r="D707" s="206" t="s">
        <v>131</v>
      </c>
      <c r="E707" s="207" t="s">
        <v>903</v>
      </c>
      <c r="F707" s="208" t="s">
        <v>904</v>
      </c>
      <c r="G707" s="209" t="s">
        <v>398</v>
      </c>
      <c r="H707" s="210">
        <v>358.30500000000001</v>
      </c>
      <c r="I707" s="211"/>
      <c r="J707" s="212">
        <f>ROUND(I707*H707,2)</f>
        <v>0</v>
      </c>
      <c r="K707" s="208" t="s">
        <v>135</v>
      </c>
      <c r="L707" s="46"/>
      <c r="M707" s="213" t="s">
        <v>19</v>
      </c>
      <c r="N707" s="214" t="s">
        <v>44</v>
      </c>
      <c r="O707" s="86"/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7" t="s">
        <v>136</v>
      </c>
      <c r="AT707" s="217" t="s">
        <v>131</v>
      </c>
      <c r="AU707" s="217" t="s">
        <v>83</v>
      </c>
      <c r="AY707" s="19" t="s">
        <v>129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9" t="s">
        <v>81</v>
      </c>
      <c r="BK707" s="218">
        <f>ROUND(I707*H707,2)</f>
        <v>0</v>
      </c>
      <c r="BL707" s="19" t="s">
        <v>136</v>
      </c>
      <c r="BM707" s="217" t="s">
        <v>905</v>
      </c>
    </row>
    <row r="708" s="2" customFormat="1">
      <c r="A708" s="40"/>
      <c r="B708" s="41"/>
      <c r="C708" s="42"/>
      <c r="D708" s="219" t="s">
        <v>138</v>
      </c>
      <c r="E708" s="42"/>
      <c r="F708" s="220" t="s">
        <v>904</v>
      </c>
      <c r="G708" s="42"/>
      <c r="H708" s="42"/>
      <c r="I708" s="221"/>
      <c r="J708" s="42"/>
      <c r="K708" s="42"/>
      <c r="L708" s="46"/>
      <c r="M708" s="222"/>
      <c r="N708" s="223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138</v>
      </c>
      <c r="AU708" s="19" t="s">
        <v>83</v>
      </c>
    </row>
    <row r="709" s="2" customFormat="1">
      <c r="A709" s="40"/>
      <c r="B709" s="41"/>
      <c r="C709" s="42"/>
      <c r="D709" s="224" t="s">
        <v>139</v>
      </c>
      <c r="E709" s="42"/>
      <c r="F709" s="225" t="s">
        <v>906</v>
      </c>
      <c r="G709" s="42"/>
      <c r="H709" s="42"/>
      <c r="I709" s="221"/>
      <c r="J709" s="42"/>
      <c r="K709" s="42"/>
      <c r="L709" s="46"/>
      <c r="M709" s="222"/>
      <c r="N709" s="223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139</v>
      </c>
      <c r="AU709" s="19" t="s">
        <v>83</v>
      </c>
    </row>
    <row r="710" s="14" customFormat="1">
      <c r="A710" s="14"/>
      <c r="B710" s="236"/>
      <c r="C710" s="237"/>
      <c r="D710" s="219" t="s">
        <v>152</v>
      </c>
      <c r="E710" s="238" t="s">
        <v>19</v>
      </c>
      <c r="F710" s="239" t="s">
        <v>864</v>
      </c>
      <c r="G710" s="237"/>
      <c r="H710" s="240">
        <v>34.042999999999999</v>
      </c>
      <c r="I710" s="241"/>
      <c r="J710" s="237"/>
      <c r="K710" s="237"/>
      <c r="L710" s="242"/>
      <c r="M710" s="243"/>
      <c r="N710" s="244"/>
      <c r="O710" s="244"/>
      <c r="P710" s="244"/>
      <c r="Q710" s="244"/>
      <c r="R710" s="244"/>
      <c r="S710" s="244"/>
      <c r="T710" s="245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6" t="s">
        <v>152</v>
      </c>
      <c r="AU710" s="246" t="s">
        <v>83</v>
      </c>
      <c r="AV710" s="14" t="s">
        <v>83</v>
      </c>
      <c r="AW710" s="14" t="s">
        <v>35</v>
      </c>
      <c r="AX710" s="14" t="s">
        <v>73</v>
      </c>
      <c r="AY710" s="246" t="s">
        <v>129</v>
      </c>
    </row>
    <row r="711" s="14" customFormat="1">
      <c r="A711" s="14"/>
      <c r="B711" s="236"/>
      <c r="C711" s="237"/>
      <c r="D711" s="219" t="s">
        <v>152</v>
      </c>
      <c r="E711" s="238" t="s">
        <v>19</v>
      </c>
      <c r="F711" s="239" t="s">
        <v>865</v>
      </c>
      <c r="G711" s="237"/>
      <c r="H711" s="240">
        <v>36.643999999999998</v>
      </c>
      <c r="I711" s="241"/>
      <c r="J711" s="237"/>
      <c r="K711" s="237"/>
      <c r="L711" s="242"/>
      <c r="M711" s="243"/>
      <c r="N711" s="244"/>
      <c r="O711" s="244"/>
      <c r="P711" s="244"/>
      <c r="Q711" s="244"/>
      <c r="R711" s="244"/>
      <c r="S711" s="244"/>
      <c r="T711" s="24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6" t="s">
        <v>152</v>
      </c>
      <c r="AU711" s="246" t="s">
        <v>83</v>
      </c>
      <c r="AV711" s="14" t="s">
        <v>83</v>
      </c>
      <c r="AW711" s="14" t="s">
        <v>35</v>
      </c>
      <c r="AX711" s="14" t="s">
        <v>73</v>
      </c>
      <c r="AY711" s="246" t="s">
        <v>129</v>
      </c>
    </row>
    <row r="712" s="14" customFormat="1">
      <c r="A712" s="14"/>
      <c r="B712" s="236"/>
      <c r="C712" s="237"/>
      <c r="D712" s="219" t="s">
        <v>152</v>
      </c>
      <c r="E712" s="238" t="s">
        <v>19</v>
      </c>
      <c r="F712" s="239" t="s">
        <v>866</v>
      </c>
      <c r="G712" s="237"/>
      <c r="H712" s="240">
        <v>22.638000000000002</v>
      </c>
      <c r="I712" s="241"/>
      <c r="J712" s="237"/>
      <c r="K712" s="237"/>
      <c r="L712" s="242"/>
      <c r="M712" s="243"/>
      <c r="N712" s="244"/>
      <c r="O712" s="244"/>
      <c r="P712" s="244"/>
      <c r="Q712" s="244"/>
      <c r="R712" s="244"/>
      <c r="S712" s="244"/>
      <c r="T712" s="245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6" t="s">
        <v>152</v>
      </c>
      <c r="AU712" s="246" t="s">
        <v>83</v>
      </c>
      <c r="AV712" s="14" t="s">
        <v>83</v>
      </c>
      <c r="AW712" s="14" t="s">
        <v>35</v>
      </c>
      <c r="AX712" s="14" t="s">
        <v>73</v>
      </c>
      <c r="AY712" s="246" t="s">
        <v>129</v>
      </c>
    </row>
    <row r="713" s="14" customFormat="1">
      <c r="A713" s="14"/>
      <c r="B713" s="236"/>
      <c r="C713" s="237"/>
      <c r="D713" s="219" t="s">
        <v>152</v>
      </c>
      <c r="E713" s="238" t="s">
        <v>19</v>
      </c>
      <c r="F713" s="239" t="s">
        <v>874</v>
      </c>
      <c r="G713" s="237"/>
      <c r="H713" s="240">
        <v>256.94</v>
      </c>
      <c r="I713" s="241"/>
      <c r="J713" s="237"/>
      <c r="K713" s="237"/>
      <c r="L713" s="242"/>
      <c r="M713" s="243"/>
      <c r="N713" s="244"/>
      <c r="O713" s="244"/>
      <c r="P713" s="244"/>
      <c r="Q713" s="244"/>
      <c r="R713" s="244"/>
      <c r="S713" s="244"/>
      <c r="T713" s="245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6" t="s">
        <v>152</v>
      </c>
      <c r="AU713" s="246" t="s">
        <v>83</v>
      </c>
      <c r="AV713" s="14" t="s">
        <v>83</v>
      </c>
      <c r="AW713" s="14" t="s">
        <v>35</v>
      </c>
      <c r="AX713" s="14" t="s">
        <v>73</v>
      </c>
      <c r="AY713" s="246" t="s">
        <v>129</v>
      </c>
    </row>
    <row r="714" s="14" customFormat="1">
      <c r="A714" s="14"/>
      <c r="B714" s="236"/>
      <c r="C714" s="237"/>
      <c r="D714" s="219" t="s">
        <v>152</v>
      </c>
      <c r="E714" s="238" t="s">
        <v>19</v>
      </c>
      <c r="F714" s="239" t="s">
        <v>875</v>
      </c>
      <c r="G714" s="237"/>
      <c r="H714" s="240">
        <v>8.0399999999999991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6" t="s">
        <v>152</v>
      </c>
      <c r="AU714" s="246" t="s">
        <v>83</v>
      </c>
      <c r="AV714" s="14" t="s">
        <v>83</v>
      </c>
      <c r="AW714" s="14" t="s">
        <v>35</v>
      </c>
      <c r="AX714" s="14" t="s">
        <v>73</v>
      </c>
      <c r="AY714" s="246" t="s">
        <v>129</v>
      </c>
    </row>
    <row r="715" s="15" customFormat="1">
      <c r="A715" s="15"/>
      <c r="B715" s="247"/>
      <c r="C715" s="248"/>
      <c r="D715" s="219" t="s">
        <v>152</v>
      </c>
      <c r="E715" s="249" t="s">
        <v>19</v>
      </c>
      <c r="F715" s="250" t="s">
        <v>160</v>
      </c>
      <c r="G715" s="248"/>
      <c r="H715" s="251">
        <v>358.30500000000001</v>
      </c>
      <c r="I715" s="252"/>
      <c r="J715" s="248"/>
      <c r="K715" s="248"/>
      <c r="L715" s="253"/>
      <c r="M715" s="254"/>
      <c r="N715" s="255"/>
      <c r="O715" s="255"/>
      <c r="P715" s="255"/>
      <c r="Q715" s="255"/>
      <c r="R715" s="255"/>
      <c r="S715" s="255"/>
      <c r="T715" s="256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57" t="s">
        <v>152</v>
      </c>
      <c r="AU715" s="257" t="s">
        <v>83</v>
      </c>
      <c r="AV715" s="15" t="s">
        <v>136</v>
      </c>
      <c r="AW715" s="15" t="s">
        <v>35</v>
      </c>
      <c r="AX715" s="15" t="s">
        <v>81</v>
      </c>
      <c r="AY715" s="257" t="s">
        <v>129</v>
      </c>
    </row>
    <row r="716" s="2" customFormat="1" ht="24.15" customHeight="1">
      <c r="A716" s="40"/>
      <c r="B716" s="41"/>
      <c r="C716" s="206" t="s">
        <v>907</v>
      </c>
      <c r="D716" s="206" t="s">
        <v>131</v>
      </c>
      <c r="E716" s="207" t="s">
        <v>908</v>
      </c>
      <c r="F716" s="208" t="s">
        <v>909</v>
      </c>
      <c r="G716" s="209" t="s">
        <v>398</v>
      </c>
      <c r="H716" s="210">
        <v>56.246000000000002</v>
      </c>
      <c r="I716" s="211"/>
      <c r="J716" s="212">
        <f>ROUND(I716*H716,2)</f>
        <v>0</v>
      </c>
      <c r="K716" s="208" t="s">
        <v>135</v>
      </c>
      <c r="L716" s="46"/>
      <c r="M716" s="213" t="s">
        <v>19</v>
      </c>
      <c r="N716" s="214" t="s">
        <v>44</v>
      </c>
      <c r="O716" s="86"/>
      <c r="P716" s="215">
        <f>O716*H716</f>
        <v>0</v>
      </c>
      <c r="Q716" s="215">
        <v>0</v>
      </c>
      <c r="R716" s="215">
        <f>Q716*H716</f>
        <v>0</v>
      </c>
      <c r="S716" s="215">
        <v>0</v>
      </c>
      <c r="T716" s="216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7" t="s">
        <v>136</v>
      </c>
      <c r="AT716" s="217" t="s">
        <v>131</v>
      </c>
      <c r="AU716" s="217" t="s">
        <v>83</v>
      </c>
      <c r="AY716" s="19" t="s">
        <v>129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19" t="s">
        <v>81</v>
      </c>
      <c r="BK716" s="218">
        <f>ROUND(I716*H716,2)</f>
        <v>0</v>
      </c>
      <c r="BL716" s="19" t="s">
        <v>136</v>
      </c>
      <c r="BM716" s="217" t="s">
        <v>910</v>
      </c>
    </row>
    <row r="717" s="2" customFormat="1">
      <c r="A717" s="40"/>
      <c r="B717" s="41"/>
      <c r="C717" s="42"/>
      <c r="D717" s="219" t="s">
        <v>138</v>
      </c>
      <c r="E717" s="42"/>
      <c r="F717" s="220" t="s">
        <v>909</v>
      </c>
      <c r="G717" s="42"/>
      <c r="H717" s="42"/>
      <c r="I717" s="221"/>
      <c r="J717" s="42"/>
      <c r="K717" s="42"/>
      <c r="L717" s="46"/>
      <c r="M717" s="222"/>
      <c r="N717" s="223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138</v>
      </c>
      <c r="AU717" s="19" t="s">
        <v>83</v>
      </c>
    </row>
    <row r="718" s="2" customFormat="1">
      <c r="A718" s="40"/>
      <c r="B718" s="41"/>
      <c r="C718" s="42"/>
      <c r="D718" s="224" t="s">
        <v>139</v>
      </c>
      <c r="E718" s="42"/>
      <c r="F718" s="225" t="s">
        <v>911</v>
      </c>
      <c r="G718" s="42"/>
      <c r="H718" s="42"/>
      <c r="I718" s="221"/>
      <c r="J718" s="42"/>
      <c r="K718" s="42"/>
      <c r="L718" s="46"/>
      <c r="M718" s="222"/>
      <c r="N718" s="223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139</v>
      </c>
      <c r="AU718" s="19" t="s">
        <v>83</v>
      </c>
    </row>
    <row r="719" s="14" customFormat="1">
      <c r="A719" s="14"/>
      <c r="B719" s="236"/>
      <c r="C719" s="237"/>
      <c r="D719" s="219" t="s">
        <v>152</v>
      </c>
      <c r="E719" s="238" t="s">
        <v>19</v>
      </c>
      <c r="F719" s="239" t="s">
        <v>876</v>
      </c>
      <c r="G719" s="237"/>
      <c r="H719" s="240">
        <v>20.315999999999999</v>
      </c>
      <c r="I719" s="241"/>
      <c r="J719" s="237"/>
      <c r="K719" s="237"/>
      <c r="L719" s="242"/>
      <c r="M719" s="243"/>
      <c r="N719" s="244"/>
      <c r="O719" s="244"/>
      <c r="P719" s="244"/>
      <c r="Q719" s="244"/>
      <c r="R719" s="244"/>
      <c r="S719" s="244"/>
      <c r="T719" s="245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6" t="s">
        <v>152</v>
      </c>
      <c r="AU719" s="246" t="s">
        <v>83</v>
      </c>
      <c r="AV719" s="14" t="s">
        <v>83</v>
      </c>
      <c r="AW719" s="14" t="s">
        <v>35</v>
      </c>
      <c r="AX719" s="14" t="s">
        <v>73</v>
      </c>
      <c r="AY719" s="246" t="s">
        <v>129</v>
      </c>
    </row>
    <row r="720" s="14" customFormat="1">
      <c r="A720" s="14"/>
      <c r="B720" s="236"/>
      <c r="C720" s="237"/>
      <c r="D720" s="219" t="s">
        <v>152</v>
      </c>
      <c r="E720" s="238" t="s">
        <v>19</v>
      </c>
      <c r="F720" s="239" t="s">
        <v>877</v>
      </c>
      <c r="G720" s="237"/>
      <c r="H720" s="240">
        <v>35.93</v>
      </c>
      <c r="I720" s="241"/>
      <c r="J720" s="237"/>
      <c r="K720" s="237"/>
      <c r="L720" s="242"/>
      <c r="M720" s="243"/>
      <c r="N720" s="244"/>
      <c r="O720" s="244"/>
      <c r="P720" s="244"/>
      <c r="Q720" s="244"/>
      <c r="R720" s="244"/>
      <c r="S720" s="244"/>
      <c r="T720" s="245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6" t="s">
        <v>152</v>
      </c>
      <c r="AU720" s="246" t="s">
        <v>83</v>
      </c>
      <c r="AV720" s="14" t="s">
        <v>83</v>
      </c>
      <c r="AW720" s="14" t="s">
        <v>35</v>
      </c>
      <c r="AX720" s="14" t="s">
        <v>73</v>
      </c>
      <c r="AY720" s="246" t="s">
        <v>129</v>
      </c>
    </row>
    <row r="721" s="15" customFormat="1">
      <c r="A721" s="15"/>
      <c r="B721" s="247"/>
      <c r="C721" s="248"/>
      <c r="D721" s="219" t="s">
        <v>152</v>
      </c>
      <c r="E721" s="249" t="s">
        <v>19</v>
      </c>
      <c r="F721" s="250" t="s">
        <v>160</v>
      </c>
      <c r="G721" s="248"/>
      <c r="H721" s="251">
        <v>56.245999999999995</v>
      </c>
      <c r="I721" s="252"/>
      <c r="J721" s="248"/>
      <c r="K721" s="248"/>
      <c r="L721" s="253"/>
      <c r="M721" s="254"/>
      <c r="N721" s="255"/>
      <c r="O721" s="255"/>
      <c r="P721" s="255"/>
      <c r="Q721" s="255"/>
      <c r="R721" s="255"/>
      <c r="S721" s="255"/>
      <c r="T721" s="256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7" t="s">
        <v>152</v>
      </c>
      <c r="AU721" s="257" t="s">
        <v>83</v>
      </c>
      <c r="AV721" s="15" t="s">
        <v>136</v>
      </c>
      <c r="AW721" s="15" t="s">
        <v>35</v>
      </c>
      <c r="AX721" s="15" t="s">
        <v>81</v>
      </c>
      <c r="AY721" s="257" t="s">
        <v>129</v>
      </c>
    </row>
    <row r="722" s="2" customFormat="1" ht="24.15" customHeight="1">
      <c r="A722" s="40"/>
      <c r="B722" s="41"/>
      <c r="C722" s="206" t="s">
        <v>912</v>
      </c>
      <c r="D722" s="206" t="s">
        <v>131</v>
      </c>
      <c r="E722" s="207" t="s">
        <v>913</v>
      </c>
      <c r="F722" s="208" t="s">
        <v>397</v>
      </c>
      <c r="G722" s="209" t="s">
        <v>398</v>
      </c>
      <c r="H722" s="210">
        <v>183.27699999999999</v>
      </c>
      <c r="I722" s="211"/>
      <c r="J722" s="212">
        <f>ROUND(I722*H722,2)</f>
        <v>0</v>
      </c>
      <c r="K722" s="208" t="s">
        <v>135</v>
      </c>
      <c r="L722" s="46"/>
      <c r="M722" s="213" t="s">
        <v>19</v>
      </c>
      <c r="N722" s="214" t="s">
        <v>44</v>
      </c>
      <c r="O722" s="86"/>
      <c r="P722" s="215">
        <f>O722*H722</f>
        <v>0</v>
      </c>
      <c r="Q722" s="215">
        <v>0</v>
      </c>
      <c r="R722" s="215">
        <f>Q722*H722</f>
        <v>0</v>
      </c>
      <c r="S722" s="215">
        <v>0</v>
      </c>
      <c r="T722" s="216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17" t="s">
        <v>136</v>
      </c>
      <c r="AT722" s="217" t="s">
        <v>131</v>
      </c>
      <c r="AU722" s="217" t="s">
        <v>83</v>
      </c>
      <c r="AY722" s="19" t="s">
        <v>129</v>
      </c>
      <c r="BE722" s="218">
        <f>IF(N722="základní",J722,0)</f>
        <v>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9" t="s">
        <v>81</v>
      </c>
      <c r="BK722" s="218">
        <f>ROUND(I722*H722,2)</f>
        <v>0</v>
      </c>
      <c r="BL722" s="19" t="s">
        <v>136</v>
      </c>
      <c r="BM722" s="217" t="s">
        <v>914</v>
      </c>
    </row>
    <row r="723" s="2" customFormat="1">
      <c r="A723" s="40"/>
      <c r="B723" s="41"/>
      <c r="C723" s="42"/>
      <c r="D723" s="219" t="s">
        <v>138</v>
      </c>
      <c r="E723" s="42"/>
      <c r="F723" s="220" t="s">
        <v>397</v>
      </c>
      <c r="G723" s="42"/>
      <c r="H723" s="42"/>
      <c r="I723" s="221"/>
      <c r="J723" s="42"/>
      <c r="K723" s="42"/>
      <c r="L723" s="46"/>
      <c r="M723" s="222"/>
      <c r="N723" s="223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138</v>
      </c>
      <c r="AU723" s="19" t="s">
        <v>83</v>
      </c>
    </row>
    <row r="724" s="2" customFormat="1">
      <c r="A724" s="40"/>
      <c r="B724" s="41"/>
      <c r="C724" s="42"/>
      <c r="D724" s="224" t="s">
        <v>139</v>
      </c>
      <c r="E724" s="42"/>
      <c r="F724" s="225" t="s">
        <v>915</v>
      </c>
      <c r="G724" s="42"/>
      <c r="H724" s="42"/>
      <c r="I724" s="221"/>
      <c r="J724" s="42"/>
      <c r="K724" s="42"/>
      <c r="L724" s="46"/>
      <c r="M724" s="222"/>
      <c r="N724" s="223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139</v>
      </c>
      <c r="AU724" s="19" t="s">
        <v>83</v>
      </c>
    </row>
    <row r="725" s="14" customFormat="1">
      <c r="A725" s="14"/>
      <c r="B725" s="236"/>
      <c r="C725" s="237"/>
      <c r="D725" s="219" t="s">
        <v>152</v>
      </c>
      <c r="E725" s="238" t="s">
        <v>19</v>
      </c>
      <c r="F725" s="239" t="s">
        <v>867</v>
      </c>
      <c r="G725" s="237"/>
      <c r="H725" s="240">
        <v>22.510000000000002</v>
      </c>
      <c r="I725" s="241"/>
      <c r="J725" s="237"/>
      <c r="K725" s="237"/>
      <c r="L725" s="242"/>
      <c r="M725" s="243"/>
      <c r="N725" s="244"/>
      <c r="O725" s="244"/>
      <c r="P725" s="244"/>
      <c r="Q725" s="244"/>
      <c r="R725" s="244"/>
      <c r="S725" s="244"/>
      <c r="T725" s="24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6" t="s">
        <v>152</v>
      </c>
      <c r="AU725" s="246" t="s">
        <v>83</v>
      </c>
      <c r="AV725" s="14" t="s">
        <v>83</v>
      </c>
      <c r="AW725" s="14" t="s">
        <v>35</v>
      </c>
      <c r="AX725" s="14" t="s">
        <v>73</v>
      </c>
      <c r="AY725" s="246" t="s">
        <v>129</v>
      </c>
    </row>
    <row r="726" s="14" customFormat="1">
      <c r="A726" s="14"/>
      <c r="B726" s="236"/>
      <c r="C726" s="237"/>
      <c r="D726" s="219" t="s">
        <v>152</v>
      </c>
      <c r="E726" s="238" t="s">
        <v>19</v>
      </c>
      <c r="F726" s="239" t="s">
        <v>868</v>
      </c>
      <c r="G726" s="237"/>
      <c r="H726" s="240">
        <v>79.584999999999994</v>
      </c>
      <c r="I726" s="241"/>
      <c r="J726" s="237"/>
      <c r="K726" s="237"/>
      <c r="L726" s="242"/>
      <c r="M726" s="243"/>
      <c r="N726" s="244"/>
      <c r="O726" s="244"/>
      <c r="P726" s="244"/>
      <c r="Q726" s="244"/>
      <c r="R726" s="244"/>
      <c r="S726" s="244"/>
      <c r="T726" s="245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6" t="s">
        <v>152</v>
      </c>
      <c r="AU726" s="246" t="s">
        <v>83</v>
      </c>
      <c r="AV726" s="14" t="s">
        <v>83</v>
      </c>
      <c r="AW726" s="14" t="s">
        <v>35</v>
      </c>
      <c r="AX726" s="14" t="s">
        <v>73</v>
      </c>
      <c r="AY726" s="246" t="s">
        <v>129</v>
      </c>
    </row>
    <row r="727" s="14" customFormat="1">
      <c r="A727" s="14"/>
      <c r="B727" s="236"/>
      <c r="C727" s="237"/>
      <c r="D727" s="219" t="s">
        <v>152</v>
      </c>
      <c r="E727" s="238" t="s">
        <v>19</v>
      </c>
      <c r="F727" s="239" t="s">
        <v>870</v>
      </c>
      <c r="G727" s="237"/>
      <c r="H727" s="240">
        <v>8.9659999999999993</v>
      </c>
      <c r="I727" s="241"/>
      <c r="J727" s="237"/>
      <c r="K727" s="237"/>
      <c r="L727" s="242"/>
      <c r="M727" s="243"/>
      <c r="N727" s="244"/>
      <c r="O727" s="244"/>
      <c r="P727" s="244"/>
      <c r="Q727" s="244"/>
      <c r="R727" s="244"/>
      <c r="S727" s="244"/>
      <c r="T727" s="245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6" t="s">
        <v>152</v>
      </c>
      <c r="AU727" s="246" t="s">
        <v>83</v>
      </c>
      <c r="AV727" s="14" t="s">
        <v>83</v>
      </c>
      <c r="AW727" s="14" t="s">
        <v>35</v>
      </c>
      <c r="AX727" s="14" t="s">
        <v>73</v>
      </c>
      <c r="AY727" s="246" t="s">
        <v>129</v>
      </c>
    </row>
    <row r="728" s="14" customFormat="1">
      <c r="A728" s="14"/>
      <c r="B728" s="236"/>
      <c r="C728" s="237"/>
      <c r="D728" s="219" t="s">
        <v>152</v>
      </c>
      <c r="E728" s="238" t="s">
        <v>19</v>
      </c>
      <c r="F728" s="239" t="s">
        <v>871</v>
      </c>
      <c r="G728" s="237"/>
      <c r="H728" s="240">
        <v>72.215999999999994</v>
      </c>
      <c r="I728" s="241"/>
      <c r="J728" s="237"/>
      <c r="K728" s="237"/>
      <c r="L728" s="242"/>
      <c r="M728" s="243"/>
      <c r="N728" s="244"/>
      <c r="O728" s="244"/>
      <c r="P728" s="244"/>
      <c r="Q728" s="244"/>
      <c r="R728" s="244"/>
      <c r="S728" s="244"/>
      <c r="T728" s="24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6" t="s">
        <v>152</v>
      </c>
      <c r="AU728" s="246" t="s">
        <v>83</v>
      </c>
      <c r="AV728" s="14" t="s">
        <v>83</v>
      </c>
      <c r="AW728" s="14" t="s">
        <v>35</v>
      </c>
      <c r="AX728" s="14" t="s">
        <v>73</v>
      </c>
      <c r="AY728" s="246" t="s">
        <v>129</v>
      </c>
    </row>
    <row r="729" s="15" customFormat="1">
      <c r="A729" s="15"/>
      <c r="B729" s="247"/>
      <c r="C729" s="248"/>
      <c r="D729" s="219" t="s">
        <v>152</v>
      </c>
      <c r="E729" s="249" t="s">
        <v>19</v>
      </c>
      <c r="F729" s="250" t="s">
        <v>160</v>
      </c>
      <c r="G729" s="248"/>
      <c r="H729" s="251">
        <v>183.27699999999999</v>
      </c>
      <c r="I729" s="252"/>
      <c r="J729" s="248"/>
      <c r="K729" s="248"/>
      <c r="L729" s="253"/>
      <c r="M729" s="254"/>
      <c r="N729" s="255"/>
      <c r="O729" s="255"/>
      <c r="P729" s="255"/>
      <c r="Q729" s="255"/>
      <c r="R729" s="255"/>
      <c r="S729" s="255"/>
      <c r="T729" s="256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57" t="s">
        <v>152</v>
      </c>
      <c r="AU729" s="257" t="s">
        <v>83</v>
      </c>
      <c r="AV729" s="15" t="s">
        <v>136</v>
      </c>
      <c r="AW729" s="15" t="s">
        <v>35</v>
      </c>
      <c r="AX729" s="15" t="s">
        <v>81</v>
      </c>
      <c r="AY729" s="257" t="s">
        <v>129</v>
      </c>
    </row>
    <row r="730" s="2" customFormat="1" ht="24.15" customHeight="1">
      <c r="A730" s="40"/>
      <c r="B730" s="41"/>
      <c r="C730" s="206" t="s">
        <v>916</v>
      </c>
      <c r="D730" s="206" t="s">
        <v>131</v>
      </c>
      <c r="E730" s="207" t="s">
        <v>917</v>
      </c>
      <c r="F730" s="208" t="s">
        <v>918</v>
      </c>
      <c r="G730" s="209" t="s">
        <v>398</v>
      </c>
      <c r="H730" s="210">
        <v>859.38</v>
      </c>
      <c r="I730" s="211"/>
      <c r="J730" s="212">
        <f>ROUND(I730*H730,2)</f>
        <v>0</v>
      </c>
      <c r="K730" s="208" t="s">
        <v>135</v>
      </c>
      <c r="L730" s="46"/>
      <c r="M730" s="213" t="s">
        <v>19</v>
      </c>
      <c r="N730" s="214" t="s">
        <v>44</v>
      </c>
      <c r="O730" s="86"/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136</v>
      </c>
      <c r="AT730" s="217" t="s">
        <v>131</v>
      </c>
      <c r="AU730" s="217" t="s">
        <v>83</v>
      </c>
      <c r="AY730" s="19" t="s">
        <v>129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9" t="s">
        <v>81</v>
      </c>
      <c r="BK730" s="218">
        <f>ROUND(I730*H730,2)</f>
        <v>0</v>
      </c>
      <c r="BL730" s="19" t="s">
        <v>136</v>
      </c>
      <c r="BM730" s="217" t="s">
        <v>919</v>
      </c>
    </row>
    <row r="731" s="2" customFormat="1">
      <c r="A731" s="40"/>
      <c r="B731" s="41"/>
      <c r="C731" s="42"/>
      <c r="D731" s="219" t="s">
        <v>138</v>
      </c>
      <c r="E731" s="42"/>
      <c r="F731" s="220" t="s">
        <v>918</v>
      </c>
      <c r="G731" s="42"/>
      <c r="H731" s="42"/>
      <c r="I731" s="221"/>
      <c r="J731" s="42"/>
      <c r="K731" s="42"/>
      <c r="L731" s="46"/>
      <c r="M731" s="222"/>
      <c r="N731" s="223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138</v>
      </c>
      <c r="AU731" s="19" t="s">
        <v>83</v>
      </c>
    </row>
    <row r="732" s="2" customFormat="1">
      <c r="A732" s="40"/>
      <c r="B732" s="41"/>
      <c r="C732" s="42"/>
      <c r="D732" s="224" t="s">
        <v>139</v>
      </c>
      <c r="E732" s="42"/>
      <c r="F732" s="225" t="s">
        <v>920</v>
      </c>
      <c r="G732" s="42"/>
      <c r="H732" s="42"/>
      <c r="I732" s="221"/>
      <c r="J732" s="42"/>
      <c r="K732" s="42"/>
      <c r="L732" s="46"/>
      <c r="M732" s="222"/>
      <c r="N732" s="223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139</v>
      </c>
      <c r="AU732" s="19" t="s">
        <v>83</v>
      </c>
    </row>
    <row r="733" s="14" customFormat="1">
      <c r="A733" s="14"/>
      <c r="B733" s="236"/>
      <c r="C733" s="237"/>
      <c r="D733" s="219" t="s">
        <v>152</v>
      </c>
      <c r="E733" s="238" t="s">
        <v>19</v>
      </c>
      <c r="F733" s="239" t="s">
        <v>869</v>
      </c>
      <c r="G733" s="237"/>
      <c r="H733" s="240">
        <v>470.39400000000001</v>
      </c>
      <c r="I733" s="241"/>
      <c r="J733" s="237"/>
      <c r="K733" s="237"/>
      <c r="L733" s="242"/>
      <c r="M733" s="243"/>
      <c r="N733" s="244"/>
      <c r="O733" s="244"/>
      <c r="P733" s="244"/>
      <c r="Q733" s="244"/>
      <c r="R733" s="244"/>
      <c r="S733" s="244"/>
      <c r="T733" s="245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6" t="s">
        <v>152</v>
      </c>
      <c r="AU733" s="246" t="s">
        <v>83</v>
      </c>
      <c r="AV733" s="14" t="s">
        <v>83</v>
      </c>
      <c r="AW733" s="14" t="s">
        <v>35</v>
      </c>
      <c r="AX733" s="14" t="s">
        <v>73</v>
      </c>
      <c r="AY733" s="246" t="s">
        <v>129</v>
      </c>
    </row>
    <row r="734" s="14" customFormat="1">
      <c r="A734" s="14"/>
      <c r="B734" s="236"/>
      <c r="C734" s="237"/>
      <c r="D734" s="219" t="s">
        <v>152</v>
      </c>
      <c r="E734" s="238" t="s">
        <v>19</v>
      </c>
      <c r="F734" s="239" t="s">
        <v>872</v>
      </c>
      <c r="G734" s="237"/>
      <c r="H734" s="240">
        <v>350.06999999999999</v>
      </c>
      <c r="I734" s="241"/>
      <c r="J734" s="237"/>
      <c r="K734" s="237"/>
      <c r="L734" s="242"/>
      <c r="M734" s="243"/>
      <c r="N734" s="244"/>
      <c r="O734" s="244"/>
      <c r="P734" s="244"/>
      <c r="Q734" s="244"/>
      <c r="R734" s="244"/>
      <c r="S734" s="244"/>
      <c r="T734" s="245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6" t="s">
        <v>152</v>
      </c>
      <c r="AU734" s="246" t="s">
        <v>83</v>
      </c>
      <c r="AV734" s="14" t="s">
        <v>83</v>
      </c>
      <c r="AW734" s="14" t="s">
        <v>35</v>
      </c>
      <c r="AX734" s="14" t="s">
        <v>73</v>
      </c>
      <c r="AY734" s="246" t="s">
        <v>129</v>
      </c>
    </row>
    <row r="735" s="14" customFormat="1">
      <c r="A735" s="14"/>
      <c r="B735" s="236"/>
      <c r="C735" s="237"/>
      <c r="D735" s="219" t="s">
        <v>152</v>
      </c>
      <c r="E735" s="238" t="s">
        <v>19</v>
      </c>
      <c r="F735" s="239" t="s">
        <v>873</v>
      </c>
      <c r="G735" s="237"/>
      <c r="H735" s="240">
        <v>38.915999999999997</v>
      </c>
      <c r="I735" s="241"/>
      <c r="J735" s="237"/>
      <c r="K735" s="237"/>
      <c r="L735" s="242"/>
      <c r="M735" s="243"/>
      <c r="N735" s="244"/>
      <c r="O735" s="244"/>
      <c r="P735" s="244"/>
      <c r="Q735" s="244"/>
      <c r="R735" s="244"/>
      <c r="S735" s="244"/>
      <c r="T735" s="245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6" t="s">
        <v>152</v>
      </c>
      <c r="AU735" s="246" t="s">
        <v>83</v>
      </c>
      <c r="AV735" s="14" t="s">
        <v>83</v>
      </c>
      <c r="AW735" s="14" t="s">
        <v>35</v>
      </c>
      <c r="AX735" s="14" t="s">
        <v>73</v>
      </c>
      <c r="AY735" s="246" t="s">
        <v>129</v>
      </c>
    </row>
    <row r="736" s="13" customFormat="1">
      <c r="A736" s="13"/>
      <c r="B736" s="226"/>
      <c r="C736" s="227"/>
      <c r="D736" s="219" t="s">
        <v>152</v>
      </c>
      <c r="E736" s="228" t="s">
        <v>19</v>
      </c>
      <c r="F736" s="229" t="s">
        <v>921</v>
      </c>
      <c r="G736" s="227"/>
      <c r="H736" s="228" t="s">
        <v>19</v>
      </c>
      <c r="I736" s="230"/>
      <c r="J736" s="227"/>
      <c r="K736" s="227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152</v>
      </c>
      <c r="AU736" s="235" t="s">
        <v>83</v>
      </c>
      <c r="AV736" s="13" t="s">
        <v>81</v>
      </c>
      <c r="AW736" s="13" t="s">
        <v>35</v>
      </c>
      <c r="AX736" s="13" t="s">
        <v>73</v>
      </c>
      <c r="AY736" s="235" t="s">
        <v>129</v>
      </c>
    </row>
    <row r="737" s="15" customFormat="1">
      <c r="A737" s="15"/>
      <c r="B737" s="247"/>
      <c r="C737" s="248"/>
      <c r="D737" s="219" t="s">
        <v>152</v>
      </c>
      <c r="E737" s="249" t="s">
        <v>19</v>
      </c>
      <c r="F737" s="250" t="s">
        <v>160</v>
      </c>
      <c r="G737" s="248"/>
      <c r="H737" s="251">
        <v>859.37999999999988</v>
      </c>
      <c r="I737" s="252"/>
      <c r="J737" s="248"/>
      <c r="K737" s="248"/>
      <c r="L737" s="253"/>
      <c r="M737" s="254"/>
      <c r="N737" s="255"/>
      <c r="O737" s="255"/>
      <c r="P737" s="255"/>
      <c r="Q737" s="255"/>
      <c r="R737" s="255"/>
      <c r="S737" s="255"/>
      <c r="T737" s="256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7" t="s">
        <v>152</v>
      </c>
      <c r="AU737" s="257" t="s">
        <v>83</v>
      </c>
      <c r="AV737" s="15" t="s">
        <v>136</v>
      </c>
      <c r="AW737" s="15" t="s">
        <v>35</v>
      </c>
      <c r="AX737" s="15" t="s">
        <v>81</v>
      </c>
      <c r="AY737" s="257" t="s">
        <v>129</v>
      </c>
    </row>
    <row r="738" s="12" customFormat="1" ht="25.92" customHeight="1">
      <c r="A738" s="12"/>
      <c r="B738" s="190"/>
      <c r="C738" s="191"/>
      <c r="D738" s="192" t="s">
        <v>72</v>
      </c>
      <c r="E738" s="193" t="s">
        <v>417</v>
      </c>
      <c r="F738" s="193" t="s">
        <v>922</v>
      </c>
      <c r="G738" s="191"/>
      <c r="H738" s="191"/>
      <c r="I738" s="194"/>
      <c r="J738" s="195">
        <f>BK738</f>
        <v>0</v>
      </c>
      <c r="K738" s="191"/>
      <c r="L738" s="196"/>
      <c r="M738" s="197"/>
      <c r="N738" s="198"/>
      <c r="O738" s="198"/>
      <c r="P738" s="199">
        <f>P739+P763</f>
        <v>0</v>
      </c>
      <c r="Q738" s="198"/>
      <c r="R738" s="199">
        <f>R739+R763</f>
        <v>1.7749215</v>
      </c>
      <c r="S738" s="198"/>
      <c r="T738" s="200">
        <f>T739+T763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01" t="s">
        <v>146</v>
      </c>
      <c r="AT738" s="202" t="s">
        <v>72</v>
      </c>
      <c r="AU738" s="202" t="s">
        <v>73</v>
      </c>
      <c r="AY738" s="201" t="s">
        <v>129</v>
      </c>
      <c r="BK738" s="203">
        <f>BK739+BK763</f>
        <v>0</v>
      </c>
    </row>
    <row r="739" s="12" customFormat="1" ht="22.8" customHeight="1">
      <c r="A739" s="12"/>
      <c r="B739" s="190"/>
      <c r="C739" s="191"/>
      <c r="D739" s="192" t="s">
        <v>72</v>
      </c>
      <c r="E739" s="204" t="s">
        <v>923</v>
      </c>
      <c r="F739" s="204" t="s">
        <v>924</v>
      </c>
      <c r="G739" s="191"/>
      <c r="H739" s="191"/>
      <c r="I739" s="194"/>
      <c r="J739" s="205">
        <f>BK739</f>
        <v>0</v>
      </c>
      <c r="K739" s="191"/>
      <c r="L739" s="196"/>
      <c r="M739" s="197"/>
      <c r="N739" s="198"/>
      <c r="O739" s="198"/>
      <c r="P739" s="199">
        <f>SUM(P740:P762)</f>
        <v>0</v>
      </c>
      <c r="Q739" s="198"/>
      <c r="R739" s="199">
        <f>SUM(R740:R762)</f>
        <v>0.59916150000000001</v>
      </c>
      <c r="S739" s="198"/>
      <c r="T739" s="200">
        <f>SUM(T740:T762)</f>
        <v>0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01" t="s">
        <v>146</v>
      </c>
      <c r="AT739" s="202" t="s">
        <v>72</v>
      </c>
      <c r="AU739" s="202" t="s">
        <v>81</v>
      </c>
      <c r="AY739" s="201" t="s">
        <v>129</v>
      </c>
      <c r="BK739" s="203">
        <f>SUM(BK740:BK762)</f>
        <v>0</v>
      </c>
    </row>
    <row r="740" s="2" customFormat="1" ht="16.5" customHeight="1">
      <c r="A740" s="40"/>
      <c r="B740" s="41"/>
      <c r="C740" s="206" t="s">
        <v>925</v>
      </c>
      <c r="D740" s="206" t="s">
        <v>131</v>
      </c>
      <c r="E740" s="207" t="s">
        <v>926</v>
      </c>
      <c r="F740" s="208" t="s">
        <v>927</v>
      </c>
      <c r="G740" s="209" t="s">
        <v>278</v>
      </c>
      <c r="H740" s="210">
        <v>782</v>
      </c>
      <c r="I740" s="211"/>
      <c r="J740" s="212">
        <f>ROUND(I740*H740,2)</f>
        <v>0</v>
      </c>
      <c r="K740" s="208" t="s">
        <v>135</v>
      </c>
      <c r="L740" s="46"/>
      <c r="M740" s="213" t="s">
        <v>19</v>
      </c>
      <c r="N740" s="214" t="s">
        <v>44</v>
      </c>
      <c r="O740" s="86"/>
      <c r="P740" s="215">
        <f>O740*H740</f>
        <v>0</v>
      </c>
      <c r="Q740" s="215">
        <v>0</v>
      </c>
      <c r="R740" s="215">
        <f>Q740*H740</f>
        <v>0</v>
      </c>
      <c r="S740" s="215">
        <v>0</v>
      </c>
      <c r="T740" s="216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7" t="s">
        <v>622</v>
      </c>
      <c r="AT740" s="217" t="s">
        <v>131</v>
      </c>
      <c r="AU740" s="217" t="s">
        <v>83</v>
      </c>
      <c r="AY740" s="19" t="s">
        <v>129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19" t="s">
        <v>81</v>
      </c>
      <c r="BK740" s="218">
        <f>ROUND(I740*H740,2)</f>
        <v>0</v>
      </c>
      <c r="BL740" s="19" t="s">
        <v>622</v>
      </c>
      <c r="BM740" s="217" t="s">
        <v>928</v>
      </c>
    </row>
    <row r="741" s="2" customFormat="1">
      <c r="A741" s="40"/>
      <c r="B741" s="41"/>
      <c r="C741" s="42"/>
      <c r="D741" s="219" t="s">
        <v>138</v>
      </c>
      <c r="E741" s="42"/>
      <c r="F741" s="220" t="s">
        <v>927</v>
      </c>
      <c r="G741" s="42"/>
      <c r="H741" s="42"/>
      <c r="I741" s="221"/>
      <c r="J741" s="42"/>
      <c r="K741" s="42"/>
      <c r="L741" s="46"/>
      <c r="M741" s="222"/>
      <c r="N741" s="223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138</v>
      </c>
      <c r="AU741" s="19" t="s">
        <v>83</v>
      </c>
    </row>
    <row r="742" s="2" customFormat="1">
      <c r="A742" s="40"/>
      <c r="B742" s="41"/>
      <c r="C742" s="42"/>
      <c r="D742" s="224" t="s">
        <v>139</v>
      </c>
      <c r="E742" s="42"/>
      <c r="F742" s="225" t="s">
        <v>929</v>
      </c>
      <c r="G742" s="42"/>
      <c r="H742" s="42"/>
      <c r="I742" s="221"/>
      <c r="J742" s="42"/>
      <c r="K742" s="42"/>
      <c r="L742" s="46"/>
      <c r="M742" s="222"/>
      <c r="N742" s="223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139</v>
      </c>
      <c r="AU742" s="19" t="s">
        <v>83</v>
      </c>
    </row>
    <row r="743" s="14" customFormat="1">
      <c r="A743" s="14"/>
      <c r="B743" s="236"/>
      <c r="C743" s="237"/>
      <c r="D743" s="219" t="s">
        <v>152</v>
      </c>
      <c r="E743" s="238" t="s">
        <v>19</v>
      </c>
      <c r="F743" s="239" t="s">
        <v>930</v>
      </c>
      <c r="G743" s="237"/>
      <c r="H743" s="240">
        <v>75</v>
      </c>
      <c r="I743" s="241"/>
      <c r="J743" s="237"/>
      <c r="K743" s="237"/>
      <c r="L743" s="242"/>
      <c r="M743" s="243"/>
      <c r="N743" s="244"/>
      <c r="O743" s="244"/>
      <c r="P743" s="244"/>
      <c r="Q743" s="244"/>
      <c r="R743" s="244"/>
      <c r="S743" s="244"/>
      <c r="T743" s="24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6" t="s">
        <v>152</v>
      </c>
      <c r="AU743" s="246" t="s">
        <v>83</v>
      </c>
      <c r="AV743" s="14" t="s">
        <v>83</v>
      </c>
      <c r="AW743" s="14" t="s">
        <v>35</v>
      </c>
      <c r="AX743" s="14" t="s">
        <v>73</v>
      </c>
      <c r="AY743" s="246" t="s">
        <v>129</v>
      </c>
    </row>
    <row r="744" s="14" customFormat="1">
      <c r="A744" s="14"/>
      <c r="B744" s="236"/>
      <c r="C744" s="237"/>
      <c r="D744" s="219" t="s">
        <v>152</v>
      </c>
      <c r="E744" s="238" t="s">
        <v>19</v>
      </c>
      <c r="F744" s="239" t="s">
        <v>931</v>
      </c>
      <c r="G744" s="237"/>
      <c r="H744" s="240">
        <v>492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6" t="s">
        <v>152</v>
      </c>
      <c r="AU744" s="246" t="s">
        <v>83</v>
      </c>
      <c r="AV744" s="14" t="s">
        <v>83</v>
      </c>
      <c r="AW744" s="14" t="s">
        <v>35</v>
      </c>
      <c r="AX744" s="14" t="s">
        <v>73</v>
      </c>
      <c r="AY744" s="246" t="s">
        <v>129</v>
      </c>
    </row>
    <row r="745" s="14" customFormat="1">
      <c r="A745" s="14"/>
      <c r="B745" s="236"/>
      <c r="C745" s="237"/>
      <c r="D745" s="219" t="s">
        <v>152</v>
      </c>
      <c r="E745" s="238" t="s">
        <v>19</v>
      </c>
      <c r="F745" s="239" t="s">
        <v>932</v>
      </c>
      <c r="G745" s="237"/>
      <c r="H745" s="240">
        <v>215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6" t="s">
        <v>152</v>
      </c>
      <c r="AU745" s="246" t="s">
        <v>83</v>
      </c>
      <c r="AV745" s="14" t="s">
        <v>83</v>
      </c>
      <c r="AW745" s="14" t="s">
        <v>35</v>
      </c>
      <c r="AX745" s="14" t="s">
        <v>73</v>
      </c>
      <c r="AY745" s="246" t="s">
        <v>129</v>
      </c>
    </row>
    <row r="746" s="15" customFormat="1">
      <c r="A746" s="15"/>
      <c r="B746" s="247"/>
      <c r="C746" s="248"/>
      <c r="D746" s="219" t="s">
        <v>152</v>
      </c>
      <c r="E746" s="249" t="s">
        <v>19</v>
      </c>
      <c r="F746" s="250" t="s">
        <v>160</v>
      </c>
      <c r="G746" s="248"/>
      <c r="H746" s="251">
        <v>782</v>
      </c>
      <c r="I746" s="252"/>
      <c r="J746" s="248"/>
      <c r="K746" s="248"/>
      <c r="L746" s="253"/>
      <c r="M746" s="254"/>
      <c r="N746" s="255"/>
      <c r="O746" s="255"/>
      <c r="P746" s="255"/>
      <c r="Q746" s="255"/>
      <c r="R746" s="255"/>
      <c r="S746" s="255"/>
      <c r="T746" s="256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57" t="s">
        <v>152</v>
      </c>
      <c r="AU746" s="257" t="s">
        <v>83</v>
      </c>
      <c r="AV746" s="15" t="s">
        <v>136</v>
      </c>
      <c r="AW746" s="15" t="s">
        <v>35</v>
      </c>
      <c r="AX746" s="15" t="s">
        <v>81</v>
      </c>
      <c r="AY746" s="257" t="s">
        <v>129</v>
      </c>
    </row>
    <row r="747" s="2" customFormat="1" ht="16.5" customHeight="1">
      <c r="A747" s="40"/>
      <c r="B747" s="41"/>
      <c r="C747" s="258" t="s">
        <v>933</v>
      </c>
      <c r="D747" s="258" t="s">
        <v>417</v>
      </c>
      <c r="E747" s="259" t="s">
        <v>934</v>
      </c>
      <c r="F747" s="260" t="s">
        <v>935</v>
      </c>
      <c r="G747" s="261" t="s">
        <v>278</v>
      </c>
      <c r="H747" s="262">
        <v>868.35000000000002</v>
      </c>
      <c r="I747" s="263"/>
      <c r="J747" s="264">
        <f>ROUND(I747*H747,2)</f>
        <v>0</v>
      </c>
      <c r="K747" s="260" t="s">
        <v>135</v>
      </c>
      <c r="L747" s="265"/>
      <c r="M747" s="266" t="s">
        <v>19</v>
      </c>
      <c r="N747" s="267" t="s">
        <v>44</v>
      </c>
      <c r="O747" s="86"/>
      <c r="P747" s="215">
        <f>O747*H747</f>
        <v>0</v>
      </c>
      <c r="Q747" s="215">
        <v>0.00068999999999999997</v>
      </c>
      <c r="R747" s="215">
        <f>Q747*H747</f>
        <v>0.59916150000000001</v>
      </c>
      <c r="S747" s="215">
        <v>0</v>
      </c>
      <c r="T747" s="216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7" t="s">
        <v>936</v>
      </c>
      <c r="AT747" s="217" t="s">
        <v>417</v>
      </c>
      <c r="AU747" s="217" t="s">
        <v>83</v>
      </c>
      <c r="AY747" s="19" t="s">
        <v>129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9" t="s">
        <v>81</v>
      </c>
      <c r="BK747" s="218">
        <f>ROUND(I747*H747,2)</f>
        <v>0</v>
      </c>
      <c r="BL747" s="19" t="s">
        <v>936</v>
      </c>
      <c r="BM747" s="217" t="s">
        <v>937</v>
      </c>
    </row>
    <row r="748" s="2" customFormat="1">
      <c r="A748" s="40"/>
      <c r="B748" s="41"/>
      <c r="C748" s="42"/>
      <c r="D748" s="219" t="s">
        <v>138</v>
      </c>
      <c r="E748" s="42"/>
      <c r="F748" s="220" t="s">
        <v>935</v>
      </c>
      <c r="G748" s="42"/>
      <c r="H748" s="42"/>
      <c r="I748" s="221"/>
      <c r="J748" s="42"/>
      <c r="K748" s="42"/>
      <c r="L748" s="46"/>
      <c r="M748" s="222"/>
      <c r="N748" s="223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138</v>
      </c>
      <c r="AU748" s="19" t="s">
        <v>83</v>
      </c>
    </row>
    <row r="749" s="14" customFormat="1">
      <c r="A749" s="14"/>
      <c r="B749" s="236"/>
      <c r="C749" s="237"/>
      <c r="D749" s="219" t="s">
        <v>152</v>
      </c>
      <c r="E749" s="238" t="s">
        <v>19</v>
      </c>
      <c r="F749" s="239" t="s">
        <v>938</v>
      </c>
      <c r="G749" s="237"/>
      <c r="H749" s="240">
        <v>75</v>
      </c>
      <c r="I749" s="241"/>
      <c r="J749" s="237"/>
      <c r="K749" s="237"/>
      <c r="L749" s="242"/>
      <c r="M749" s="243"/>
      <c r="N749" s="244"/>
      <c r="O749" s="244"/>
      <c r="P749" s="244"/>
      <c r="Q749" s="244"/>
      <c r="R749" s="244"/>
      <c r="S749" s="244"/>
      <c r="T749" s="245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6" t="s">
        <v>152</v>
      </c>
      <c r="AU749" s="246" t="s">
        <v>83</v>
      </c>
      <c r="AV749" s="14" t="s">
        <v>83</v>
      </c>
      <c r="AW749" s="14" t="s">
        <v>35</v>
      </c>
      <c r="AX749" s="14" t="s">
        <v>73</v>
      </c>
      <c r="AY749" s="246" t="s">
        <v>129</v>
      </c>
    </row>
    <row r="750" s="14" customFormat="1">
      <c r="A750" s="14"/>
      <c r="B750" s="236"/>
      <c r="C750" s="237"/>
      <c r="D750" s="219" t="s">
        <v>152</v>
      </c>
      <c r="E750" s="238" t="s">
        <v>19</v>
      </c>
      <c r="F750" s="239" t="s">
        <v>939</v>
      </c>
      <c r="G750" s="237"/>
      <c r="H750" s="240">
        <v>75</v>
      </c>
      <c r="I750" s="241"/>
      <c r="J750" s="237"/>
      <c r="K750" s="237"/>
      <c r="L750" s="242"/>
      <c r="M750" s="243"/>
      <c r="N750" s="244"/>
      <c r="O750" s="244"/>
      <c r="P750" s="244"/>
      <c r="Q750" s="244"/>
      <c r="R750" s="244"/>
      <c r="S750" s="244"/>
      <c r="T750" s="24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6" t="s">
        <v>152</v>
      </c>
      <c r="AU750" s="246" t="s">
        <v>83</v>
      </c>
      <c r="AV750" s="14" t="s">
        <v>83</v>
      </c>
      <c r="AW750" s="14" t="s">
        <v>35</v>
      </c>
      <c r="AX750" s="14" t="s">
        <v>73</v>
      </c>
      <c r="AY750" s="246" t="s">
        <v>129</v>
      </c>
    </row>
    <row r="751" s="14" customFormat="1">
      <c r="A751" s="14"/>
      <c r="B751" s="236"/>
      <c r="C751" s="237"/>
      <c r="D751" s="219" t="s">
        <v>152</v>
      </c>
      <c r="E751" s="238" t="s">
        <v>19</v>
      </c>
      <c r="F751" s="239" t="s">
        <v>940</v>
      </c>
      <c r="G751" s="237"/>
      <c r="H751" s="240">
        <v>462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6" t="s">
        <v>152</v>
      </c>
      <c r="AU751" s="246" t="s">
        <v>83</v>
      </c>
      <c r="AV751" s="14" t="s">
        <v>83</v>
      </c>
      <c r="AW751" s="14" t="s">
        <v>35</v>
      </c>
      <c r="AX751" s="14" t="s">
        <v>73</v>
      </c>
      <c r="AY751" s="246" t="s">
        <v>129</v>
      </c>
    </row>
    <row r="752" s="14" customFormat="1">
      <c r="A752" s="14"/>
      <c r="B752" s="236"/>
      <c r="C752" s="237"/>
      <c r="D752" s="219" t="s">
        <v>152</v>
      </c>
      <c r="E752" s="238" t="s">
        <v>19</v>
      </c>
      <c r="F752" s="239" t="s">
        <v>941</v>
      </c>
      <c r="G752" s="237"/>
      <c r="H752" s="240">
        <v>215</v>
      </c>
      <c r="I752" s="241"/>
      <c r="J752" s="237"/>
      <c r="K752" s="237"/>
      <c r="L752" s="242"/>
      <c r="M752" s="243"/>
      <c r="N752" s="244"/>
      <c r="O752" s="244"/>
      <c r="P752" s="244"/>
      <c r="Q752" s="244"/>
      <c r="R752" s="244"/>
      <c r="S752" s="244"/>
      <c r="T752" s="245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6" t="s">
        <v>152</v>
      </c>
      <c r="AU752" s="246" t="s">
        <v>83</v>
      </c>
      <c r="AV752" s="14" t="s">
        <v>83</v>
      </c>
      <c r="AW752" s="14" t="s">
        <v>35</v>
      </c>
      <c r="AX752" s="14" t="s">
        <v>73</v>
      </c>
      <c r="AY752" s="246" t="s">
        <v>129</v>
      </c>
    </row>
    <row r="753" s="15" customFormat="1">
      <c r="A753" s="15"/>
      <c r="B753" s="247"/>
      <c r="C753" s="248"/>
      <c r="D753" s="219" t="s">
        <v>152</v>
      </c>
      <c r="E753" s="249" t="s">
        <v>19</v>
      </c>
      <c r="F753" s="250" t="s">
        <v>160</v>
      </c>
      <c r="G753" s="248"/>
      <c r="H753" s="251">
        <v>827</v>
      </c>
      <c r="I753" s="252"/>
      <c r="J753" s="248"/>
      <c r="K753" s="248"/>
      <c r="L753" s="253"/>
      <c r="M753" s="254"/>
      <c r="N753" s="255"/>
      <c r="O753" s="255"/>
      <c r="P753" s="255"/>
      <c r="Q753" s="255"/>
      <c r="R753" s="255"/>
      <c r="S753" s="255"/>
      <c r="T753" s="256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57" t="s">
        <v>152</v>
      </c>
      <c r="AU753" s="257" t="s">
        <v>83</v>
      </c>
      <c r="AV753" s="15" t="s">
        <v>136</v>
      </c>
      <c r="AW753" s="15" t="s">
        <v>35</v>
      </c>
      <c r="AX753" s="15" t="s">
        <v>73</v>
      </c>
      <c r="AY753" s="257" t="s">
        <v>129</v>
      </c>
    </row>
    <row r="754" s="14" customFormat="1">
      <c r="A754" s="14"/>
      <c r="B754" s="236"/>
      <c r="C754" s="237"/>
      <c r="D754" s="219" t="s">
        <v>152</v>
      </c>
      <c r="E754" s="238" t="s">
        <v>19</v>
      </c>
      <c r="F754" s="239" t="s">
        <v>942</v>
      </c>
      <c r="G754" s="237"/>
      <c r="H754" s="240">
        <v>868.35000000000002</v>
      </c>
      <c r="I754" s="241"/>
      <c r="J754" s="237"/>
      <c r="K754" s="237"/>
      <c r="L754" s="242"/>
      <c r="M754" s="243"/>
      <c r="N754" s="244"/>
      <c r="O754" s="244"/>
      <c r="P754" s="244"/>
      <c r="Q754" s="244"/>
      <c r="R754" s="244"/>
      <c r="S754" s="244"/>
      <c r="T754" s="245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6" t="s">
        <v>152</v>
      </c>
      <c r="AU754" s="246" t="s">
        <v>83</v>
      </c>
      <c r="AV754" s="14" t="s">
        <v>83</v>
      </c>
      <c r="AW754" s="14" t="s">
        <v>35</v>
      </c>
      <c r="AX754" s="14" t="s">
        <v>81</v>
      </c>
      <c r="AY754" s="246" t="s">
        <v>129</v>
      </c>
    </row>
    <row r="755" s="2" customFormat="1" ht="24.15" customHeight="1">
      <c r="A755" s="40"/>
      <c r="B755" s="41"/>
      <c r="C755" s="206" t="s">
        <v>943</v>
      </c>
      <c r="D755" s="206" t="s">
        <v>131</v>
      </c>
      <c r="E755" s="207" t="s">
        <v>944</v>
      </c>
      <c r="F755" s="208" t="s">
        <v>945</v>
      </c>
      <c r="G755" s="209" t="s">
        <v>946</v>
      </c>
      <c r="H755" s="210">
        <v>1</v>
      </c>
      <c r="I755" s="211"/>
      <c r="J755" s="212">
        <f>ROUND(I755*H755,2)</f>
        <v>0</v>
      </c>
      <c r="K755" s="208" t="s">
        <v>19</v>
      </c>
      <c r="L755" s="46"/>
      <c r="M755" s="213" t="s">
        <v>19</v>
      </c>
      <c r="N755" s="214" t="s">
        <v>44</v>
      </c>
      <c r="O755" s="86"/>
      <c r="P755" s="215">
        <f>O755*H755</f>
        <v>0</v>
      </c>
      <c r="Q755" s="215">
        <v>0</v>
      </c>
      <c r="R755" s="215">
        <f>Q755*H755</f>
        <v>0</v>
      </c>
      <c r="S755" s="215">
        <v>0</v>
      </c>
      <c r="T755" s="216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7" t="s">
        <v>622</v>
      </c>
      <c r="AT755" s="217" t="s">
        <v>131</v>
      </c>
      <c r="AU755" s="217" t="s">
        <v>83</v>
      </c>
      <c r="AY755" s="19" t="s">
        <v>129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19" t="s">
        <v>81</v>
      </c>
      <c r="BK755" s="218">
        <f>ROUND(I755*H755,2)</f>
        <v>0</v>
      </c>
      <c r="BL755" s="19" t="s">
        <v>622</v>
      </c>
      <c r="BM755" s="217" t="s">
        <v>947</v>
      </c>
    </row>
    <row r="756" s="2" customFormat="1">
      <c r="A756" s="40"/>
      <c r="B756" s="41"/>
      <c r="C756" s="42"/>
      <c r="D756" s="219" t="s">
        <v>138</v>
      </c>
      <c r="E756" s="42"/>
      <c r="F756" s="220" t="s">
        <v>945</v>
      </c>
      <c r="G756" s="42"/>
      <c r="H756" s="42"/>
      <c r="I756" s="221"/>
      <c r="J756" s="42"/>
      <c r="K756" s="42"/>
      <c r="L756" s="46"/>
      <c r="M756" s="222"/>
      <c r="N756" s="223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138</v>
      </c>
      <c r="AU756" s="19" t="s">
        <v>83</v>
      </c>
    </row>
    <row r="757" s="14" customFormat="1">
      <c r="A757" s="14"/>
      <c r="B757" s="236"/>
      <c r="C757" s="237"/>
      <c r="D757" s="219" t="s">
        <v>152</v>
      </c>
      <c r="E757" s="238" t="s">
        <v>19</v>
      </c>
      <c r="F757" s="239" t="s">
        <v>81</v>
      </c>
      <c r="G757" s="237"/>
      <c r="H757" s="240">
        <v>1</v>
      </c>
      <c r="I757" s="241"/>
      <c r="J757" s="237"/>
      <c r="K757" s="237"/>
      <c r="L757" s="242"/>
      <c r="M757" s="243"/>
      <c r="N757" s="244"/>
      <c r="O757" s="244"/>
      <c r="P757" s="244"/>
      <c r="Q757" s="244"/>
      <c r="R757" s="244"/>
      <c r="S757" s="244"/>
      <c r="T757" s="245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6" t="s">
        <v>152</v>
      </c>
      <c r="AU757" s="246" t="s">
        <v>83</v>
      </c>
      <c r="AV757" s="14" t="s">
        <v>83</v>
      </c>
      <c r="AW757" s="14" t="s">
        <v>35</v>
      </c>
      <c r="AX757" s="14" t="s">
        <v>81</v>
      </c>
      <c r="AY757" s="246" t="s">
        <v>129</v>
      </c>
    </row>
    <row r="758" s="2" customFormat="1" ht="24.15" customHeight="1">
      <c r="A758" s="40"/>
      <c r="B758" s="41"/>
      <c r="C758" s="206" t="s">
        <v>948</v>
      </c>
      <c r="D758" s="206" t="s">
        <v>131</v>
      </c>
      <c r="E758" s="207" t="s">
        <v>949</v>
      </c>
      <c r="F758" s="208" t="s">
        <v>950</v>
      </c>
      <c r="G758" s="209" t="s">
        <v>946</v>
      </c>
      <c r="H758" s="210">
        <v>1</v>
      </c>
      <c r="I758" s="211"/>
      <c r="J758" s="212">
        <f>ROUND(I758*H758,2)</f>
        <v>0</v>
      </c>
      <c r="K758" s="208" t="s">
        <v>19</v>
      </c>
      <c r="L758" s="46"/>
      <c r="M758" s="213" t="s">
        <v>19</v>
      </c>
      <c r="N758" s="214" t="s">
        <v>44</v>
      </c>
      <c r="O758" s="86"/>
      <c r="P758" s="215">
        <f>O758*H758</f>
        <v>0</v>
      </c>
      <c r="Q758" s="215">
        <v>0</v>
      </c>
      <c r="R758" s="215">
        <f>Q758*H758</f>
        <v>0</v>
      </c>
      <c r="S758" s="215">
        <v>0</v>
      </c>
      <c r="T758" s="216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17" t="s">
        <v>622</v>
      </c>
      <c r="AT758" s="217" t="s">
        <v>131</v>
      </c>
      <c r="AU758" s="217" t="s">
        <v>83</v>
      </c>
      <c r="AY758" s="19" t="s">
        <v>129</v>
      </c>
      <c r="BE758" s="218">
        <f>IF(N758="základní",J758,0)</f>
        <v>0</v>
      </c>
      <c r="BF758" s="218">
        <f>IF(N758="snížená",J758,0)</f>
        <v>0</v>
      </c>
      <c r="BG758" s="218">
        <f>IF(N758="zákl. přenesená",J758,0)</f>
        <v>0</v>
      </c>
      <c r="BH758" s="218">
        <f>IF(N758="sníž. přenesená",J758,0)</f>
        <v>0</v>
      </c>
      <c r="BI758" s="218">
        <f>IF(N758="nulová",J758,0)</f>
        <v>0</v>
      </c>
      <c r="BJ758" s="19" t="s">
        <v>81</v>
      </c>
      <c r="BK758" s="218">
        <f>ROUND(I758*H758,2)</f>
        <v>0</v>
      </c>
      <c r="BL758" s="19" t="s">
        <v>622</v>
      </c>
      <c r="BM758" s="217" t="s">
        <v>951</v>
      </c>
    </row>
    <row r="759" s="2" customFormat="1">
      <c r="A759" s="40"/>
      <c r="B759" s="41"/>
      <c r="C759" s="42"/>
      <c r="D759" s="219" t="s">
        <v>138</v>
      </c>
      <c r="E759" s="42"/>
      <c r="F759" s="220" t="s">
        <v>950</v>
      </c>
      <c r="G759" s="42"/>
      <c r="H759" s="42"/>
      <c r="I759" s="221"/>
      <c r="J759" s="42"/>
      <c r="K759" s="42"/>
      <c r="L759" s="46"/>
      <c r="M759" s="222"/>
      <c r="N759" s="223"/>
      <c r="O759" s="86"/>
      <c r="P759" s="86"/>
      <c r="Q759" s="86"/>
      <c r="R759" s="86"/>
      <c r="S759" s="86"/>
      <c r="T759" s="87"/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T759" s="19" t="s">
        <v>138</v>
      </c>
      <c r="AU759" s="19" t="s">
        <v>83</v>
      </c>
    </row>
    <row r="760" s="14" customFormat="1">
      <c r="A760" s="14"/>
      <c r="B760" s="236"/>
      <c r="C760" s="237"/>
      <c r="D760" s="219" t="s">
        <v>152</v>
      </c>
      <c r="E760" s="238" t="s">
        <v>19</v>
      </c>
      <c r="F760" s="239" t="s">
        <v>81</v>
      </c>
      <c r="G760" s="237"/>
      <c r="H760" s="240">
        <v>1</v>
      </c>
      <c r="I760" s="241"/>
      <c r="J760" s="237"/>
      <c r="K760" s="237"/>
      <c r="L760" s="242"/>
      <c r="M760" s="243"/>
      <c r="N760" s="244"/>
      <c r="O760" s="244"/>
      <c r="P760" s="244"/>
      <c r="Q760" s="244"/>
      <c r="R760" s="244"/>
      <c r="S760" s="244"/>
      <c r="T760" s="245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6" t="s">
        <v>152</v>
      </c>
      <c r="AU760" s="246" t="s">
        <v>83</v>
      </c>
      <c r="AV760" s="14" t="s">
        <v>83</v>
      </c>
      <c r="AW760" s="14" t="s">
        <v>35</v>
      </c>
      <c r="AX760" s="14" t="s">
        <v>81</v>
      </c>
      <c r="AY760" s="246" t="s">
        <v>129</v>
      </c>
    </row>
    <row r="761" s="2" customFormat="1" ht="24.15" customHeight="1">
      <c r="A761" s="40"/>
      <c r="B761" s="41"/>
      <c r="C761" s="206" t="s">
        <v>952</v>
      </c>
      <c r="D761" s="206" t="s">
        <v>131</v>
      </c>
      <c r="E761" s="207" t="s">
        <v>953</v>
      </c>
      <c r="F761" s="208" t="s">
        <v>954</v>
      </c>
      <c r="G761" s="209" t="s">
        <v>946</v>
      </c>
      <c r="H761" s="210">
        <v>1</v>
      </c>
      <c r="I761" s="211"/>
      <c r="J761" s="212">
        <f>ROUND(I761*H761,2)</f>
        <v>0</v>
      </c>
      <c r="K761" s="208" t="s">
        <v>19</v>
      </c>
      <c r="L761" s="46"/>
      <c r="M761" s="213" t="s">
        <v>19</v>
      </c>
      <c r="N761" s="214" t="s">
        <v>44</v>
      </c>
      <c r="O761" s="86"/>
      <c r="P761" s="215">
        <f>O761*H761</f>
        <v>0</v>
      </c>
      <c r="Q761" s="215">
        <v>0</v>
      </c>
      <c r="R761" s="215">
        <f>Q761*H761</f>
        <v>0</v>
      </c>
      <c r="S761" s="215">
        <v>0</v>
      </c>
      <c r="T761" s="216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17" t="s">
        <v>622</v>
      </c>
      <c r="AT761" s="217" t="s">
        <v>131</v>
      </c>
      <c r="AU761" s="217" t="s">
        <v>83</v>
      </c>
      <c r="AY761" s="19" t="s">
        <v>129</v>
      </c>
      <c r="BE761" s="218">
        <f>IF(N761="základní",J761,0)</f>
        <v>0</v>
      </c>
      <c r="BF761" s="218">
        <f>IF(N761="snížená",J761,0)</f>
        <v>0</v>
      </c>
      <c r="BG761" s="218">
        <f>IF(N761="zákl. přenesená",J761,0)</f>
        <v>0</v>
      </c>
      <c r="BH761" s="218">
        <f>IF(N761="sníž. přenesená",J761,0)</f>
        <v>0</v>
      </c>
      <c r="BI761" s="218">
        <f>IF(N761="nulová",J761,0)</f>
        <v>0</v>
      </c>
      <c r="BJ761" s="19" t="s">
        <v>81</v>
      </c>
      <c r="BK761" s="218">
        <f>ROUND(I761*H761,2)</f>
        <v>0</v>
      </c>
      <c r="BL761" s="19" t="s">
        <v>622</v>
      </c>
      <c r="BM761" s="217" t="s">
        <v>955</v>
      </c>
    </row>
    <row r="762" s="2" customFormat="1">
      <c r="A762" s="40"/>
      <c r="B762" s="41"/>
      <c r="C762" s="42"/>
      <c r="D762" s="219" t="s">
        <v>138</v>
      </c>
      <c r="E762" s="42"/>
      <c r="F762" s="220" t="s">
        <v>954</v>
      </c>
      <c r="G762" s="42"/>
      <c r="H762" s="42"/>
      <c r="I762" s="221"/>
      <c r="J762" s="42"/>
      <c r="K762" s="42"/>
      <c r="L762" s="46"/>
      <c r="M762" s="222"/>
      <c r="N762" s="223"/>
      <c r="O762" s="86"/>
      <c r="P762" s="86"/>
      <c r="Q762" s="86"/>
      <c r="R762" s="86"/>
      <c r="S762" s="86"/>
      <c r="T762" s="87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T762" s="19" t="s">
        <v>138</v>
      </c>
      <c r="AU762" s="19" t="s">
        <v>83</v>
      </c>
    </row>
    <row r="763" s="12" customFormat="1" ht="22.8" customHeight="1">
      <c r="A763" s="12"/>
      <c r="B763" s="190"/>
      <c r="C763" s="191"/>
      <c r="D763" s="192" t="s">
        <v>72</v>
      </c>
      <c r="E763" s="204" t="s">
        <v>956</v>
      </c>
      <c r="F763" s="204" t="s">
        <v>957</v>
      </c>
      <c r="G763" s="191"/>
      <c r="H763" s="191"/>
      <c r="I763" s="194"/>
      <c r="J763" s="205">
        <f>BK763</f>
        <v>0</v>
      </c>
      <c r="K763" s="191"/>
      <c r="L763" s="196"/>
      <c r="M763" s="197"/>
      <c r="N763" s="198"/>
      <c r="O763" s="198"/>
      <c r="P763" s="199">
        <f>SUM(P764:P769)</f>
        <v>0</v>
      </c>
      <c r="Q763" s="198"/>
      <c r="R763" s="199">
        <f>SUM(R764:R769)</f>
        <v>1.1757600000000001</v>
      </c>
      <c r="S763" s="198"/>
      <c r="T763" s="200">
        <f>SUM(T764:T769)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01" t="s">
        <v>146</v>
      </c>
      <c r="AT763" s="202" t="s">
        <v>72</v>
      </c>
      <c r="AU763" s="202" t="s">
        <v>81</v>
      </c>
      <c r="AY763" s="201" t="s">
        <v>129</v>
      </c>
      <c r="BK763" s="203">
        <f>SUM(BK764:BK769)</f>
        <v>0</v>
      </c>
    </row>
    <row r="764" s="2" customFormat="1" ht="16.5" customHeight="1">
      <c r="A764" s="40"/>
      <c r="B764" s="41"/>
      <c r="C764" s="206" t="s">
        <v>958</v>
      </c>
      <c r="D764" s="206" t="s">
        <v>131</v>
      </c>
      <c r="E764" s="207" t="s">
        <v>959</v>
      </c>
      <c r="F764" s="208" t="s">
        <v>960</v>
      </c>
      <c r="G764" s="209" t="s">
        <v>278</v>
      </c>
      <c r="H764" s="210">
        <v>72</v>
      </c>
      <c r="I764" s="211"/>
      <c r="J764" s="212">
        <f>ROUND(I764*H764,2)</f>
        <v>0</v>
      </c>
      <c r="K764" s="208" t="s">
        <v>135</v>
      </c>
      <c r="L764" s="46"/>
      <c r="M764" s="213" t="s">
        <v>19</v>
      </c>
      <c r="N764" s="214" t="s">
        <v>44</v>
      </c>
      <c r="O764" s="86"/>
      <c r="P764" s="215">
        <f>O764*H764</f>
        <v>0</v>
      </c>
      <c r="Q764" s="215">
        <v>0</v>
      </c>
      <c r="R764" s="215">
        <f>Q764*H764</f>
        <v>0</v>
      </c>
      <c r="S764" s="215">
        <v>0</v>
      </c>
      <c r="T764" s="216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17" t="s">
        <v>622</v>
      </c>
      <c r="AT764" s="217" t="s">
        <v>131</v>
      </c>
      <c r="AU764" s="217" t="s">
        <v>83</v>
      </c>
      <c r="AY764" s="19" t="s">
        <v>129</v>
      </c>
      <c r="BE764" s="218">
        <f>IF(N764="základní",J764,0)</f>
        <v>0</v>
      </c>
      <c r="BF764" s="218">
        <f>IF(N764="snížená",J764,0)</f>
        <v>0</v>
      </c>
      <c r="BG764" s="218">
        <f>IF(N764="zákl. přenesená",J764,0)</f>
        <v>0</v>
      </c>
      <c r="BH764" s="218">
        <f>IF(N764="sníž. přenesená",J764,0)</f>
        <v>0</v>
      </c>
      <c r="BI764" s="218">
        <f>IF(N764="nulová",J764,0)</f>
        <v>0</v>
      </c>
      <c r="BJ764" s="19" t="s">
        <v>81</v>
      </c>
      <c r="BK764" s="218">
        <f>ROUND(I764*H764,2)</f>
        <v>0</v>
      </c>
      <c r="BL764" s="19" t="s">
        <v>622</v>
      </c>
      <c r="BM764" s="217" t="s">
        <v>961</v>
      </c>
    </row>
    <row r="765" s="2" customFormat="1">
      <c r="A765" s="40"/>
      <c r="B765" s="41"/>
      <c r="C765" s="42"/>
      <c r="D765" s="219" t="s">
        <v>138</v>
      </c>
      <c r="E765" s="42"/>
      <c r="F765" s="220" t="s">
        <v>960</v>
      </c>
      <c r="G765" s="42"/>
      <c r="H765" s="42"/>
      <c r="I765" s="221"/>
      <c r="J765" s="42"/>
      <c r="K765" s="42"/>
      <c r="L765" s="46"/>
      <c r="M765" s="222"/>
      <c r="N765" s="223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138</v>
      </c>
      <c r="AU765" s="19" t="s">
        <v>83</v>
      </c>
    </row>
    <row r="766" s="2" customFormat="1">
      <c r="A766" s="40"/>
      <c r="B766" s="41"/>
      <c r="C766" s="42"/>
      <c r="D766" s="224" t="s">
        <v>139</v>
      </c>
      <c r="E766" s="42"/>
      <c r="F766" s="225" t="s">
        <v>962</v>
      </c>
      <c r="G766" s="42"/>
      <c r="H766" s="42"/>
      <c r="I766" s="221"/>
      <c r="J766" s="42"/>
      <c r="K766" s="42"/>
      <c r="L766" s="46"/>
      <c r="M766" s="222"/>
      <c r="N766" s="223"/>
      <c r="O766" s="86"/>
      <c r="P766" s="86"/>
      <c r="Q766" s="86"/>
      <c r="R766" s="86"/>
      <c r="S766" s="86"/>
      <c r="T766" s="87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T766" s="19" t="s">
        <v>139</v>
      </c>
      <c r="AU766" s="19" t="s">
        <v>83</v>
      </c>
    </row>
    <row r="767" s="14" customFormat="1">
      <c r="A767" s="14"/>
      <c r="B767" s="236"/>
      <c r="C767" s="237"/>
      <c r="D767" s="219" t="s">
        <v>152</v>
      </c>
      <c r="E767" s="238" t="s">
        <v>19</v>
      </c>
      <c r="F767" s="239" t="s">
        <v>963</v>
      </c>
      <c r="G767" s="237"/>
      <c r="H767" s="240">
        <v>72</v>
      </c>
      <c r="I767" s="241"/>
      <c r="J767" s="237"/>
      <c r="K767" s="237"/>
      <c r="L767" s="242"/>
      <c r="M767" s="243"/>
      <c r="N767" s="244"/>
      <c r="O767" s="244"/>
      <c r="P767" s="244"/>
      <c r="Q767" s="244"/>
      <c r="R767" s="244"/>
      <c r="S767" s="244"/>
      <c r="T767" s="245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6" t="s">
        <v>152</v>
      </c>
      <c r="AU767" s="246" t="s">
        <v>83</v>
      </c>
      <c r="AV767" s="14" t="s">
        <v>83</v>
      </c>
      <c r="AW767" s="14" t="s">
        <v>35</v>
      </c>
      <c r="AX767" s="14" t="s">
        <v>81</v>
      </c>
      <c r="AY767" s="246" t="s">
        <v>129</v>
      </c>
    </row>
    <row r="768" s="2" customFormat="1" ht="16.5" customHeight="1">
      <c r="A768" s="40"/>
      <c r="B768" s="41"/>
      <c r="C768" s="258" t="s">
        <v>964</v>
      </c>
      <c r="D768" s="258" t="s">
        <v>417</v>
      </c>
      <c r="E768" s="259" t="s">
        <v>965</v>
      </c>
      <c r="F768" s="260" t="s">
        <v>966</v>
      </c>
      <c r="G768" s="261" t="s">
        <v>278</v>
      </c>
      <c r="H768" s="262">
        <v>72</v>
      </c>
      <c r="I768" s="263"/>
      <c r="J768" s="264">
        <f>ROUND(I768*H768,2)</f>
        <v>0</v>
      </c>
      <c r="K768" s="260" t="s">
        <v>135</v>
      </c>
      <c r="L768" s="265"/>
      <c r="M768" s="266" t="s">
        <v>19</v>
      </c>
      <c r="N768" s="267" t="s">
        <v>44</v>
      </c>
      <c r="O768" s="86"/>
      <c r="P768" s="215">
        <f>O768*H768</f>
        <v>0</v>
      </c>
      <c r="Q768" s="215">
        <v>0.016330000000000001</v>
      </c>
      <c r="R768" s="215">
        <f>Q768*H768</f>
        <v>1.1757600000000001</v>
      </c>
      <c r="S768" s="215">
        <v>0</v>
      </c>
      <c r="T768" s="216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7" t="s">
        <v>936</v>
      </c>
      <c r="AT768" s="217" t="s">
        <v>417</v>
      </c>
      <c r="AU768" s="217" t="s">
        <v>83</v>
      </c>
      <c r="AY768" s="19" t="s">
        <v>129</v>
      </c>
      <c r="BE768" s="218">
        <f>IF(N768="základní",J768,0)</f>
        <v>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19" t="s">
        <v>81</v>
      </c>
      <c r="BK768" s="218">
        <f>ROUND(I768*H768,2)</f>
        <v>0</v>
      </c>
      <c r="BL768" s="19" t="s">
        <v>936</v>
      </c>
      <c r="BM768" s="217" t="s">
        <v>967</v>
      </c>
    </row>
    <row r="769" s="2" customFormat="1">
      <c r="A769" s="40"/>
      <c r="B769" s="41"/>
      <c r="C769" s="42"/>
      <c r="D769" s="219" t="s">
        <v>138</v>
      </c>
      <c r="E769" s="42"/>
      <c r="F769" s="220" t="s">
        <v>966</v>
      </c>
      <c r="G769" s="42"/>
      <c r="H769" s="42"/>
      <c r="I769" s="221"/>
      <c r="J769" s="42"/>
      <c r="K769" s="42"/>
      <c r="L769" s="46"/>
      <c r="M769" s="269"/>
      <c r="N769" s="270"/>
      <c r="O769" s="271"/>
      <c r="P769" s="271"/>
      <c r="Q769" s="271"/>
      <c r="R769" s="271"/>
      <c r="S769" s="271"/>
      <c r="T769" s="272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138</v>
      </c>
      <c r="AU769" s="19" t="s">
        <v>83</v>
      </c>
    </row>
    <row r="770" s="2" customFormat="1" ht="6.96" customHeight="1">
      <c r="A770" s="40"/>
      <c r="B770" s="61"/>
      <c r="C770" s="62"/>
      <c r="D770" s="62"/>
      <c r="E770" s="62"/>
      <c r="F770" s="62"/>
      <c r="G770" s="62"/>
      <c r="H770" s="62"/>
      <c r="I770" s="62"/>
      <c r="J770" s="62"/>
      <c r="K770" s="62"/>
      <c r="L770" s="46"/>
      <c r="M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</row>
  </sheetData>
  <sheetProtection sheet="1" autoFilter="0" formatColumns="0" formatRows="0" objects="1" scenarios="1" spinCount="100000" saltValue="09mboP9l1fAvNwGcu3bxU/6hGhrEPKtU9N7gMIaKgNMWXo1637tUYgcMkbOP5eJPcViMZrUErK1Jl2pYPJsehw==" hashValue="cyXr4Gq2nWpPX98GO0+T+IWemCIcG2eN3xyAeDPfHWbboDF2061OHfFbfhitEIWtDphXniUu3NuLJ5ZPzFlhOg==" algorithmName="SHA-512" password="CC35"/>
  <autoFilter ref="C89:K76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1/111251102"/>
    <hyperlink ref="F98" r:id="rId2" display="https://podminky.urs.cz/item/CS_URS_2024_01/112251103"/>
    <hyperlink ref="F101" r:id="rId3" display="https://podminky.urs.cz/item/CS_URS_2024_01/113106142"/>
    <hyperlink ref="F122" r:id="rId4" display="https://podminky.urs.cz/item/CS_URS_2024_01/113106187"/>
    <hyperlink ref="F130" r:id="rId5" display="https://podminky.urs.cz/item/CS_URS_2024_01/113107163"/>
    <hyperlink ref="F137" r:id="rId6" display="https://podminky.urs.cz/item/CS_URS_2024_01/113107222"/>
    <hyperlink ref="F154" r:id="rId7" display="https://podminky.urs.cz/item/CS_URS_2024_01/113107231"/>
    <hyperlink ref="F175" r:id="rId8" display="https://podminky.urs.cz/item/CS_URS_2024_01/113107232"/>
    <hyperlink ref="F183" r:id="rId9" display="https://podminky.urs.cz/item/CS_URS_2024_01/113107241"/>
    <hyperlink ref="F204" r:id="rId10" display="https://podminky.urs.cz/item/CS_URS_2024_01/113107321"/>
    <hyperlink ref="F212" r:id="rId11" display="https://podminky.urs.cz/item/CS_URS_2024_01/113107324"/>
    <hyperlink ref="F219" r:id="rId12" display="https://podminky.urs.cz/item/CS_URS_2024_01/113154333"/>
    <hyperlink ref="F230" r:id="rId13" display="https://podminky.urs.cz/item/CS_URS_2024_01/113154334"/>
    <hyperlink ref="F238" r:id="rId14" display="https://podminky.urs.cz/item/CS_URS_2024_01/113201112"/>
    <hyperlink ref="F241" r:id="rId15" display="https://podminky.urs.cz/item/CS_URS_2024_01/113204111"/>
    <hyperlink ref="F244" r:id="rId16" display="https://podminky.urs.cz/item/CS_URS_2024_01/121151123"/>
    <hyperlink ref="F254" r:id="rId17" display="https://podminky.urs.cz/item/CS_URS_2024_01/122252206"/>
    <hyperlink ref="F290" r:id="rId18" display="https://podminky.urs.cz/item/CS_URS_2024_01/131151102"/>
    <hyperlink ref="F296" r:id="rId19" display="https://podminky.urs.cz/item/CS_URS_2024_01/132151101"/>
    <hyperlink ref="F303" r:id="rId20" display="https://podminky.urs.cz/item/CS_URS_2024_01/162201403"/>
    <hyperlink ref="F306" r:id="rId21" display="https://podminky.urs.cz/item/CS_URS_2024_01/162301501"/>
    <hyperlink ref="F309" r:id="rId22" display="https://podminky.urs.cz/item/CS_URS_2024_01/162301933"/>
    <hyperlink ref="F313" r:id="rId23" display="https://podminky.urs.cz/item/CS_URS_2024_01/162301981"/>
    <hyperlink ref="F317" r:id="rId24" display="https://podminky.urs.cz/item/CS_URS_2024_01/162751117"/>
    <hyperlink ref="F328" r:id="rId25" display="https://podminky.urs.cz/item/CS_URS_2024_01/162751119"/>
    <hyperlink ref="F332" r:id="rId26" display="https://podminky.urs.cz/item/CS_URS_2024_01/171151103"/>
    <hyperlink ref="F336" r:id="rId27" display="https://podminky.urs.cz/item/CS_URS_2024_01/171201231"/>
    <hyperlink ref="F347" r:id="rId28" display="https://podminky.urs.cz/item/CS_URS_2024_01/175111101"/>
    <hyperlink ref="F357" r:id="rId29" display="https://podminky.urs.cz/item/CS_URS_2024_01/181311103"/>
    <hyperlink ref="F363" r:id="rId30" display="https://podminky.urs.cz/item/CS_URS_2024_01/171152101"/>
    <hyperlink ref="F375" r:id="rId31" display="https://podminky.urs.cz/item/CS_URS_2024_01/181152302"/>
    <hyperlink ref="F379" r:id="rId32" display="https://podminky.urs.cz/item/CS_URS_2024_01/212752401"/>
    <hyperlink ref="F387" r:id="rId33" display="https://podminky.urs.cz/item/CS_URS_2024_01/339921133"/>
    <hyperlink ref="F393" r:id="rId34" display="https://podminky.urs.cz/item/CS_URS_2024_01/348401120"/>
    <hyperlink ref="F400" r:id="rId35" display="https://podminky.urs.cz/item/CS_URS_2024_01/564851111"/>
    <hyperlink ref="F405" r:id="rId36" display="https://podminky.urs.cz/item/CS_URS_2024_01/564871111"/>
    <hyperlink ref="F412" r:id="rId37" display="https://podminky.urs.cz/item/CS_URS_2024_01/565145111"/>
    <hyperlink ref="F416" r:id="rId38" display="https://podminky.urs.cz/item/CS_URS_2024_01/573231108"/>
    <hyperlink ref="F420" r:id="rId39" display="https://podminky.urs.cz/item/CS_URS_2024_01/577134131"/>
    <hyperlink ref="F427" r:id="rId40" display="https://podminky.urs.cz/item/CS_URS_2024_01/596211113"/>
    <hyperlink ref="F435" r:id="rId41" display="https://podminky.urs.cz/item/CS_URS_2024_01/596211213"/>
    <hyperlink ref="F443" r:id="rId42" display="https://podminky.urs.cz/item/CS_URS_2024_01/596212212"/>
    <hyperlink ref="F451" r:id="rId43" display="https://podminky.urs.cz/item/CS_URS_2024_01/596411113"/>
    <hyperlink ref="F480" r:id="rId44" display="https://podminky.urs.cz/item/CS_URS_2022_02/564231111"/>
    <hyperlink ref="F484" r:id="rId45" display="https://podminky.urs.cz/item/CS_URS_2024_01/596212213"/>
    <hyperlink ref="F492" r:id="rId46" display="https://podminky.urs.cz/item/CS_URS_2024_01/564962111"/>
    <hyperlink ref="F496" r:id="rId47" display="https://podminky.urs.cz/item/CS_URS_2024_01/564861111"/>
    <hyperlink ref="F501" r:id="rId48" display="https://podminky.urs.cz/item/CS_URS_2024_01/871350320"/>
    <hyperlink ref="F508" r:id="rId49" display="https://podminky.urs.cz/item/CS_URS_2023_01/895941341"/>
    <hyperlink ref="F513" r:id="rId50" display="https://podminky.urs.cz/item/CS_URS_2024_01/899132121"/>
    <hyperlink ref="F516" r:id="rId51" display="https://podminky.urs.cz/item/CS_URS_2024_01/899132212"/>
    <hyperlink ref="F524" r:id="rId52" display="https://podminky.urs.cz/item/CS_URS_2024_01/899623151"/>
    <hyperlink ref="F529" r:id="rId53" display="https://podminky.urs.cz/item/CS_URS_2024_01/914111111"/>
    <hyperlink ref="F575" r:id="rId54" display="https://podminky.urs.cz/item/CS_URS_2024_01/915111111"/>
    <hyperlink ref="F580" r:id="rId55" display="https://podminky.urs.cz/item/CS_URS_2024_01/915131111"/>
    <hyperlink ref="F586" r:id="rId56" display="https://podminky.urs.cz/item/CS_URS_2024_01/915211111"/>
    <hyperlink ref="F591" r:id="rId57" display="https://podminky.urs.cz/item/CS_URS_2024_01/915231111"/>
    <hyperlink ref="F597" r:id="rId58" display="https://podminky.urs.cz/item/CS_URS_2024_01/916131213"/>
    <hyperlink ref="F606" r:id="rId59" display="https://podminky.urs.cz/item/CS_URS_2024_01/916132113"/>
    <hyperlink ref="F612" r:id="rId60" display="https://podminky.urs.cz/item/CS_URS_2024_01/916231213"/>
    <hyperlink ref="F618" r:id="rId61" display="https://podminky.urs.cz/item/CS_URS_2024_01/919122122"/>
    <hyperlink ref="F621" r:id="rId62" display="https://podminky.urs.cz/item/CS_URS_2024_01/919726121"/>
    <hyperlink ref="F625" r:id="rId63" display="https://podminky.urs.cz/item/CS_URS_2024_01/919726123"/>
    <hyperlink ref="F629" r:id="rId64" display="https://podminky.urs.cz/item/CS_URS_2024_01/919735112"/>
    <hyperlink ref="F632" r:id="rId65" display="https://podminky.urs.cz/item/CS_URS_2024_01/961055111"/>
    <hyperlink ref="F636" r:id="rId66" display="https://podminky.urs.cz/item/CS_URS_2024_01/962052211"/>
    <hyperlink ref="F645" r:id="rId67" display="https://podminky.urs.cz/item/CS_URS_2024_01/966006211"/>
    <hyperlink ref="F662" r:id="rId68" display="https://podminky.urs.cz/item/CS_URS_2024_01/979071111"/>
    <hyperlink ref="F667" r:id="rId69" display="https://podminky.urs.cz/item/CS_URS_2024_01/997221551"/>
    <hyperlink ref="F692" r:id="rId70" display="https://podminky.urs.cz/item/CS_URS_2024_01/997221559"/>
    <hyperlink ref="F696" r:id="rId71" display="https://podminky.urs.cz/item/CS_URS_2024_01/997221611"/>
    <hyperlink ref="F703" r:id="rId72" display="https://podminky.urs.cz/item/CS_URS_2024_01/997221611"/>
    <hyperlink ref="F709" r:id="rId73" display="https://podminky.urs.cz/item/CS_URS_2024_01/997221861"/>
    <hyperlink ref="F718" r:id="rId74" display="https://podminky.urs.cz/item/CS_URS_2024_01/997221862"/>
    <hyperlink ref="F724" r:id="rId75" display="https://podminky.urs.cz/item/CS_URS_2024_01/997221873"/>
    <hyperlink ref="F732" r:id="rId76" display="https://podminky.urs.cz/item/CS_URS_2024_01/997221875"/>
    <hyperlink ref="F742" r:id="rId77" display="https://podminky.urs.cz/item/CS_URS_2024_01/220182002"/>
    <hyperlink ref="F766" r:id="rId78" display="https://podminky.urs.cz/item/CS_URS_2024_01/2302020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ulic Kremličkova a Radimského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ROUND((SUM(BE88:BE175)),  2)</f>
        <v>0</v>
      </c>
      <c r="G33" s="40"/>
      <c r="H33" s="40"/>
      <c r="I33" s="150">
        <v>0.20999999999999999</v>
      </c>
      <c r="J33" s="149">
        <f>ROUND(((SUM(BE88:BE175))*I33),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ROUND((SUM(BF88:BF175)),  2)</f>
        <v>0</v>
      </c>
      <c r="G34" s="40"/>
      <c r="H34" s="40"/>
      <c r="I34" s="150">
        <v>0.12</v>
      </c>
      <c r="J34" s="149">
        <f>ROUND(((SUM(BF88:BF175))*I34),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ROUND((SUM(BG88:BG175)),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ROUND((SUM(BH88:BH175)),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ROUND((SUM(BI88:BI175)),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ulic Kremličkova a Radimského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101.1 - Kontejnerová stání (3 stanoviště)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Advisia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Advisia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969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109</v>
      </c>
      <c r="E63" s="176"/>
      <c r="F63" s="176"/>
      <c r="G63" s="176"/>
      <c r="H63" s="176"/>
      <c r="I63" s="176"/>
      <c r="J63" s="177">
        <f>J104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970</v>
      </c>
      <c r="E64" s="170"/>
      <c r="F64" s="170"/>
      <c r="G64" s="170"/>
      <c r="H64" s="170"/>
      <c r="I64" s="170"/>
      <c r="J64" s="171">
        <f>J139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971</v>
      </c>
      <c r="E65" s="176"/>
      <c r="F65" s="176"/>
      <c r="G65" s="176"/>
      <c r="H65" s="176"/>
      <c r="I65" s="176"/>
      <c r="J65" s="177">
        <f>J140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972</v>
      </c>
      <c r="E66" s="176"/>
      <c r="F66" s="176"/>
      <c r="G66" s="176"/>
      <c r="H66" s="176"/>
      <c r="I66" s="176"/>
      <c r="J66" s="177">
        <f>J152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973</v>
      </c>
      <c r="E67" s="170"/>
      <c r="F67" s="170"/>
      <c r="G67" s="170"/>
      <c r="H67" s="170"/>
      <c r="I67" s="170"/>
      <c r="J67" s="171">
        <f>J170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974</v>
      </c>
      <c r="E68" s="176"/>
      <c r="F68" s="176"/>
      <c r="G68" s="176"/>
      <c r="H68" s="176"/>
      <c r="I68" s="176"/>
      <c r="J68" s="177">
        <f>J171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Rekonstrukce ulic Kremličkova a Radimského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101.1 - Kontejnerová stání (3 stanoviště)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21. 2. 2024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Město Kolín</v>
      </c>
      <c r="G84" s="42"/>
      <c r="H84" s="42"/>
      <c r="I84" s="34" t="s">
        <v>32</v>
      </c>
      <c r="J84" s="38" t="str">
        <f>E21</f>
        <v>Advisia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Advisia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115</v>
      </c>
      <c r="D87" s="182" t="s">
        <v>58</v>
      </c>
      <c r="E87" s="182" t="s">
        <v>54</v>
      </c>
      <c r="F87" s="182" t="s">
        <v>55</v>
      </c>
      <c r="G87" s="182" t="s">
        <v>116</v>
      </c>
      <c r="H87" s="182" t="s">
        <v>117</v>
      </c>
      <c r="I87" s="182" t="s">
        <v>118</v>
      </c>
      <c r="J87" s="182" t="s">
        <v>101</v>
      </c>
      <c r="K87" s="183" t="s">
        <v>119</v>
      </c>
      <c r="L87" s="184"/>
      <c r="M87" s="94" t="s">
        <v>19</v>
      </c>
      <c r="N87" s="95" t="s">
        <v>43</v>
      </c>
      <c r="O87" s="95" t="s">
        <v>120</v>
      </c>
      <c r="P87" s="95" t="s">
        <v>121</v>
      </c>
      <c r="Q87" s="95" t="s">
        <v>122</v>
      </c>
      <c r="R87" s="95" t="s">
        <v>123</v>
      </c>
      <c r="S87" s="95" t="s">
        <v>124</v>
      </c>
      <c r="T87" s="96" t="s">
        <v>125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126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P89+P139+P170</f>
        <v>0</v>
      </c>
      <c r="Q88" s="98"/>
      <c r="R88" s="187">
        <f>R89+R139+R170</f>
        <v>18.281149639999999</v>
      </c>
      <c r="S88" s="98"/>
      <c r="T88" s="188">
        <f>T89+T139+T170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102</v>
      </c>
      <c r="BK88" s="189">
        <f>BK89+BK139+BK170</f>
        <v>0</v>
      </c>
    </row>
    <row r="89" s="12" customFormat="1" ht="25.92" customHeight="1">
      <c r="A89" s="12"/>
      <c r="B89" s="190"/>
      <c r="C89" s="191"/>
      <c r="D89" s="192" t="s">
        <v>72</v>
      </c>
      <c r="E89" s="193" t="s">
        <v>127</v>
      </c>
      <c r="F89" s="193" t="s">
        <v>128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P90+P96+P104</f>
        <v>0</v>
      </c>
      <c r="Q89" s="198"/>
      <c r="R89" s="199">
        <f>R90+R96+R104</f>
        <v>17.95261614</v>
      </c>
      <c r="S89" s="198"/>
      <c r="T89" s="200">
        <f>T90+T96+T104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81</v>
      </c>
      <c r="AT89" s="202" t="s">
        <v>72</v>
      </c>
      <c r="AU89" s="202" t="s">
        <v>73</v>
      </c>
      <c r="AY89" s="201" t="s">
        <v>129</v>
      </c>
      <c r="BK89" s="203">
        <f>BK90+BK96+BK104</f>
        <v>0</v>
      </c>
    </row>
    <row r="90" s="12" customFormat="1" ht="22.8" customHeight="1">
      <c r="A90" s="12"/>
      <c r="B90" s="190"/>
      <c r="C90" s="191"/>
      <c r="D90" s="192" t="s">
        <v>72</v>
      </c>
      <c r="E90" s="204" t="s">
        <v>83</v>
      </c>
      <c r="F90" s="204" t="s">
        <v>451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SUM(P91:P95)</f>
        <v>0</v>
      </c>
      <c r="Q90" s="198"/>
      <c r="R90" s="199">
        <f>SUM(R91:R95)</f>
        <v>12.579676339999999</v>
      </c>
      <c r="S90" s="198"/>
      <c r="T90" s="200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81</v>
      </c>
      <c r="AY90" s="201" t="s">
        <v>129</v>
      </c>
      <c r="BK90" s="203">
        <f>SUM(BK91:BK95)</f>
        <v>0</v>
      </c>
    </row>
    <row r="91" s="2" customFormat="1" ht="16.5" customHeight="1">
      <c r="A91" s="40"/>
      <c r="B91" s="41"/>
      <c r="C91" s="206" t="s">
        <v>81</v>
      </c>
      <c r="D91" s="206" t="s">
        <v>131</v>
      </c>
      <c r="E91" s="207" t="s">
        <v>975</v>
      </c>
      <c r="F91" s="208" t="s">
        <v>976</v>
      </c>
      <c r="G91" s="209" t="s">
        <v>299</v>
      </c>
      <c r="H91" s="210">
        <v>5.4669999999999996</v>
      </c>
      <c r="I91" s="211"/>
      <c r="J91" s="212">
        <f>ROUND(I91*H91,2)</f>
        <v>0</v>
      </c>
      <c r="K91" s="208" t="s">
        <v>135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2.3010199999999998</v>
      </c>
      <c r="R91" s="215">
        <f>Q91*H91</f>
        <v>12.579676339999999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136</v>
      </c>
      <c r="AT91" s="217" t="s">
        <v>131</v>
      </c>
      <c r="AU91" s="217" t="s">
        <v>83</v>
      </c>
      <c r="AY91" s="19" t="s">
        <v>129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136</v>
      </c>
      <c r="BM91" s="217" t="s">
        <v>977</v>
      </c>
    </row>
    <row r="92" s="2" customFormat="1">
      <c r="A92" s="40"/>
      <c r="B92" s="41"/>
      <c r="C92" s="42"/>
      <c r="D92" s="219" t="s">
        <v>138</v>
      </c>
      <c r="E92" s="42"/>
      <c r="F92" s="220" t="s">
        <v>978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138</v>
      </c>
      <c r="AU92" s="19" t="s">
        <v>83</v>
      </c>
    </row>
    <row r="93" s="2" customFormat="1">
      <c r="A93" s="40"/>
      <c r="B93" s="41"/>
      <c r="C93" s="42"/>
      <c r="D93" s="224" t="s">
        <v>139</v>
      </c>
      <c r="E93" s="42"/>
      <c r="F93" s="225" t="s">
        <v>979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83</v>
      </c>
    </row>
    <row r="94" s="14" customFormat="1">
      <c r="A94" s="14"/>
      <c r="B94" s="236"/>
      <c r="C94" s="237"/>
      <c r="D94" s="219" t="s">
        <v>152</v>
      </c>
      <c r="E94" s="238" t="s">
        <v>19</v>
      </c>
      <c r="F94" s="239" t="s">
        <v>980</v>
      </c>
      <c r="G94" s="237"/>
      <c r="H94" s="240">
        <v>5.4669999999999996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152</v>
      </c>
      <c r="AU94" s="246" t="s">
        <v>83</v>
      </c>
      <c r="AV94" s="14" t="s">
        <v>83</v>
      </c>
      <c r="AW94" s="14" t="s">
        <v>35</v>
      </c>
      <c r="AX94" s="14" t="s">
        <v>73</v>
      </c>
      <c r="AY94" s="246" t="s">
        <v>129</v>
      </c>
    </row>
    <row r="95" s="15" customFormat="1">
      <c r="A95" s="15"/>
      <c r="B95" s="247"/>
      <c r="C95" s="248"/>
      <c r="D95" s="219" t="s">
        <v>152</v>
      </c>
      <c r="E95" s="249" t="s">
        <v>19</v>
      </c>
      <c r="F95" s="250" t="s">
        <v>160</v>
      </c>
      <c r="G95" s="248"/>
      <c r="H95" s="251">
        <v>5.4669999999999996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152</v>
      </c>
      <c r="AU95" s="257" t="s">
        <v>83</v>
      </c>
      <c r="AV95" s="15" t="s">
        <v>136</v>
      </c>
      <c r="AW95" s="15" t="s">
        <v>35</v>
      </c>
      <c r="AX95" s="15" t="s">
        <v>81</v>
      </c>
      <c r="AY95" s="257" t="s">
        <v>129</v>
      </c>
    </row>
    <row r="96" s="12" customFormat="1" ht="22.8" customHeight="1">
      <c r="A96" s="12"/>
      <c r="B96" s="190"/>
      <c r="C96" s="191"/>
      <c r="D96" s="192" t="s">
        <v>72</v>
      </c>
      <c r="E96" s="204" t="s">
        <v>178</v>
      </c>
      <c r="F96" s="204" t="s">
        <v>981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SUM(P97:P103)</f>
        <v>0</v>
      </c>
      <c r="Q96" s="198"/>
      <c r="R96" s="199">
        <f>SUM(R97:R103)</f>
        <v>0.68645379999999989</v>
      </c>
      <c r="S96" s="198"/>
      <c r="T96" s="200">
        <f>SUM(T97:T103)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81</v>
      </c>
      <c r="AT96" s="202" t="s">
        <v>72</v>
      </c>
      <c r="AU96" s="202" t="s">
        <v>81</v>
      </c>
      <c r="AY96" s="201" t="s">
        <v>129</v>
      </c>
      <c r="BK96" s="203">
        <f>SUM(BK97:BK103)</f>
        <v>0</v>
      </c>
    </row>
    <row r="97" s="2" customFormat="1" ht="16.5" customHeight="1">
      <c r="A97" s="40"/>
      <c r="B97" s="41"/>
      <c r="C97" s="206" t="s">
        <v>83</v>
      </c>
      <c r="D97" s="206" t="s">
        <v>131</v>
      </c>
      <c r="E97" s="207" t="s">
        <v>982</v>
      </c>
      <c r="F97" s="208" t="s">
        <v>983</v>
      </c>
      <c r="G97" s="209" t="s">
        <v>984</v>
      </c>
      <c r="H97" s="210">
        <v>4898.6700000000001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0.00013999999999999999</v>
      </c>
      <c r="R97" s="215">
        <f>Q97*H97</f>
        <v>0.68581379999999992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136</v>
      </c>
      <c r="AT97" s="217" t="s">
        <v>131</v>
      </c>
      <c r="AU97" s="217" t="s">
        <v>83</v>
      </c>
      <c r="AY97" s="19" t="s">
        <v>129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136</v>
      </c>
      <c r="BM97" s="217" t="s">
        <v>985</v>
      </c>
    </row>
    <row r="98" s="2" customFormat="1">
      <c r="A98" s="40"/>
      <c r="B98" s="41"/>
      <c r="C98" s="42"/>
      <c r="D98" s="219" t="s">
        <v>138</v>
      </c>
      <c r="E98" s="42"/>
      <c r="F98" s="220" t="s">
        <v>983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138</v>
      </c>
      <c r="AU98" s="19" t="s">
        <v>83</v>
      </c>
    </row>
    <row r="99" s="14" customFormat="1">
      <c r="A99" s="14"/>
      <c r="B99" s="236"/>
      <c r="C99" s="237"/>
      <c r="D99" s="219" t="s">
        <v>152</v>
      </c>
      <c r="E99" s="238" t="s">
        <v>19</v>
      </c>
      <c r="F99" s="239" t="s">
        <v>986</v>
      </c>
      <c r="G99" s="237"/>
      <c r="H99" s="240">
        <v>4665.3999999999996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152</v>
      </c>
      <c r="AU99" s="246" t="s">
        <v>83</v>
      </c>
      <c r="AV99" s="14" t="s">
        <v>83</v>
      </c>
      <c r="AW99" s="14" t="s">
        <v>35</v>
      </c>
      <c r="AX99" s="14" t="s">
        <v>73</v>
      </c>
      <c r="AY99" s="246" t="s">
        <v>129</v>
      </c>
    </row>
    <row r="100" s="15" customFormat="1">
      <c r="A100" s="15"/>
      <c r="B100" s="247"/>
      <c r="C100" s="248"/>
      <c r="D100" s="219" t="s">
        <v>152</v>
      </c>
      <c r="E100" s="249" t="s">
        <v>19</v>
      </c>
      <c r="F100" s="250" t="s">
        <v>160</v>
      </c>
      <c r="G100" s="248"/>
      <c r="H100" s="251">
        <v>4665.3999999999996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7" t="s">
        <v>152</v>
      </c>
      <c r="AU100" s="257" t="s">
        <v>83</v>
      </c>
      <c r="AV100" s="15" t="s">
        <v>136</v>
      </c>
      <c r="AW100" s="15" t="s">
        <v>35</v>
      </c>
      <c r="AX100" s="15" t="s">
        <v>81</v>
      </c>
      <c r="AY100" s="257" t="s">
        <v>129</v>
      </c>
    </row>
    <row r="101" s="14" customFormat="1">
      <c r="A101" s="14"/>
      <c r="B101" s="236"/>
      <c r="C101" s="237"/>
      <c r="D101" s="219" t="s">
        <v>152</v>
      </c>
      <c r="E101" s="237"/>
      <c r="F101" s="239" t="s">
        <v>987</v>
      </c>
      <c r="G101" s="237"/>
      <c r="H101" s="240">
        <v>4898.6700000000001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152</v>
      </c>
      <c r="AU101" s="246" t="s">
        <v>83</v>
      </c>
      <c r="AV101" s="14" t="s">
        <v>83</v>
      </c>
      <c r="AW101" s="14" t="s">
        <v>4</v>
      </c>
      <c r="AX101" s="14" t="s">
        <v>81</v>
      </c>
      <c r="AY101" s="246" t="s">
        <v>129</v>
      </c>
    </row>
    <row r="102" s="2" customFormat="1" ht="16.5" customHeight="1">
      <c r="A102" s="40"/>
      <c r="B102" s="41"/>
      <c r="C102" s="258" t="s">
        <v>146</v>
      </c>
      <c r="D102" s="258" t="s">
        <v>417</v>
      </c>
      <c r="E102" s="259" t="s">
        <v>988</v>
      </c>
      <c r="F102" s="260" t="s">
        <v>989</v>
      </c>
      <c r="G102" s="261" t="s">
        <v>143</v>
      </c>
      <c r="H102" s="262">
        <v>2</v>
      </c>
      <c r="I102" s="263"/>
      <c r="J102" s="264">
        <f>ROUND(I102*H102,2)</f>
        <v>0</v>
      </c>
      <c r="K102" s="260" t="s">
        <v>135</v>
      </c>
      <c r="L102" s="265"/>
      <c r="M102" s="266" t="s">
        <v>19</v>
      </c>
      <c r="N102" s="267" t="s">
        <v>44</v>
      </c>
      <c r="O102" s="86"/>
      <c r="P102" s="215">
        <f>O102*H102</f>
        <v>0</v>
      </c>
      <c r="Q102" s="215">
        <v>0.00032000000000000003</v>
      </c>
      <c r="R102" s="215">
        <f>Q102*H102</f>
        <v>0.00064000000000000005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195</v>
      </c>
      <c r="AT102" s="217" t="s">
        <v>417</v>
      </c>
      <c r="AU102" s="217" t="s">
        <v>83</v>
      </c>
      <c r="AY102" s="19" t="s">
        <v>129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136</v>
      </c>
      <c r="BM102" s="217" t="s">
        <v>990</v>
      </c>
    </row>
    <row r="103" s="2" customFormat="1">
      <c r="A103" s="40"/>
      <c r="B103" s="41"/>
      <c r="C103" s="42"/>
      <c r="D103" s="219" t="s">
        <v>138</v>
      </c>
      <c r="E103" s="42"/>
      <c r="F103" s="220" t="s">
        <v>989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138</v>
      </c>
      <c r="AU103" s="19" t="s">
        <v>83</v>
      </c>
    </row>
    <row r="104" s="12" customFormat="1" ht="22.8" customHeight="1">
      <c r="A104" s="12"/>
      <c r="B104" s="190"/>
      <c r="C104" s="191"/>
      <c r="D104" s="192" t="s">
        <v>72</v>
      </c>
      <c r="E104" s="204" t="s">
        <v>216</v>
      </c>
      <c r="F104" s="204" t="s">
        <v>683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SUM(P105:P138)</f>
        <v>0</v>
      </c>
      <c r="Q104" s="198"/>
      <c r="R104" s="199">
        <f>SUM(R105:R138)</f>
        <v>4.6864860000000004</v>
      </c>
      <c r="S104" s="198"/>
      <c r="T104" s="200">
        <f>SUM(T105:T138)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81</v>
      </c>
      <c r="AT104" s="202" t="s">
        <v>72</v>
      </c>
      <c r="AU104" s="202" t="s">
        <v>81</v>
      </c>
      <c r="AY104" s="201" t="s">
        <v>129</v>
      </c>
      <c r="BK104" s="203">
        <f>SUM(BK105:BK138)</f>
        <v>0</v>
      </c>
    </row>
    <row r="105" s="2" customFormat="1" ht="16.5" customHeight="1">
      <c r="A105" s="40"/>
      <c r="B105" s="41"/>
      <c r="C105" s="206" t="s">
        <v>136</v>
      </c>
      <c r="D105" s="206" t="s">
        <v>131</v>
      </c>
      <c r="E105" s="207" t="s">
        <v>991</v>
      </c>
      <c r="F105" s="208" t="s">
        <v>992</v>
      </c>
      <c r="G105" s="209" t="s">
        <v>143</v>
      </c>
      <c r="H105" s="210">
        <v>180</v>
      </c>
      <c r="I105" s="211"/>
      <c r="J105" s="212">
        <f>ROUND(I105*H105,2)</f>
        <v>0</v>
      </c>
      <c r="K105" s="208" t="s">
        <v>135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6.9999999999999994E-05</v>
      </c>
      <c r="R105" s="215">
        <f>Q105*H105</f>
        <v>0.012599999999999998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136</v>
      </c>
      <c r="AT105" s="217" t="s">
        <v>131</v>
      </c>
      <c r="AU105" s="217" t="s">
        <v>83</v>
      </c>
      <c r="AY105" s="19" t="s">
        <v>129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136</v>
      </c>
      <c r="BM105" s="217" t="s">
        <v>993</v>
      </c>
    </row>
    <row r="106" s="2" customFormat="1">
      <c r="A106" s="40"/>
      <c r="B106" s="41"/>
      <c r="C106" s="42"/>
      <c r="D106" s="219" t="s">
        <v>138</v>
      </c>
      <c r="E106" s="42"/>
      <c r="F106" s="220" t="s">
        <v>994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83</v>
      </c>
    </row>
    <row r="107" s="2" customFormat="1">
      <c r="A107" s="40"/>
      <c r="B107" s="41"/>
      <c r="C107" s="42"/>
      <c r="D107" s="224" t="s">
        <v>139</v>
      </c>
      <c r="E107" s="42"/>
      <c r="F107" s="225" t="s">
        <v>995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139</v>
      </c>
      <c r="AU107" s="19" t="s">
        <v>83</v>
      </c>
    </row>
    <row r="108" s="14" customFormat="1">
      <c r="A108" s="14"/>
      <c r="B108" s="236"/>
      <c r="C108" s="237"/>
      <c r="D108" s="219" t="s">
        <v>152</v>
      </c>
      <c r="E108" s="238" t="s">
        <v>19</v>
      </c>
      <c r="F108" s="239" t="s">
        <v>996</v>
      </c>
      <c r="G108" s="237"/>
      <c r="H108" s="240">
        <v>180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152</v>
      </c>
      <c r="AU108" s="246" t="s">
        <v>83</v>
      </c>
      <c r="AV108" s="14" t="s">
        <v>83</v>
      </c>
      <c r="AW108" s="14" t="s">
        <v>35</v>
      </c>
      <c r="AX108" s="14" t="s">
        <v>73</v>
      </c>
      <c r="AY108" s="246" t="s">
        <v>129</v>
      </c>
    </row>
    <row r="109" s="15" customFormat="1">
      <c r="A109" s="15"/>
      <c r="B109" s="247"/>
      <c r="C109" s="248"/>
      <c r="D109" s="219" t="s">
        <v>152</v>
      </c>
      <c r="E109" s="249" t="s">
        <v>19</v>
      </c>
      <c r="F109" s="250" t="s">
        <v>160</v>
      </c>
      <c r="G109" s="248"/>
      <c r="H109" s="251">
        <v>180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152</v>
      </c>
      <c r="AU109" s="257" t="s">
        <v>83</v>
      </c>
      <c r="AV109" s="15" t="s">
        <v>136</v>
      </c>
      <c r="AW109" s="15" t="s">
        <v>35</v>
      </c>
      <c r="AX109" s="15" t="s">
        <v>81</v>
      </c>
      <c r="AY109" s="257" t="s">
        <v>129</v>
      </c>
    </row>
    <row r="110" s="2" customFormat="1" ht="16.5" customHeight="1">
      <c r="A110" s="40"/>
      <c r="B110" s="41"/>
      <c r="C110" s="258" t="s">
        <v>170</v>
      </c>
      <c r="D110" s="258" t="s">
        <v>417</v>
      </c>
      <c r="E110" s="259" t="s">
        <v>997</v>
      </c>
      <c r="F110" s="260" t="s">
        <v>998</v>
      </c>
      <c r="G110" s="261" t="s">
        <v>398</v>
      </c>
      <c r="H110" s="262">
        <v>2.0299999999999998</v>
      </c>
      <c r="I110" s="263"/>
      <c r="J110" s="264">
        <f>ROUND(I110*H110,2)</f>
        <v>0</v>
      </c>
      <c r="K110" s="260" t="s">
        <v>135</v>
      </c>
      <c r="L110" s="265"/>
      <c r="M110" s="266" t="s">
        <v>19</v>
      </c>
      <c r="N110" s="267" t="s">
        <v>44</v>
      </c>
      <c r="O110" s="86"/>
      <c r="P110" s="215">
        <f>O110*H110</f>
        <v>0</v>
      </c>
      <c r="Q110" s="215">
        <v>1</v>
      </c>
      <c r="R110" s="215">
        <f>Q110*H110</f>
        <v>2.0299999999999998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195</v>
      </c>
      <c r="AT110" s="217" t="s">
        <v>417</v>
      </c>
      <c r="AU110" s="217" t="s">
        <v>83</v>
      </c>
      <c r="AY110" s="19" t="s">
        <v>129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136</v>
      </c>
      <c r="BM110" s="217" t="s">
        <v>999</v>
      </c>
    </row>
    <row r="111" s="2" customFormat="1">
      <c r="A111" s="40"/>
      <c r="B111" s="41"/>
      <c r="C111" s="42"/>
      <c r="D111" s="219" t="s">
        <v>138</v>
      </c>
      <c r="E111" s="42"/>
      <c r="F111" s="220" t="s">
        <v>998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138</v>
      </c>
      <c r="AU111" s="19" t="s">
        <v>83</v>
      </c>
    </row>
    <row r="112" s="2" customFormat="1">
      <c r="A112" s="40"/>
      <c r="B112" s="41"/>
      <c r="C112" s="42"/>
      <c r="D112" s="219" t="s">
        <v>536</v>
      </c>
      <c r="E112" s="42"/>
      <c r="F112" s="268" t="s">
        <v>1000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536</v>
      </c>
      <c r="AU112" s="19" t="s">
        <v>83</v>
      </c>
    </row>
    <row r="113" s="14" customFormat="1">
      <c r="A113" s="14"/>
      <c r="B113" s="236"/>
      <c r="C113" s="237"/>
      <c r="D113" s="219" t="s">
        <v>152</v>
      </c>
      <c r="E113" s="238" t="s">
        <v>19</v>
      </c>
      <c r="F113" s="239" t="s">
        <v>1001</v>
      </c>
      <c r="G113" s="237"/>
      <c r="H113" s="240">
        <v>1.7649999999999999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152</v>
      </c>
      <c r="AU113" s="246" t="s">
        <v>83</v>
      </c>
      <c r="AV113" s="14" t="s">
        <v>83</v>
      </c>
      <c r="AW113" s="14" t="s">
        <v>35</v>
      </c>
      <c r="AX113" s="14" t="s">
        <v>73</v>
      </c>
      <c r="AY113" s="246" t="s">
        <v>129</v>
      </c>
    </row>
    <row r="114" s="15" customFormat="1">
      <c r="A114" s="15"/>
      <c r="B114" s="247"/>
      <c r="C114" s="248"/>
      <c r="D114" s="219" t="s">
        <v>152</v>
      </c>
      <c r="E114" s="249" t="s">
        <v>19</v>
      </c>
      <c r="F114" s="250" t="s">
        <v>160</v>
      </c>
      <c r="G114" s="248"/>
      <c r="H114" s="251">
        <v>1.7649999999999999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152</v>
      </c>
      <c r="AU114" s="257" t="s">
        <v>83</v>
      </c>
      <c r="AV114" s="15" t="s">
        <v>136</v>
      </c>
      <c r="AW114" s="15" t="s">
        <v>35</v>
      </c>
      <c r="AX114" s="15" t="s">
        <v>81</v>
      </c>
      <c r="AY114" s="257" t="s">
        <v>129</v>
      </c>
    </row>
    <row r="115" s="14" customFormat="1">
      <c r="A115" s="14"/>
      <c r="B115" s="236"/>
      <c r="C115" s="237"/>
      <c r="D115" s="219" t="s">
        <v>152</v>
      </c>
      <c r="E115" s="237"/>
      <c r="F115" s="239" t="s">
        <v>1002</v>
      </c>
      <c r="G115" s="237"/>
      <c r="H115" s="240">
        <v>2.0299999999999998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152</v>
      </c>
      <c r="AU115" s="246" t="s">
        <v>83</v>
      </c>
      <c r="AV115" s="14" t="s">
        <v>83</v>
      </c>
      <c r="AW115" s="14" t="s">
        <v>4</v>
      </c>
      <c r="AX115" s="14" t="s">
        <v>81</v>
      </c>
      <c r="AY115" s="246" t="s">
        <v>129</v>
      </c>
    </row>
    <row r="116" s="2" customFormat="1" ht="16.5" customHeight="1">
      <c r="A116" s="40"/>
      <c r="B116" s="41"/>
      <c r="C116" s="258" t="s">
        <v>178</v>
      </c>
      <c r="D116" s="258" t="s">
        <v>417</v>
      </c>
      <c r="E116" s="259" t="s">
        <v>1003</v>
      </c>
      <c r="F116" s="260" t="s">
        <v>1004</v>
      </c>
      <c r="G116" s="261" t="s">
        <v>278</v>
      </c>
      <c r="H116" s="262">
        <v>79.200000000000003</v>
      </c>
      <c r="I116" s="263"/>
      <c r="J116" s="264">
        <f>ROUND(I116*H116,2)</f>
        <v>0</v>
      </c>
      <c r="K116" s="260" t="s">
        <v>135</v>
      </c>
      <c r="L116" s="265"/>
      <c r="M116" s="266" t="s">
        <v>19</v>
      </c>
      <c r="N116" s="267" t="s">
        <v>44</v>
      </c>
      <c r="O116" s="86"/>
      <c r="P116" s="215">
        <f>O116*H116</f>
        <v>0</v>
      </c>
      <c r="Q116" s="215">
        <v>0.00198</v>
      </c>
      <c r="R116" s="215">
        <f>Q116*H116</f>
        <v>0.15681600000000001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195</v>
      </c>
      <c r="AT116" s="217" t="s">
        <v>417</v>
      </c>
      <c r="AU116" s="217" t="s">
        <v>83</v>
      </c>
      <c r="AY116" s="19" t="s">
        <v>129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136</v>
      </c>
      <c r="BM116" s="217" t="s">
        <v>1005</v>
      </c>
    </row>
    <row r="117" s="2" customFormat="1">
      <c r="A117" s="40"/>
      <c r="B117" s="41"/>
      <c r="C117" s="42"/>
      <c r="D117" s="219" t="s">
        <v>138</v>
      </c>
      <c r="E117" s="42"/>
      <c r="F117" s="220" t="s">
        <v>1004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138</v>
      </c>
      <c r="AU117" s="19" t="s">
        <v>83</v>
      </c>
    </row>
    <row r="118" s="14" customFormat="1">
      <c r="A118" s="14"/>
      <c r="B118" s="236"/>
      <c r="C118" s="237"/>
      <c r="D118" s="219" t="s">
        <v>152</v>
      </c>
      <c r="E118" s="238" t="s">
        <v>19</v>
      </c>
      <c r="F118" s="239" t="s">
        <v>1006</v>
      </c>
      <c r="G118" s="237"/>
      <c r="H118" s="240">
        <v>72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152</v>
      </c>
      <c r="AU118" s="246" t="s">
        <v>83</v>
      </c>
      <c r="AV118" s="14" t="s">
        <v>83</v>
      </c>
      <c r="AW118" s="14" t="s">
        <v>35</v>
      </c>
      <c r="AX118" s="14" t="s">
        <v>73</v>
      </c>
      <c r="AY118" s="246" t="s">
        <v>129</v>
      </c>
    </row>
    <row r="119" s="15" customFormat="1">
      <c r="A119" s="15"/>
      <c r="B119" s="247"/>
      <c r="C119" s="248"/>
      <c r="D119" s="219" t="s">
        <v>152</v>
      </c>
      <c r="E119" s="249" t="s">
        <v>19</v>
      </c>
      <c r="F119" s="250" t="s">
        <v>160</v>
      </c>
      <c r="G119" s="248"/>
      <c r="H119" s="251">
        <v>72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152</v>
      </c>
      <c r="AU119" s="257" t="s">
        <v>83</v>
      </c>
      <c r="AV119" s="15" t="s">
        <v>136</v>
      </c>
      <c r="AW119" s="15" t="s">
        <v>35</v>
      </c>
      <c r="AX119" s="15" t="s">
        <v>81</v>
      </c>
      <c r="AY119" s="257" t="s">
        <v>129</v>
      </c>
    </row>
    <row r="120" s="14" customFormat="1">
      <c r="A120" s="14"/>
      <c r="B120" s="236"/>
      <c r="C120" s="237"/>
      <c r="D120" s="219" t="s">
        <v>152</v>
      </c>
      <c r="E120" s="237"/>
      <c r="F120" s="239" t="s">
        <v>1007</v>
      </c>
      <c r="G120" s="237"/>
      <c r="H120" s="240">
        <v>79.200000000000003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152</v>
      </c>
      <c r="AU120" s="246" t="s">
        <v>83</v>
      </c>
      <c r="AV120" s="14" t="s">
        <v>83</v>
      </c>
      <c r="AW120" s="14" t="s">
        <v>4</v>
      </c>
      <c r="AX120" s="14" t="s">
        <v>81</v>
      </c>
      <c r="AY120" s="246" t="s">
        <v>129</v>
      </c>
    </row>
    <row r="121" s="2" customFormat="1" ht="16.5" customHeight="1">
      <c r="A121" s="40"/>
      <c r="B121" s="41"/>
      <c r="C121" s="258" t="s">
        <v>183</v>
      </c>
      <c r="D121" s="258" t="s">
        <v>417</v>
      </c>
      <c r="E121" s="259" t="s">
        <v>1008</v>
      </c>
      <c r="F121" s="260" t="s">
        <v>1009</v>
      </c>
      <c r="G121" s="261" t="s">
        <v>398</v>
      </c>
      <c r="H121" s="262">
        <v>0.63500000000000001</v>
      </c>
      <c r="I121" s="263"/>
      <c r="J121" s="264">
        <f>ROUND(I121*H121,2)</f>
        <v>0</v>
      </c>
      <c r="K121" s="260" t="s">
        <v>135</v>
      </c>
      <c r="L121" s="265"/>
      <c r="M121" s="266" t="s">
        <v>19</v>
      </c>
      <c r="N121" s="267" t="s">
        <v>44</v>
      </c>
      <c r="O121" s="86"/>
      <c r="P121" s="215">
        <f>O121*H121</f>
        <v>0</v>
      </c>
      <c r="Q121" s="215">
        <v>1</v>
      </c>
      <c r="R121" s="215">
        <f>Q121*H121</f>
        <v>0.63500000000000001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195</v>
      </c>
      <c r="AT121" s="217" t="s">
        <v>417</v>
      </c>
      <c r="AU121" s="217" t="s">
        <v>83</v>
      </c>
      <c r="AY121" s="19" t="s">
        <v>129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136</v>
      </c>
      <c r="BM121" s="217" t="s">
        <v>1010</v>
      </c>
    </row>
    <row r="122" s="2" customFormat="1">
      <c r="A122" s="40"/>
      <c r="B122" s="41"/>
      <c r="C122" s="42"/>
      <c r="D122" s="219" t="s">
        <v>138</v>
      </c>
      <c r="E122" s="42"/>
      <c r="F122" s="220" t="s">
        <v>1009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138</v>
      </c>
      <c r="AU122" s="19" t="s">
        <v>83</v>
      </c>
    </row>
    <row r="123" s="2" customFormat="1">
      <c r="A123" s="40"/>
      <c r="B123" s="41"/>
      <c r="C123" s="42"/>
      <c r="D123" s="219" t="s">
        <v>536</v>
      </c>
      <c r="E123" s="42"/>
      <c r="F123" s="268" t="s">
        <v>1011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536</v>
      </c>
      <c r="AU123" s="19" t="s">
        <v>83</v>
      </c>
    </row>
    <row r="124" s="14" customFormat="1">
      <c r="A124" s="14"/>
      <c r="B124" s="236"/>
      <c r="C124" s="237"/>
      <c r="D124" s="219" t="s">
        <v>152</v>
      </c>
      <c r="E124" s="238" t="s">
        <v>19</v>
      </c>
      <c r="F124" s="239" t="s">
        <v>1012</v>
      </c>
      <c r="G124" s="237"/>
      <c r="H124" s="240">
        <v>0.52900000000000003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152</v>
      </c>
      <c r="AU124" s="246" t="s">
        <v>83</v>
      </c>
      <c r="AV124" s="14" t="s">
        <v>83</v>
      </c>
      <c r="AW124" s="14" t="s">
        <v>35</v>
      </c>
      <c r="AX124" s="14" t="s">
        <v>73</v>
      </c>
      <c r="AY124" s="246" t="s">
        <v>129</v>
      </c>
    </row>
    <row r="125" s="15" customFormat="1">
      <c r="A125" s="15"/>
      <c r="B125" s="247"/>
      <c r="C125" s="248"/>
      <c r="D125" s="219" t="s">
        <v>152</v>
      </c>
      <c r="E125" s="249" t="s">
        <v>19</v>
      </c>
      <c r="F125" s="250" t="s">
        <v>160</v>
      </c>
      <c r="G125" s="248"/>
      <c r="H125" s="251">
        <v>0.52900000000000003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152</v>
      </c>
      <c r="AU125" s="257" t="s">
        <v>83</v>
      </c>
      <c r="AV125" s="15" t="s">
        <v>136</v>
      </c>
      <c r="AW125" s="15" t="s">
        <v>35</v>
      </c>
      <c r="AX125" s="15" t="s">
        <v>81</v>
      </c>
      <c r="AY125" s="257" t="s">
        <v>129</v>
      </c>
    </row>
    <row r="126" s="14" customFormat="1">
      <c r="A126" s="14"/>
      <c r="B126" s="236"/>
      <c r="C126" s="237"/>
      <c r="D126" s="219" t="s">
        <v>152</v>
      </c>
      <c r="E126" s="237"/>
      <c r="F126" s="239" t="s">
        <v>1013</v>
      </c>
      <c r="G126" s="237"/>
      <c r="H126" s="240">
        <v>0.63500000000000001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152</v>
      </c>
      <c r="AU126" s="246" t="s">
        <v>83</v>
      </c>
      <c r="AV126" s="14" t="s">
        <v>83</v>
      </c>
      <c r="AW126" s="14" t="s">
        <v>4</v>
      </c>
      <c r="AX126" s="14" t="s">
        <v>81</v>
      </c>
      <c r="AY126" s="246" t="s">
        <v>129</v>
      </c>
    </row>
    <row r="127" s="2" customFormat="1" ht="16.5" customHeight="1">
      <c r="A127" s="40"/>
      <c r="B127" s="41"/>
      <c r="C127" s="258" t="s">
        <v>195</v>
      </c>
      <c r="D127" s="258" t="s">
        <v>417</v>
      </c>
      <c r="E127" s="259" t="s">
        <v>1014</v>
      </c>
      <c r="F127" s="260" t="s">
        <v>1015</v>
      </c>
      <c r="G127" s="261" t="s">
        <v>398</v>
      </c>
      <c r="H127" s="262">
        <v>1.7869999999999999</v>
      </c>
      <c r="I127" s="263"/>
      <c r="J127" s="264">
        <f>ROUND(I127*H127,2)</f>
        <v>0</v>
      </c>
      <c r="K127" s="260" t="s">
        <v>135</v>
      </c>
      <c r="L127" s="265"/>
      <c r="M127" s="266" t="s">
        <v>19</v>
      </c>
      <c r="N127" s="267" t="s">
        <v>44</v>
      </c>
      <c r="O127" s="86"/>
      <c r="P127" s="215">
        <f>O127*H127</f>
        <v>0</v>
      </c>
      <c r="Q127" s="215">
        <v>1</v>
      </c>
      <c r="R127" s="215">
        <f>Q127*H127</f>
        <v>1.7869999999999999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195</v>
      </c>
      <c r="AT127" s="217" t="s">
        <v>417</v>
      </c>
      <c r="AU127" s="217" t="s">
        <v>83</v>
      </c>
      <c r="AY127" s="19" t="s">
        <v>129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136</v>
      </c>
      <c r="BM127" s="217" t="s">
        <v>1016</v>
      </c>
    </row>
    <row r="128" s="2" customFormat="1">
      <c r="A128" s="40"/>
      <c r="B128" s="41"/>
      <c r="C128" s="42"/>
      <c r="D128" s="219" t="s">
        <v>138</v>
      </c>
      <c r="E128" s="42"/>
      <c r="F128" s="220" t="s">
        <v>1015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138</v>
      </c>
      <c r="AU128" s="19" t="s">
        <v>83</v>
      </c>
    </row>
    <row r="129" s="2" customFormat="1">
      <c r="A129" s="40"/>
      <c r="B129" s="41"/>
      <c r="C129" s="42"/>
      <c r="D129" s="219" t="s">
        <v>536</v>
      </c>
      <c r="E129" s="42"/>
      <c r="F129" s="268" t="s">
        <v>1017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536</v>
      </c>
      <c r="AU129" s="19" t="s">
        <v>83</v>
      </c>
    </row>
    <row r="130" s="14" customFormat="1">
      <c r="A130" s="14"/>
      <c r="B130" s="236"/>
      <c r="C130" s="237"/>
      <c r="D130" s="219" t="s">
        <v>152</v>
      </c>
      <c r="E130" s="238" t="s">
        <v>19</v>
      </c>
      <c r="F130" s="239" t="s">
        <v>1018</v>
      </c>
      <c r="G130" s="237"/>
      <c r="H130" s="240">
        <v>1.4890000000000001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152</v>
      </c>
      <c r="AU130" s="246" t="s">
        <v>83</v>
      </c>
      <c r="AV130" s="14" t="s">
        <v>83</v>
      </c>
      <c r="AW130" s="14" t="s">
        <v>35</v>
      </c>
      <c r="AX130" s="14" t="s">
        <v>73</v>
      </c>
      <c r="AY130" s="246" t="s">
        <v>129</v>
      </c>
    </row>
    <row r="131" s="15" customFormat="1">
      <c r="A131" s="15"/>
      <c r="B131" s="247"/>
      <c r="C131" s="248"/>
      <c r="D131" s="219" t="s">
        <v>152</v>
      </c>
      <c r="E131" s="249" t="s">
        <v>19</v>
      </c>
      <c r="F131" s="250" t="s">
        <v>160</v>
      </c>
      <c r="G131" s="248"/>
      <c r="H131" s="251">
        <v>1.4890000000000001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152</v>
      </c>
      <c r="AU131" s="257" t="s">
        <v>83</v>
      </c>
      <c r="AV131" s="15" t="s">
        <v>136</v>
      </c>
      <c r="AW131" s="15" t="s">
        <v>35</v>
      </c>
      <c r="AX131" s="15" t="s">
        <v>81</v>
      </c>
      <c r="AY131" s="257" t="s">
        <v>129</v>
      </c>
    </row>
    <row r="132" s="14" customFormat="1">
      <c r="A132" s="14"/>
      <c r="B132" s="236"/>
      <c r="C132" s="237"/>
      <c r="D132" s="219" t="s">
        <v>152</v>
      </c>
      <c r="E132" s="237"/>
      <c r="F132" s="239" t="s">
        <v>1019</v>
      </c>
      <c r="G132" s="237"/>
      <c r="H132" s="240">
        <v>1.7869999999999999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152</v>
      </c>
      <c r="AU132" s="246" t="s">
        <v>83</v>
      </c>
      <c r="AV132" s="14" t="s">
        <v>83</v>
      </c>
      <c r="AW132" s="14" t="s">
        <v>4</v>
      </c>
      <c r="AX132" s="14" t="s">
        <v>81</v>
      </c>
      <c r="AY132" s="246" t="s">
        <v>129</v>
      </c>
    </row>
    <row r="133" s="2" customFormat="1" ht="24.15" customHeight="1">
      <c r="A133" s="40"/>
      <c r="B133" s="41"/>
      <c r="C133" s="258" t="s">
        <v>216</v>
      </c>
      <c r="D133" s="258" t="s">
        <v>417</v>
      </c>
      <c r="E133" s="259" t="s">
        <v>1020</v>
      </c>
      <c r="F133" s="260" t="s">
        <v>1021</v>
      </c>
      <c r="G133" s="261" t="s">
        <v>1022</v>
      </c>
      <c r="H133" s="262">
        <v>7</v>
      </c>
      <c r="I133" s="263"/>
      <c r="J133" s="264">
        <f>ROUND(I133*H133,2)</f>
        <v>0</v>
      </c>
      <c r="K133" s="260" t="s">
        <v>135</v>
      </c>
      <c r="L133" s="265"/>
      <c r="M133" s="266" t="s">
        <v>19</v>
      </c>
      <c r="N133" s="267" t="s">
        <v>44</v>
      </c>
      <c r="O133" s="86"/>
      <c r="P133" s="215">
        <f>O133*H133</f>
        <v>0</v>
      </c>
      <c r="Q133" s="215">
        <v>0.00172</v>
      </c>
      <c r="R133" s="215">
        <f>Q133*H133</f>
        <v>0.01204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195</v>
      </c>
      <c r="AT133" s="217" t="s">
        <v>417</v>
      </c>
      <c r="AU133" s="217" t="s">
        <v>83</v>
      </c>
      <c r="AY133" s="19" t="s">
        <v>129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136</v>
      </c>
      <c r="BM133" s="217" t="s">
        <v>1023</v>
      </c>
    </row>
    <row r="134" s="2" customFormat="1">
      <c r="A134" s="40"/>
      <c r="B134" s="41"/>
      <c r="C134" s="42"/>
      <c r="D134" s="219" t="s">
        <v>138</v>
      </c>
      <c r="E134" s="42"/>
      <c r="F134" s="220" t="s">
        <v>1021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138</v>
      </c>
      <c r="AU134" s="19" t="s">
        <v>83</v>
      </c>
    </row>
    <row r="135" s="2" customFormat="1" ht="24.15" customHeight="1">
      <c r="A135" s="40"/>
      <c r="B135" s="41"/>
      <c r="C135" s="258" t="s">
        <v>223</v>
      </c>
      <c r="D135" s="258" t="s">
        <v>417</v>
      </c>
      <c r="E135" s="259" t="s">
        <v>1024</v>
      </c>
      <c r="F135" s="260" t="s">
        <v>1025</v>
      </c>
      <c r="G135" s="261" t="s">
        <v>1022</v>
      </c>
      <c r="H135" s="262">
        <v>7</v>
      </c>
      <c r="I135" s="263"/>
      <c r="J135" s="264">
        <f>ROUND(I135*H135,2)</f>
        <v>0</v>
      </c>
      <c r="K135" s="260" t="s">
        <v>135</v>
      </c>
      <c r="L135" s="265"/>
      <c r="M135" s="266" t="s">
        <v>19</v>
      </c>
      <c r="N135" s="267" t="s">
        <v>44</v>
      </c>
      <c r="O135" s="86"/>
      <c r="P135" s="215">
        <f>O135*H135</f>
        <v>0</v>
      </c>
      <c r="Q135" s="215">
        <v>0.0064400000000000004</v>
      </c>
      <c r="R135" s="215">
        <f>Q135*H135</f>
        <v>0.045080000000000002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195</v>
      </c>
      <c r="AT135" s="217" t="s">
        <v>417</v>
      </c>
      <c r="AU135" s="217" t="s">
        <v>83</v>
      </c>
      <c r="AY135" s="19" t="s">
        <v>129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136</v>
      </c>
      <c r="BM135" s="217" t="s">
        <v>1026</v>
      </c>
    </row>
    <row r="136" s="2" customFormat="1">
      <c r="A136" s="40"/>
      <c r="B136" s="41"/>
      <c r="C136" s="42"/>
      <c r="D136" s="219" t="s">
        <v>138</v>
      </c>
      <c r="E136" s="42"/>
      <c r="F136" s="220" t="s">
        <v>1025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138</v>
      </c>
      <c r="AU136" s="19" t="s">
        <v>83</v>
      </c>
    </row>
    <row r="137" s="2" customFormat="1" ht="24.15" customHeight="1">
      <c r="A137" s="40"/>
      <c r="B137" s="41"/>
      <c r="C137" s="258" t="s">
        <v>244</v>
      </c>
      <c r="D137" s="258" t="s">
        <v>417</v>
      </c>
      <c r="E137" s="259" t="s">
        <v>1027</v>
      </c>
      <c r="F137" s="260" t="s">
        <v>1028</v>
      </c>
      <c r="G137" s="261" t="s">
        <v>1022</v>
      </c>
      <c r="H137" s="262">
        <v>15</v>
      </c>
      <c r="I137" s="263"/>
      <c r="J137" s="264">
        <f>ROUND(I137*H137,2)</f>
        <v>0</v>
      </c>
      <c r="K137" s="260" t="s">
        <v>135</v>
      </c>
      <c r="L137" s="265"/>
      <c r="M137" s="266" t="s">
        <v>19</v>
      </c>
      <c r="N137" s="267" t="s">
        <v>44</v>
      </c>
      <c r="O137" s="86"/>
      <c r="P137" s="215">
        <f>O137*H137</f>
        <v>0</v>
      </c>
      <c r="Q137" s="215">
        <v>0.00052999999999999998</v>
      </c>
      <c r="R137" s="215">
        <f>Q137*H137</f>
        <v>0.0079500000000000005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195</v>
      </c>
      <c r="AT137" s="217" t="s">
        <v>417</v>
      </c>
      <c r="AU137" s="217" t="s">
        <v>83</v>
      </c>
      <c r="AY137" s="19" t="s">
        <v>129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136</v>
      </c>
      <c r="BM137" s="217" t="s">
        <v>1029</v>
      </c>
    </row>
    <row r="138" s="2" customFormat="1">
      <c r="A138" s="40"/>
      <c r="B138" s="41"/>
      <c r="C138" s="42"/>
      <c r="D138" s="219" t="s">
        <v>138</v>
      </c>
      <c r="E138" s="42"/>
      <c r="F138" s="220" t="s">
        <v>1028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138</v>
      </c>
      <c r="AU138" s="19" t="s">
        <v>83</v>
      </c>
    </row>
    <row r="139" s="12" customFormat="1" ht="25.92" customHeight="1">
      <c r="A139" s="12"/>
      <c r="B139" s="190"/>
      <c r="C139" s="191"/>
      <c r="D139" s="192" t="s">
        <v>72</v>
      </c>
      <c r="E139" s="193" t="s">
        <v>1030</v>
      </c>
      <c r="F139" s="193" t="s">
        <v>1031</v>
      </c>
      <c r="G139" s="191"/>
      <c r="H139" s="191"/>
      <c r="I139" s="194"/>
      <c r="J139" s="195">
        <f>BK139</f>
        <v>0</v>
      </c>
      <c r="K139" s="191"/>
      <c r="L139" s="196"/>
      <c r="M139" s="197"/>
      <c r="N139" s="198"/>
      <c r="O139" s="198"/>
      <c r="P139" s="199">
        <f>P140+P152</f>
        <v>0</v>
      </c>
      <c r="Q139" s="198"/>
      <c r="R139" s="199">
        <f>R140+R152</f>
        <v>0.32853350000000003</v>
      </c>
      <c r="S139" s="198"/>
      <c r="T139" s="200">
        <f>T140+T152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83</v>
      </c>
      <c r="AT139" s="202" t="s">
        <v>72</v>
      </c>
      <c r="AU139" s="202" t="s">
        <v>73</v>
      </c>
      <c r="AY139" s="201" t="s">
        <v>129</v>
      </c>
      <c r="BK139" s="203">
        <f>BK140+BK152</f>
        <v>0</v>
      </c>
    </row>
    <row r="140" s="12" customFormat="1" ht="22.8" customHeight="1">
      <c r="A140" s="12"/>
      <c r="B140" s="190"/>
      <c r="C140" s="191"/>
      <c r="D140" s="192" t="s">
        <v>72</v>
      </c>
      <c r="E140" s="204" t="s">
        <v>1032</v>
      </c>
      <c r="F140" s="204" t="s">
        <v>1033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SUM(P141:P151)</f>
        <v>0</v>
      </c>
      <c r="Q140" s="198"/>
      <c r="R140" s="199">
        <f>SUM(R141:R151)</f>
        <v>0.24493350000000003</v>
      </c>
      <c r="S140" s="198"/>
      <c r="T140" s="200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83</v>
      </c>
      <c r="AT140" s="202" t="s">
        <v>72</v>
      </c>
      <c r="AU140" s="202" t="s">
        <v>81</v>
      </c>
      <c r="AY140" s="201" t="s">
        <v>129</v>
      </c>
      <c r="BK140" s="203">
        <f>SUM(BK141:BK151)</f>
        <v>0</v>
      </c>
    </row>
    <row r="141" s="2" customFormat="1" ht="16.5" customHeight="1">
      <c r="A141" s="40"/>
      <c r="B141" s="41"/>
      <c r="C141" s="206" t="s">
        <v>8</v>
      </c>
      <c r="D141" s="206" t="s">
        <v>131</v>
      </c>
      <c r="E141" s="207" t="s">
        <v>1034</v>
      </c>
      <c r="F141" s="208" t="s">
        <v>1035</v>
      </c>
      <c r="G141" s="209" t="s">
        <v>984</v>
      </c>
      <c r="H141" s="210">
        <v>4898.6700000000001</v>
      </c>
      <c r="I141" s="211"/>
      <c r="J141" s="212">
        <f>ROUND(I141*H141,2)</f>
        <v>0</v>
      </c>
      <c r="K141" s="208" t="s">
        <v>135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5.0000000000000002E-05</v>
      </c>
      <c r="R141" s="215">
        <f>Q141*H141</f>
        <v>0.24493350000000003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281</v>
      </c>
      <c r="AT141" s="217" t="s">
        <v>131</v>
      </c>
      <c r="AU141" s="217" t="s">
        <v>83</v>
      </c>
      <c r="AY141" s="19" t="s">
        <v>129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281</v>
      </c>
      <c r="BM141" s="217" t="s">
        <v>1036</v>
      </c>
    </row>
    <row r="142" s="2" customFormat="1">
      <c r="A142" s="40"/>
      <c r="B142" s="41"/>
      <c r="C142" s="42"/>
      <c r="D142" s="219" t="s">
        <v>138</v>
      </c>
      <c r="E142" s="42"/>
      <c r="F142" s="220" t="s">
        <v>1037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83</v>
      </c>
    </row>
    <row r="143" s="2" customFormat="1">
      <c r="A143" s="40"/>
      <c r="B143" s="41"/>
      <c r="C143" s="42"/>
      <c r="D143" s="224" t="s">
        <v>139</v>
      </c>
      <c r="E143" s="42"/>
      <c r="F143" s="225" t="s">
        <v>1038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139</v>
      </c>
      <c r="AU143" s="19" t="s">
        <v>83</v>
      </c>
    </row>
    <row r="144" s="14" customFormat="1">
      <c r="A144" s="14"/>
      <c r="B144" s="236"/>
      <c r="C144" s="237"/>
      <c r="D144" s="219" t="s">
        <v>152</v>
      </c>
      <c r="E144" s="238" t="s">
        <v>19</v>
      </c>
      <c r="F144" s="239" t="s">
        <v>986</v>
      </c>
      <c r="G144" s="237"/>
      <c r="H144" s="240">
        <v>4665.3999999999996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152</v>
      </c>
      <c r="AU144" s="246" t="s">
        <v>83</v>
      </c>
      <c r="AV144" s="14" t="s">
        <v>83</v>
      </c>
      <c r="AW144" s="14" t="s">
        <v>35</v>
      </c>
      <c r="AX144" s="14" t="s">
        <v>73</v>
      </c>
      <c r="AY144" s="246" t="s">
        <v>129</v>
      </c>
    </row>
    <row r="145" s="15" customFormat="1">
      <c r="A145" s="15"/>
      <c r="B145" s="247"/>
      <c r="C145" s="248"/>
      <c r="D145" s="219" t="s">
        <v>152</v>
      </c>
      <c r="E145" s="249" t="s">
        <v>19</v>
      </c>
      <c r="F145" s="250" t="s">
        <v>160</v>
      </c>
      <c r="G145" s="248"/>
      <c r="H145" s="251">
        <v>4665.3999999999996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152</v>
      </c>
      <c r="AU145" s="257" t="s">
        <v>83</v>
      </c>
      <c r="AV145" s="15" t="s">
        <v>136</v>
      </c>
      <c r="AW145" s="15" t="s">
        <v>35</v>
      </c>
      <c r="AX145" s="15" t="s">
        <v>81</v>
      </c>
      <c r="AY145" s="257" t="s">
        <v>129</v>
      </c>
    </row>
    <row r="146" s="14" customFormat="1">
      <c r="A146" s="14"/>
      <c r="B146" s="236"/>
      <c r="C146" s="237"/>
      <c r="D146" s="219" t="s">
        <v>152</v>
      </c>
      <c r="E146" s="237"/>
      <c r="F146" s="239" t="s">
        <v>987</v>
      </c>
      <c r="G146" s="237"/>
      <c r="H146" s="240">
        <v>4898.6700000000001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152</v>
      </c>
      <c r="AU146" s="246" t="s">
        <v>83</v>
      </c>
      <c r="AV146" s="14" t="s">
        <v>83</v>
      </c>
      <c r="AW146" s="14" t="s">
        <v>4</v>
      </c>
      <c r="AX146" s="14" t="s">
        <v>81</v>
      </c>
      <c r="AY146" s="246" t="s">
        <v>129</v>
      </c>
    </row>
    <row r="147" s="2" customFormat="1" ht="16.5" customHeight="1">
      <c r="A147" s="40"/>
      <c r="B147" s="41"/>
      <c r="C147" s="206" t="s">
        <v>257</v>
      </c>
      <c r="D147" s="206" t="s">
        <v>131</v>
      </c>
      <c r="E147" s="207" t="s">
        <v>1039</v>
      </c>
      <c r="F147" s="208" t="s">
        <v>1040</v>
      </c>
      <c r="G147" s="209" t="s">
        <v>398</v>
      </c>
      <c r="H147" s="210">
        <v>4.899</v>
      </c>
      <c r="I147" s="211"/>
      <c r="J147" s="212">
        <f>ROUND(I147*H147,2)</f>
        <v>0</v>
      </c>
      <c r="K147" s="208" t="s">
        <v>135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281</v>
      </c>
      <c r="AT147" s="217" t="s">
        <v>131</v>
      </c>
      <c r="AU147" s="217" t="s">
        <v>83</v>
      </c>
      <c r="AY147" s="19" t="s">
        <v>129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281</v>
      </c>
      <c r="BM147" s="217" t="s">
        <v>1041</v>
      </c>
    </row>
    <row r="148" s="2" customFormat="1">
      <c r="A148" s="40"/>
      <c r="B148" s="41"/>
      <c r="C148" s="42"/>
      <c r="D148" s="219" t="s">
        <v>138</v>
      </c>
      <c r="E148" s="42"/>
      <c r="F148" s="220" t="s">
        <v>1042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138</v>
      </c>
      <c r="AU148" s="19" t="s">
        <v>83</v>
      </c>
    </row>
    <row r="149" s="2" customFormat="1">
      <c r="A149" s="40"/>
      <c r="B149" s="41"/>
      <c r="C149" s="42"/>
      <c r="D149" s="224" t="s">
        <v>139</v>
      </c>
      <c r="E149" s="42"/>
      <c r="F149" s="225" t="s">
        <v>1043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139</v>
      </c>
      <c r="AU149" s="19" t="s">
        <v>83</v>
      </c>
    </row>
    <row r="150" s="14" customFormat="1">
      <c r="A150" s="14"/>
      <c r="B150" s="236"/>
      <c r="C150" s="237"/>
      <c r="D150" s="219" t="s">
        <v>152</v>
      </c>
      <c r="E150" s="238" t="s">
        <v>19</v>
      </c>
      <c r="F150" s="239" t="s">
        <v>1044</v>
      </c>
      <c r="G150" s="237"/>
      <c r="H150" s="240">
        <v>4.899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152</v>
      </c>
      <c r="AU150" s="246" t="s">
        <v>83</v>
      </c>
      <c r="AV150" s="14" t="s">
        <v>83</v>
      </c>
      <c r="AW150" s="14" t="s">
        <v>35</v>
      </c>
      <c r="AX150" s="14" t="s">
        <v>73</v>
      </c>
      <c r="AY150" s="246" t="s">
        <v>129</v>
      </c>
    </row>
    <row r="151" s="15" customFormat="1">
      <c r="A151" s="15"/>
      <c r="B151" s="247"/>
      <c r="C151" s="248"/>
      <c r="D151" s="219" t="s">
        <v>152</v>
      </c>
      <c r="E151" s="249" t="s">
        <v>19</v>
      </c>
      <c r="F151" s="250" t="s">
        <v>160</v>
      </c>
      <c r="G151" s="248"/>
      <c r="H151" s="251">
        <v>4.899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152</v>
      </c>
      <c r="AU151" s="257" t="s">
        <v>83</v>
      </c>
      <c r="AV151" s="15" t="s">
        <v>136</v>
      </c>
      <c r="AW151" s="15" t="s">
        <v>35</v>
      </c>
      <c r="AX151" s="15" t="s">
        <v>81</v>
      </c>
      <c r="AY151" s="257" t="s">
        <v>129</v>
      </c>
    </row>
    <row r="152" s="12" customFormat="1" ht="22.8" customHeight="1">
      <c r="A152" s="12"/>
      <c r="B152" s="190"/>
      <c r="C152" s="191"/>
      <c r="D152" s="192" t="s">
        <v>72</v>
      </c>
      <c r="E152" s="204" t="s">
        <v>1045</v>
      </c>
      <c r="F152" s="204" t="s">
        <v>1046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SUM(P153:P169)</f>
        <v>0</v>
      </c>
      <c r="Q152" s="198"/>
      <c r="R152" s="199">
        <f>SUM(R153:R169)</f>
        <v>0.083599999999999994</v>
      </c>
      <c r="S152" s="198"/>
      <c r="T152" s="200">
        <f>SUM(T153:T169)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83</v>
      </c>
      <c r="AT152" s="202" t="s">
        <v>72</v>
      </c>
      <c r="AU152" s="202" t="s">
        <v>81</v>
      </c>
      <c r="AY152" s="201" t="s">
        <v>129</v>
      </c>
      <c r="BK152" s="203">
        <f>SUM(BK153:BK169)</f>
        <v>0</v>
      </c>
    </row>
    <row r="153" s="2" customFormat="1" ht="16.5" customHeight="1">
      <c r="A153" s="40"/>
      <c r="B153" s="41"/>
      <c r="C153" s="206" t="s">
        <v>267</v>
      </c>
      <c r="D153" s="206" t="s">
        <v>131</v>
      </c>
      <c r="E153" s="207" t="s">
        <v>1047</v>
      </c>
      <c r="F153" s="208" t="s">
        <v>1048</v>
      </c>
      <c r="G153" s="209" t="s">
        <v>134</v>
      </c>
      <c r="H153" s="210">
        <v>342</v>
      </c>
      <c r="I153" s="211"/>
      <c r="J153" s="212">
        <f>ROUND(I153*H153,2)</f>
        <v>0</v>
      </c>
      <c r="K153" s="208" t="s">
        <v>135</v>
      </c>
      <c r="L153" s="46"/>
      <c r="M153" s="213" t="s">
        <v>19</v>
      </c>
      <c r="N153" s="214" t="s">
        <v>44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281</v>
      </c>
      <c r="AT153" s="217" t="s">
        <v>131</v>
      </c>
      <c r="AU153" s="217" t="s">
        <v>83</v>
      </c>
      <c r="AY153" s="19" t="s">
        <v>129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81</v>
      </c>
      <c r="BK153" s="218">
        <f>ROUND(I153*H153,2)</f>
        <v>0</v>
      </c>
      <c r="BL153" s="19" t="s">
        <v>281</v>
      </c>
      <c r="BM153" s="217" t="s">
        <v>1049</v>
      </c>
    </row>
    <row r="154" s="2" customFormat="1">
      <c r="A154" s="40"/>
      <c r="B154" s="41"/>
      <c r="C154" s="42"/>
      <c r="D154" s="219" t="s">
        <v>138</v>
      </c>
      <c r="E154" s="42"/>
      <c r="F154" s="220" t="s">
        <v>1050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138</v>
      </c>
      <c r="AU154" s="19" t="s">
        <v>83</v>
      </c>
    </row>
    <row r="155" s="2" customFormat="1">
      <c r="A155" s="40"/>
      <c r="B155" s="41"/>
      <c r="C155" s="42"/>
      <c r="D155" s="224" t="s">
        <v>139</v>
      </c>
      <c r="E155" s="42"/>
      <c r="F155" s="225" t="s">
        <v>1051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139</v>
      </c>
      <c r="AU155" s="19" t="s">
        <v>83</v>
      </c>
    </row>
    <row r="156" s="14" customFormat="1">
      <c r="A156" s="14"/>
      <c r="B156" s="236"/>
      <c r="C156" s="237"/>
      <c r="D156" s="219" t="s">
        <v>152</v>
      </c>
      <c r="E156" s="238" t="s">
        <v>19</v>
      </c>
      <c r="F156" s="239" t="s">
        <v>1052</v>
      </c>
      <c r="G156" s="237"/>
      <c r="H156" s="240">
        <v>342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152</v>
      </c>
      <c r="AU156" s="246" t="s">
        <v>83</v>
      </c>
      <c r="AV156" s="14" t="s">
        <v>83</v>
      </c>
      <c r="AW156" s="14" t="s">
        <v>35</v>
      </c>
      <c r="AX156" s="14" t="s">
        <v>73</v>
      </c>
      <c r="AY156" s="246" t="s">
        <v>129</v>
      </c>
    </row>
    <row r="157" s="15" customFormat="1">
      <c r="A157" s="15"/>
      <c r="B157" s="247"/>
      <c r="C157" s="248"/>
      <c r="D157" s="219" t="s">
        <v>152</v>
      </c>
      <c r="E157" s="249" t="s">
        <v>19</v>
      </c>
      <c r="F157" s="250" t="s">
        <v>160</v>
      </c>
      <c r="G157" s="248"/>
      <c r="H157" s="251">
        <v>342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152</v>
      </c>
      <c r="AU157" s="257" t="s">
        <v>83</v>
      </c>
      <c r="AV157" s="15" t="s">
        <v>136</v>
      </c>
      <c r="AW157" s="15" t="s">
        <v>35</v>
      </c>
      <c r="AX157" s="15" t="s">
        <v>81</v>
      </c>
      <c r="AY157" s="257" t="s">
        <v>129</v>
      </c>
    </row>
    <row r="158" s="2" customFormat="1" ht="16.5" customHeight="1">
      <c r="A158" s="40"/>
      <c r="B158" s="41"/>
      <c r="C158" s="206" t="s">
        <v>275</v>
      </c>
      <c r="D158" s="206" t="s">
        <v>131</v>
      </c>
      <c r="E158" s="207" t="s">
        <v>1053</v>
      </c>
      <c r="F158" s="208" t="s">
        <v>1054</v>
      </c>
      <c r="G158" s="209" t="s">
        <v>134</v>
      </c>
      <c r="H158" s="210">
        <v>342</v>
      </c>
      <c r="I158" s="211"/>
      <c r="J158" s="212">
        <f>ROUND(I158*H158,2)</f>
        <v>0</v>
      </c>
      <c r="K158" s="208" t="s">
        <v>135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281</v>
      </c>
      <c r="AT158" s="217" t="s">
        <v>131</v>
      </c>
      <c r="AU158" s="217" t="s">
        <v>83</v>
      </c>
      <c r="AY158" s="19" t="s">
        <v>129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81</v>
      </c>
      <c r="BK158" s="218">
        <f>ROUND(I158*H158,2)</f>
        <v>0</v>
      </c>
      <c r="BL158" s="19" t="s">
        <v>281</v>
      </c>
      <c r="BM158" s="217" t="s">
        <v>1055</v>
      </c>
    </row>
    <row r="159" s="2" customFormat="1">
      <c r="A159" s="40"/>
      <c r="B159" s="41"/>
      <c r="C159" s="42"/>
      <c r="D159" s="219" t="s">
        <v>138</v>
      </c>
      <c r="E159" s="42"/>
      <c r="F159" s="220" t="s">
        <v>1056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138</v>
      </c>
      <c r="AU159" s="19" t="s">
        <v>83</v>
      </c>
    </row>
    <row r="160" s="2" customFormat="1">
      <c r="A160" s="40"/>
      <c r="B160" s="41"/>
      <c r="C160" s="42"/>
      <c r="D160" s="224" t="s">
        <v>139</v>
      </c>
      <c r="E160" s="42"/>
      <c r="F160" s="225" t="s">
        <v>1057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139</v>
      </c>
      <c r="AU160" s="19" t="s">
        <v>83</v>
      </c>
    </row>
    <row r="161" s="14" customFormat="1">
      <c r="A161" s="14"/>
      <c r="B161" s="236"/>
      <c r="C161" s="237"/>
      <c r="D161" s="219" t="s">
        <v>152</v>
      </c>
      <c r="E161" s="238" t="s">
        <v>19</v>
      </c>
      <c r="F161" s="239" t="s">
        <v>1052</v>
      </c>
      <c r="G161" s="237"/>
      <c r="H161" s="240">
        <v>342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152</v>
      </c>
      <c r="AU161" s="246" t="s">
        <v>83</v>
      </c>
      <c r="AV161" s="14" t="s">
        <v>83</v>
      </c>
      <c r="AW161" s="14" t="s">
        <v>35</v>
      </c>
      <c r="AX161" s="14" t="s">
        <v>73</v>
      </c>
      <c r="AY161" s="246" t="s">
        <v>129</v>
      </c>
    </row>
    <row r="162" s="15" customFormat="1">
      <c r="A162" s="15"/>
      <c r="B162" s="247"/>
      <c r="C162" s="248"/>
      <c r="D162" s="219" t="s">
        <v>152</v>
      </c>
      <c r="E162" s="249" t="s">
        <v>19</v>
      </c>
      <c r="F162" s="250" t="s">
        <v>160</v>
      </c>
      <c r="G162" s="248"/>
      <c r="H162" s="251">
        <v>342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152</v>
      </c>
      <c r="AU162" s="257" t="s">
        <v>83</v>
      </c>
      <c r="AV162" s="15" t="s">
        <v>136</v>
      </c>
      <c r="AW162" s="15" t="s">
        <v>35</v>
      </c>
      <c r="AX162" s="15" t="s">
        <v>81</v>
      </c>
      <c r="AY162" s="257" t="s">
        <v>129</v>
      </c>
    </row>
    <row r="163" s="2" customFormat="1" ht="24.15" customHeight="1">
      <c r="A163" s="40"/>
      <c r="B163" s="41"/>
      <c r="C163" s="258" t="s">
        <v>281</v>
      </c>
      <c r="D163" s="258" t="s">
        <v>417</v>
      </c>
      <c r="E163" s="259" t="s">
        <v>1058</v>
      </c>
      <c r="F163" s="260" t="s">
        <v>1059</v>
      </c>
      <c r="G163" s="261" t="s">
        <v>984</v>
      </c>
      <c r="H163" s="262">
        <v>38</v>
      </c>
      <c r="I163" s="263"/>
      <c r="J163" s="264">
        <f>ROUND(I163*H163,2)</f>
        <v>0</v>
      </c>
      <c r="K163" s="260" t="s">
        <v>19</v>
      </c>
      <c r="L163" s="265"/>
      <c r="M163" s="266" t="s">
        <v>19</v>
      </c>
      <c r="N163" s="267" t="s">
        <v>44</v>
      </c>
      <c r="O163" s="86"/>
      <c r="P163" s="215">
        <f>O163*H163</f>
        <v>0</v>
      </c>
      <c r="Q163" s="215">
        <v>0.0011999999999999999</v>
      </c>
      <c r="R163" s="215">
        <f>Q163*H163</f>
        <v>0.045599999999999995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427</v>
      </c>
      <c r="AT163" s="217" t="s">
        <v>417</v>
      </c>
      <c r="AU163" s="217" t="s">
        <v>83</v>
      </c>
      <c r="AY163" s="19" t="s">
        <v>129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281</v>
      </c>
      <c r="BM163" s="217" t="s">
        <v>1060</v>
      </c>
    </row>
    <row r="164" s="2" customFormat="1">
      <c r="A164" s="40"/>
      <c r="B164" s="41"/>
      <c r="C164" s="42"/>
      <c r="D164" s="219" t="s">
        <v>138</v>
      </c>
      <c r="E164" s="42"/>
      <c r="F164" s="220" t="s">
        <v>1059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138</v>
      </c>
      <c r="AU164" s="19" t="s">
        <v>83</v>
      </c>
    </row>
    <row r="165" s="14" customFormat="1">
      <c r="A165" s="14"/>
      <c r="B165" s="236"/>
      <c r="C165" s="237"/>
      <c r="D165" s="219" t="s">
        <v>152</v>
      </c>
      <c r="E165" s="238" t="s">
        <v>19</v>
      </c>
      <c r="F165" s="239" t="s">
        <v>462</v>
      </c>
      <c r="G165" s="237"/>
      <c r="H165" s="240">
        <v>38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152</v>
      </c>
      <c r="AU165" s="246" t="s">
        <v>83</v>
      </c>
      <c r="AV165" s="14" t="s">
        <v>83</v>
      </c>
      <c r="AW165" s="14" t="s">
        <v>35</v>
      </c>
      <c r="AX165" s="14" t="s">
        <v>81</v>
      </c>
      <c r="AY165" s="246" t="s">
        <v>129</v>
      </c>
    </row>
    <row r="166" s="2" customFormat="1" ht="24.15" customHeight="1">
      <c r="A166" s="40"/>
      <c r="B166" s="41"/>
      <c r="C166" s="258" t="s">
        <v>286</v>
      </c>
      <c r="D166" s="258" t="s">
        <v>417</v>
      </c>
      <c r="E166" s="259" t="s">
        <v>1061</v>
      </c>
      <c r="F166" s="260" t="s">
        <v>1062</v>
      </c>
      <c r="G166" s="261" t="s">
        <v>984</v>
      </c>
      <c r="H166" s="262">
        <v>38</v>
      </c>
      <c r="I166" s="263"/>
      <c r="J166" s="264">
        <f>ROUND(I166*H166,2)</f>
        <v>0</v>
      </c>
      <c r="K166" s="260" t="s">
        <v>19</v>
      </c>
      <c r="L166" s="265"/>
      <c r="M166" s="266" t="s">
        <v>19</v>
      </c>
      <c r="N166" s="267" t="s">
        <v>44</v>
      </c>
      <c r="O166" s="86"/>
      <c r="P166" s="215">
        <f>O166*H166</f>
        <v>0</v>
      </c>
      <c r="Q166" s="215">
        <v>0.001</v>
      </c>
      <c r="R166" s="215">
        <f>Q166*H166</f>
        <v>0.037999999999999999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427</v>
      </c>
      <c r="AT166" s="217" t="s">
        <v>417</v>
      </c>
      <c r="AU166" s="217" t="s">
        <v>83</v>
      </c>
      <c r="AY166" s="19" t="s">
        <v>129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81</v>
      </c>
      <c r="BK166" s="218">
        <f>ROUND(I166*H166,2)</f>
        <v>0</v>
      </c>
      <c r="BL166" s="19" t="s">
        <v>281</v>
      </c>
      <c r="BM166" s="217" t="s">
        <v>1063</v>
      </c>
    </row>
    <row r="167" s="2" customFormat="1">
      <c r="A167" s="40"/>
      <c r="B167" s="41"/>
      <c r="C167" s="42"/>
      <c r="D167" s="219" t="s">
        <v>138</v>
      </c>
      <c r="E167" s="42"/>
      <c r="F167" s="220" t="s">
        <v>1062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138</v>
      </c>
      <c r="AU167" s="19" t="s">
        <v>83</v>
      </c>
    </row>
    <row r="168" s="14" customFormat="1">
      <c r="A168" s="14"/>
      <c r="B168" s="236"/>
      <c r="C168" s="237"/>
      <c r="D168" s="219" t="s">
        <v>152</v>
      </c>
      <c r="E168" s="238" t="s">
        <v>19</v>
      </c>
      <c r="F168" s="239" t="s">
        <v>462</v>
      </c>
      <c r="G168" s="237"/>
      <c r="H168" s="240">
        <v>38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152</v>
      </c>
      <c r="AU168" s="246" t="s">
        <v>83</v>
      </c>
      <c r="AV168" s="14" t="s">
        <v>83</v>
      </c>
      <c r="AW168" s="14" t="s">
        <v>35</v>
      </c>
      <c r="AX168" s="14" t="s">
        <v>73</v>
      </c>
      <c r="AY168" s="246" t="s">
        <v>129</v>
      </c>
    </row>
    <row r="169" s="15" customFormat="1">
      <c r="A169" s="15"/>
      <c r="B169" s="247"/>
      <c r="C169" s="248"/>
      <c r="D169" s="219" t="s">
        <v>152</v>
      </c>
      <c r="E169" s="249" t="s">
        <v>19</v>
      </c>
      <c r="F169" s="250" t="s">
        <v>160</v>
      </c>
      <c r="G169" s="248"/>
      <c r="H169" s="251">
        <v>38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152</v>
      </c>
      <c r="AU169" s="257" t="s">
        <v>83</v>
      </c>
      <c r="AV169" s="15" t="s">
        <v>136</v>
      </c>
      <c r="AW169" s="15" t="s">
        <v>35</v>
      </c>
      <c r="AX169" s="15" t="s">
        <v>81</v>
      </c>
      <c r="AY169" s="257" t="s">
        <v>129</v>
      </c>
    </row>
    <row r="170" s="12" customFormat="1" ht="25.92" customHeight="1">
      <c r="A170" s="12"/>
      <c r="B170" s="190"/>
      <c r="C170" s="191"/>
      <c r="D170" s="192" t="s">
        <v>72</v>
      </c>
      <c r="E170" s="193" t="s">
        <v>1064</v>
      </c>
      <c r="F170" s="193" t="s">
        <v>94</v>
      </c>
      <c r="G170" s="191"/>
      <c r="H170" s="191"/>
      <c r="I170" s="194"/>
      <c r="J170" s="195">
        <f>BK170</f>
        <v>0</v>
      </c>
      <c r="K170" s="191"/>
      <c r="L170" s="196"/>
      <c r="M170" s="197"/>
      <c r="N170" s="198"/>
      <c r="O170" s="198"/>
      <c r="P170" s="199">
        <f>P171</f>
        <v>0</v>
      </c>
      <c r="Q170" s="198"/>
      <c r="R170" s="199">
        <f>R171</f>
        <v>0</v>
      </c>
      <c r="S170" s="198"/>
      <c r="T170" s="20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170</v>
      </c>
      <c r="AT170" s="202" t="s">
        <v>72</v>
      </c>
      <c r="AU170" s="202" t="s">
        <v>73</v>
      </c>
      <c r="AY170" s="201" t="s">
        <v>129</v>
      </c>
      <c r="BK170" s="203">
        <f>BK171</f>
        <v>0</v>
      </c>
    </row>
    <row r="171" s="12" customFormat="1" ht="22.8" customHeight="1">
      <c r="A171" s="12"/>
      <c r="B171" s="190"/>
      <c r="C171" s="191"/>
      <c r="D171" s="192" t="s">
        <v>72</v>
      </c>
      <c r="E171" s="204" t="s">
        <v>1065</v>
      </c>
      <c r="F171" s="204" t="s">
        <v>1066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SUM(P172:P175)</f>
        <v>0</v>
      </c>
      <c r="Q171" s="198"/>
      <c r="R171" s="199">
        <f>SUM(R172:R175)</f>
        <v>0</v>
      </c>
      <c r="S171" s="198"/>
      <c r="T171" s="200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170</v>
      </c>
      <c r="AT171" s="202" t="s">
        <v>72</v>
      </c>
      <c r="AU171" s="202" t="s">
        <v>81</v>
      </c>
      <c r="AY171" s="201" t="s">
        <v>129</v>
      </c>
      <c r="BK171" s="203">
        <f>SUM(BK172:BK175)</f>
        <v>0</v>
      </c>
    </row>
    <row r="172" s="2" customFormat="1" ht="16.5" customHeight="1">
      <c r="A172" s="40"/>
      <c r="B172" s="41"/>
      <c r="C172" s="206" t="s">
        <v>296</v>
      </c>
      <c r="D172" s="206" t="s">
        <v>131</v>
      </c>
      <c r="E172" s="207" t="s">
        <v>1067</v>
      </c>
      <c r="F172" s="208" t="s">
        <v>1068</v>
      </c>
      <c r="G172" s="209" t="s">
        <v>1069</v>
      </c>
      <c r="H172" s="210">
        <v>1</v>
      </c>
      <c r="I172" s="211"/>
      <c r="J172" s="212">
        <f>ROUND(I172*H172,2)</f>
        <v>0</v>
      </c>
      <c r="K172" s="208" t="s">
        <v>135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1070</v>
      </c>
      <c r="AT172" s="217" t="s">
        <v>131</v>
      </c>
      <c r="AU172" s="217" t="s">
        <v>83</v>
      </c>
      <c r="AY172" s="19" t="s">
        <v>129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1070</v>
      </c>
      <c r="BM172" s="217" t="s">
        <v>1071</v>
      </c>
    </row>
    <row r="173" s="2" customFormat="1">
      <c r="A173" s="40"/>
      <c r="B173" s="41"/>
      <c r="C173" s="42"/>
      <c r="D173" s="219" t="s">
        <v>138</v>
      </c>
      <c r="E173" s="42"/>
      <c r="F173" s="220" t="s">
        <v>1068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138</v>
      </c>
      <c r="AU173" s="19" t="s">
        <v>83</v>
      </c>
    </row>
    <row r="174" s="2" customFormat="1">
      <c r="A174" s="40"/>
      <c r="B174" s="41"/>
      <c r="C174" s="42"/>
      <c r="D174" s="224" t="s">
        <v>139</v>
      </c>
      <c r="E174" s="42"/>
      <c r="F174" s="225" t="s">
        <v>1072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139</v>
      </c>
      <c r="AU174" s="19" t="s">
        <v>83</v>
      </c>
    </row>
    <row r="175" s="2" customFormat="1">
      <c r="A175" s="40"/>
      <c r="B175" s="41"/>
      <c r="C175" s="42"/>
      <c r="D175" s="219" t="s">
        <v>536</v>
      </c>
      <c r="E175" s="42"/>
      <c r="F175" s="268" t="s">
        <v>1073</v>
      </c>
      <c r="G175" s="42"/>
      <c r="H175" s="42"/>
      <c r="I175" s="221"/>
      <c r="J175" s="42"/>
      <c r="K175" s="42"/>
      <c r="L175" s="46"/>
      <c r="M175" s="269"/>
      <c r="N175" s="270"/>
      <c r="O175" s="271"/>
      <c r="P175" s="271"/>
      <c r="Q175" s="271"/>
      <c r="R175" s="271"/>
      <c r="S175" s="271"/>
      <c r="T175" s="272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536</v>
      </c>
      <c r="AU175" s="19" t="s">
        <v>83</v>
      </c>
    </row>
    <row r="176" s="2" customFormat="1" ht="6.96" customHeight="1">
      <c r="A176" s="40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46"/>
      <c r="M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</row>
  </sheetData>
  <sheetProtection sheet="1" autoFilter="0" formatColumns="0" formatRows="0" objects="1" scenarios="1" spinCount="100000" saltValue="ASs89gd6rsKUDh9q+qCmbN7/Kx4a9yK9r1OmZ+WyNNDY8wKGJrfDKzOF80V9d0e6aYRJBTVS2iRs+/+x6+bf1g==" hashValue="eOgTO6SNk7Dne/3jegrMYQ6ZEjyGkD2Wl5sp48X3biXNl4hbeLPKsBJ9PwHUsiMVVSxjTnzuasc2oR7vS7x31A==" algorithmName="SHA-512" password="CC35"/>
  <autoFilter ref="C87:K17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272313511"/>
    <hyperlink ref="F107" r:id="rId2" display="https://podminky.urs.cz/item/CS_URS_2024_01/953961115"/>
    <hyperlink ref="F143" r:id="rId3" display="https://podminky.urs.cz/item/CS_URS_2024_01/767995117"/>
    <hyperlink ref="F149" r:id="rId4" display="https://podminky.urs.cz/item/CS_URS_2024_01/998767101"/>
    <hyperlink ref="F155" r:id="rId5" display="https://podminky.urs.cz/item/CS_URS_2024_01/789311111"/>
    <hyperlink ref="F160" r:id="rId6" display="https://podminky.urs.cz/item/CS_URS_2024_01/789311121"/>
    <hyperlink ref="F174" r:id="rId7" display="https://podminky.urs.cz/item/CS_URS_2024_01/013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ulic Kremličkova a Radimského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1074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1075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ROUND((SUM(BE85:BE176)),  2)</f>
        <v>0</v>
      </c>
      <c r="G33" s="40"/>
      <c r="H33" s="40"/>
      <c r="I33" s="150">
        <v>0.20999999999999999</v>
      </c>
      <c r="J33" s="149">
        <f>ROUND(((SUM(BE85:BE176))*I33),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ROUND((SUM(BF85:BF176)),  2)</f>
        <v>0</v>
      </c>
      <c r="G34" s="40"/>
      <c r="H34" s="40"/>
      <c r="I34" s="150">
        <v>0.12</v>
      </c>
      <c r="J34" s="149">
        <f>ROUND(((SUM(BF85:BF176))*I34),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ROUND((SUM(BG85:BG176)),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ROUND((SUM(BH85:BH176)),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ROUND((SUM(BI85:BI176)),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ulic Kremličkova a Radimského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Veřejné osvětlení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Advisia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Martin Vejrek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1076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1077</v>
      </c>
      <c r="E61" s="170"/>
      <c r="F61" s="170"/>
      <c r="G61" s="170"/>
      <c r="H61" s="170"/>
      <c r="I61" s="170"/>
      <c r="J61" s="171">
        <f>J123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1078</v>
      </c>
      <c r="E62" s="170"/>
      <c r="F62" s="170"/>
      <c r="G62" s="170"/>
      <c r="H62" s="170"/>
      <c r="I62" s="170"/>
      <c r="J62" s="171">
        <f>J160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973</v>
      </c>
      <c r="E63" s="170"/>
      <c r="F63" s="170"/>
      <c r="G63" s="170"/>
      <c r="H63" s="170"/>
      <c r="I63" s="170"/>
      <c r="J63" s="171">
        <f>J169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974</v>
      </c>
      <c r="E64" s="176"/>
      <c r="F64" s="176"/>
      <c r="G64" s="176"/>
      <c r="H64" s="176"/>
      <c r="I64" s="176"/>
      <c r="J64" s="177">
        <f>J170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1079</v>
      </c>
      <c r="E65" s="176"/>
      <c r="F65" s="176"/>
      <c r="G65" s="176"/>
      <c r="H65" s="176"/>
      <c r="I65" s="176"/>
      <c r="J65" s="177">
        <f>J174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Rekonstrukce ulic Kremličkova a Radimského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401 - Veřejné osvětlení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21. 2. 2024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Město Kolín</v>
      </c>
      <c r="G81" s="42"/>
      <c r="H81" s="42"/>
      <c r="I81" s="34" t="s">
        <v>32</v>
      </c>
      <c r="J81" s="38" t="str">
        <f>E21</f>
        <v>Advisia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 xml:space="preserve">Martin Vejrek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115</v>
      </c>
      <c r="D84" s="182" t="s">
        <v>58</v>
      </c>
      <c r="E84" s="182" t="s">
        <v>54</v>
      </c>
      <c r="F84" s="182" t="s">
        <v>55</v>
      </c>
      <c r="G84" s="182" t="s">
        <v>116</v>
      </c>
      <c r="H84" s="182" t="s">
        <v>117</v>
      </c>
      <c r="I84" s="182" t="s">
        <v>118</v>
      </c>
      <c r="J84" s="182" t="s">
        <v>101</v>
      </c>
      <c r="K84" s="183" t="s">
        <v>119</v>
      </c>
      <c r="L84" s="184"/>
      <c r="M84" s="94" t="s">
        <v>19</v>
      </c>
      <c r="N84" s="95" t="s">
        <v>43</v>
      </c>
      <c r="O84" s="95" t="s">
        <v>120</v>
      </c>
      <c r="P84" s="95" t="s">
        <v>121</v>
      </c>
      <c r="Q84" s="95" t="s">
        <v>122</v>
      </c>
      <c r="R84" s="95" t="s">
        <v>123</v>
      </c>
      <c r="S84" s="95" t="s">
        <v>124</v>
      </c>
      <c r="T84" s="96" t="s">
        <v>125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126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P86+P123+P160+P169</f>
        <v>0</v>
      </c>
      <c r="Q85" s="98"/>
      <c r="R85" s="187">
        <f>R86+R123+R160+R169</f>
        <v>0</v>
      </c>
      <c r="S85" s="98"/>
      <c r="T85" s="188">
        <f>T86+T123+T160+T169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102</v>
      </c>
      <c r="BK85" s="189">
        <f>BK86+BK123+BK160+BK169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1080</v>
      </c>
      <c r="F86" s="193" t="s">
        <v>1081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SUM(P87:P122)</f>
        <v>0</v>
      </c>
      <c r="Q86" s="198"/>
      <c r="R86" s="199">
        <f>SUM(R87:R122)</f>
        <v>0</v>
      </c>
      <c r="S86" s="198"/>
      <c r="T86" s="200">
        <f>SUM(T87:T122)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72</v>
      </c>
      <c r="AU86" s="202" t="s">
        <v>73</v>
      </c>
      <c r="AY86" s="201" t="s">
        <v>129</v>
      </c>
      <c r="BK86" s="203">
        <f>SUM(BK87:BK122)</f>
        <v>0</v>
      </c>
    </row>
    <row r="87" s="2" customFormat="1" ht="16.5" customHeight="1">
      <c r="A87" s="40"/>
      <c r="B87" s="41"/>
      <c r="C87" s="258" t="s">
        <v>81</v>
      </c>
      <c r="D87" s="258" t="s">
        <v>417</v>
      </c>
      <c r="E87" s="259" t="s">
        <v>1082</v>
      </c>
      <c r="F87" s="260" t="s">
        <v>1083</v>
      </c>
      <c r="G87" s="261" t="s">
        <v>849</v>
      </c>
      <c r="H87" s="262">
        <v>18</v>
      </c>
      <c r="I87" s="263"/>
      <c r="J87" s="264">
        <f>ROUND(I87*H87,2)</f>
        <v>0</v>
      </c>
      <c r="K87" s="260" t="s">
        <v>19</v>
      </c>
      <c r="L87" s="265"/>
      <c r="M87" s="266" t="s">
        <v>19</v>
      </c>
      <c r="N87" s="267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195</v>
      </c>
      <c r="AT87" s="217" t="s">
        <v>417</v>
      </c>
      <c r="AU87" s="217" t="s">
        <v>81</v>
      </c>
      <c r="AY87" s="19" t="s">
        <v>129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136</v>
      </c>
      <c r="BM87" s="217" t="s">
        <v>1084</v>
      </c>
    </row>
    <row r="88" s="2" customFormat="1">
      <c r="A88" s="40"/>
      <c r="B88" s="41"/>
      <c r="C88" s="42"/>
      <c r="D88" s="219" t="s">
        <v>138</v>
      </c>
      <c r="E88" s="42"/>
      <c r="F88" s="220" t="s">
        <v>1083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138</v>
      </c>
      <c r="AU88" s="19" t="s">
        <v>81</v>
      </c>
    </row>
    <row r="89" s="2" customFormat="1" ht="16.5" customHeight="1">
      <c r="A89" s="40"/>
      <c r="B89" s="41"/>
      <c r="C89" s="258" t="s">
        <v>83</v>
      </c>
      <c r="D89" s="258" t="s">
        <v>417</v>
      </c>
      <c r="E89" s="259" t="s">
        <v>1085</v>
      </c>
      <c r="F89" s="260" t="s">
        <v>1086</v>
      </c>
      <c r="G89" s="261" t="s">
        <v>849</v>
      </c>
      <c r="H89" s="262">
        <v>2</v>
      </c>
      <c r="I89" s="263"/>
      <c r="J89" s="264">
        <f>ROUND(I89*H89,2)</f>
        <v>0</v>
      </c>
      <c r="K89" s="260" t="s">
        <v>19</v>
      </c>
      <c r="L89" s="265"/>
      <c r="M89" s="266" t="s">
        <v>19</v>
      </c>
      <c r="N89" s="267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195</v>
      </c>
      <c r="AT89" s="217" t="s">
        <v>417</v>
      </c>
      <c r="AU89" s="217" t="s">
        <v>81</v>
      </c>
      <c r="AY89" s="19" t="s">
        <v>129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136</v>
      </c>
      <c r="BM89" s="217" t="s">
        <v>1087</v>
      </c>
    </row>
    <row r="90" s="2" customFormat="1">
      <c r="A90" s="40"/>
      <c r="B90" s="41"/>
      <c r="C90" s="42"/>
      <c r="D90" s="219" t="s">
        <v>138</v>
      </c>
      <c r="E90" s="42"/>
      <c r="F90" s="220" t="s">
        <v>1086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138</v>
      </c>
      <c r="AU90" s="19" t="s">
        <v>81</v>
      </c>
    </row>
    <row r="91" s="2" customFormat="1" ht="16.5" customHeight="1">
      <c r="A91" s="40"/>
      <c r="B91" s="41"/>
      <c r="C91" s="258" t="s">
        <v>146</v>
      </c>
      <c r="D91" s="258" t="s">
        <v>417</v>
      </c>
      <c r="E91" s="259" t="s">
        <v>1088</v>
      </c>
      <c r="F91" s="260" t="s">
        <v>1089</v>
      </c>
      <c r="G91" s="261" t="s">
        <v>849</v>
      </c>
      <c r="H91" s="262">
        <v>13</v>
      </c>
      <c r="I91" s="263"/>
      <c r="J91" s="264">
        <f>ROUND(I91*H91,2)</f>
        <v>0</v>
      </c>
      <c r="K91" s="260" t="s">
        <v>19</v>
      </c>
      <c r="L91" s="265"/>
      <c r="M91" s="266" t="s">
        <v>19</v>
      </c>
      <c r="N91" s="267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195</v>
      </c>
      <c r="AT91" s="217" t="s">
        <v>417</v>
      </c>
      <c r="AU91" s="217" t="s">
        <v>81</v>
      </c>
      <c r="AY91" s="19" t="s">
        <v>129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136</v>
      </c>
      <c r="BM91" s="217" t="s">
        <v>1090</v>
      </c>
    </row>
    <row r="92" s="2" customFormat="1">
      <c r="A92" s="40"/>
      <c r="B92" s="41"/>
      <c r="C92" s="42"/>
      <c r="D92" s="219" t="s">
        <v>138</v>
      </c>
      <c r="E92" s="42"/>
      <c r="F92" s="220" t="s">
        <v>1089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138</v>
      </c>
      <c r="AU92" s="19" t="s">
        <v>81</v>
      </c>
    </row>
    <row r="93" s="2" customFormat="1" ht="16.5" customHeight="1">
      <c r="A93" s="40"/>
      <c r="B93" s="41"/>
      <c r="C93" s="258" t="s">
        <v>136</v>
      </c>
      <c r="D93" s="258" t="s">
        <v>417</v>
      </c>
      <c r="E93" s="259" t="s">
        <v>1091</v>
      </c>
      <c r="F93" s="260" t="s">
        <v>1092</v>
      </c>
      <c r="G93" s="261" t="s">
        <v>849</v>
      </c>
      <c r="H93" s="262">
        <v>18</v>
      </c>
      <c r="I93" s="263"/>
      <c r="J93" s="264">
        <f>ROUND(I93*H93,2)</f>
        <v>0</v>
      </c>
      <c r="K93" s="260" t="s">
        <v>19</v>
      </c>
      <c r="L93" s="265"/>
      <c r="M93" s="266" t="s">
        <v>19</v>
      </c>
      <c r="N93" s="267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195</v>
      </c>
      <c r="AT93" s="217" t="s">
        <v>417</v>
      </c>
      <c r="AU93" s="217" t="s">
        <v>81</v>
      </c>
      <c r="AY93" s="19" t="s">
        <v>129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136</v>
      </c>
      <c r="BM93" s="217" t="s">
        <v>1093</v>
      </c>
    </row>
    <row r="94" s="2" customFormat="1">
      <c r="A94" s="40"/>
      <c r="B94" s="41"/>
      <c r="C94" s="42"/>
      <c r="D94" s="219" t="s">
        <v>138</v>
      </c>
      <c r="E94" s="42"/>
      <c r="F94" s="220" t="s">
        <v>1092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138</v>
      </c>
      <c r="AU94" s="19" t="s">
        <v>81</v>
      </c>
    </row>
    <row r="95" s="2" customFormat="1" ht="16.5" customHeight="1">
      <c r="A95" s="40"/>
      <c r="B95" s="41"/>
      <c r="C95" s="258" t="s">
        <v>170</v>
      </c>
      <c r="D95" s="258" t="s">
        <v>417</v>
      </c>
      <c r="E95" s="259" t="s">
        <v>1094</v>
      </c>
      <c r="F95" s="260" t="s">
        <v>1095</v>
      </c>
      <c r="G95" s="261" t="s">
        <v>849</v>
      </c>
      <c r="H95" s="262">
        <v>2</v>
      </c>
      <c r="I95" s="263"/>
      <c r="J95" s="264">
        <f>ROUND(I95*H95,2)</f>
        <v>0</v>
      </c>
      <c r="K95" s="260" t="s">
        <v>19</v>
      </c>
      <c r="L95" s="265"/>
      <c r="M95" s="266" t="s">
        <v>19</v>
      </c>
      <c r="N95" s="267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195</v>
      </c>
      <c r="AT95" s="217" t="s">
        <v>417</v>
      </c>
      <c r="AU95" s="217" t="s">
        <v>81</v>
      </c>
      <c r="AY95" s="19" t="s">
        <v>129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136</v>
      </c>
      <c r="BM95" s="217" t="s">
        <v>1096</v>
      </c>
    </row>
    <row r="96" s="2" customFormat="1">
      <c r="A96" s="40"/>
      <c r="B96" s="41"/>
      <c r="C96" s="42"/>
      <c r="D96" s="219" t="s">
        <v>138</v>
      </c>
      <c r="E96" s="42"/>
      <c r="F96" s="220" t="s">
        <v>1095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138</v>
      </c>
      <c r="AU96" s="19" t="s">
        <v>81</v>
      </c>
    </row>
    <row r="97" s="2" customFormat="1" ht="16.5" customHeight="1">
      <c r="A97" s="40"/>
      <c r="B97" s="41"/>
      <c r="C97" s="258" t="s">
        <v>178</v>
      </c>
      <c r="D97" s="258" t="s">
        <v>417</v>
      </c>
      <c r="E97" s="259" t="s">
        <v>1097</v>
      </c>
      <c r="F97" s="260" t="s">
        <v>1098</v>
      </c>
      <c r="G97" s="261" t="s">
        <v>849</v>
      </c>
      <c r="H97" s="262">
        <v>16</v>
      </c>
      <c r="I97" s="263"/>
      <c r="J97" s="264">
        <f>ROUND(I97*H97,2)</f>
        <v>0</v>
      </c>
      <c r="K97" s="260" t="s">
        <v>19</v>
      </c>
      <c r="L97" s="265"/>
      <c r="M97" s="266" t="s">
        <v>19</v>
      </c>
      <c r="N97" s="267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195</v>
      </c>
      <c r="AT97" s="217" t="s">
        <v>417</v>
      </c>
      <c r="AU97" s="217" t="s">
        <v>81</v>
      </c>
      <c r="AY97" s="19" t="s">
        <v>129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136</v>
      </c>
      <c r="BM97" s="217" t="s">
        <v>1099</v>
      </c>
    </row>
    <row r="98" s="2" customFormat="1">
      <c r="A98" s="40"/>
      <c r="B98" s="41"/>
      <c r="C98" s="42"/>
      <c r="D98" s="219" t="s">
        <v>138</v>
      </c>
      <c r="E98" s="42"/>
      <c r="F98" s="220" t="s">
        <v>1098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138</v>
      </c>
      <c r="AU98" s="19" t="s">
        <v>81</v>
      </c>
    </row>
    <row r="99" s="2" customFormat="1" ht="16.5" customHeight="1">
      <c r="A99" s="40"/>
      <c r="B99" s="41"/>
      <c r="C99" s="258" t="s">
        <v>183</v>
      </c>
      <c r="D99" s="258" t="s">
        <v>417</v>
      </c>
      <c r="E99" s="259" t="s">
        <v>1100</v>
      </c>
      <c r="F99" s="260" t="s">
        <v>1101</v>
      </c>
      <c r="G99" s="261" t="s">
        <v>849</v>
      </c>
      <c r="H99" s="262">
        <v>96</v>
      </c>
      <c r="I99" s="263"/>
      <c r="J99" s="264">
        <f>ROUND(I99*H99,2)</f>
        <v>0</v>
      </c>
      <c r="K99" s="260" t="s">
        <v>19</v>
      </c>
      <c r="L99" s="265"/>
      <c r="M99" s="266" t="s">
        <v>19</v>
      </c>
      <c r="N99" s="267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195</v>
      </c>
      <c r="AT99" s="217" t="s">
        <v>417</v>
      </c>
      <c r="AU99" s="217" t="s">
        <v>81</v>
      </c>
      <c r="AY99" s="19" t="s">
        <v>129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136</v>
      </c>
      <c r="BM99" s="217" t="s">
        <v>1102</v>
      </c>
    </row>
    <row r="100" s="2" customFormat="1">
      <c r="A100" s="40"/>
      <c r="B100" s="41"/>
      <c r="C100" s="42"/>
      <c r="D100" s="219" t="s">
        <v>138</v>
      </c>
      <c r="E100" s="42"/>
      <c r="F100" s="220" t="s">
        <v>1101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81</v>
      </c>
    </row>
    <row r="101" s="2" customFormat="1" ht="16.5" customHeight="1">
      <c r="A101" s="40"/>
      <c r="B101" s="41"/>
      <c r="C101" s="258" t="s">
        <v>195</v>
      </c>
      <c r="D101" s="258" t="s">
        <v>417</v>
      </c>
      <c r="E101" s="259" t="s">
        <v>1103</v>
      </c>
      <c r="F101" s="260" t="s">
        <v>1104</v>
      </c>
      <c r="G101" s="261" t="s">
        <v>278</v>
      </c>
      <c r="H101" s="262">
        <v>850</v>
      </c>
      <c r="I101" s="263"/>
      <c r="J101" s="264">
        <f>ROUND(I101*H101,2)</f>
        <v>0</v>
      </c>
      <c r="K101" s="260" t="s">
        <v>19</v>
      </c>
      <c r="L101" s="265"/>
      <c r="M101" s="266" t="s">
        <v>19</v>
      </c>
      <c r="N101" s="267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195</v>
      </c>
      <c r="AT101" s="217" t="s">
        <v>417</v>
      </c>
      <c r="AU101" s="217" t="s">
        <v>81</v>
      </c>
      <c r="AY101" s="19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136</v>
      </c>
      <c r="BM101" s="217" t="s">
        <v>1105</v>
      </c>
    </row>
    <row r="102" s="2" customFormat="1">
      <c r="A102" s="40"/>
      <c r="B102" s="41"/>
      <c r="C102" s="42"/>
      <c r="D102" s="219" t="s">
        <v>138</v>
      </c>
      <c r="E102" s="42"/>
      <c r="F102" s="220" t="s">
        <v>1104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138</v>
      </c>
      <c r="AU102" s="19" t="s">
        <v>81</v>
      </c>
    </row>
    <row r="103" s="2" customFormat="1" ht="16.5" customHeight="1">
      <c r="A103" s="40"/>
      <c r="B103" s="41"/>
      <c r="C103" s="258" t="s">
        <v>216</v>
      </c>
      <c r="D103" s="258" t="s">
        <v>417</v>
      </c>
      <c r="E103" s="259" t="s">
        <v>1106</v>
      </c>
      <c r="F103" s="260" t="s">
        <v>1107</v>
      </c>
      <c r="G103" s="261" t="s">
        <v>278</v>
      </c>
      <c r="H103" s="262">
        <v>180</v>
      </c>
      <c r="I103" s="263"/>
      <c r="J103" s="264">
        <f>ROUND(I103*H103,2)</f>
        <v>0</v>
      </c>
      <c r="K103" s="260" t="s">
        <v>19</v>
      </c>
      <c r="L103" s="265"/>
      <c r="M103" s="266" t="s">
        <v>19</v>
      </c>
      <c r="N103" s="267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195</v>
      </c>
      <c r="AT103" s="217" t="s">
        <v>417</v>
      </c>
      <c r="AU103" s="217" t="s">
        <v>81</v>
      </c>
      <c r="AY103" s="19" t="s">
        <v>129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136</v>
      </c>
      <c r="BM103" s="217" t="s">
        <v>1108</v>
      </c>
    </row>
    <row r="104" s="2" customFormat="1">
      <c r="A104" s="40"/>
      <c r="B104" s="41"/>
      <c r="C104" s="42"/>
      <c r="D104" s="219" t="s">
        <v>138</v>
      </c>
      <c r="E104" s="42"/>
      <c r="F104" s="220" t="s">
        <v>1107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138</v>
      </c>
      <c r="AU104" s="19" t="s">
        <v>81</v>
      </c>
    </row>
    <row r="105" s="2" customFormat="1" ht="16.5" customHeight="1">
      <c r="A105" s="40"/>
      <c r="B105" s="41"/>
      <c r="C105" s="258" t="s">
        <v>223</v>
      </c>
      <c r="D105" s="258" t="s">
        <v>417</v>
      </c>
      <c r="E105" s="259" t="s">
        <v>1109</v>
      </c>
      <c r="F105" s="260" t="s">
        <v>1110</v>
      </c>
      <c r="G105" s="261" t="s">
        <v>849</v>
      </c>
      <c r="H105" s="262">
        <v>144</v>
      </c>
      <c r="I105" s="263"/>
      <c r="J105" s="264">
        <f>ROUND(I105*H105,2)</f>
        <v>0</v>
      </c>
      <c r="K105" s="260" t="s">
        <v>19</v>
      </c>
      <c r="L105" s="265"/>
      <c r="M105" s="266" t="s">
        <v>19</v>
      </c>
      <c r="N105" s="267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195</v>
      </c>
      <c r="AT105" s="217" t="s">
        <v>417</v>
      </c>
      <c r="AU105" s="217" t="s">
        <v>81</v>
      </c>
      <c r="AY105" s="19" t="s">
        <v>129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136</v>
      </c>
      <c r="BM105" s="217" t="s">
        <v>1111</v>
      </c>
    </row>
    <row r="106" s="2" customFormat="1">
      <c r="A106" s="40"/>
      <c r="B106" s="41"/>
      <c r="C106" s="42"/>
      <c r="D106" s="219" t="s">
        <v>138</v>
      </c>
      <c r="E106" s="42"/>
      <c r="F106" s="220" t="s">
        <v>1110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81</v>
      </c>
    </row>
    <row r="107" s="2" customFormat="1" ht="16.5" customHeight="1">
      <c r="A107" s="40"/>
      <c r="B107" s="41"/>
      <c r="C107" s="258" t="s">
        <v>244</v>
      </c>
      <c r="D107" s="258" t="s">
        <v>417</v>
      </c>
      <c r="E107" s="259" t="s">
        <v>1112</v>
      </c>
      <c r="F107" s="260" t="s">
        <v>1113</v>
      </c>
      <c r="G107" s="261" t="s">
        <v>849</v>
      </c>
      <c r="H107" s="262">
        <v>46</v>
      </c>
      <c r="I107" s="263"/>
      <c r="J107" s="264">
        <f>ROUND(I107*H107,2)</f>
        <v>0</v>
      </c>
      <c r="K107" s="260" t="s">
        <v>19</v>
      </c>
      <c r="L107" s="265"/>
      <c r="M107" s="266" t="s">
        <v>19</v>
      </c>
      <c r="N107" s="267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195</v>
      </c>
      <c r="AT107" s="217" t="s">
        <v>417</v>
      </c>
      <c r="AU107" s="217" t="s">
        <v>81</v>
      </c>
      <c r="AY107" s="19" t="s">
        <v>129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136</v>
      </c>
      <c r="BM107" s="217" t="s">
        <v>1114</v>
      </c>
    </row>
    <row r="108" s="2" customFormat="1">
      <c r="A108" s="40"/>
      <c r="B108" s="41"/>
      <c r="C108" s="42"/>
      <c r="D108" s="219" t="s">
        <v>138</v>
      </c>
      <c r="E108" s="42"/>
      <c r="F108" s="220" t="s">
        <v>1113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138</v>
      </c>
      <c r="AU108" s="19" t="s">
        <v>81</v>
      </c>
    </row>
    <row r="109" s="2" customFormat="1" ht="16.5" customHeight="1">
      <c r="A109" s="40"/>
      <c r="B109" s="41"/>
      <c r="C109" s="258" t="s">
        <v>8</v>
      </c>
      <c r="D109" s="258" t="s">
        <v>417</v>
      </c>
      <c r="E109" s="259" t="s">
        <v>1115</v>
      </c>
      <c r="F109" s="260" t="s">
        <v>1116</v>
      </c>
      <c r="G109" s="261" t="s">
        <v>849</v>
      </c>
      <c r="H109" s="262">
        <v>96</v>
      </c>
      <c r="I109" s="263"/>
      <c r="J109" s="264">
        <f>ROUND(I109*H109,2)</f>
        <v>0</v>
      </c>
      <c r="K109" s="260" t="s">
        <v>19</v>
      </c>
      <c r="L109" s="265"/>
      <c r="M109" s="266" t="s">
        <v>19</v>
      </c>
      <c r="N109" s="267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195</v>
      </c>
      <c r="AT109" s="217" t="s">
        <v>417</v>
      </c>
      <c r="AU109" s="217" t="s">
        <v>81</v>
      </c>
      <c r="AY109" s="19" t="s">
        <v>129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136</v>
      </c>
      <c r="BM109" s="217" t="s">
        <v>1117</v>
      </c>
    </row>
    <row r="110" s="2" customFormat="1">
      <c r="A110" s="40"/>
      <c r="B110" s="41"/>
      <c r="C110" s="42"/>
      <c r="D110" s="219" t="s">
        <v>138</v>
      </c>
      <c r="E110" s="42"/>
      <c r="F110" s="220" t="s">
        <v>1116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138</v>
      </c>
      <c r="AU110" s="19" t="s">
        <v>81</v>
      </c>
    </row>
    <row r="111" s="2" customFormat="1" ht="16.5" customHeight="1">
      <c r="A111" s="40"/>
      <c r="B111" s="41"/>
      <c r="C111" s="258" t="s">
        <v>257</v>
      </c>
      <c r="D111" s="258" t="s">
        <v>417</v>
      </c>
      <c r="E111" s="259" t="s">
        <v>1118</v>
      </c>
      <c r="F111" s="260" t="s">
        <v>1119</v>
      </c>
      <c r="G111" s="261" t="s">
        <v>984</v>
      </c>
      <c r="H111" s="262">
        <v>850</v>
      </c>
      <c r="I111" s="263"/>
      <c r="J111" s="264">
        <f>ROUND(I111*H111,2)</f>
        <v>0</v>
      </c>
      <c r="K111" s="260" t="s">
        <v>19</v>
      </c>
      <c r="L111" s="265"/>
      <c r="M111" s="266" t="s">
        <v>19</v>
      </c>
      <c r="N111" s="267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195</v>
      </c>
      <c r="AT111" s="217" t="s">
        <v>417</v>
      </c>
      <c r="AU111" s="217" t="s">
        <v>81</v>
      </c>
      <c r="AY111" s="19" t="s">
        <v>129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136</v>
      </c>
      <c r="BM111" s="217" t="s">
        <v>1120</v>
      </c>
    </row>
    <row r="112" s="2" customFormat="1">
      <c r="A112" s="40"/>
      <c r="B112" s="41"/>
      <c r="C112" s="42"/>
      <c r="D112" s="219" t="s">
        <v>138</v>
      </c>
      <c r="E112" s="42"/>
      <c r="F112" s="220" t="s">
        <v>1119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138</v>
      </c>
      <c r="AU112" s="19" t="s">
        <v>81</v>
      </c>
    </row>
    <row r="113" s="2" customFormat="1" ht="16.5" customHeight="1">
      <c r="A113" s="40"/>
      <c r="B113" s="41"/>
      <c r="C113" s="258" t="s">
        <v>267</v>
      </c>
      <c r="D113" s="258" t="s">
        <v>417</v>
      </c>
      <c r="E113" s="259" t="s">
        <v>1121</v>
      </c>
      <c r="F113" s="260" t="s">
        <v>1122</v>
      </c>
      <c r="G113" s="261" t="s">
        <v>984</v>
      </c>
      <c r="H113" s="262">
        <v>90</v>
      </c>
      <c r="I113" s="263"/>
      <c r="J113" s="264">
        <f>ROUND(I113*H113,2)</f>
        <v>0</v>
      </c>
      <c r="K113" s="260" t="s">
        <v>19</v>
      </c>
      <c r="L113" s="265"/>
      <c r="M113" s="266" t="s">
        <v>19</v>
      </c>
      <c r="N113" s="267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195</v>
      </c>
      <c r="AT113" s="217" t="s">
        <v>417</v>
      </c>
      <c r="AU113" s="217" t="s">
        <v>81</v>
      </c>
      <c r="AY113" s="19" t="s">
        <v>129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136</v>
      </c>
      <c r="BM113" s="217" t="s">
        <v>1123</v>
      </c>
    </row>
    <row r="114" s="2" customFormat="1">
      <c r="A114" s="40"/>
      <c r="B114" s="41"/>
      <c r="C114" s="42"/>
      <c r="D114" s="219" t="s">
        <v>138</v>
      </c>
      <c r="E114" s="42"/>
      <c r="F114" s="220" t="s">
        <v>1122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138</v>
      </c>
      <c r="AU114" s="19" t="s">
        <v>81</v>
      </c>
    </row>
    <row r="115" s="2" customFormat="1" ht="16.5" customHeight="1">
      <c r="A115" s="40"/>
      <c r="B115" s="41"/>
      <c r="C115" s="258" t="s">
        <v>275</v>
      </c>
      <c r="D115" s="258" t="s">
        <v>417</v>
      </c>
      <c r="E115" s="259" t="s">
        <v>1124</v>
      </c>
      <c r="F115" s="260" t="s">
        <v>1125</v>
      </c>
      <c r="G115" s="261" t="s">
        <v>278</v>
      </c>
      <c r="H115" s="262">
        <v>18</v>
      </c>
      <c r="I115" s="263"/>
      <c r="J115" s="264">
        <f>ROUND(I115*H115,2)</f>
        <v>0</v>
      </c>
      <c r="K115" s="260" t="s">
        <v>19</v>
      </c>
      <c r="L115" s="265"/>
      <c r="M115" s="266" t="s">
        <v>19</v>
      </c>
      <c r="N115" s="267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195</v>
      </c>
      <c r="AT115" s="217" t="s">
        <v>417</v>
      </c>
      <c r="AU115" s="217" t="s">
        <v>81</v>
      </c>
      <c r="AY115" s="19" t="s">
        <v>129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136</v>
      </c>
      <c r="BM115" s="217" t="s">
        <v>1126</v>
      </c>
    </row>
    <row r="116" s="2" customFormat="1">
      <c r="A116" s="40"/>
      <c r="B116" s="41"/>
      <c r="C116" s="42"/>
      <c r="D116" s="219" t="s">
        <v>138</v>
      </c>
      <c r="E116" s="42"/>
      <c r="F116" s="220" t="s">
        <v>1125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138</v>
      </c>
      <c r="AU116" s="19" t="s">
        <v>81</v>
      </c>
    </row>
    <row r="117" s="2" customFormat="1" ht="16.5" customHeight="1">
      <c r="A117" s="40"/>
      <c r="B117" s="41"/>
      <c r="C117" s="258" t="s">
        <v>281</v>
      </c>
      <c r="D117" s="258" t="s">
        <v>417</v>
      </c>
      <c r="E117" s="259" t="s">
        <v>1127</v>
      </c>
      <c r="F117" s="260" t="s">
        <v>1128</v>
      </c>
      <c r="G117" s="261" t="s">
        <v>278</v>
      </c>
      <c r="H117" s="262">
        <v>820</v>
      </c>
      <c r="I117" s="263"/>
      <c r="J117" s="264">
        <f>ROUND(I117*H117,2)</f>
        <v>0</v>
      </c>
      <c r="K117" s="260" t="s">
        <v>19</v>
      </c>
      <c r="L117" s="265"/>
      <c r="M117" s="266" t="s">
        <v>19</v>
      </c>
      <c r="N117" s="267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195</v>
      </c>
      <c r="AT117" s="217" t="s">
        <v>417</v>
      </c>
      <c r="AU117" s="217" t="s">
        <v>81</v>
      </c>
      <c r="AY117" s="19" t="s">
        <v>129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136</v>
      </c>
      <c r="BM117" s="217" t="s">
        <v>1129</v>
      </c>
    </row>
    <row r="118" s="2" customFormat="1">
      <c r="A118" s="40"/>
      <c r="B118" s="41"/>
      <c r="C118" s="42"/>
      <c r="D118" s="219" t="s">
        <v>138</v>
      </c>
      <c r="E118" s="42"/>
      <c r="F118" s="220" t="s">
        <v>1128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138</v>
      </c>
      <c r="AU118" s="19" t="s">
        <v>81</v>
      </c>
    </row>
    <row r="119" s="2" customFormat="1" ht="16.5" customHeight="1">
      <c r="A119" s="40"/>
      <c r="B119" s="41"/>
      <c r="C119" s="258" t="s">
        <v>286</v>
      </c>
      <c r="D119" s="258" t="s">
        <v>417</v>
      </c>
      <c r="E119" s="259" t="s">
        <v>1130</v>
      </c>
      <c r="F119" s="260" t="s">
        <v>1131</v>
      </c>
      <c r="G119" s="261" t="s">
        <v>278</v>
      </c>
      <c r="H119" s="262">
        <v>820</v>
      </c>
      <c r="I119" s="263"/>
      <c r="J119" s="264">
        <f>ROUND(I119*H119,2)</f>
        <v>0</v>
      </c>
      <c r="K119" s="260" t="s">
        <v>19</v>
      </c>
      <c r="L119" s="265"/>
      <c r="M119" s="266" t="s">
        <v>19</v>
      </c>
      <c r="N119" s="267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195</v>
      </c>
      <c r="AT119" s="217" t="s">
        <v>417</v>
      </c>
      <c r="AU119" s="217" t="s">
        <v>81</v>
      </c>
      <c r="AY119" s="19" t="s">
        <v>129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136</v>
      </c>
      <c r="BM119" s="217" t="s">
        <v>1132</v>
      </c>
    </row>
    <row r="120" s="2" customFormat="1">
      <c r="A120" s="40"/>
      <c r="B120" s="41"/>
      <c r="C120" s="42"/>
      <c r="D120" s="219" t="s">
        <v>138</v>
      </c>
      <c r="E120" s="42"/>
      <c r="F120" s="220" t="s">
        <v>1131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81</v>
      </c>
    </row>
    <row r="121" s="2" customFormat="1" ht="16.5" customHeight="1">
      <c r="A121" s="40"/>
      <c r="B121" s="41"/>
      <c r="C121" s="258" t="s">
        <v>296</v>
      </c>
      <c r="D121" s="258" t="s">
        <v>417</v>
      </c>
      <c r="E121" s="259" t="s">
        <v>1133</v>
      </c>
      <c r="F121" s="260" t="s">
        <v>1134</v>
      </c>
      <c r="G121" s="261" t="s">
        <v>1135</v>
      </c>
      <c r="H121" s="273"/>
      <c r="I121" s="263"/>
      <c r="J121" s="264">
        <f>ROUND(I121*H121,2)</f>
        <v>0</v>
      </c>
      <c r="K121" s="260" t="s">
        <v>19</v>
      </c>
      <c r="L121" s="265"/>
      <c r="M121" s="266" t="s">
        <v>19</v>
      </c>
      <c r="N121" s="267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195</v>
      </c>
      <c r="AT121" s="217" t="s">
        <v>417</v>
      </c>
      <c r="AU121" s="217" t="s">
        <v>81</v>
      </c>
      <c r="AY121" s="19" t="s">
        <v>129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136</v>
      </c>
      <c r="BM121" s="217" t="s">
        <v>1136</v>
      </c>
    </row>
    <row r="122" s="2" customFormat="1">
      <c r="A122" s="40"/>
      <c r="B122" s="41"/>
      <c r="C122" s="42"/>
      <c r="D122" s="219" t="s">
        <v>138</v>
      </c>
      <c r="E122" s="42"/>
      <c r="F122" s="220" t="s">
        <v>1134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138</v>
      </c>
      <c r="AU122" s="19" t="s">
        <v>81</v>
      </c>
    </row>
    <row r="123" s="12" customFormat="1" ht="25.92" customHeight="1">
      <c r="A123" s="12"/>
      <c r="B123" s="190"/>
      <c r="C123" s="191"/>
      <c r="D123" s="192" t="s">
        <v>72</v>
      </c>
      <c r="E123" s="193" t="s">
        <v>1137</v>
      </c>
      <c r="F123" s="193" t="s">
        <v>1138</v>
      </c>
      <c r="G123" s="191"/>
      <c r="H123" s="191"/>
      <c r="I123" s="194"/>
      <c r="J123" s="195">
        <f>BK123</f>
        <v>0</v>
      </c>
      <c r="K123" s="191"/>
      <c r="L123" s="196"/>
      <c r="M123" s="197"/>
      <c r="N123" s="198"/>
      <c r="O123" s="198"/>
      <c r="P123" s="199">
        <f>SUM(P124:P159)</f>
        <v>0</v>
      </c>
      <c r="Q123" s="198"/>
      <c r="R123" s="199">
        <f>SUM(R124:R159)</f>
        <v>0</v>
      </c>
      <c r="S123" s="198"/>
      <c r="T123" s="200">
        <f>SUM(T124:T159)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81</v>
      </c>
      <c r="AT123" s="202" t="s">
        <v>72</v>
      </c>
      <c r="AU123" s="202" t="s">
        <v>73</v>
      </c>
      <c r="AY123" s="201" t="s">
        <v>129</v>
      </c>
      <c r="BK123" s="203">
        <f>SUM(BK124:BK159)</f>
        <v>0</v>
      </c>
    </row>
    <row r="124" s="2" customFormat="1" ht="16.5" customHeight="1">
      <c r="A124" s="40"/>
      <c r="B124" s="41"/>
      <c r="C124" s="206" t="s">
        <v>334</v>
      </c>
      <c r="D124" s="206" t="s">
        <v>131</v>
      </c>
      <c r="E124" s="207" t="s">
        <v>1139</v>
      </c>
      <c r="F124" s="208" t="s">
        <v>1140</v>
      </c>
      <c r="G124" s="209" t="s">
        <v>278</v>
      </c>
      <c r="H124" s="210">
        <v>850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136</v>
      </c>
      <c r="AT124" s="217" t="s">
        <v>131</v>
      </c>
      <c r="AU124" s="217" t="s">
        <v>81</v>
      </c>
      <c r="AY124" s="19" t="s">
        <v>129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136</v>
      </c>
      <c r="BM124" s="217" t="s">
        <v>1141</v>
      </c>
    </row>
    <row r="125" s="2" customFormat="1">
      <c r="A125" s="40"/>
      <c r="B125" s="41"/>
      <c r="C125" s="42"/>
      <c r="D125" s="219" t="s">
        <v>138</v>
      </c>
      <c r="E125" s="42"/>
      <c r="F125" s="220" t="s">
        <v>1140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138</v>
      </c>
      <c r="AU125" s="19" t="s">
        <v>81</v>
      </c>
    </row>
    <row r="126" s="2" customFormat="1" ht="16.5" customHeight="1">
      <c r="A126" s="40"/>
      <c r="B126" s="41"/>
      <c r="C126" s="206" t="s">
        <v>341</v>
      </c>
      <c r="D126" s="206" t="s">
        <v>131</v>
      </c>
      <c r="E126" s="207" t="s">
        <v>1142</v>
      </c>
      <c r="F126" s="208" t="s">
        <v>1143</v>
      </c>
      <c r="G126" s="209" t="s">
        <v>849</v>
      </c>
      <c r="H126" s="210">
        <v>18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136</v>
      </c>
      <c r="AT126" s="217" t="s">
        <v>131</v>
      </c>
      <c r="AU126" s="217" t="s">
        <v>81</v>
      </c>
      <c r="AY126" s="19" t="s">
        <v>129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136</v>
      </c>
      <c r="BM126" s="217" t="s">
        <v>1144</v>
      </c>
    </row>
    <row r="127" s="2" customFormat="1">
      <c r="A127" s="40"/>
      <c r="B127" s="41"/>
      <c r="C127" s="42"/>
      <c r="D127" s="219" t="s">
        <v>138</v>
      </c>
      <c r="E127" s="42"/>
      <c r="F127" s="220" t="s">
        <v>1143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138</v>
      </c>
      <c r="AU127" s="19" t="s">
        <v>81</v>
      </c>
    </row>
    <row r="128" s="2" customFormat="1" ht="16.5" customHeight="1">
      <c r="A128" s="40"/>
      <c r="B128" s="41"/>
      <c r="C128" s="206" t="s">
        <v>7</v>
      </c>
      <c r="D128" s="206" t="s">
        <v>131</v>
      </c>
      <c r="E128" s="207" t="s">
        <v>1145</v>
      </c>
      <c r="F128" s="208" t="s">
        <v>1146</v>
      </c>
      <c r="G128" s="209" t="s">
        <v>299</v>
      </c>
      <c r="H128" s="210">
        <v>52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136</v>
      </c>
      <c r="AT128" s="217" t="s">
        <v>131</v>
      </c>
      <c r="AU128" s="217" t="s">
        <v>81</v>
      </c>
      <c r="AY128" s="19" t="s">
        <v>129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136</v>
      </c>
      <c r="BM128" s="217" t="s">
        <v>1147</v>
      </c>
    </row>
    <row r="129" s="2" customFormat="1">
      <c r="A129" s="40"/>
      <c r="B129" s="41"/>
      <c r="C129" s="42"/>
      <c r="D129" s="219" t="s">
        <v>138</v>
      </c>
      <c r="E129" s="42"/>
      <c r="F129" s="220" t="s">
        <v>1146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138</v>
      </c>
      <c r="AU129" s="19" t="s">
        <v>81</v>
      </c>
    </row>
    <row r="130" s="2" customFormat="1" ht="16.5" customHeight="1">
      <c r="A130" s="40"/>
      <c r="B130" s="41"/>
      <c r="C130" s="206" t="s">
        <v>353</v>
      </c>
      <c r="D130" s="206" t="s">
        <v>131</v>
      </c>
      <c r="E130" s="207" t="s">
        <v>1148</v>
      </c>
      <c r="F130" s="208" t="s">
        <v>1149</v>
      </c>
      <c r="G130" s="209" t="s">
        <v>278</v>
      </c>
      <c r="H130" s="210">
        <v>820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136</v>
      </c>
      <c r="AT130" s="217" t="s">
        <v>131</v>
      </c>
      <c r="AU130" s="217" t="s">
        <v>81</v>
      </c>
      <c r="AY130" s="19" t="s">
        <v>129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136</v>
      </c>
      <c r="BM130" s="217" t="s">
        <v>1150</v>
      </c>
    </row>
    <row r="131" s="2" customFormat="1">
      <c r="A131" s="40"/>
      <c r="B131" s="41"/>
      <c r="C131" s="42"/>
      <c r="D131" s="219" t="s">
        <v>138</v>
      </c>
      <c r="E131" s="42"/>
      <c r="F131" s="220" t="s">
        <v>1149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138</v>
      </c>
      <c r="AU131" s="19" t="s">
        <v>81</v>
      </c>
    </row>
    <row r="132" s="2" customFormat="1" ht="16.5" customHeight="1">
      <c r="A132" s="40"/>
      <c r="B132" s="41"/>
      <c r="C132" s="206" t="s">
        <v>358</v>
      </c>
      <c r="D132" s="206" t="s">
        <v>131</v>
      </c>
      <c r="E132" s="207" t="s">
        <v>1151</v>
      </c>
      <c r="F132" s="208" t="s">
        <v>1152</v>
      </c>
      <c r="G132" s="209" t="s">
        <v>849</v>
      </c>
      <c r="H132" s="210">
        <v>18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136</v>
      </c>
      <c r="AT132" s="217" t="s">
        <v>131</v>
      </c>
      <c r="AU132" s="217" t="s">
        <v>81</v>
      </c>
      <c r="AY132" s="19" t="s">
        <v>129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136</v>
      </c>
      <c r="BM132" s="217" t="s">
        <v>1153</v>
      </c>
    </row>
    <row r="133" s="2" customFormat="1">
      <c r="A133" s="40"/>
      <c r="B133" s="41"/>
      <c r="C133" s="42"/>
      <c r="D133" s="219" t="s">
        <v>138</v>
      </c>
      <c r="E133" s="42"/>
      <c r="F133" s="220" t="s">
        <v>1152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138</v>
      </c>
      <c r="AU133" s="19" t="s">
        <v>81</v>
      </c>
    </row>
    <row r="134" s="2" customFormat="1" ht="16.5" customHeight="1">
      <c r="A134" s="40"/>
      <c r="B134" s="41"/>
      <c r="C134" s="206" t="s">
        <v>364</v>
      </c>
      <c r="D134" s="206" t="s">
        <v>131</v>
      </c>
      <c r="E134" s="207" t="s">
        <v>1154</v>
      </c>
      <c r="F134" s="208" t="s">
        <v>1155</v>
      </c>
      <c r="G134" s="209" t="s">
        <v>1156</v>
      </c>
      <c r="H134" s="210">
        <v>18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136</v>
      </c>
      <c r="AT134" s="217" t="s">
        <v>131</v>
      </c>
      <c r="AU134" s="217" t="s">
        <v>81</v>
      </c>
      <c r="AY134" s="19" t="s">
        <v>129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136</v>
      </c>
      <c r="BM134" s="217" t="s">
        <v>1157</v>
      </c>
    </row>
    <row r="135" s="2" customFormat="1">
      <c r="A135" s="40"/>
      <c r="B135" s="41"/>
      <c r="C135" s="42"/>
      <c r="D135" s="219" t="s">
        <v>138</v>
      </c>
      <c r="E135" s="42"/>
      <c r="F135" s="220" t="s">
        <v>1155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138</v>
      </c>
      <c r="AU135" s="19" t="s">
        <v>81</v>
      </c>
    </row>
    <row r="136" s="2" customFormat="1" ht="16.5" customHeight="1">
      <c r="A136" s="40"/>
      <c r="B136" s="41"/>
      <c r="C136" s="206" t="s">
        <v>370</v>
      </c>
      <c r="D136" s="206" t="s">
        <v>131</v>
      </c>
      <c r="E136" s="207" t="s">
        <v>1158</v>
      </c>
      <c r="F136" s="208" t="s">
        <v>1159</v>
      </c>
      <c r="G136" s="209" t="s">
        <v>849</v>
      </c>
      <c r="H136" s="210">
        <v>18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136</v>
      </c>
      <c r="AT136" s="217" t="s">
        <v>131</v>
      </c>
      <c r="AU136" s="217" t="s">
        <v>81</v>
      </c>
      <c r="AY136" s="19" t="s">
        <v>129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136</v>
      </c>
      <c r="BM136" s="217" t="s">
        <v>1160</v>
      </c>
    </row>
    <row r="137" s="2" customFormat="1">
      <c r="A137" s="40"/>
      <c r="B137" s="41"/>
      <c r="C137" s="42"/>
      <c r="D137" s="219" t="s">
        <v>138</v>
      </c>
      <c r="E137" s="42"/>
      <c r="F137" s="220" t="s">
        <v>1159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138</v>
      </c>
      <c r="AU137" s="19" t="s">
        <v>81</v>
      </c>
    </row>
    <row r="138" s="2" customFormat="1" ht="16.5" customHeight="1">
      <c r="A138" s="40"/>
      <c r="B138" s="41"/>
      <c r="C138" s="206" t="s">
        <v>382</v>
      </c>
      <c r="D138" s="206" t="s">
        <v>131</v>
      </c>
      <c r="E138" s="207" t="s">
        <v>1161</v>
      </c>
      <c r="F138" s="208" t="s">
        <v>1162</v>
      </c>
      <c r="G138" s="209" t="s">
        <v>849</v>
      </c>
      <c r="H138" s="210">
        <v>18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136</v>
      </c>
      <c r="AT138" s="217" t="s">
        <v>131</v>
      </c>
      <c r="AU138" s="217" t="s">
        <v>81</v>
      </c>
      <c r="AY138" s="19" t="s">
        <v>129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ROUND(I138*H138,2)</f>
        <v>0</v>
      </c>
      <c r="BL138" s="19" t="s">
        <v>136</v>
      </c>
      <c r="BM138" s="217" t="s">
        <v>1163</v>
      </c>
    </row>
    <row r="139" s="2" customFormat="1">
      <c r="A139" s="40"/>
      <c r="B139" s="41"/>
      <c r="C139" s="42"/>
      <c r="D139" s="219" t="s">
        <v>138</v>
      </c>
      <c r="E139" s="42"/>
      <c r="F139" s="220" t="s">
        <v>1162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81</v>
      </c>
    </row>
    <row r="140" s="2" customFormat="1" ht="16.5" customHeight="1">
      <c r="A140" s="40"/>
      <c r="B140" s="41"/>
      <c r="C140" s="206" t="s">
        <v>389</v>
      </c>
      <c r="D140" s="206" t="s">
        <v>131</v>
      </c>
      <c r="E140" s="207" t="s">
        <v>1164</v>
      </c>
      <c r="F140" s="208" t="s">
        <v>1165</v>
      </c>
      <c r="G140" s="209" t="s">
        <v>278</v>
      </c>
      <c r="H140" s="210">
        <v>850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136</v>
      </c>
      <c r="AT140" s="217" t="s">
        <v>131</v>
      </c>
      <c r="AU140" s="217" t="s">
        <v>81</v>
      </c>
      <c r="AY140" s="19" t="s">
        <v>129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81</v>
      </c>
      <c r="BK140" s="218">
        <f>ROUND(I140*H140,2)</f>
        <v>0</v>
      </c>
      <c r="BL140" s="19" t="s">
        <v>136</v>
      </c>
      <c r="BM140" s="217" t="s">
        <v>1166</v>
      </c>
    </row>
    <row r="141" s="2" customFormat="1">
      <c r="A141" s="40"/>
      <c r="B141" s="41"/>
      <c r="C141" s="42"/>
      <c r="D141" s="219" t="s">
        <v>138</v>
      </c>
      <c r="E141" s="42"/>
      <c r="F141" s="220" t="s">
        <v>1165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138</v>
      </c>
      <c r="AU141" s="19" t="s">
        <v>81</v>
      </c>
    </row>
    <row r="142" s="2" customFormat="1" ht="16.5" customHeight="1">
      <c r="A142" s="40"/>
      <c r="B142" s="41"/>
      <c r="C142" s="206" t="s">
        <v>395</v>
      </c>
      <c r="D142" s="206" t="s">
        <v>131</v>
      </c>
      <c r="E142" s="207" t="s">
        <v>1167</v>
      </c>
      <c r="F142" s="208" t="s">
        <v>1168</v>
      </c>
      <c r="G142" s="209" t="s">
        <v>278</v>
      </c>
      <c r="H142" s="210">
        <v>850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136</v>
      </c>
      <c r="AT142" s="217" t="s">
        <v>131</v>
      </c>
      <c r="AU142" s="217" t="s">
        <v>81</v>
      </c>
      <c r="AY142" s="19" t="s">
        <v>129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136</v>
      </c>
      <c r="BM142" s="217" t="s">
        <v>1169</v>
      </c>
    </row>
    <row r="143" s="2" customFormat="1">
      <c r="A143" s="40"/>
      <c r="B143" s="41"/>
      <c r="C143" s="42"/>
      <c r="D143" s="219" t="s">
        <v>138</v>
      </c>
      <c r="E143" s="42"/>
      <c r="F143" s="220" t="s">
        <v>1168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138</v>
      </c>
      <c r="AU143" s="19" t="s">
        <v>81</v>
      </c>
    </row>
    <row r="144" s="2" customFormat="1" ht="16.5" customHeight="1">
      <c r="A144" s="40"/>
      <c r="B144" s="41"/>
      <c r="C144" s="206" t="s">
        <v>408</v>
      </c>
      <c r="D144" s="206" t="s">
        <v>131</v>
      </c>
      <c r="E144" s="207" t="s">
        <v>1170</v>
      </c>
      <c r="F144" s="208" t="s">
        <v>1171</v>
      </c>
      <c r="G144" s="209" t="s">
        <v>278</v>
      </c>
      <c r="H144" s="210">
        <v>850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136</v>
      </c>
      <c r="AT144" s="217" t="s">
        <v>131</v>
      </c>
      <c r="AU144" s="217" t="s">
        <v>81</v>
      </c>
      <c r="AY144" s="19" t="s">
        <v>129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136</v>
      </c>
      <c r="BM144" s="217" t="s">
        <v>1172</v>
      </c>
    </row>
    <row r="145" s="2" customFormat="1">
      <c r="A145" s="40"/>
      <c r="B145" s="41"/>
      <c r="C145" s="42"/>
      <c r="D145" s="219" t="s">
        <v>138</v>
      </c>
      <c r="E145" s="42"/>
      <c r="F145" s="220" t="s">
        <v>1171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138</v>
      </c>
      <c r="AU145" s="19" t="s">
        <v>81</v>
      </c>
    </row>
    <row r="146" s="2" customFormat="1" ht="16.5" customHeight="1">
      <c r="A146" s="40"/>
      <c r="B146" s="41"/>
      <c r="C146" s="206" t="s">
        <v>416</v>
      </c>
      <c r="D146" s="206" t="s">
        <v>131</v>
      </c>
      <c r="E146" s="207" t="s">
        <v>1173</v>
      </c>
      <c r="F146" s="208" t="s">
        <v>1174</v>
      </c>
      <c r="G146" s="209" t="s">
        <v>1156</v>
      </c>
      <c r="H146" s="210">
        <v>18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136</v>
      </c>
      <c r="AT146" s="217" t="s">
        <v>131</v>
      </c>
      <c r="AU146" s="217" t="s">
        <v>81</v>
      </c>
      <c r="AY146" s="19" t="s">
        <v>129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136</v>
      </c>
      <c r="BM146" s="217" t="s">
        <v>1175</v>
      </c>
    </row>
    <row r="147" s="2" customFormat="1">
      <c r="A147" s="40"/>
      <c r="B147" s="41"/>
      <c r="C147" s="42"/>
      <c r="D147" s="219" t="s">
        <v>138</v>
      </c>
      <c r="E147" s="42"/>
      <c r="F147" s="220" t="s">
        <v>1174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138</v>
      </c>
      <c r="AU147" s="19" t="s">
        <v>81</v>
      </c>
    </row>
    <row r="148" s="2" customFormat="1" ht="16.5" customHeight="1">
      <c r="A148" s="40"/>
      <c r="B148" s="41"/>
      <c r="C148" s="206" t="s">
        <v>422</v>
      </c>
      <c r="D148" s="206" t="s">
        <v>131</v>
      </c>
      <c r="E148" s="207" t="s">
        <v>1176</v>
      </c>
      <c r="F148" s="208" t="s">
        <v>1177</v>
      </c>
      <c r="G148" s="209" t="s">
        <v>1156</v>
      </c>
      <c r="H148" s="210">
        <v>18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136</v>
      </c>
      <c r="AT148" s="217" t="s">
        <v>131</v>
      </c>
      <c r="AU148" s="217" t="s">
        <v>81</v>
      </c>
      <c r="AY148" s="19" t="s">
        <v>129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136</v>
      </c>
      <c r="BM148" s="217" t="s">
        <v>1178</v>
      </c>
    </row>
    <row r="149" s="2" customFormat="1">
      <c r="A149" s="40"/>
      <c r="B149" s="41"/>
      <c r="C149" s="42"/>
      <c r="D149" s="219" t="s">
        <v>138</v>
      </c>
      <c r="E149" s="42"/>
      <c r="F149" s="220" t="s">
        <v>1177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138</v>
      </c>
      <c r="AU149" s="19" t="s">
        <v>81</v>
      </c>
    </row>
    <row r="150" s="2" customFormat="1" ht="16.5" customHeight="1">
      <c r="A150" s="40"/>
      <c r="B150" s="41"/>
      <c r="C150" s="206" t="s">
        <v>427</v>
      </c>
      <c r="D150" s="206" t="s">
        <v>131</v>
      </c>
      <c r="E150" s="207" t="s">
        <v>1179</v>
      </c>
      <c r="F150" s="208" t="s">
        <v>1180</v>
      </c>
      <c r="G150" s="209" t="s">
        <v>1156</v>
      </c>
      <c r="H150" s="210">
        <v>18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136</v>
      </c>
      <c r="AT150" s="217" t="s">
        <v>131</v>
      </c>
      <c r="AU150" s="217" t="s">
        <v>81</v>
      </c>
      <c r="AY150" s="19" t="s">
        <v>129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136</v>
      </c>
      <c r="BM150" s="217" t="s">
        <v>1181</v>
      </c>
    </row>
    <row r="151" s="2" customFormat="1">
      <c r="A151" s="40"/>
      <c r="B151" s="41"/>
      <c r="C151" s="42"/>
      <c r="D151" s="219" t="s">
        <v>138</v>
      </c>
      <c r="E151" s="42"/>
      <c r="F151" s="220" t="s">
        <v>1180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138</v>
      </c>
      <c r="AU151" s="19" t="s">
        <v>81</v>
      </c>
    </row>
    <row r="152" s="2" customFormat="1" ht="16.5" customHeight="1">
      <c r="A152" s="40"/>
      <c r="B152" s="41"/>
      <c r="C152" s="206" t="s">
        <v>432</v>
      </c>
      <c r="D152" s="206" t="s">
        <v>131</v>
      </c>
      <c r="E152" s="207" t="s">
        <v>1182</v>
      </c>
      <c r="F152" s="208" t="s">
        <v>1183</v>
      </c>
      <c r="G152" s="209" t="s">
        <v>849</v>
      </c>
      <c r="H152" s="210">
        <v>96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136</v>
      </c>
      <c r="AT152" s="217" t="s">
        <v>131</v>
      </c>
      <c r="AU152" s="217" t="s">
        <v>81</v>
      </c>
      <c r="AY152" s="19" t="s">
        <v>129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136</v>
      </c>
      <c r="BM152" s="217" t="s">
        <v>1184</v>
      </c>
    </row>
    <row r="153" s="2" customFormat="1">
      <c r="A153" s="40"/>
      <c r="B153" s="41"/>
      <c r="C153" s="42"/>
      <c r="D153" s="219" t="s">
        <v>138</v>
      </c>
      <c r="E153" s="42"/>
      <c r="F153" s="220" t="s">
        <v>1183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138</v>
      </c>
      <c r="AU153" s="19" t="s">
        <v>81</v>
      </c>
    </row>
    <row r="154" s="2" customFormat="1" ht="16.5" customHeight="1">
      <c r="A154" s="40"/>
      <c r="B154" s="41"/>
      <c r="C154" s="206" t="s">
        <v>442</v>
      </c>
      <c r="D154" s="206" t="s">
        <v>131</v>
      </c>
      <c r="E154" s="207" t="s">
        <v>1185</v>
      </c>
      <c r="F154" s="208" t="s">
        <v>1186</v>
      </c>
      <c r="G154" s="209" t="s">
        <v>1156</v>
      </c>
      <c r="H154" s="210">
        <v>18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136</v>
      </c>
      <c r="AT154" s="217" t="s">
        <v>131</v>
      </c>
      <c r="AU154" s="217" t="s">
        <v>81</v>
      </c>
      <c r="AY154" s="19" t="s">
        <v>129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136</v>
      </c>
      <c r="BM154" s="217" t="s">
        <v>1187</v>
      </c>
    </row>
    <row r="155" s="2" customFormat="1">
      <c r="A155" s="40"/>
      <c r="B155" s="41"/>
      <c r="C155" s="42"/>
      <c r="D155" s="219" t="s">
        <v>138</v>
      </c>
      <c r="E155" s="42"/>
      <c r="F155" s="220" t="s">
        <v>1186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138</v>
      </c>
      <c r="AU155" s="19" t="s">
        <v>81</v>
      </c>
    </row>
    <row r="156" s="2" customFormat="1" ht="16.5" customHeight="1">
      <c r="A156" s="40"/>
      <c r="B156" s="41"/>
      <c r="C156" s="206" t="s">
        <v>446</v>
      </c>
      <c r="D156" s="206" t="s">
        <v>131</v>
      </c>
      <c r="E156" s="207" t="s">
        <v>1188</v>
      </c>
      <c r="F156" s="208" t="s">
        <v>1189</v>
      </c>
      <c r="G156" s="209" t="s">
        <v>849</v>
      </c>
      <c r="H156" s="210">
        <v>18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44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136</v>
      </c>
      <c r="AT156" s="217" t="s">
        <v>131</v>
      </c>
      <c r="AU156" s="217" t="s">
        <v>81</v>
      </c>
      <c r="AY156" s="19" t="s">
        <v>129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ROUND(I156*H156,2)</f>
        <v>0</v>
      </c>
      <c r="BL156" s="19" t="s">
        <v>136</v>
      </c>
      <c r="BM156" s="217" t="s">
        <v>1190</v>
      </c>
    </row>
    <row r="157" s="2" customFormat="1">
      <c r="A157" s="40"/>
      <c r="B157" s="41"/>
      <c r="C157" s="42"/>
      <c r="D157" s="219" t="s">
        <v>138</v>
      </c>
      <c r="E157" s="42"/>
      <c r="F157" s="220" t="s">
        <v>1189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138</v>
      </c>
      <c r="AU157" s="19" t="s">
        <v>81</v>
      </c>
    </row>
    <row r="158" s="2" customFormat="1" ht="16.5" customHeight="1">
      <c r="A158" s="40"/>
      <c r="B158" s="41"/>
      <c r="C158" s="206" t="s">
        <v>452</v>
      </c>
      <c r="D158" s="206" t="s">
        <v>131</v>
      </c>
      <c r="E158" s="207" t="s">
        <v>1191</v>
      </c>
      <c r="F158" s="208" t="s">
        <v>1192</v>
      </c>
      <c r="G158" s="209" t="s">
        <v>849</v>
      </c>
      <c r="H158" s="210">
        <v>18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136</v>
      </c>
      <c r="AT158" s="217" t="s">
        <v>131</v>
      </c>
      <c r="AU158" s="217" t="s">
        <v>81</v>
      </c>
      <c r="AY158" s="19" t="s">
        <v>129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81</v>
      </c>
      <c r="BK158" s="218">
        <f>ROUND(I158*H158,2)</f>
        <v>0</v>
      </c>
      <c r="BL158" s="19" t="s">
        <v>136</v>
      </c>
      <c r="BM158" s="217" t="s">
        <v>1193</v>
      </c>
    </row>
    <row r="159" s="2" customFormat="1">
      <c r="A159" s="40"/>
      <c r="B159" s="41"/>
      <c r="C159" s="42"/>
      <c r="D159" s="219" t="s">
        <v>138</v>
      </c>
      <c r="E159" s="42"/>
      <c r="F159" s="220" t="s">
        <v>1192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138</v>
      </c>
      <c r="AU159" s="19" t="s">
        <v>81</v>
      </c>
    </row>
    <row r="160" s="12" customFormat="1" ht="25.92" customHeight="1">
      <c r="A160" s="12"/>
      <c r="B160" s="190"/>
      <c r="C160" s="191"/>
      <c r="D160" s="192" t="s">
        <v>72</v>
      </c>
      <c r="E160" s="193" t="s">
        <v>1194</v>
      </c>
      <c r="F160" s="193" t="s">
        <v>1195</v>
      </c>
      <c r="G160" s="191"/>
      <c r="H160" s="191"/>
      <c r="I160" s="194"/>
      <c r="J160" s="195">
        <f>BK160</f>
        <v>0</v>
      </c>
      <c r="K160" s="191"/>
      <c r="L160" s="196"/>
      <c r="M160" s="197"/>
      <c r="N160" s="198"/>
      <c r="O160" s="198"/>
      <c r="P160" s="199">
        <f>SUM(P161:P168)</f>
        <v>0</v>
      </c>
      <c r="Q160" s="198"/>
      <c r="R160" s="199">
        <f>SUM(R161:R168)</f>
        <v>0</v>
      </c>
      <c r="S160" s="198"/>
      <c r="T160" s="200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81</v>
      </c>
      <c r="AT160" s="202" t="s">
        <v>72</v>
      </c>
      <c r="AU160" s="202" t="s">
        <v>73</v>
      </c>
      <c r="AY160" s="201" t="s">
        <v>129</v>
      </c>
      <c r="BK160" s="203">
        <f>SUM(BK161:BK168)</f>
        <v>0</v>
      </c>
    </row>
    <row r="161" s="2" customFormat="1" ht="16.5" customHeight="1">
      <c r="A161" s="40"/>
      <c r="B161" s="41"/>
      <c r="C161" s="206" t="s">
        <v>458</v>
      </c>
      <c r="D161" s="206" t="s">
        <v>131</v>
      </c>
      <c r="E161" s="207" t="s">
        <v>1196</v>
      </c>
      <c r="F161" s="208" t="s">
        <v>1197</v>
      </c>
      <c r="G161" s="209" t="s">
        <v>1156</v>
      </c>
      <c r="H161" s="210">
        <v>24</v>
      </c>
      <c r="I161" s="211"/>
      <c r="J161" s="212">
        <f>ROUND(I161*H161,2)</f>
        <v>0</v>
      </c>
      <c r="K161" s="208" t="s">
        <v>19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136</v>
      </c>
      <c r="AT161" s="217" t="s">
        <v>131</v>
      </c>
      <c r="AU161" s="217" t="s">
        <v>81</v>
      </c>
      <c r="AY161" s="19" t="s">
        <v>129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136</v>
      </c>
      <c r="BM161" s="217" t="s">
        <v>1198</v>
      </c>
    </row>
    <row r="162" s="2" customFormat="1">
      <c r="A162" s="40"/>
      <c r="B162" s="41"/>
      <c r="C162" s="42"/>
      <c r="D162" s="219" t="s">
        <v>138</v>
      </c>
      <c r="E162" s="42"/>
      <c r="F162" s="220" t="s">
        <v>1197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138</v>
      </c>
      <c r="AU162" s="19" t="s">
        <v>81</v>
      </c>
    </row>
    <row r="163" s="2" customFormat="1" ht="16.5" customHeight="1">
      <c r="A163" s="40"/>
      <c r="B163" s="41"/>
      <c r="C163" s="206" t="s">
        <v>462</v>
      </c>
      <c r="D163" s="206" t="s">
        <v>131</v>
      </c>
      <c r="E163" s="207" t="s">
        <v>1199</v>
      </c>
      <c r="F163" s="208" t="s">
        <v>1200</v>
      </c>
      <c r="G163" s="209" t="s">
        <v>849</v>
      </c>
      <c r="H163" s="210">
        <v>1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136</v>
      </c>
      <c r="AT163" s="217" t="s">
        <v>131</v>
      </c>
      <c r="AU163" s="217" t="s">
        <v>81</v>
      </c>
      <c r="AY163" s="19" t="s">
        <v>129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136</v>
      </c>
      <c r="BM163" s="217" t="s">
        <v>1201</v>
      </c>
    </row>
    <row r="164" s="2" customFormat="1">
      <c r="A164" s="40"/>
      <c r="B164" s="41"/>
      <c r="C164" s="42"/>
      <c r="D164" s="219" t="s">
        <v>138</v>
      </c>
      <c r="E164" s="42"/>
      <c r="F164" s="220" t="s">
        <v>1200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138</v>
      </c>
      <c r="AU164" s="19" t="s">
        <v>81</v>
      </c>
    </row>
    <row r="165" s="2" customFormat="1" ht="16.5" customHeight="1">
      <c r="A165" s="40"/>
      <c r="B165" s="41"/>
      <c r="C165" s="206" t="s">
        <v>466</v>
      </c>
      <c r="D165" s="206" t="s">
        <v>131</v>
      </c>
      <c r="E165" s="207" t="s">
        <v>1202</v>
      </c>
      <c r="F165" s="208" t="s">
        <v>1203</v>
      </c>
      <c r="G165" s="209" t="s">
        <v>849</v>
      </c>
      <c r="H165" s="210">
        <v>1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136</v>
      </c>
      <c r="AT165" s="217" t="s">
        <v>131</v>
      </c>
      <c r="AU165" s="217" t="s">
        <v>81</v>
      </c>
      <c r="AY165" s="19" t="s">
        <v>129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136</v>
      </c>
      <c r="BM165" s="217" t="s">
        <v>1204</v>
      </c>
    </row>
    <row r="166" s="2" customFormat="1">
      <c r="A166" s="40"/>
      <c r="B166" s="41"/>
      <c r="C166" s="42"/>
      <c r="D166" s="219" t="s">
        <v>138</v>
      </c>
      <c r="E166" s="42"/>
      <c r="F166" s="220" t="s">
        <v>1203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138</v>
      </c>
      <c r="AU166" s="19" t="s">
        <v>81</v>
      </c>
    </row>
    <row r="167" s="2" customFormat="1" ht="16.5" customHeight="1">
      <c r="A167" s="40"/>
      <c r="B167" s="41"/>
      <c r="C167" s="206" t="s">
        <v>471</v>
      </c>
      <c r="D167" s="206" t="s">
        <v>131</v>
      </c>
      <c r="E167" s="207" t="s">
        <v>1205</v>
      </c>
      <c r="F167" s="208" t="s">
        <v>1206</v>
      </c>
      <c r="G167" s="209" t="s">
        <v>849</v>
      </c>
      <c r="H167" s="210">
        <v>1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136</v>
      </c>
      <c r="AT167" s="217" t="s">
        <v>131</v>
      </c>
      <c r="AU167" s="217" t="s">
        <v>81</v>
      </c>
      <c r="AY167" s="19" t="s">
        <v>129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81</v>
      </c>
      <c r="BK167" s="218">
        <f>ROUND(I167*H167,2)</f>
        <v>0</v>
      </c>
      <c r="BL167" s="19" t="s">
        <v>136</v>
      </c>
      <c r="BM167" s="217" t="s">
        <v>1207</v>
      </c>
    </row>
    <row r="168" s="2" customFormat="1">
      <c r="A168" s="40"/>
      <c r="B168" s="41"/>
      <c r="C168" s="42"/>
      <c r="D168" s="219" t="s">
        <v>138</v>
      </c>
      <c r="E168" s="42"/>
      <c r="F168" s="220" t="s">
        <v>1206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138</v>
      </c>
      <c r="AU168" s="19" t="s">
        <v>81</v>
      </c>
    </row>
    <row r="169" s="12" customFormat="1" ht="25.92" customHeight="1">
      <c r="A169" s="12"/>
      <c r="B169" s="190"/>
      <c r="C169" s="191"/>
      <c r="D169" s="192" t="s">
        <v>72</v>
      </c>
      <c r="E169" s="193" t="s">
        <v>1064</v>
      </c>
      <c r="F169" s="193" t="s">
        <v>94</v>
      </c>
      <c r="G169" s="191"/>
      <c r="H169" s="191"/>
      <c r="I169" s="194"/>
      <c r="J169" s="195">
        <f>BK169</f>
        <v>0</v>
      </c>
      <c r="K169" s="191"/>
      <c r="L169" s="196"/>
      <c r="M169" s="197"/>
      <c r="N169" s="198"/>
      <c r="O169" s="198"/>
      <c r="P169" s="199">
        <f>P170+P174</f>
        <v>0</v>
      </c>
      <c r="Q169" s="198"/>
      <c r="R169" s="199">
        <f>R170+R174</f>
        <v>0</v>
      </c>
      <c r="S169" s="198"/>
      <c r="T169" s="200">
        <f>T170+T174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170</v>
      </c>
      <c r="AT169" s="202" t="s">
        <v>72</v>
      </c>
      <c r="AU169" s="202" t="s">
        <v>73</v>
      </c>
      <c r="AY169" s="201" t="s">
        <v>129</v>
      </c>
      <c r="BK169" s="203">
        <f>BK170+BK174</f>
        <v>0</v>
      </c>
    </row>
    <row r="170" s="12" customFormat="1" ht="22.8" customHeight="1">
      <c r="A170" s="12"/>
      <c r="B170" s="190"/>
      <c r="C170" s="191"/>
      <c r="D170" s="192" t="s">
        <v>72</v>
      </c>
      <c r="E170" s="204" t="s">
        <v>1065</v>
      </c>
      <c r="F170" s="204" t="s">
        <v>1066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SUM(P171:P173)</f>
        <v>0</v>
      </c>
      <c r="Q170" s="198"/>
      <c r="R170" s="199">
        <f>SUM(R171:R173)</f>
        <v>0</v>
      </c>
      <c r="S170" s="198"/>
      <c r="T170" s="200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170</v>
      </c>
      <c r="AT170" s="202" t="s">
        <v>72</v>
      </c>
      <c r="AU170" s="202" t="s">
        <v>81</v>
      </c>
      <c r="AY170" s="201" t="s">
        <v>129</v>
      </c>
      <c r="BK170" s="203">
        <f>SUM(BK171:BK173)</f>
        <v>0</v>
      </c>
    </row>
    <row r="171" s="2" customFormat="1" ht="16.5" customHeight="1">
      <c r="A171" s="40"/>
      <c r="B171" s="41"/>
      <c r="C171" s="206" t="s">
        <v>476</v>
      </c>
      <c r="D171" s="206" t="s">
        <v>131</v>
      </c>
      <c r="E171" s="207" t="s">
        <v>1208</v>
      </c>
      <c r="F171" s="208" t="s">
        <v>1209</v>
      </c>
      <c r="G171" s="209" t="s">
        <v>1210</v>
      </c>
      <c r="H171" s="210">
        <v>1</v>
      </c>
      <c r="I171" s="211"/>
      <c r="J171" s="212">
        <f>ROUND(I171*H171,2)</f>
        <v>0</v>
      </c>
      <c r="K171" s="208" t="s">
        <v>135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1070</v>
      </c>
      <c r="AT171" s="217" t="s">
        <v>131</v>
      </c>
      <c r="AU171" s="217" t="s">
        <v>83</v>
      </c>
      <c r="AY171" s="19" t="s">
        <v>129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1070</v>
      </c>
      <c r="BM171" s="217" t="s">
        <v>1211</v>
      </c>
    </row>
    <row r="172" s="2" customFormat="1">
      <c r="A172" s="40"/>
      <c r="B172" s="41"/>
      <c r="C172" s="42"/>
      <c r="D172" s="219" t="s">
        <v>138</v>
      </c>
      <c r="E172" s="42"/>
      <c r="F172" s="220" t="s">
        <v>1209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138</v>
      </c>
      <c r="AU172" s="19" t="s">
        <v>83</v>
      </c>
    </row>
    <row r="173" s="2" customFormat="1">
      <c r="A173" s="40"/>
      <c r="B173" s="41"/>
      <c r="C173" s="42"/>
      <c r="D173" s="224" t="s">
        <v>139</v>
      </c>
      <c r="E173" s="42"/>
      <c r="F173" s="225" t="s">
        <v>1212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139</v>
      </c>
      <c r="AU173" s="19" t="s">
        <v>83</v>
      </c>
    </row>
    <row r="174" s="12" customFormat="1" ht="22.8" customHeight="1">
      <c r="A174" s="12"/>
      <c r="B174" s="190"/>
      <c r="C174" s="191"/>
      <c r="D174" s="192" t="s">
        <v>72</v>
      </c>
      <c r="E174" s="204" t="s">
        <v>1213</v>
      </c>
      <c r="F174" s="204" t="s">
        <v>1214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SUM(P175:P176)</f>
        <v>0</v>
      </c>
      <c r="Q174" s="198"/>
      <c r="R174" s="199">
        <f>SUM(R175:R176)</f>
        <v>0</v>
      </c>
      <c r="S174" s="198"/>
      <c r="T174" s="200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170</v>
      </c>
      <c r="AT174" s="202" t="s">
        <v>72</v>
      </c>
      <c r="AU174" s="202" t="s">
        <v>81</v>
      </c>
      <c r="AY174" s="201" t="s">
        <v>129</v>
      </c>
      <c r="BK174" s="203">
        <f>SUM(BK175:BK176)</f>
        <v>0</v>
      </c>
    </row>
    <row r="175" s="2" customFormat="1" ht="16.5" customHeight="1">
      <c r="A175" s="40"/>
      <c r="B175" s="41"/>
      <c r="C175" s="206" t="s">
        <v>481</v>
      </c>
      <c r="D175" s="206" t="s">
        <v>131</v>
      </c>
      <c r="E175" s="207" t="s">
        <v>1215</v>
      </c>
      <c r="F175" s="208" t="s">
        <v>1216</v>
      </c>
      <c r="G175" s="209" t="s">
        <v>1210</v>
      </c>
      <c r="H175" s="210">
        <v>1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1070</v>
      </c>
      <c r="AT175" s="217" t="s">
        <v>131</v>
      </c>
      <c r="AU175" s="217" t="s">
        <v>83</v>
      </c>
      <c r="AY175" s="19" t="s">
        <v>129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81</v>
      </c>
      <c r="BK175" s="218">
        <f>ROUND(I175*H175,2)</f>
        <v>0</v>
      </c>
      <c r="BL175" s="19" t="s">
        <v>1070</v>
      </c>
      <c r="BM175" s="217" t="s">
        <v>1217</v>
      </c>
    </row>
    <row r="176" s="2" customFormat="1">
      <c r="A176" s="40"/>
      <c r="B176" s="41"/>
      <c r="C176" s="42"/>
      <c r="D176" s="219" t="s">
        <v>138</v>
      </c>
      <c r="E176" s="42"/>
      <c r="F176" s="220" t="s">
        <v>1216</v>
      </c>
      <c r="G176" s="42"/>
      <c r="H176" s="42"/>
      <c r="I176" s="221"/>
      <c r="J176" s="42"/>
      <c r="K176" s="42"/>
      <c r="L176" s="46"/>
      <c r="M176" s="269"/>
      <c r="N176" s="270"/>
      <c r="O176" s="271"/>
      <c r="P176" s="271"/>
      <c r="Q176" s="271"/>
      <c r="R176" s="271"/>
      <c r="S176" s="271"/>
      <c r="T176" s="272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138</v>
      </c>
      <c r="AU176" s="19" t="s">
        <v>83</v>
      </c>
    </row>
    <row r="177" s="2" customFormat="1" ht="6.96" customHeight="1">
      <c r="A177" s="40"/>
      <c r="B177" s="61"/>
      <c r="C177" s="62"/>
      <c r="D177" s="62"/>
      <c r="E177" s="62"/>
      <c r="F177" s="62"/>
      <c r="G177" s="62"/>
      <c r="H177" s="62"/>
      <c r="I177" s="62"/>
      <c r="J177" s="62"/>
      <c r="K177" s="62"/>
      <c r="L177" s="46"/>
      <c r="M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</row>
  </sheetData>
  <sheetProtection sheet="1" autoFilter="0" formatColumns="0" formatRows="0" objects="1" scenarios="1" spinCount="100000" saltValue="IZ1/Qzpis/Y3oyG9FZweyVsXegFv9aT0wmEN0dH1Eapvk42l4KVU5dPVXsMdwG5WkTGGUwlzCi7+ScNWKkpXMQ==" hashValue="ppYhyJ7QzfY5KxWCVDy1vHClyjeHqvtgdDxgIVwJ7y8cZw7wbAURGYSRjIg5avAHBgVoDr9X/LDx4GqYAQgxUA==" algorithmName="SHA-512" password="CC35"/>
  <autoFilter ref="C84:K17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73" r:id="rId1" display="https://podminky.urs.cz/item/CS_URS_2024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ulic Kremličkova a Radimského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ROUND((SUM(BE81:BE221)),  2)</f>
        <v>0</v>
      </c>
      <c r="G33" s="40"/>
      <c r="H33" s="40"/>
      <c r="I33" s="150">
        <v>0.20999999999999999</v>
      </c>
      <c r="J33" s="149">
        <f>ROUND(((SUM(BE81:BE221))*I33),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ROUND((SUM(BF81:BF221)),  2)</f>
        <v>0</v>
      </c>
      <c r="G34" s="40"/>
      <c r="H34" s="40"/>
      <c r="I34" s="150">
        <v>0.12</v>
      </c>
      <c r="J34" s="149">
        <f>ROUND(((SUM(BF81:BF221))*I34),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ROUND((SUM(BG81:BG221)),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ROUND((SUM(BH81:BH221)),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ROUND((SUM(BI81:BI221)),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ulic Kremličkova a Radimského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800 - Sadové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Advisia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Advisia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114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Rekonstrukce ulic Kremličkova a Radimského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800 - Sadové úpravy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21. 2. 2024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Město Kolín</v>
      </c>
      <c r="G77" s="42"/>
      <c r="H77" s="42"/>
      <c r="I77" s="34" t="s">
        <v>32</v>
      </c>
      <c r="J77" s="38" t="str">
        <f>E21</f>
        <v>Advisia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36</v>
      </c>
      <c r="J78" s="38" t="str">
        <f>E24</f>
        <v>Advisia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115</v>
      </c>
      <c r="D80" s="182" t="s">
        <v>58</v>
      </c>
      <c r="E80" s="182" t="s">
        <v>54</v>
      </c>
      <c r="F80" s="182" t="s">
        <v>55</v>
      </c>
      <c r="G80" s="182" t="s">
        <v>116</v>
      </c>
      <c r="H80" s="182" t="s">
        <v>117</v>
      </c>
      <c r="I80" s="182" t="s">
        <v>118</v>
      </c>
      <c r="J80" s="182" t="s">
        <v>101</v>
      </c>
      <c r="K80" s="183" t="s">
        <v>119</v>
      </c>
      <c r="L80" s="184"/>
      <c r="M80" s="94" t="s">
        <v>19</v>
      </c>
      <c r="N80" s="95" t="s">
        <v>43</v>
      </c>
      <c r="O80" s="95" t="s">
        <v>120</v>
      </c>
      <c r="P80" s="95" t="s">
        <v>121</v>
      </c>
      <c r="Q80" s="95" t="s">
        <v>122</v>
      </c>
      <c r="R80" s="95" t="s">
        <v>123</v>
      </c>
      <c r="S80" s="95" t="s">
        <v>124</v>
      </c>
      <c r="T80" s="96" t="s">
        <v>125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126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34.767024000000006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102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72</v>
      </c>
      <c r="E82" s="193" t="s">
        <v>127</v>
      </c>
      <c r="F82" s="193" t="s">
        <v>128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34.767024000000006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81</v>
      </c>
      <c r="AT82" s="202" t="s">
        <v>72</v>
      </c>
      <c r="AU82" s="202" t="s">
        <v>73</v>
      </c>
      <c r="AY82" s="201" t="s">
        <v>129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72</v>
      </c>
      <c r="E83" s="204" t="s">
        <v>81</v>
      </c>
      <c r="F83" s="204" t="s">
        <v>130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SUM(P84:P221)</f>
        <v>0</v>
      </c>
      <c r="Q83" s="198"/>
      <c r="R83" s="199">
        <f>SUM(R84:R221)</f>
        <v>34.767024000000006</v>
      </c>
      <c r="S83" s="198"/>
      <c r="T83" s="200">
        <f>SUM(T84:T221)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81</v>
      </c>
      <c r="AY83" s="201" t="s">
        <v>129</v>
      </c>
      <c r="BK83" s="203">
        <f>SUM(BK84:BK221)</f>
        <v>0</v>
      </c>
    </row>
    <row r="84" s="2" customFormat="1" ht="37.8" customHeight="1">
      <c r="A84" s="40"/>
      <c r="B84" s="41"/>
      <c r="C84" s="206" t="s">
        <v>81</v>
      </c>
      <c r="D84" s="206" t="s">
        <v>131</v>
      </c>
      <c r="E84" s="207" t="s">
        <v>371</v>
      </c>
      <c r="F84" s="208" t="s">
        <v>372</v>
      </c>
      <c r="G84" s="209" t="s">
        <v>299</v>
      </c>
      <c r="H84" s="210">
        <v>98.349999999999994</v>
      </c>
      <c r="I84" s="211"/>
      <c r="J84" s="212">
        <f>ROUND(I84*H84,2)</f>
        <v>0</v>
      </c>
      <c r="K84" s="208" t="s">
        <v>135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136</v>
      </c>
      <c r="AT84" s="217" t="s">
        <v>131</v>
      </c>
      <c r="AU84" s="217" t="s">
        <v>83</v>
      </c>
      <c r="AY84" s="19" t="s">
        <v>129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81</v>
      </c>
      <c r="BK84" s="218">
        <f>ROUND(I84*H84,2)</f>
        <v>0</v>
      </c>
      <c r="BL84" s="19" t="s">
        <v>136</v>
      </c>
      <c r="BM84" s="217" t="s">
        <v>1219</v>
      </c>
    </row>
    <row r="85" s="2" customFormat="1">
      <c r="A85" s="40"/>
      <c r="B85" s="41"/>
      <c r="C85" s="42"/>
      <c r="D85" s="219" t="s">
        <v>138</v>
      </c>
      <c r="E85" s="42"/>
      <c r="F85" s="220" t="s">
        <v>372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138</v>
      </c>
      <c r="AU85" s="19" t="s">
        <v>83</v>
      </c>
    </row>
    <row r="86" s="2" customFormat="1">
      <c r="A86" s="40"/>
      <c r="B86" s="41"/>
      <c r="C86" s="42"/>
      <c r="D86" s="224" t="s">
        <v>139</v>
      </c>
      <c r="E86" s="42"/>
      <c r="F86" s="225" t="s">
        <v>374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139</v>
      </c>
      <c r="AU86" s="19" t="s">
        <v>83</v>
      </c>
    </row>
    <row r="87" s="14" customFormat="1">
      <c r="A87" s="14"/>
      <c r="B87" s="236"/>
      <c r="C87" s="237"/>
      <c r="D87" s="219" t="s">
        <v>152</v>
      </c>
      <c r="E87" s="238" t="s">
        <v>19</v>
      </c>
      <c r="F87" s="239" t="s">
        <v>1220</v>
      </c>
      <c r="G87" s="237"/>
      <c r="H87" s="240">
        <v>81.25</v>
      </c>
      <c r="I87" s="241"/>
      <c r="J87" s="237"/>
      <c r="K87" s="237"/>
      <c r="L87" s="242"/>
      <c r="M87" s="243"/>
      <c r="N87" s="244"/>
      <c r="O87" s="244"/>
      <c r="P87" s="244"/>
      <c r="Q87" s="244"/>
      <c r="R87" s="244"/>
      <c r="S87" s="244"/>
      <c r="T87" s="245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6" t="s">
        <v>152</v>
      </c>
      <c r="AU87" s="246" t="s">
        <v>83</v>
      </c>
      <c r="AV87" s="14" t="s">
        <v>83</v>
      </c>
      <c r="AW87" s="14" t="s">
        <v>35</v>
      </c>
      <c r="AX87" s="14" t="s">
        <v>73</v>
      </c>
      <c r="AY87" s="246" t="s">
        <v>129</v>
      </c>
    </row>
    <row r="88" s="14" customFormat="1">
      <c r="A88" s="14"/>
      <c r="B88" s="236"/>
      <c r="C88" s="237"/>
      <c r="D88" s="219" t="s">
        <v>152</v>
      </c>
      <c r="E88" s="238" t="s">
        <v>19</v>
      </c>
      <c r="F88" s="239" t="s">
        <v>1221</v>
      </c>
      <c r="G88" s="237"/>
      <c r="H88" s="240">
        <v>16.5</v>
      </c>
      <c r="I88" s="241"/>
      <c r="J88" s="237"/>
      <c r="K88" s="237"/>
      <c r="L88" s="242"/>
      <c r="M88" s="243"/>
      <c r="N88" s="244"/>
      <c r="O88" s="244"/>
      <c r="P88" s="244"/>
      <c r="Q88" s="244"/>
      <c r="R88" s="244"/>
      <c r="S88" s="244"/>
      <c r="T88" s="245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6" t="s">
        <v>152</v>
      </c>
      <c r="AU88" s="246" t="s">
        <v>83</v>
      </c>
      <c r="AV88" s="14" t="s">
        <v>83</v>
      </c>
      <c r="AW88" s="14" t="s">
        <v>35</v>
      </c>
      <c r="AX88" s="14" t="s">
        <v>73</v>
      </c>
      <c r="AY88" s="246" t="s">
        <v>129</v>
      </c>
    </row>
    <row r="89" s="14" customFormat="1">
      <c r="A89" s="14"/>
      <c r="B89" s="236"/>
      <c r="C89" s="237"/>
      <c r="D89" s="219" t="s">
        <v>152</v>
      </c>
      <c r="E89" s="238" t="s">
        <v>19</v>
      </c>
      <c r="F89" s="239" t="s">
        <v>1222</v>
      </c>
      <c r="G89" s="237"/>
      <c r="H89" s="240">
        <v>0.59999999999999998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152</v>
      </c>
      <c r="AU89" s="246" t="s">
        <v>83</v>
      </c>
      <c r="AV89" s="14" t="s">
        <v>83</v>
      </c>
      <c r="AW89" s="14" t="s">
        <v>35</v>
      </c>
      <c r="AX89" s="14" t="s">
        <v>73</v>
      </c>
      <c r="AY89" s="246" t="s">
        <v>129</v>
      </c>
    </row>
    <row r="90" s="15" customFormat="1">
      <c r="A90" s="15"/>
      <c r="B90" s="247"/>
      <c r="C90" s="248"/>
      <c r="D90" s="219" t="s">
        <v>152</v>
      </c>
      <c r="E90" s="249" t="s">
        <v>19</v>
      </c>
      <c r="F90" s="250" t="s">
        <v>160</v>
      </c>
      <c r="G90" s="248"/>
      <c r="H90" s="251">
        <v>98.349999999999994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7" t="s">
        <v>152</v>
      </c>
      <c r="AU90" s="257" t="s">
        <v>83</v>
      </c>
      <c r="AV90" s="15" t="s">
        <v>136</v>
      </c>
      <c r="AW90" s="15" t="s">
        <v>35</v>
      </c>
      <c r="AX90" s="15" t="s">
        <v>81</v>
      </c>
      <c r="AY90" s="257" t="s">
        <v>129</v>
      </c>
    </row>
    <row r="91" s="2" customFormat="1" ht="24.15" customHeight="1">
      <c r="A91" s="40"/>
      <c r="B91" s="41"/>
      <c r="C91" s="206" t="s">
        <v>83</v>
      </c>
      <c r="D91" s="206" t="s">
        <v>131</v>
      </c>
      <c r="E91" s="207" t="s">
        <v>396</v>
      </c>
      <c r="F91" s="208" t="s">
        <v>397</v>
      </c>
      <c r="G91" s="209" t="s">
        <v>398</v>
      </c>
      <c r="H91" s="210">
        <v>186.86500000000001</v>
      </c>
      <c r="I91" s="211"/>
      <c r="J91" s="212">
        <f>ROUND(I91*H91,2)</f>
        <v>0</v>
      </c>
      <c r="K91" s="208" t="s">
        <v>135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136</v>
      </c>
      <c r="AT91" s="217" t="s">
        <v>131</v>
      </c>
      <c r="AU91" s="217" t="s">
        <v>83</v>
      </c>
      <c r="AY91" s="19" t="s">
        <v>129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136</v>
      </c>
      <c r="BM91" s="217" t="s">
        <v>1223</v>
      </c>
    </row>
    <row r="92" s="2" customFormat="1">
      <c r="A92" s="40"/>
      <c r="B92" s="41"/>
      <c r="C92" s="42"/>
      <c r="D92" s="219" t="s">
        <v>138</v>
      </c>
      <c r="E92" s="42"/>
      <c r="F92" s="220" t="s">
        <v>397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138</v>
      </c>
      <c r="AU92" s="19" t="s">
        <v>83</v>
      </c>
    </row>
    <row r="93" s="2" customFormat="1">
      <c r="A93" s="40"/>
      <c r="B93" s="41"/>
      <c r="C93" s="42"/>
      <c r="D93" s="224" t="s">
        <v>139</v>
      </c>
      <c r="E93" s="42"/>
      <c r="F93" s="225" t="s">
        <v>400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139</v>
      </c>
      <c r="AU93" s="19" t="s">
        <v>83</v>
      </c>
    </row>
    <row r="94" s="14" customFormat="1">
      <c r="A94" s="14"/>
      <c r="B94" s="236"/>
      <c r="C94" s="237"/>
      <c r="D94" s="219" t="s">
        <v>152</v>
      </c>
      <c r="E94" s="238" t="s">
        <v>19</v>
      </c>
      <c r="F94" s="239" t="s">
        <v>1224</v>
      </c>
      <c r="G94" s="237"/>
      <c r="H94" s="240">
        <v>154.375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152</v>
      </c>
      <c r="AU94" s="246" t="s">
        <v>83</v>
      </c>
      <c r="AV94" s="14" t="s">
        <v>83</v>
      </c>
      <c r="AW94" s="14" t="s">
        <v>35</v>
      </c>
      <c r="AX94" s="14" t="s">
        <v>73</v>
      </c>
      <c r="AY94" s="246" t="s">
        <v>129</v>
      </c>
    </row>
    <row r="95" s="14" customFormat="1">
      <c r="A95" s="14"/>
      <c r="B95" s="236"/>
      <c r="C95" s="237"/>
      <c r="D95" s="219" t="s">
        <v>152</v>
      </c>
      <c r="E95" s="238" t="s">
        <v>19</v>
      </c>
      <c r="F95" s="239" t="s">
        <v>1225</v>
      </c>
      <c r="G95" s="237"/>
      <c r="H95" s="240">
        <v>31.350000000000001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152</v>
      </c>
      <c r="AU95" s="246" t="s">
        <v>83</v>
      </c>
      <c r="AV95" s="14" t="s">
        <v>83</v>
      </c>
      <c r="AW95" s="14" t="s">
        <v>35</v>
      </c>
      <c r="AX95" s="14" t="s">
        <v>73</v>
      </c>
      <c r="AY95" s="246" t="s">
        <v>129</v>
      </c>
    </row>
    <row r="96" s="14" customFormat="1">
      <c r="A96" s="14"/>
      <c r="B96" s="236"/>
      <c r="C96" s="237"/>
      <c r="D96" s="219" t="s">
        <v>152</v>
      </c>
      <c r="E96" s="238" t="s">
        <v>19</v>
      </c>
      <c r="F96" s="239" t="s">
        <v>1226</v>
      </c>
      <c r="G96" s="237"/>
      <c r="H96" s="240">
        <v>1.1399999999999999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152</v>
      </c>
      <c r="AU96" s="246" t="s">
        <v>83</v>
      </c>
      <c r="AV96" s="14" t="s">
        <v>83</v>
      </c>
      <c r="AW96" s="14" t="s">
        <v>35</v>
      </c>
      <c r="AX96" s="14" t="s">
        <v>73</v>
      </c>
      <c r="AY96" s="246" t="s">
        <v>129</v>
      </c>
    </row>
    <row r="97" s="15" customFormat="1">
      <c r="A97" s="15"/>
      <c r="B97" s="247"/>
      <c r="C97" s="248"/>
      <c r="D97" s="219" t="s">
        <v>152</v>
      </c>
      <c r="E97" s="249" t="s">
        <v>19</v>
      </c>
      <c r="F97" s="250" t="s">
        <v>160</v>
      </c>
      <c r="G97" s="248"/>
      <c r="H97" s="251">
        <v>186.86499999999998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7" t="s">
        <v>152</v>
      </c>
      <c r="AU97" s="257" t="s">
        <v>83</v>
      </c>
      <c r="AV97" s="15" t="s">
        <v>136</v>
      </c>
      <c r="AW97" s="15" t="s">
        <v>35</v>
      </c>
      <c r="AX97" s="15" t="s">
        <v>81</v>
      </c>
      <c r="AY97" s="257" t="s">
        <v>129</v>
      </c>
    </row>
    <row r="98" s="2" customFormat="1" ht="24.15" customHeight="1">
      <c r="A98" s="40"/>
      <c r="B98" s="41"/>
      <c r="C98" s="206" t="s">
        <v>146</v>
      </c>
      <c r="D98" s="206" t="s">
        <v>131</v>
      </c>
      <c r="E98" s="207" t="s">
        <v>1227</v>
      </c>
      <c r="F98" s="208" t="s">
        <v>1228</v>
      </c>
      <c r="G98" s="209" t="s">
        <v>134</v>
      </c>
      <c r="H98" s="210">
        <v>962.67999999999995</v>
      </c>
      <c r="I98" s="211"/>
      <c r="J98" s="212">
        <f>ROUND(I98*H98,2)</f>
        <v>0</v>
      </c>
      <c r="K98" s="208" t="s">
        <v>135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136</v>
      </c>
      <c r="AT98" s="217" t="s">
        <v>131</v>
      </c>
      <c r="AU98" s="217" t="s">
        <v>83</v>
      </c>
      <c r="AY98" s="19" t="s">
        <v>129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136</v>
      </c>
      <c r="BM98" s="217" t="s">
        <v>1229</v>
      </c>
    </row>
    <row r="99" s="2" customFormat="1">
      <c r="A99" s="40"/>
      <c r="B99" s="41"/>
      <c r="C99" s="42"/>
      <c r="D99" s="219" t="s">
        <v>138</v>
      </c>
      <c r="E99" s="42"/>
      <c r="F99" s="220" t="s">
        <v>1228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138</v>
      </c>
      <c r="AU99" s="19" t="s">
        <v>83</v>
      </c>
    </row>
    <row r="100" s="2" customFormat="1">
      <c r="A100" s="40"/>
      <c r="B100" s="41"/>
      <c r="C100" s="42"/>
      <c r="D100" s="224" t="s">
        <v>139</v>
      </c>
      <c r="E100" s="42"/>
      <c r="F100" s="225" t="s">
        <v>1230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139</v>
      </c>
      <c r="AU100" s="19" t="s">
        <v>83</v>
      </c>
    </row>
    <row r="101" s="2" customFormat="1" ht="16.5" customHeight="1">
      <c r="A101" s="40"/>
      <c r="B101" s="41"/>
      <c r="C101" s="258" t="s">
        <v>136</v>
      </c>
      <c r="D101" s="258" t="s">
        <v>417</v>
      </c>
      <c r="E101" s="259" t="s">
        <v>1231</v>
      </c>
      <c r="F101" s="260" t="s">
        <v>1232</v>
      </c>
      <c r="G101" s="261" t="s">
        <v>984</v>
      </c>
      <c r="H101" s="262">
        <v>19.254000000000001</v>
      </c>
      <c r="I101" s="263"/>
      <c r="J101" s="264">
        <f>ROUND(I101*H101,2)</f>
        <v>0</v>
      </c>
      <c r="K101" s="260" t="s">
        <v>135</v>
      </c>
      <c r="L101" s="265"/>
      <c r="M101" s="266" t="s">
        <v>19</v>
      </c>
      <c r="N101" s="267" t="s">
        <v>44</v>
      </c>
      <c r="O101" s="86"/>
      <c r="P101" s="215">
        <f>O101*H101</f>
        <v>0</v>
      </c>
      <c r="Q101" s="215">
        <v>0.001</v>
      </c>
      <c r="R101" s="215">
        <f>Q101*H101</f>
        <v>0.019254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195</v>
      </c>
      <c r="AT101" s="217" t="s">
        <v>417</v>
      </c>
      <c r="AU101" s="217" t="s">
        <v>83</v>
      </c>
      <c r="AY101" s="19" t="s">
        <v>129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136</v>
      </c>
      <c r="BM101" s="217" t="s">
        <v>1233</v>
      </c>
    </row>
    <row r="102" s="2" customFormat="1">
      <c r="A102" s="40"/>
      <c r="B102" s="41"/>
      <c r="C102" s="42"/>
      <c r="D102" s="219" t="s">
        <v>138</v>
      </c>
      <c r="E102" s="42"/>
      <c r="F102" s="220" t="s">
        <v>1232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138</v>
      </c>
      <c r="AU102" s="19" t="s">
        <v>83</v>
      </c>
    </row>
    <row r="103" s="14" customFormat="1">
      <c r="A103" s="14"/>
      <c r="B103" s="236"/>
      <c r="C103" s="237"/>
      <c r="D103" s="219" t="s">
        <v>152</v>
      </c>
      <c r="E103" s="238" t="s">
        <v>19</v>
      </c>
      <c r="F103" s="239" t="s">
        <v>1234</v>
      </c>
      <c r="G103" s="237"/>
      <c r="H103" s="240">
        <v>19.254000000000001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152</v>
      </c>
      <c r="AU103" s="246" t="s">
        <v>83</v>
      </c>
      <c r="AV103" s="14" t="s">
        <v>83</v>
      </c>
      <c r="AW103" s="14" t="s">
        <v>35</v>
      </c>
      <c r="AX103" s="14" t="s">
        <v>81</v>
      </c>
      <c r="AY103" s="246" t="s">
        <v>129</v>
      </c>
    </row>
    <row r="104" s="2" customFormat="1" ht="16.5" customHeight="1">
      <c r="A104" s="40"/>
      <c r="B104" s="41"/>
      <c r="C104" s="206" t="s">
        <v>170</v>
      </c>
      <c r="D104" s="206" t="s">
        <v>131</v>
      </c>
      <c r="E104" s="207" t="s">
        <v>1235</v>
      </c>
      <c r="F104" s="208" t="s">
        <v>1236</v>
      </c>
      <c r="G104" s="209" t="s">
        <v>134</v>
      </c>
      <c r="H104" s="210">
        <v>962.67999999999995</v>
      </c>
      <c r="I104" s="211"/>
      <c r="J104" s="212">
        <f>ROUND(I104*H104,2)</f>
        <v>0</v>
      </c>
      <c r="K104" s="208" t="s">
        <v>135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136</v>
      </c>
      <c r="AT104" s="217" t="s">
        <v>131</v>
      </c>
      <c r="AU104" s="217" t="s">
        <v>83</v>
      </c>
      <c r="AY104" s="19" t="s">
        <v>129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136</v>
      </c>
      <c r="BM104" s="217" t="s">
        <v>1237</v>
      </c>
    </row>
    <row r="105" s="2" customFormat="1">
      <c r="A105" s="40"/>
      <c r="B105" s="41"/>
      <c r="C105" s="42"/>
      <c r="D105" s="219" t="s">
        <v>138</v>
      </c>
      <c r="E105" s="42"/>
      <c r="F105" s="220" t="s">
        <v>1236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138</v>
      </c>
      <c r="AU105" s="19" t="s">
        <v>83</v>
      </c>
    </row>
    <row r="106" s="2" customFormat="1">
      <c r="A106" s="40"/>
      <c r="B106" s="41"/>
      <c r="C106" s="42"/>
      <c r="D106" s="224" t="s">
        <v>139</v>
      </c>
      <c r="E106" s="42"/>
      <c r="F106" s="225" t="s">
        <v>1238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139</v>
      </c>
      <c r="AU106" s="19" t="s">
        <v>83</v>
      </c>
    </row>
    <row r="107" s="2" customFormat="1" ht="24.15" customHeight="1">
      <c r="A107" s="40"/>
      <c r="B107" s="41"/>
      <c r="C107" s="206" t="s">
        <v>178</v>
      </c>
      <c r="D107" s="206" t="s">
        <v>131</v>
      </c>
      <c r="E107" s="207" t="s">
        <v>1239</v>
      </c>
      <c r="F107" s="208" t="s">
        <v>1240</v>
      </c>
      <c r="G107" s="209" t="s">
        <v>278</v>
      </c>
      <c r="H107" s="210">
        <v>680</v>
      </c>
      <c r="I107" s="211"/>
      <c r="J107" s="212">
        <f>ROUND(I107*H107,2)</f>
        <v>0</v>
      </c>
      <c r="K107" s="208" t="s">
        <v>135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136</v>
      </c>
      <c r="AT107" s="217" t="s">
        <v>131</v>
      </c>
      <c r="AU107" s="217" t="s">
        <v>83</v>
      </c>
      <c r="AY107" s="19" t="s">
        <v>129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136</v>
      </c>
      <c r="BM107" s="217" t="s">
        <v>1241</v>
      </c>
    </row>
    <row r="108" s="2" customFormat="1">
      <c r="A108" s="40"/>
      <c r="B108" s="41"/>
      <c r="C108" s="42"/>
      <c r="D108" s="219" t="s">
        <v>138</v>
      </c>
      <c r="E108" s="42"/>
      <c r="F108" s="220" t="s">
        <v>1240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138</v>
      </c>
      <c r="AU108" s="19" t="s">
        <v>83</v>
      </c>
    </row>
    <row r="109" s="2" customFormat="1">
      <c r="A109" s="40"/>
      <c r="B109" s="41"/>
      <c r="C109" s="42"/>
      <c r="D109" s="224" t="s">
        <v>139</v>
      </c>
      <c r="E109" s="42"/>
      <c r="F109" s="225" t="s">
        <v>1242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139</v>
      </c>
      <c r="AU109" s="19" t="s">
        <v>83</v>
      </c>
    </row>
    <row r="110" s="2" customFormat="1" ht="21.75" customHeight="1">
      <c r="A110" s="40"/>
      <c r="B110" s="41"/>
      <c r="C110" s="206" t="s">
        <v>183</v>
      </c>
      <c r="D110" s="206" t="s">
        <v>131</v>
      </c>
      <c r="E110" s="207" t="s">
        <v>1243</v>
      </c>
      <c r="F110" s="208" t="s">
        <v>1244</v>
      </c>
      <c r="G110" s="209" t="s">
        <v>143</v>
      </c>
      <c r="H110" s="210">
        <v>6</v>
      </c>
      <c r="I110" s="211"/>
      <c r="J110" s="212">
        <f>ROUND(I110*H110,2)</f>
        <v>0</v>
      </c>
      <c r="K110" s="208" t="s">
        <v>135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136</v>
      </c>
      <c r="AT110" s="217" t="s">
        <v>131</v>
      </c>
      <c r="AU110" s="217" t="s">
        <v>83</v>
      </c>
      <c r="AY110" s="19" t="s">
        <v>129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136</v>
      </c>
      <c r="BM110" s="217" t="s">
        <v>1245</v>
      </c>
    </row>
    <row r="111" s="2" customFormat="1">
      <c r="A111" s="40"/>
      <c r="B111" s="41"/>
      <c r="C111" s="42"/>
      <c r="D111" s="219" t="s">
        <v>138</v>
      </c>
      <c r="E111" s="42"/>
      <c r="F111" s="220" t="s">
        <v>1244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138</v>
      </c>
      <c r="AU111" s="19" t="s">
        <v>83</v>
      </c>
    </row>
    <row r="112" s="2" customFormat="1">
      <c r="A112" s="40"/>
      <c r="B112" s="41"/>
      <c r="C112" s="42"/>
      <c r="D112" s="224" t="s">
        <v>139</v>
      </c>
      <c r="E112" s="42"/>
      <c r="F112" s="225" t="s">
        <v>1246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83</v>
      </c>
    </row>
    <row r="113" s="2" customFormat="1" ht="21.75" customHeight="1">
      <c r="A113" s="40"/>
      <c r="B113" s="41"/>
      <c r="C113" s="206" t="s">
        <v>195</v>
      </c>
      <c r="D113" s="206" t="s">
        <v>131</v>
      </c>
      <c r="E113" s="207" t="s">
        <v>1247</v>
      </c>
      <c r="F113" s="208" t="s">
        <v>1248</v>
      </c>
      <c r="G113" s="209" t="s">
        <v>143</v>
      </c>
      <c r="H113" s="210">
        <v>33</v>
      </c>
      <c r="I113" s="211"/>
      <c r="J113" s="212">
        <f>ROUND(I113*H113,2)</f>
        <v>0</v>
      </c>
      <c r="K113" s="208" t="s">
        <v>135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136</v>
      </c>
      <c r="AT113" s="217" t="s">
        <v>131</v>
      </c>
      <c r="AU113" s="217" t="s">
        <v>83</v>
      </c>
      <c r="AY113" s="19" t="s">
        <v>129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136</v>
      </c>
      <c r="BM113" s="217" t="s">
        <v>1249</v>
      </c>
    </row>
    <row r="114" s="2" customFormat="1">
      <c r="A114" s="40"/>
      <c r="B114" s="41"/>
      <c r="C114" s="42"/>
      <c r="D114" s="219" t="s">
        <v>138</v>
      </c>
      <c r="E114" s="42"/>
      <c r="F114" s="220" t="s">
        <v>1248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138</v>
      </c>
      <c r="AU114" s="19" t="s">
        <v>83</v>
      </c>
    </row>
    <row r="115" s="2" customFormat="1">
      <c r="A115" s="40"/>
      <c r="B115" s="41"/>
      <c r="C115" s="42"/>
      <c r="D115" s="224" t="s">
        <v>139</v>
      </c>
      <c r="E115" s="42"/>
      <c r="F115" s="225" t="s">
        <v>1250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139</v>
      </c>
      <c r="AU115" s="19" t="s">
        <v>83</v>
      </c>
    </row>
    <row r="116" s="14" customFormat="1">
      <c r="A116" s="14"/>
      <c r="B116" s="236"/>
      <c r="C116" s="237"/>
      <c r="D116" s="219" t="s">
        <v>152</v>
      </c>
      <c r="E116" s="238" t="s">
        <v>19</v>
      </c>
      <c r="F116" s="239" t="s">
        <v>1251</v>
      </c>
      <c r="G116" s="237"/>
      <c r="H116" s="240">
        <v>32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152</v>
      </c>
      <c r="AU116" s="246" t="s">
        <v>83</v>
      </c>
      <c r="AV116" s="14" t="s">
        <v>83</v>
      </c>
      <c r="AW116" s="14" t="s">
        <v>35</v>
      </c>
      <c r="AX116" s="14" t="s">
        <v>73</v>
      </c>
      <c r="AY116" s="246" t="s">
        <v>129</v>
      </c>
    </row>
    <row r="117" s="14" customFormat="1">
      <c r="A117" s="14"/>
      <c r="B117" s="236"/>
      <c r="C117" s="237"/>
      <c r="D117" s="219" t="s">
        <v>152</v>
      </c>
      <c r="E117" s="238" t="s">
        <v>19</v>
      </c>
      <c r="F117" s="239" t="s">
        <v>1252</v>
      </c>
      <c r="G117" s="237"/>
      <c r="H117" s="240">
        <v>1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152</v>
      </c>
      <c r="AU117" s="246" t="s">
        <v>83</v>
      </c>
      <c r="AV117" s="14" t="s">
        <v>83</v>
      </c>
      <c r="AW117" s="14" t="s">
        <v>35</v>
      </c>
      <c r="AX117" s="14" t="s">
        <v>73</v>
      </c>
      <c r="AY117" s="246" t="s">
        <v>129</v>
      </c>
    </row>
    <row r="118" s="15" customFormat="1">
      <c r="A118" s="15"/>
      <c r="B118" s="247"/>
      <c r="C118" s="248"/>
      <c r="D118" s="219" t="s">
        <v>152</v>
      </c>
      <c r="E118" s="249" t="s">
        <v>19</v>
      </c>
      <c r="F118" s="250" t="s">
        <v>160</v>
      </c>
      <c r="G118" s="248"/>
      <c r="H118" s="251">
        <v>33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152</v>
      </c>
      <c r="AU118" s="257" t="s">
        <v>83</v>
      </c>
      <c r="AV118" s="15" t="s">
        <v>136</v>
      </c>
      <c r="AW118" s="15" t="s">
        <v>35</v>
      </c>
      <c r="AX118" s="15" t="s">
        <v>81</v>
      </c>
      <c r="AY118" s="257" t="s">
        <v>129</v>
      </c>
    </row>
    <row r="119" s="2" customFormat="1" ht="16.5" customHeight="1">
      <c r="A119" s="40"/>
      <c r="B119" s="41"/>
      <c r="C119" s="258" t="s">
        <v>216</v>
      </c>
      <c r="D119" s="258" t="s">
        <v>417</v>
      </c>
      <c r="E119" s="259" t="s">
        <v>1253</v>
      </c>
      <c r="F119" s="260" t="s">
        <v>1254</v>
      </c>
      <c r="G119" s="261" t="s">
        <v>299</v>
      </c>
      <c r="H119" s="262">
        <v>98.349999999999994</v>
      </c>
      <c r="I119" s="263"/>
      <c r="J119" s="264">
        <f>ROUND(I119*H119,2)</f>
        <v>0</v>
      </c>
      <c r="K119" s="260" t="s">
        <v>135</v>
      </c>
      <c r="L119" s="265"/>
      <c r="M119" s="266" t="s">
        <v>19</v>
      </c>
      <c r="N119" s="267" t="s">
        <v>44</v>
      </c>
      <c r="O119" s="86"/>
      <c r="P119" s="215">
        <f>O119*H119</f>
        <v>0</v>
      </c>
      <c r="Q119" s="215">
        <v>0.22</v>
      </c>
      <c r="R119" s="215">
        <f>Q119*H119</f>
        <v>21.637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195</v>
      </c>
      <c r="AT119" s="217" t="s">
        <v>417</v>
      </c>
      <c r="AU119" s="217" t="s">
        <v>83</v>
      </c>
      <c r="AY119" s="19" t="s">
        <v>129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136</v>
      </c>
      <c r="BM119" s="217" t="s">
        <v>1255</v>
      </c>
    </row>
    <row r="120" s="2" customFormat="1">
      <c r="A120" s="40"/>
      <c r="B120" s="41"/>
      <c r="C120" s="42"/>
      <c r="D120" s="219" t="s">
        <v>138</v>
      </c>
      <c r="E120" s="42"/>
      <c r="F120" s="220" t="s">
        <v>1254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83</v>
      </c>
    </row>
    <row r="121" s="14" customFormat="1">
      <c r="A121" s="14"/>
      <c r="B121" s="236"/>
      <c r="C121" s="237"/>
      <c r="D121" s="219" t="s">
        <v>152</v>
      </c>
      <c r="E121" s="238" t="s">
        <v>19</v>
      </c>
      <c r="F121" s="239" t="s">
        <v>1256</v>
      </c>
      <c r="G121" s="237"/>
      <c r="H121" s="240">
        <v>81.25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152</v>
      </c>
      <c r="AU121" s="246" t="s">
        <v>83</v>
      </c>
      <c r="AV121" s="14" t="s">
        <v>83</v>
      </c>
      <c r="AW121" s="14" t="s">
        <v>35</v>
      </c>
      <c r="AX121" s="14" t="s">
        <v>73</v>
      </c>
      <c r="AY121" s="246" t="s">
        <v>129</v>
      </c>
    </row>
    <row r="122" s="14" customFormat="1">
      <c r="A122" s="14"/>
      <c r="B122" s="236"/>
      <c r="C122" s="237"/>
      <c r="D122" s="219" t="s">
        <v>152</v>
      </c>
      <c r="E122" s="238" t="s">
        <v>19</v>
      </c>
      <c r="F122" s="239" t="s">
        <v>1257</v>
      </c>
      <c r="G122" s="237"/>
      <c r="H122" s="240">
        <v>16.5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152</v>
      </c>
      <c r="AU122" s="246" t="s">
        <v>83</v>
      </c>
      <c r="AV122" s="14" t="s">
        <v>83</v>
      </c>
      <c r="AW122" s="14" t="s">
        <v>35</v>
      </c>
      <c r="AX122" s="14" t="s">
        <v>73</v>
      </c>
      <c r="AY122" s="246" t="s">
        <v>129</v>
      </c>
    </row>
    <row r="123" s="14" customFormat="1">
      <c r="A123" s="14"/>
      <c r="B123" s="236"/>
      <c r="C123" s="237"/>
      <c r="D123" s="219" t="s">
        <v>152</v>
      </c>
      <c r="E123" s="238" t="s">
        <v>19</v>
      </c>
      <c r="F123" s="239" t="s">
        <v>1258</v>
      </c>
      <c r="G123" s="237"/>
      <c r="H123" s="240">
        <v>0.59999999999999998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152</v>
      </c>
      <c r="AU123" s="246" t="s">
        <v>83</v>
      </c>
      <c r="AV123" s="14" t="s">
        <v>83</v>
      </c>
      <c r="AW123" s="14" t="s">
        <v>35</v>
      </c>
      <c r="AX123" s="14" t="s">
        <v>73</v>
      </c>
      <c r="AY123" s="246" t="s">
        <v>129</v>
      </c>
    </row>
    <row r="124" s="15" customFormat="1">
      <c r="A124" s="15"/>
      <c r="B124" s="247"/>
      <c r="C124" s="248"/>
      <c r="D124" s="219" t="s">
        <v>152</v>
      </c>
      <c r="E124" s="249" t="s">
        <v>19</v>
      </c>
      <c r="F124" s="250" t="s">
        <v>160</v>
      </c>
      <c r="G124" s="248"/>
      <c r="H124" s="251">
        <v>98.349999999999994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152</v>
      </c>
      <c r="AU124" s="257" t="s">
        <v>83</v>
      </c>
      <c r="AV124" s="15" t="s">
        <v>136</v>
      </c>
      <c r="AW124" s="15" t="s">
        <v>35</v>
      </c>
      <c r="AX124" s="15" t="s">
        <v>81</v>
      </c>
      <c r="AY124" s="257" t="s">
        <v>129</v>
      </c>
    </row>
    <row r="125" s="2" customFormat="1" ht="16.5" customHeight="1">
      <c r="A125" s="40"/>
      <c r="B125" s="41"/>
      <c r="C125" s="206" t="s">
        <v>223</v>
      </c>
      <c r="D125" s="206" t="s">
        <v>131</v>
      </c>
      <c r="E125" s="207" t="s">
        <v>1259</v>
      </c>
      <c r="F125" s="208" t="s">
        <v>1260</v>
      </c>
      <c r="G125" s="209" t="s">
        <v>134</v>
      </c>
      <c r="H125" s="210">
        <v>962.67999999999995</v>
      </c>
      <c r="I125" s="211"/>
      <c r="J125" s="212">
        <f>ROUND(I125*H125,2)</f>
        <v>0</v>
      </c>
      <c r="K125" s="208" t="s">
        <v>135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136</v>
      </c>
      <c r="AT125" s="217" t="s">
        <v>131</v>
      </c>
      <c r="AU125" s="217" t="s">
        <v>83</v>
      </c>
      <c r="AY125" s="19" t="s">
        <v>129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81</v>
      </c>
      <c r="BK125" s="218">
        <f>ROUND(I125*H125,2)</f>
        <v>0</v>
      </c>
      <c r="BL125" s="19" t="s">
        <v>136</v>
      </c>
      <c r="BM125" s="217" t="s">
        <v>1261</v>
      </c>
    </row>
    <row r="126" s="2" customFormat="1">
      <c r="A126" s="40"/>
      <c r="B126" s="41"/>
      <c r="C126" s="42"/>
      <c r="D126" s="219" t="s">
        <v>138</v>
      </c>
      <c r="E126" s="42"/>
      <c r="F126" s="220" t="s">
        <v>1260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138</v>
      </c>
      <c r="AU126" s="19" t="s">
        <v>83</v>
      </c>
    </row>
    <row r="127" s="2" customFormat="1">
      <c r="A127" s="40"/>
      <c r="B127" s="41"/>
      <c r="C127" s="42"/>
      <c r="D127" s="224" t="s">
        <v>139</v>
      </c>
      <c r="E127" s="42"/>
      <c r="F127" s="225" t="s">
        <v>1262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139</v>
      </c>
      <c r="AU127" s="19" t="s">
        <v>83</v>
      </c>
    </row>
    <row r="128" s="2" customFormat="1" ht="16.5" customHeight="1">
      <c r="A128" s="40"/>
      <c r="B128" s="41"/>
      <c r="C128" s="206" t="s">
        <v>244</v>
      </c>
      <c r="D128" s="206" t="s">
        <v>131</v>
      </c>
      <c r="E128" s="207" t="s">
        <v>1263</v>
      </c>
      <c r="F128" s="208" t="s">
        <v>1264</v>
      </c>
      <c r="G128" s="209" t="s">
        <v>134</v>
      </c>
      <c r="H128" s="210">
        <v>962.67999999999995</v>
      </c>
      <c r="I128" s="211"/>
      <c r="J128" s="212">
        <f>ROUND(I128*H128,2)</f>
        <v>0</v>
      </c>
      <c r="K128" s="208" t="s">
        <v>135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136</v>
      </c>
      <c r="AT128" s="217" t="s">
        <v>131</v>
      </c>
      <c r="AU128" s="217" t="s">
        <v>83</v>
      </c>
      <c r="AY128" s="19" t="s">
        <v>129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136</v>
      </c>
      <c r="BM128" s="217" t="s">
        <v>1265</v>
      </c>
    </row>
    <row r="129" s="2" customFormat="1">
      <c r="A129" s="40"/>
      <c r="B129" s="41"/>
      <c r="C129" s="42"/>
      <c r="D129" s="219" t="s">
        <v>138</v>
      </c>
      <c r="E129" s="42"/>
      <c r="F129" s="220" t="s">
        <v>1264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138</v>
      </c>
      <c r="AU129" s="19" t="s">
        <v>83</v>
      </c>
    </row>
    <row r="130" s="2" customFormat="1">
      <c r="A130" s="40"/>
      <c r="B130" s="41"/>
      <c r="C130" s="42"/>
      <c r="D130" s="224" t="s">
        <v>139</v>
      </c>
      <c r="E130" s="42"/>
      <c r="F130" s="225" t="s">
        <v>1266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139</v>
      </c>
      <c r="AU130" s="19" t="s">
        <v>83</v>
      </c>
    </row>
    <row r="131" s="2" customFormat="1" ht="24.15" customHeight="1">
      <c r="A131" s="40"/>
      <c r="B131" s="41"/>
      <c r="C131" s="206" t="s">
        <v>8</v>
      </c>
      <c r="D131" s="206" t="s">
        <v>131</v>
      </c>
      <c r="E131" s="207" t="s">
        <v>1267</v>
      </c>
      <c r="F131" s="208" t="s">
        <v>1268</v>
      </c>
      <c r="G131" s="209" t="s">
        <v>143</v>
      </c>
      <c r="H131" s="210">
        <v>32</v>
      </c>
      <c r="I131" s="211"/>
      <c r="J131" s="212">
        <f>ROUND(I131*H131,2)</f>
        <v>0</v>
      </c>
      <c r="K131" s="208" t="s">
        <v>135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136</v>
      </c>
      <c r="AT131" s="217" t="s">
        <v>131</v>
      </c>
      <c r="AU131" s="217" t="s">
        <v>83</v>
      </c>
      <c r="AY131" s="19" t="s">
        <v>129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136</v>
      </c>
      <c r="BM131" s="217" t="s">
        <v>1269</v>
      </c>
    </row>
    <row r="132" s="2" customFormat="1">
      <c r="A132" s="40"/>
      <c r="B132" s="41"/>
      <c r="C132" s="42"/>
      <c r="D132" s="219" t="s">
        <v>138</v>
      </c>
      <c r="E132" s="42"/>
      <c r="F132" s="220" t="s">
        <v>1268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138</v>
      </c>
      <c r="AU132" s="19" t="s">
        <v>83</v>
      </c>
    </row>
    <row r="133" s="2" customFormat="1">
      <c r="A133" s="40"/>
      <c r="B133" s="41"/>
      <c r="C133" s="42"/>
      <c r="D133" s="224" t="s">
        <v>139</v>
      </c>
      <c r="E133" s="42"/>
      <c r="F133" s="225" t="s">
        <v>1270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139</v>
      </c>
      <c r="AU133" s="19" t="s">
        <v>83</v>
      </c>
    </row>
    <row r="134" s="2" customFormat="1" ht="37.8" customHeight="1">
      <c r="A134" s="40"/>
      <c r="B134" s="41"/>
      <c r="C134" s="258" t="s">
        <v>257</v>
      </c>
      <c r="D134" s="258" t="s">
        <v>417</v>
      </c>
      <c r="E134" s="259" t="s">
        <v>1271</v>
      </c>
      <c r="F134" s="260" t="s">
        <v>1272</v>
      </c>
      <c r="G134" s="261" t="s">
        <v>143</v>
      </c>
      <c r="H134" s="262">
        <v>32</v>
      </c>
      <c r="I134" s="263"/>
      <c r="J134" s="264">
        <f>ROUND(I134*H134,2)</f>
        <v>0</v>
      </c>
      <c r="K134" s="260" t="s">
        <v>19</v>
      </c>
      <c r="L134" s="265"/>
      <c r="M134" s="266" t="s">
        <v>19</v>
      </c>
      <c r="N134" s="267" t="s">
        <v>44</v>
      </c>
      <c r="O134" s="86"/>
      <c r="P134" s="215">
        <f>O134*H134</f>
        <v>0</v>
      </c>
      <c r="Q134" s="215">
        <v>0.0023</v>
      </c>
      <c r="R134" s="215">
        <f>Q134*H134</f>
        <v>0.073599999999999999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195</v>
      </c>
      <c r="AT134" s="217" t="s">
        <v>417</v>
      </c>
      <c r="AU134" s="217" t="s">
        <v>83</v>
      </c>
      <c r="AY134" s="19" t="s">
        <v>129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136</v>
      </c>
      <c r="BM134" s="217" t="s">
        <v>1273</v>
      </c>
    </row>
    <row r="135" s="2" customFormat="1">
      <c r="A135" s="40"/>
      <c r="B135" s="41"/>
      <c r="C135" s="42"/>
      <c r="D135" s="219" t="s">
        <v>138</v>
      </c>
      <c r="E135" s="42"/>
      <c r="F135" s="220" t="s">
        <v>1274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138</v>
      </c>
      <c r="AU135" s="19" t="s">
        <v>83</v>
      </c>
    </row>
    <row r="136" s="2" customFormat="1" ht="24.15" customHeight="1">
      <c r="A136" s="40"/>
      <c r="B136" s="41"/>
      <c r="C136" s="206" t="s">
        <v>267</v>
      </c>
      <c r="D136" s="206" t="s">
        <v>131</v>
      </c>
      <c r="E136" s="207" t="s">
        <v>1275</v>
      </c>
      <c r="F136" s="208" t="s">
        <v>1276</v>
      </c>
      <c r="G136" s="209" t="s">
        <v>143</v>
      </c>
      <c r="H136" s="210">
        <v>6</v>
      </c>
      <c r="I136" s="211"/>
      <c r="J136" s="212">
        <f>ROUND(I136*H136,2)</f>
        <v>0</v>
      </c>
      <c r="K136" s="208" t="s">
        <v>135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136</v>
      </c>
      <c r="AT136" s="217" t="s">
        <v>131</v>
      </c>
      <c r="AU136" s="217" t="s">
        <v>83</v>
      </c>
      <c r="AY136" s="19" t="s">
        <v>129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136</v>
      </c>
      <c r="BM136" s="217" t="s">
        <v>1277</v>
      </c>
    </row>
    <row r="137" s="2" customFormat="1">
      <c r="A137" s="40"/>
      <c r="B137" s="41"/>
      <c r="C137" s="42"/>
      <c r="D137" s="219" t="s">
        <v>138</v>
      </c>
      <c r="E137" s="42"/>
      <c r="F137" s="220" t="s">
        <v>1276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138</v>
      </c>
      <c r="AU137" s="19" t="s">
        <v>83</v>
      </c>
    </row>
    <row r="138" s="2" customFormat="1">
      <c r="A138" s="40"/>
      <c r="B138" s="41"/>
      <c r="C138" s="42"/>
      <c r="D138" s="224" t="s">
        <v>139</v>
      </c>
      <c r="E138" s="42"/>
      <c r="F138" s="225" t="s">
        <v>1278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139</v>
      </c>
      <c r="AU138" s="19" t="s">
        <v>83</v>
      </c>
    </row>
    <row r="139" s="2" customFormat="1" ht="16.5" customHeight="1">
      <c r="A139" s="40"/>
      <c r="B139" s="41"/>
      <c r="C139" s="258" t="s">
        <v>275</v>
      </c>
      <c r="D139" s="258" t="s">
        <v>417</v>
      </c>
      <c r="E139" s="259" t="s">
        <v>1279</v>
      </c>
      <c r="F139" s="260" t="s">
        <v>1280</v>
      </c>
      <c r="G139" s="261" t="s">
        <v>143</v>
      </c>
      <c r="H139" s="262">
        <v>6</v>
      </c>
      <c r="I139" s="263"/>
      <c r="J139" s="264">
        <f>ROUND(I139*H139,2)</f>
        <v>0</v>
      </c>
      <c r="K139" s="260" t="s">
        <v>19</v>
      </c>
      <c r="L139" s="265"/>
      <c r="M139" s="266" t="s">
        <v>19</v>
      </c>
      <c r="N139" s="267" t="s">
        <v>44</v>
      </c>
      <c r="O139" s="86"/>
      <c r="P139" s="215">
        <f>O139*H139</f>
        <v>0</v>
      </c>
      <c r="Q139" s="215">
        <v>0.01</v>
      </c>
      <c r="R139" s="215">
        <f>Q139*H139</f>
        <v>0.059999999999999998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195</v>
      </c>
      <c r="AT139" s="217" t="s">
        <v>417</v>
      </c>
      <c r="AU139" s="217" t="s">
        <v>83</v>
      </c>
      <c r="AY139" s="19" t="s">
        <v>129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136</v>
      </c>
      <c r="BM139" s="217" t="s">
        <v>1281</v>
      </c>
    </row>
    <row r="140" s="2" customFormat="1">
      <c r="A140" s="40"/>
      <c r="B140" s="41"/>
      <c r="C140" s="42"/>
      <c r="D140" s="219" t="s">
        <v>138</v>
      </c>
      <c r="E140" s="42"/>
      <c r="F140" s="220" t="s">
        <v>1280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138</v>
      </c>
      <c r="AU140" s="19" t="s">
        <v>83</v>
      </c>
    </row>
    <row r="141" s="2" customFormat="1" ht="24.15" customHeight="1">
      <c r="A141" s="40"/>
      <c r="B141" s="41"/>
      <c r="C141" s="206" t="s">
        <v>281</v>
      </c>
      <c r="D141" s="206" t="s">
        <v>131</v>
      </c>
      <c r="E141" s="207" t="s">
        <v>1282</v>
      </c>
      <c r="F141" s="208" t="s">
        <v>1283</v>
      </c>
      <c r="G141" s="209" t="s">
        <v>134</v>
      </c>
      <c r="H141" s="210">
        <v>340</v>
      </c>
      <c r="I141" s="211"/>
      <c r="J141" s="212">
        <f>ROUND(I141*H141,2)</f>
        <v>0</v>
      </c>
      <c r="K141" s="208" t="s">
        <v>135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0.00035</v>
      </c>
      <c r="R141" s="215">
        <f>Q141*H141</f>
        <v>0.119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136</v>
      </c>
      <c r="AT141" s="217" t="s">
        <v>131</v>
      </c>
      <c r="AU141" s="217" t="s">
        <v>83</v>
      </c>
      <c r="AY141" s="19" t="s">
        <v>129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136</v>
      </c>
      <c r="BM141" s="217" t="s">
        <v>1284</v>
      </c>
    </row>
    <row r="142" s="2" customFormat="1">
      <c r="A142" s="40"/>
      <c r="B142" s="41"/>
      <c r="C142" s="42"/>
      <c r="D142" s="219" t="s">
        <v>138</v>
      </c>
      <c r="E142" s="42"/>
      <c r="F142" s="220" t="s">
        <v>1283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138</v>
      </c>
      <c r="AU142" s="19" t="s">
        <v>83</v>
      </c>
    </row>
    <row r="143" s="2" customFormat="1">
      <c r="A143" s="40"/>
      <c r="B143" s="41"/>
      <c r="C143" s="42"/>
      <c r="D143" s="224" t="s">
        <v>139</v>
      </c>
      <c r="E143" s="42"/>
      <c r="F143" s="225" t="s">
        <v>1285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139</v>
      </c>
      <c r="AU143" s="19" t="s">
        <v>83</v>
      </c>
    </row>
    <row r="144" s="2" customFormat="1" ht="37.8" customHeight="1">
      <c r="A144" s="40"/>
      <c r="B144" s="41"/>
      <c r="C144" s="258" t="s">
        <v>286</v>
      </c>
      <c r="D144" s="258" t="s">
        <v>417</v>
      </c>
      <c r="E144" s="259" t="s">
        <v>1286</v>
      </c>
      <c r="F144" s="260" t="s">
        <v>1287</v>
      </c>
      <c r="G144" s="261" t="s">
        <v>143</v>
      </c>
      <c r="H144" s="262">
        <v>424</v>
      </c>
      <c r="I144" s="263"/>
      <c r="J144" s="264">
        <f>ROUND(I144*H144,2)</f>
        <v>0</v>
      </c>
      <c r="K144" s="260" t="s">
        <v>19</v>
      </c>
      <c r="L144" s="265"/>
      <c r="M144" s="266" t="s">
        <v>19</v>
      </c>
      <c r="N144" s="267" t="s">
        <v>44</v>
      </c>
      <c r="O144" s="86"/>
      <c r="P144" s="215">
        <f>O144*H144</f>
        <v>0</v>
      </c>
      <c r="Q144" s="215">
        <v>0.0089999999999999993</v>
      </c>
      <c r="R144" s="215">
        <f>Q144*H144</f>
        <v>3.8159999999999998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195</v>
      </c>
      <c r="AT144" s="217" t="s">
        <v>417</v>
      </c>
      <c r="AU144" s="217" t="s">
        <v>83</v>
      </c>
      <c r="AY144" s="19" t="s">
        <v>129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136</v>
      </c>
      <c r="BM144" s="217" t="s">
        <v>1288</v>
      </c>
    </row>
    <row r="145" s="2" customFormat="1">
      <c r="A145" s="40"/>
      <c r="B145" s="41"/>
      <c r="C145" s="42"/>
      <c r="D145" s="219" t="s">
        <v>138</v>
      </c>
      <c r="E145" s="42"/>
      <c r="F145" s="220" t="s">
        <v>1287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138</v>
      </c>
      <c r="AU145" s="19" t="s">
        <v>83</v>
      </c>
    </row>
    <row r="146" s="2" customFormat="1" ht="16.5" customHeight="1">
      <c r="A146" s="40"/>
      <c r="B146" s="41"/>
      <c r="C146" s="206" t="s">
        <v>296</v>
      </c>
      <c r="D146" s="206" t="s">
        <v>131</v>
      </c>
      <c r="E146" s="207" t="s">
        <v>1289</v>
      </c>
      <c r="F146" s="208" t="s">
        <v>1290</v>
      </c>
      <c r="G146" s="209" t="s">
        <v>143</v>
      </c>
      <c r="H146" s="210">
        <v>33</v>
      </c>
      <c r="I146" s="211"/>
      <c r="J146" s="212">
        <f>ROUND(I146*H146,2)</f>
        <v>0</v>
      </c>
      <c r="K146" s="208" t="s">
        <v>135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6.0000000000000002E-05</v>
      </c>
      <c r="R146" s="215">
        <f>Q146*H146</f>
        <v>0.00198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136</v>
      </c>
      <c r="AT146" s="217" t="s">
        <v>131</v>
      </c>
      <c r="AU146" s="217" t="s">
        <v>83</v>
      </c>
      <c r="AY146" s="19" t="s">
        <v>129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136</v>
      </c>
      <c r="BM146" s="217" t="s">
        <v>1291</v>
      </c>
    </row>
    <row r="147" s="2" customFormat="1">
      <c r="A147" s="40"/>
      <c r="B147" s="41"/>
      <c r="C147" s="42"/>
      <c r="D147" s="219" t="s">
        <v>138</v>
      </c>
      <c r="E147" s="42"/>
      <c r="F147" s="220" t="s">
        <v>1290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138</v>
      </c>
      <c r="AU147" s="19" t="s">
        <v>83</v>
      </c>
    </row>
    <row r="148" s="2" customFormat="1">
      <c r="A148" s="40"/>
      <c r="B148" s="41"/>
      <c r="C148" s="42"/>
      <c r="D148" s="224" t="s">
        <v>139</v>
      </c>
      <c r="E148" s="42"/>
      <c r="F148" s="225" t="s">
        <v>1292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139</v>
      </c>
      <c r="AU148" s="19" t="s">
        <v>83</v>
      </c>
    </row>
    <row r="149" s="14" customFormat="1">
      <c r="A149" s="14"/>
      <c r="B149" s="236"/>
      <c r="C149" s="237"/>
      <c r="D149" s="219" t="s">
        <v>152</v>
      </c>
      <c r="E149" s="238" t="s">
        <v>19</v>
      </c>
      <c r="F149" s="239" t="s">
        <v>1293</v>
      </c>
      <c r="G149" s="237"/>
      <c r="H149" s="240">
        <v>32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152</v>
      </c>
      <c r="AU149" s="246" t="s">
        <v>83</v>
      </c>
      <c r="AV149" s="14" t="s">
        <v>83</v>
      </c>
      <c r="AW149" s="14" t="s">
        <v>35</v>
      </c>
      <c r="AX149" s="14" t="s">
        <v>73</v>
      </c>
      <c r="AY149" s="246" t="s">
        <v>129</v>
      </c>
    </row>
    <row r="150" s="14" customFormat="1">
      <c r="A150" s="14"/>
      <c r="B150" s="236"/>
      <c r="C150" s="237"/>
      <c r="D150" s="219" t="s">
        <v>152</v>
      </c>
      <c r="E150" s="238" t="s">
        <v>19</v>
      </c>
      <c r="F150" s="239" t="s">
        <v>1252</v>
      </c>
      <c r="G150" s="237"/>
      <c r="H150" s="240">
        <v>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152</v>
      </c>
      <c r="AU150" s="246" t="s">
        <v>83</v>
      </c>
      <c r="AV150" s="14" t="s">
        <v>83</v>
      </c>
      <c r="AW150" s="14" t="s">
        <v>35</v>
      </c>
      <c r="AX150" s="14" t="s">
        <v>73</v>
      </c>
      <c r="AY150" s="246" t="s">
        <v>129</v>
      </c>
    </row>
    <row r="151" s="15" customFormat="1">
      <c r="A151" s="15"/>
      <c r="B151" s="247"/>
      <c r="C151" s="248"/>
      <c r="D151" s="219" t="s">
        <v>152</v>
      </c>
      <c r="E151" s="249" t="s">
        <v>19</v>
      </c>
      <c r="F151" s="250" t="s">
        <v>160</v>
      </c>
      <c r="G151" s="248"/>
      <c r="H151" s="251">
        <v>33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152</v>
      </c>
      <c r="AU151" s="257" t="s">
        <v>83</v>
      </c>
      <c r="AV151" s="15" t="s">
        <v>136</v>
      </c>
      <c r="AW151" s="15" t="s">
        <v>35</v>
      </c>
      <c r="AX151" s="15" t="s">
        <v>81</v>
      </c>
      <c r="AY151" s="257" t="s">
        <v>129</v>
      </c>
    </row>
    <row r="152" s="2" customFormat="1" ht="16.5" customHeight="1">
      <c r="A152" s="40"/>
      <c r="B152" s="41"/>
      <c r="C152" s="258" t="s">
        <v>334</v>
      </c>
      <c r="D152" s="258" t="s">
        <v>417</v>
      </c>
      <c r="E152" s="259" t="s">
        <v>1294</v>
      </c>
      <c r="F152" s="260" t="s">
        <v>1295</v>
      </c>
      <c r="G152" s="261" t="s">
        <v>143</v>
      </c>
      <c r="H152" s="262">
        <v>99</v>
      </c>
      <c r="I152" s="263"/>
      <c r="J152" s="264">
        <f>ROUND(I152*H152,2)</f>
        <v>0</v>
      </c>
      <c r="K152" s="260" t="s">
        <v>135</v>
      </c>
      <c r="L152" s="265"/>
      <c r="M152" s="266" t="s">
        <v>19</v>
      </c>
      <c r="N152" s="267" t="s">
        <v>44</v>
      </c>
      <c r="O152" s="86"/>
      <c r="P152" s="215">
        <f>O152*H152</f>
        <v>0</v>
      </c>
      <c r="Q152" s="215">
        <v>0.0070899999999999999</v>
      </c>
      <c r="R152" s="215">
        <f>Q152*H152</f>
        <v>0.70191000000000003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195</v>
      </c>
      <c r="AT152" s="217" t="s">
        <v>417</v>
      </c>
      <c r="AU152" s="217" t="s">
        <v>83</v>
      </c>
      <c r="AY152" s="19" t="s">
        <v>129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136</v>
      </c>
      <c r="BM152" s="217" t="s">
        <v>1296</v>
      </c>
    </row>
    <row r="153" s="2" customFormat="1">
      <c r="A153" s="40"/>
      <c r="B153" s="41"/>
      <c r="C153" s="42"/>
      <c r="D153" s="219" t="s">
        <v>138</v>
      </c>
      <c r="E153" s="42"/>
      <c r="F153" s="220" t="s">
        <v>1295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138</v>
      </c>
      <c r="AU153" s="19" t="s">
        <v>83</v>
      </c>
    </row>
    <row r="154" s="2" customFormat="1" ht="21.75" customHeight="1">
      <c r="A154" s="40"/>
      <c r="B154" s="41"/>
      <c r="C154" s="206" t="s">
        <v>341</v>
      </c>
      <c r="D154" s="206" t="s">
        <v>131</v>
      </c>
      <c r="E154" s="207" t="s">
        <v>1297</v>
      </c>
      <c r="F154" s="208" t="s">
        <v>1298</v>
      </c>
      <c r="G154" s="209" t="s">
        <v>143</v>
      </c>
      <c r="H154" s="210">
        <v>39</v>
      </c>
      <c r="I154" s="211"/>
      <c r="J154" s="212">
        <f>ROUND(I154*H154,2)</f>
        <v>0</v>
      </c>
      <c r="K154" s="208" t="s">
        <v>135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136</v>
      </c>
      <c r="AT154" s="217" t="s">
        <v>131</v>
      </c>
      <c r="AU154" s="217" t="s">
        <v>83</v>
      </c>
      <c r="AY154" s="19" t="s">
        <v>129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136</v>
      </c>
      <c r="BM154" s="217" t="s">
        <v>1299</v>
      </c>
    </row>
    <row r="155" s="2" customFormat="1">
      <c r="A155" s="40"/>
      <c r="B155" s="41"/>
      <c r="C155" s="42"/>
      <c r="D155" s="219" t="s">
        <v>138</v>
      </c>
      <c r="E155" s="42"/>
      <c r="F155" s="220" t="s">
        <v>1298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138</v>
      </c>
      <c r="AU155" s="19" t="s">
        <v>83</v>
      </c>
    </row>
    <row r="156" s="2" customFormat="1">
      <c r="A156" s="40"/>
      <c r="B156" s="41"/>
      <c r="C156" s="42"/>
      <c r="D156" s="224" t="s">
        <v>139</v>
      </c>
      <c r="E156" s="42"/>
      <c r="F156" s="225" t="s">
        <v>1300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139</v>
      </c>
      <c r="AU156" s="19" t="s">
        <v>83</v>
      </c>
    </row>
    <row r="157" s="14" customFormat="1">
      <c r="A157" s="14"/>
      <c r="B157" s="236"/>
      <c r="C157" s="237"/>
      <c r="D157" s="219" t="s">
        <v>152</v>
      </c>
      <c r="E157" s="238" t="s">
        <v>19</v>
      </c>
      <c r="F157" s="239" t="s">
        <v>1293</v>
      </c>
      <c r="G157" s="237"/>
      <c r="H157" s="240">
        <v>32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152</v>
      </c>
      <c r="AU157" s="246" t="s">
        <v>83</v>
      </c>
      <c r="AV157" s="14" t="s">
        <v>83</v>
      </c>
      <c r="AW157" s="14" t="s">
        <v>35</v>
      </c>
      <c r="AX157" s="14" t="s">
        <v>73</v>
      </c>
      <c r="AY157" s="246" t="s">
        <v>129</v>
      </c>
    </row>
    <row r="158" s="14" customFormat="1">
      <c r="A158" s="14"/>
      <c r="B158" s="236"/>
      <c r="C158" s="237"/>
      <c r="D158" s="219" t="s">
        <v>152</v>
      </c>
      <c r="E158" s="238" t="s">
        <v>19</v>
      </c>
      <c r="F158" s="239" t="s">
        <v>1301</v>
      </c>
      <c r="G158" s="237"/>
      <c r="H158" s="240">
        <v>6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152</v>
      </c>
      <c r="AU158" s="246" t="s">
        <v>83</v>
      </c>
      <c r="AV158" s="14" t="s">
        <v>83</v>
      </c>
      <c r="AW158" s="14" t="s">
        <v>35</v>
      </c>
      <c r="AX158" s="14" t="s">
        <v>73</v>
      </c>
      <c r="AY158" s="246" t="s">
        <v>129</v>
      </c>
    </row>
    <row r="159" s="14" customFormat="1">
      <c r="A159" s="14"/>
      <c r="B159" s="236"/>
      <c r="C159" s="237"/>
      <c r="D159" s="219" t="s">
        <v>152</v>
      </c>
      <c r="E159" s="238" t="s">
        <v>19</v>
      </c>
      <c r="F159" s="239" t="s">
        <v>1252</v>
      </c>
      <c r="G159" s="237"/>
      <c r="H159" s="240">
        <v>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152</v>
      </c>
      <c r="AU159" s="246" t="s">
        <v>83</v>
      </c>
      <c r="AV159" s="14" t="s">
        <v>83</v>
      </c>
      <c r="AW159" s="14" t="s">
        <v>35</v>
      </c>
      <c r="AX159" s="14" t="s">
        <v>73</v>
      </c>
      <c r="AY159" s="246" t="s">
        <v>129</v>
      </c>
    </row>
    <row r="160" s="15" customFormat="1">
      <c r="A160" s="15"/>
      <c r="B160" s="247"/>
      <c r="C160" s="248"/>
      <c r="D160" s="219" t="s">
        <v>152</v>
      </c>
      <c r="E160" s="249" t="s">
        <v>19</v>
      </c>
      <c r="F160" s="250" t="s">
        <v>160</v>
      </c>
      <c r="G160" s="248"/>
      <c r="H160" s="251">
        <v>39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152</v>
      </c>
      <c r="AU160" s="257" t="s">
        <v>83</v>
      </c>
      <c r="AV160" s="15" t="s">
        <v>136</v>
      </c>
      <c r="AW160" s="15" t="s">
        <v>35</v>
      </c>
      <c r="AX160" s="15" t="s">
        <v>81</v>
      </c>
      <c r="AY160" s="257" t="s">
        <v>129</v>
      </c>
    </row>
    <row r="161" s="2" customFormat="1" ht="21.75" customHeight="1">
      <c r="A161" s="40"/>
      <c r="B161" s="41"/>
      <c r="C161" s="206" t="s">
        <v>7</v>
      </c>
      <c r="D161" s="206" t="s">
        <v>131</v>
      </c>
      <c r="E161" s="207" t="s">
        <v>1302</v>
      </c>
      <c r="F161" s="208" t="s">
        <v>1303</v>
      </c>
      <c r="G161" s="209" t="s">
        <v>143</v>
      </c>
      <c r="H161" s="210">
        <v>1</v>
      </c>
      <c r="I161" s="211"/>
      <c r="J161" s="212">
        <f>ROUND(I161*H161,2)</f>
        <v>0</v>
      </c>
      <c r="K161" s="208" t="s">
        <v>135</v>
      </c>
      <c r="L161" s="46"/>
      <c r="M161" s="213" t="s">
        <v>19</v>
      </c>
      <c r="N161" s="214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136</v>
      </c>
      <c r="AT161" s="217" t="s">
        <v>131</v>
      </c>
      <c r="AU161" s="217" t="s">
        <v>83</v>
      </c>
      <c r="AY161" s="19" t="s">
        <v>129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81</v>
      </c>
      <c r="BK161" s="218">
        <f>ROUND(I161*H161,2)</f>
        <v>0</v>
      </c>
      <c r="BL161" s="19" t="s">
        <v>136</v>
      </c>
      <c r="BM161" s="217" t="s">
        <v>1304</v>
      </c>
    </row>
    <row r="162" s="2" customFormat="1">
      <c r="A162" s="40"/>
      <c r="B162" s="41"/>
      <c r="C162" s="42"/>
      <c r="D162" s="219" t="s">
        <v>138</v>
      </c>
      <c r="E162" s="42"/>
      <c r="F162" s="220" t="s">
        <v>1303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138</v>
      </c>
      <c r="AU162" s="19" t="s">
        <v>83</v>
      </c>
    </row>
    <row r="163" s="2" customFormat="1">
      <c r="A163" s="40"/>
      <c r="B163" s="41"/>
      <c r="C163" s="42"/>
      <c r="D163" s="224" t="s">
        <v>139</v>
      </c>
      <c r="E163" s="42"/>
      <c r="F163" s="225" t="s">
        <v>1305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139</v>
      </c>
      <c r="AU163" s="19" t="s">
        <v>83</v>
      </c>
    </row>
    <row r="164" s="14" customFormat="1">
      <c r="A164" s="14"/>
      <c r="B164" s="236"/>
      <c r="C164" s="237"/>
      <c r="D164" s="219" t="s">
        <v>152</v>
      </c>
      <c r="E164" s="238" t="s">
        <v>19</v>
      </c>
      <c r="F164" s="239" t="s">
        <v>1306</v>
      </c>
      <c r="G164" s="237"/>
      <c r="H164" s="240">
        <v>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152</v>
      </c>
      <c r="AU164" s="246" t="s">
        <v>83</v>
      </c>
      <c r="AV164" s="14" t="s">
        <v>83</v>
      </c>
      <c r="AW164" s="14" t="s">
        <v>35</v>
      </c>
      <c r="AX164" s="14" t="s">
        <v>81</v>
      </c>
      <c r="AY164" s="246" t="s">
        <v>129</v>
      </c>
    </row>
    <row r="165" s="2" customFormat="1" ht="16.5" customHeight="1">
      <c r="A165" s="40"/>
      <c r="B165" s="41"/>
      <c r="C165" s="206" t="s">
        <v>353</v>
      </c>
      <c r="D165" s="206" t="s">
        <v>131</v>
      </c>
      <c r="E165" s="207" t="s">
        <v>1307</v>
      </c>
      <c r="F165" s="208" t="s">
        <v>1308</v>
      </c>
      <c r="G165" s="209" t="s">
        <v>134</v>
      </c>
      <c r="H165" s="210">
        <v>66</v>
      </c>
      <c r="I165" s="211"/>
      <c r="J165" s="212">
        <f>ROUND(I165*H165,2)</f>
        <v>0</v>
      </c>
      <c r="K165" s="208" t="s">
        <v>135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3.0000000000000001E-05</v>
      </c>
      <c r="R165" s="215">
        <f>Q165*H165</f>
        <v>0.00198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136</v>
      </c>
      <c r="AT165" s="217" t="s">
        <v>131</v>
      </c>
      <c r="AU165" s="217" t="s">
        <v>83</v>
      </c>
      <c r="AY165" s="19" t="s">
        <v>129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136</v>
      </c>
      <c r="BM165" s="217" t="s">
        <v>1309</v>
      </c>
    </row>
    <row r="166" s="2" customFormat="1">
      <c r="A166" s="40"/>
      <c r="B166" s="41"/>
      <c r="C166" s="42"/>
      <c r="D166" s="219" t="s">
        <v>138</v>
      </c>
      <c r="E166" s="42"/>
      <c r="F166" s="220" t="s">
        <v>1308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138</v>
      </c>
      <c r="AU166" s="19" t="s">
        <v>83</v>
      </c>
    </row>
    <row r="167" s="2" customFormat="1">
      <c r="A167" s="40"/>
      <c r="B167" s="41"/>
      <c r="C167" s="42"/>
      <c r="D167" s="224" t="s">
        <v>139</v>
      </c>
      <c r="E167" s="42"/>
      <c r="F167" s="225" t="s">
        <v>1310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139</v>
      </c>
      <c r="AU167" s="19" t="s">
        <v>83</v>
      </c>
    </row>
    <row r="168" s="14" customFormat="1">
      <c r="A168" s="14"/>
      <c r="B168" s="236"/>
      <c r="C168" s="237"/>
      <c r="D168" s="219" t="s">
        <v>152</v>
      </c>
      <c r="E168" s="238" t="s">
        <v>19</v>
      </c>
      <c r="F168" s="239" t="s">
        <v>1311</v>
      </c>
      <c r="G168" s="237"/>
      <c r="H168" s="240">
        <v>64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152</v>
      </c>
      <c r="AU168" s="246" t="s">
        <v>83</v>
      </c>
      <c r="AV168" s="14" t="s">
        <v>83</v>
      </c>
      <c r="AW168" s="14" t="s">
        <v>35</v>
      </c>
      <c r="AX168" s="14" t="s">
        <v>73</v>
      </c>
      <c r="AY168" s="246" t="s">
        <v>129</v>
      </c>
    </row>
    <row r="169" s="14" customFormat="1">
      <c r="A169" s="14"/>
      <c r="B169" s="236"/>
      <c r="C169" s="237"/>
      <c r="D169" s="219" t="s">
        <v>152</v>
      </c>
      <c r="E169" s="238" t="s">
        <v>19</v>
      </c>
      <c r="F169" s="239" t="s">
        <v>1312</v>
      </c>
      <c r="G169" s="237"/>
      <c r="H169" s="240">
        <v>2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152</v>
      </c>
      <c r="AU169" s="246" t="s">
        <v>83</v>
      </c>
      <c r="AV169" s="14" t="s">
        <v>83</v>
      </c>
      <c r="AW169" s="14" t="s">
        <v>35</v>
      </c>
      <c r="AX169" s="14" t="s">
        <v>73</v>
      </c>
      <c r="AY169" s="246" t="s">
        <v>129</v>
      </c>
    </row>
    <row r="170" s="15" customFormat="1">
      <c r="A170" s="15"/>
      <c r="B170" s="247"/>
      <c r="C170" s="248"/>
      <c r="D170" s="219" t="s">
        <v>152</v>
      </c>
      <c r="E170" s="249" t="s">
        <v>19</v>
      </c>
      <c r="F170" s="250" t="s">
        <v>160</v>
      </c>
      <c r="G170" s="248"/>
      <c r="H170" s="251">
        <v>66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152</v>
      </c>
      <c r="AU170" s="257" t="s">
        <v>83</v>
      </c>
      <c r="AV170" s="15" t="s">
        <v>136</v>
      </c>
      <c r="AW170" s="15" t="s">
        <v>35</v>
      </c>
      <c r="AX170" s="15" t="s">
        <v>81</v>
      </c>
      <c r="AY170" s="257" t="s">
        <v>129</v>
      </c>
    </row>
    <row r="171" s="2" customFormat="1" ht="16.5" customHeight="1">
      <c r="A171" s="40"/>
      <c r="B171" s="41"/>
      <c r="C171" s="258" t="s">
        <v>358</v>
      </c>
      <c r="D171" s="258" t="s">
        <v>417</v>
      </c>
      <c r="E171" s="259" t="s">
        <v>1313</v>
      </c>
      <c r="F171" s="260" t="s">
        <v>1314</v>
      </c>
      <c r="G171" s="261" t="s">
        <v>134</v>
      </c>
      <c r="H171" s="262">
        <v>72.599999999999994</v>
      </c>
      <c r="I171" s="263"/>
      <c r="J171" s="264">
        <f>ROUND(I171*H171,2)</f>
        <v>0</v>
      </c>
      <c r="K171" s="260" t="s">
        <v>135</v>
      </c>
      <c r="L171" s="265"/>
      <c r="M171" s="266" t="s">
        <v>19</v>
      </c>
      <c r="N171" s="267" t="s">
        <v>44</v>
      </c>
      <c r="O171" s="86"/>
      <c r="P171" s="215">
        <f>O171*H171</f>
        <v>0</v>
      </c>
      <c r="Q171" s="215">
        <v>0.00050000000000000001</v>
      </c>
      <c r="R171" s="215">
        <f>Q171*H171</f>
        <v>0.036299999999999999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195</v>
      </c>
      <c r="AT171" s="217" t="s">
        <v>417</v>
      </c>
      <c r="AU171" s="217" t="s">
        <v>83</v>
      </c>
      <c r="AY171" s="19" t="s">
        <v>129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136</v>
      </c>
      <c r="BM171" s="217" t="s">
        <v>1315</v>
      </c>
    </row>
    <row r="172" s="2" customFormat="1">
      <c r="A172" s="40"/>
      <c r="B172" s="41"/>
      <c r="C172" s="42"/>
      <c r="D172" s="219" t="s">
        <v>138</v>
      </c>
      <c r="E172" s="42"/>
      <c r="F172" s="220" t="s">
        <v>1314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138</v>
      </c>
      <c r="AU172" s="19" t="s">
        <v>83</v>
      </c>
    </row>
    <row r="173" s="14" customFormat="1">
      <c r="A173" s="14"/>
      <c r="B173" s="236"/>
      <c r="C173" s="237"/>
      <c r="D173" s="219" t="s">
        <v>152</v>
      </c>
      <c r="E173" s="238" t="s">
        <v>19</v>
      </c>
      <c r="F173" s="239" t="s">
        <v>1316</v>
      </c>
      <c r="G173" s="237"/>
      <c r="H173" s="240">
        <v>72.599999999999994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152</v>
      </c>
      <c r="AU173" s="246" t="s">
        <v>83</v>
      </c>
      <c r="AV173" s="14" t="s">
        <v>83</v>
      </c>
      <c r="AW173" s="14" t="s">
        <v>35</v>
      </c>
      <c r="AX173" s="14" t="s">
        <v>81</v>
      </c>
      <c r="AY173" s="246" t="s">
        <v>129</v>
      </c>
    </row>
    <row r="174" s="2" customFormat="1" ht="16.5" customHeight="1">
      <c r="A174" s="40"/>
      <c r="B174" s="41"/>
      <c r="C174" s="206" t="s">
        <v>364</v>
      </c>
      <c r="D174" s="206" t="s">
        <v>131</v>
      </c>
      <c r="E174" s="207" t="s">
        <v>1317</v>
      </c>
      <c r="F174" s="208" t="s">
        <v>1318</v>
      </c>
      <c r="G174" s="209" t="s">
        <v>143</v>
      </c>
      <c r="H174" s="210">
        <v>33</v>
      </c>
      <c r="I174" s="211"/>
      <c r="J174" s="212">
        <f>ROUND(I174*H174,2)</f>
        <v>0</v>
      </c>
      <c r="K174" s="208" t="s">
        <v>135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136</v>
      </c>
      <c r="AT174" s="217" t="s">
        <v>131</v>
      </c>
      <c r="AU174" s="217" t="s">
        <v>83</v>
      </c>
      <c r="AY174" s="19" t="s">
        <v>129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136</v>
      </c>
      <c r="BM174" s="217" t="s">
        <v>1319</v>
      </c>
    </row>
    <row r="175" s="2" customFormat="1">
      <c r="A175" s="40"/>
      <c r="B175" s="41"/>
      <c r="C175" s="42"/>
      <c r="D175" s="219" t="s">
        <v>138</v>
      </c>
      <c r="E175" s="42"/>
      <c r="F175" s="220" t="s">
        <v>1318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138</v>
      </c>
      <c r="AU175" s="19" t="s">
        <v>83</v>
      </c>
    </row>
    <row r="176" s="2" customFormat="1">
      <c r="A176" s="40"/>
      <c r="B176" s="41"/>
      <c r="C176" s="42"/>
      <c r="D176" s="224" t="s">
        <v>139</v>
      </c>
      <c r="E176" s="42"/>
      <c r="F176" s="225" t="s">
        <v>1320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139</v>
      </c>
      <c r="AU176" s="19" t="s">
        <v>83</v>
      </c>
    </row>
    <row r="177" s="14" customFormat="1">
      <c r="A177" s="14"/>
      <c r="B177" s="236"/>
      <c r="C177" s="237"/>
      <c r="D177" s="219" t="s">
        <v>152</v>
      </c>
      <c r="E177" s="238" t="s">
        <v>19</v>
      </c>
      <c r="F177" s="239" t="s">
        <v>1293</v>
      </c>
      <c r="G177" s="237"/>
      <c r="H177" s="240">
        <v>32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152</v>
      </c>
      <c r="AU177" s="246" t="s">
        <v>83</v>
      </c>
      <c r="AV177" s="14" t="s">
        <v>83</v>
      </c>
      <c r="AW177" s="14" t="s">
        <v>35</v>
      </c>
      <c r="AX177" s="14" t="s">
        <v>73</v>
      </c>
      <c r="AY177" s="246" t="s">
        <v>129</v>
      </c>
    </row>
    <row r="178" s="14" customFormat="1">
      <c r="A178" s="14"/>
      <c r="B178" s="236"/>
      <c r="C178" s="237"/>
      <c r="D178" s="219" t="s">
        <v>152</v>
      </c>
      <c r="E178" s="238" t="s">
        <v>19</v>
      </c>
      <c r="F178" s="239" t="s">
        <v>1252</v>
      </c>
      <c r="G178" s="237"/>
      <c r="H178" s="240">
        <v>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152</v>
      </c>
      <c r="AU178" s="246" t="s">
        <v>83</v>
      </c>
      <c r="AV178" s="14" t="s">
        <v>83</v>
      </c>
      <c r="AW178" s="14" t="s">
        <v>35</v>
      </c>
      <c r="AX178" s="14" t="s">
        <v>73</v>
      </c>
      <c r="AY178" s="246" t="s">
        <v>129</v>
      </c>
    </row>
    <row r="179" s="15" customFormat="1">
      <c r="A179" s="15"/>
      <c r="B179" s="247"/>
      <c r="C179" s="248"/>
      <c r="D179" s="219" t="s">
        <v>152</v>
      </c>
      <c r="E179" s="249" t="s">
        <v>19</v>
      </c>
      <c r="F179" s="250" t="s">
        <v>160</v>
      </c>
      <c r="G179" s="248"/>
      <c r="H179" s="251">
        <v>33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7" t="s">
        <v>152</v>
      </c>
      <c r="AU179" s="257" t="s">
        <v>83</v>
      </c>
      <c r="AV179" s="15" t="s">
        <v>136</v>
      </c>
      <c r="AW179" s="15" t="s">
        <v>35</v>
      </c>
      <c r="AX179" s="15" t="s">
        <v>81</v>
      </c>
      <c r="AY179" s="257" t="s">
        <v>129</v>
      </c>
    </row>
    <row r="180" s="2" customFormat="1" ht="24.15" customHeight="1">
      <c r="A180" s="40"/>
      <c r="B180" s="41"/>
      <c r="C180" s="206" t="s">
        <v>370</v>
      </c>
      <c r="D180" s="206" t="s">
        <v>131</v>
      </c>
      <c r="E180" s="207" t="s">
        <v>1321</v>
      </c>
      <c r="F180" s="208" t="s">
        <v>1322</v>
      </c>
      <c r="G180" s="209" t="s">
        <v>143</v>
      </c>
      <c r="H180" s="210">
        <v>463</v>
      </c>
      <c r="I180" s="211"/>
      <c r="J180" s="212">
        <f>ROUND(I180*H180,2)</f>
        <v>0</v>
      </c>
      <c r="K180" s="208" t="s">
        <v>135</v>
      </c>
      <c r="L180" s="46"/>
      <c r="M180" s="213" t="s">
        <v>19</v>
      </c>
      <c r="N180" s="214" t="s">
        <v>44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136</v>
      </c>
      <c r="AT180" s="217" t="s">
        <v>131</v>
      </c>
      <c r="AU180" s="217" t="s">
        <v>83</v>
      </c>
      <c r="AY180" s="19" t="s">
        <v>129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136</v>
      </c>
      <c r="BM180" s="217" t="s">
        <v>1323</v>
      </c>
    </row>
    <row r="181" s="2" customFormat="1">
      <c r="A181" s="40"/>
      <c r="B181" s="41"/>
      <c r="C181" s="42"/>
      <c r="D181" s="219" t="s">
        <v>138</v>
      </c>
      <c r="E181" s="42"/>
      <c r="F181" s="220" t="s">
        <v>1322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138</v>
      </c>
      <c r="AU181" s="19" t="s">
        <v>83</v>
      </c>
    </row>
    <row r="182" s="2" customFormat="1">
      <c r="A182" s="40"/>
      <c r="B182" s="41"/>
      <c r="C182" s="42"/>
      <c r="D182" s="224" t="s">
        <v>139</v>
      </c>
      <c r="E182" s="42"/>
      <c r="F182" s="225" t="s">
        <v>1324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139</v>
      </c>
      <c r="AU182" s="19" t="s">
        <v>83</v>
      </c>
    </row>
    <row r="183" s="14" customFormat="1">
      <c r="A183" s="14"/>
      <c r="B183" s="236"/>
      <c r="C183" s="237"/>
      <c r="D183" s="219" t="s">
        <v>152</v>
      </c>
      <c r="E183" s="238" t="s">
        <v>19</v>
      </c>
      <c r="F183" s="239" t="s">
        <v>1293</v>
      </c>
      <c r="G183" s="237"/>
      <c r="H183" s="240">
        <v>32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152</v>
      </c>
      <c r="AU183" s="246" t="s">
        <v>83</v>
      </c>
      <c r="AV183" s="14" t="s">
        <v>83</v>
      </c>
      <c r="AW183" s="14" t="s">
        <v>35</v>
      </c>
      <c r="AX183" s="14" t="s">
        <v>73</v>
      </c>
      <c r="AY183" s="246" t="s">
        <v>129</v>
      </c>
    </row>
    <row r="184" s="14" customFormat="1">
      <c r="A184" s="14"/>
      <c r="B184" s="236"/>
      <c r="C184" s="237"/>
      <c r="D184" s="219" t="s">
        <v>152</v>
      </c>
      <c r="E184" s="238" t="s">
        <v>19</v>
      </c>
      <c r="F184" s="239" t="s">
        <v>1301</v>
      </c>
      <c r="G184" s="237"/>
      <c r="H184" s="240">
        <v>6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152</v>
      </c>
      <c r="AU184" s="246" t="s">
        <v>83</v>
      </c>
      <c r="AV184" s="14" t="s">
        <v>83</v>
      </c>
      <c r="AW184" s="14" t="s">
        <v>35</v>
      </c>
      <c r="AX184" s="14" t="s">
        <v>73</v>
      </c>
      <c r="AY184" s="246" t="s">
        <v>129</v>
      </c>
    </row>
    <row r="185" s="14" customFormat="1">
      <c r="A185" s="14"/>
      <c r="B185" s="236"/>
      <c r="C185" s="237"/>
      <c r="D185" s="219" t="s">
        <v>152</v>
      </c>
      <c r="E185" s="238" t="s">
        <v>19</v>
      </c>
      <c r="F185" s="239" t="s">
        <v>1325</v>
      </c>
      <c r="G185" s="237"/>
      <c r="H185" s="240">
        <v>424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152</v>
      </c>
      <c r="AU185" s="246" t="s">
        <v>83</v>
      </c>
      <c r="AV185" s="14" t="s">
        <v>83</v>
      </c>
      <c r="AW185" s="14" t="s">
        <v>35</v>
      </c>
      <c r="AX185" s="14" t="s">
        <v>73</v>
      </c>
      <c r="AY185" s="246" t="s">
        <v>129</v>
      </c>
    </row>
    <row r="186" s="14" customFormat="1">
      <c r="A186" s="14"/>
      <c r="B186" s="236"/>
      <c r="C186" s="237"/>
      <c r="D186" s="219" t="s">
        <v>152</v>
      </c>
      <c r="E186" s="238" t="s">
        <v>19</v>
      </c>
      <c r="F186" s="239" t="s">
        <v>1326</v>
      </c>
      <c r="G186" s="237"/>
      <c r="H186" s="240">
        <v>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152</v>
      </c>
      <c r="AU186" s="246" t="s">
        <v>83</v>
      </c>
      <c r="AV186" s="14" t="s">
        <v>83</v>
      </c>
      <c r="AW186" s="14" t="s">
        <v>35</v>
      </c>
      <c r="AX186" s="14" t="s">
        <v>73</v>
      </c>
      <c r="AY186" s="246" t="s">
        <v>129</v>
      </c>
    </row>
    <row r="187" s="15" customFormat="1">
      <c r="A187" s="15"/>
      <c r="B187" s="247"/>
      <c r="C187" s="248"/>
      <c r="D187" s="219" t="s">
        <v>152</v>
      </c>
      <c r="E187" s="249" t="s">
        <v>19</v>
      </c>
      <c r="F187" s="250" t="s">
        <v>160</v>
      </c>
      <c r="G187" s="248"/>
      <c r="H187" s="251">
        <v>463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7" t="s">
        <v>152</v>
      </c>
      <c r="AU187" s="257" t="s">
        <v>83</v>
      </c>
      <c r="AV187" s="15" t="s">
        <v>136</v>
      </c>
      <c r="AW187" s="15" t="s">
        <v>35</v>
      </c>
      <c r="AX187" s="15" t="s">
        <v>81</v>
      </c>
      <c r="AY187" s="257" t="s">
        <v>129</v>
      </c>
    </row>
    <row r="188" s="2" customFormat="1" ht="16.5" customHeight="1">
      <c r="A188" s="40"/>
      <c r="B188" s="41"/>
      <c r="C188" s="258" t="s">
        <v>382</v>
      </c>
      <c r="D188" s="258" t="s">
        <v>417</v>
      </c>
      <c r="E188" s="259" t="s">
        <v>1327</v>
      </c>
      <c r="F188" s="260" t="s">
        <v>1328</v>
      </c>
      <c r="G188" s="261" t="s">
        <v>1329</v>
      </c>
      <c r="H188" s="262">
        <v>5.6200000000000001</v>
      </c>
      <c r="I188" s="263"/>
      <c r="J188" s="264">
        <f>ROUND(I188*H188,2)</f>
        <v>0</v>
      </c>
      <c r="K188" s="260" t="s">
        <v>19</v>
      </c>
      <c r="L188" s="265"/>
      <c r="M188" s="266" t="s">
        <v>19</v>
      </c>
      <c r="N188" s="267" t="s">
        <v>44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195</v>
      </c>
      <c r="AT188" s="217" t="s">
        <v>417</v>
      </c>
      <c r="AU188" s="217" t="s">
        <v>83</v>
      </c>
      <c r="AY188" s="19" t="s">
        <v>129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136</v>
      </c>
      <c r="BM188" s="217" t="s">
        <v>1330</v>
      </c>
    </row>
    <row r="189" s="2" customFormat="1">
      <c r="A189" s="40"/>
      <c r="B189" s="41"/>
      <c r="C189" s="42"/>
      <c r="D189" s="219" t="s">
        <v>138</v>
      </c>
      <c r="E189" s="42"/>
      <c r="F189" s="220" t="s">
        <v>1328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138</v>
      </c>
      <c r="AU189" s="19" t="s">
        <v>83</v>
      </c>
    </row>
    <row r="190" s="14" customFormat="1">
      <c r="A190" s="14"/>
      <c r="B190" s="236"/>
      <c r="C190" s="237"/>
      <c r="D190" s="219" t="s">
        <v>152</v>
      </c>
      <c r="E190" s="238" t="s">
        <v>19</v>
      </c>
      <c r="F190" s="239" t="s">
        <v>1331</v>
      </c>
      <c r="G190" s="237"/>
      <c r="H190" s="240">
        <v>1.28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152</v>
      </c>
      <c r="AU190" s="246" t="s">
        <v>83</v>
      </c>
      <c r="AV190" s="14" t="s">
        <v>83</v>
      </c>
      <c r="AW190" s="14" t="s">
        <v>35</v>
      </c>
      <c r="AX190" s="14" t="s">
        <v>73</v>
      </c>
      <c r="AY190" s="246" t="s">
        <v>129</v>
      </c>
    </row>
    <row r="191" s="14" customFormat="1">
      <c r="A191" s="14"/>
      <c r="B191" s="236"/>
      <c r="C191" s="237"/>
      <c r="D191" s="219" t="s">
        <v>152</v>
      </c>
      <c r="E191" s="238" t="s">
        <v>19</v>
      </c>
      <c r="F191" s="239" t="s">
        <v>1332</v>
      </c>
      <c r="G191" s="237"/>
      <c r="H191" s="240">
        <v>0.059999999999999998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152</v>
      </c>
      <c r="AU191" s="246" t="s">
        <v>83</v>
      </c>
      <c r="AV191" s="14" t="s">
        <v>83</v>
      </c>
      <c r="AW191" s="14" t="s">
        <v>35</v>
      </c>
      <c r="AX191" s="14" t="s">
        <v>73</v>
      </c>
      <c r="AY191" s="246" t="s">
        <v>129</v>
      </c>
    </row>
    <row r="192" s="14" customFormat="1">
      <c r="A192" s="14"/>
      <c r="B192" s="236"/>
      <c r="C192" s="237"/>
      <c r="D192" s="219" t="s">
        <v>152</v>
      </c>
      <c r="E192" s="238" t="s">
        <v>19</v>
      </c>
      <c r="F192" s="239" t="s">
        <v>1333</v>
      </c>
      <c r="G192" s="237"/>
      <c r="H192" s="240">
        <v>4.2400000000000002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152</v>
      </c>
      <c r="AU192" s="246" t="s">
        <v>83</v>
      </c>
      <c r="AV192" s="14" t="s">
        <v>83</v>
      </c>
      <c r="AW192" s="14" t="s">
        <v>35</v>
      </c>
      <c r="AX192" s="14" t="s">
        <v>73</v>
      </c>
      <c r="AY192" s="246" t="s">
        <v>129</v>
      </c>
    </row>
    <row r="193" s="14" customFormat="1">
      <c r="A193" s="14"/>
      <c r="B193" s="236"/>
      <c r="C193" s="237"/>
      <c r="D193" s="219" t="s">
        <v>152</v>
      </c>
      <c r="E193" s="238" t="s">
        <v>19</v>
      </c>
      <c r="F193" s="239" t="s">
        <v>1334</v>
      </c>
      <c r="G193" s="237"/>
      <c r="H193" s="240">
        <v>0.040000000000000001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152</v>
      </c>
      <c r="AU193" s="246" t="s">
        <v>83</v>
      </c>
      <c r="AV193" s="14" t="s">
        <v>83</v>
      </c>
      <c r="AW193" s="14" t="s">
        <v>35</v>
      </c>
      <c r="AX193" s="14" t="s">
        <v>73</v>
      </c>
      <c r="AY193" s="246" t="s">
        <v>129</v>
      </c>
    </row>
    <row r="194" s="15" customFormat="1">
      <c r="A194" s="15"/>
      <c r="B194" s="247"/>
      <c r="C194" s="248"/>
      <c r="D194" s="219" t="s">
        <v>152</v>
      </c>
      <c r="E194" s="249" t="s">
        <v>19</v>
      </c>
      <c r="F194" s="250" t="s">
        <v>160</v>
      </c>
      <c r="G194" s="248"/>
      <c r="H194" s="251">
        <v>5.6200000000000001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7" t="s">
        <v>152</v>
      </c>
      <c r="AU194" s="257" t="s">
        <v>83</v>
      </c>
      <c r="AV194" s="15" t="s">
        <v>136</v>
      </c>
      <c r="AW194" s="15" t="s">
        <v>35</v>
      </c>
      <c r="AX194" s="15" t="s">
        <v>81</v>
      </c>
      <c r="AY194" s="257" t="s">
        <v>129</v>
      </c>
    </row>
    <row r="195" s="2" customFormat="1" ht="24.15" customHeight="1">
      <c r="A195" s="40"/>
      <c r="B195" s="41"/>
      <c r="C195" s="206" t="s">
        <v>389</v>
      </c>
      <c r="D195" s="206" t="s">
        <v>131</v>
      </c>
      <c r="E195" s="207" t="s">
        <v>1335</v>
      </c>
      <c r="F195" s="208" t="s">
        <v>1336</v>
      </c>
      <c r="G195" s="209" t="s">
        <v>134</v>
      </c>
      <c r="H195" s="210">
        <v>962.67999999999995</v>
      </c>
      <c r="I195" s="211"/>
      <c r="J195" s="212">
        <f>ROUND(I195*H195,2)</f>
        <v>0</v>
      </c>
      <c r="K195" s="208" t="s">
        <v>135</v>
      </c>
      <c r="L195" s="46"/>
      <c r="M195" s="213" t="s">
        <v>19</v>
      </c>
      <c r="N195" s="214" t="s">
        <v>44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136</v>
      </c>
      <c r="AT195" s="217" t="s">
        <v>131</v>
      </c>
      <c r="AU195" s="217" t="s">
        <v>83</v>
      </c>
      <c r="AY195" s="19" t="s">
        <v>129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81</v>
      </c>
      <c r="BK195" s="218">
        <f>ROUND(I195*H195,2)</f>
        <v>0</v>
      </c>
      <c r="BL195" s="19" t="s">
        <v>136</v>
      </c>
      <c r="BM195" s="217" t="s">
        <v>1337</v>
      </c>
    </row>
    <row r="196" s="2" customFormat="1">
      <c r="A196" s="40"/>
      <c r="B196" s="41"/>
      <c r="C196" s="42"/>
      <c r="D196" s="219" t="s">
        <v>138</v>
      </c>
      <c r="E196" s="42"/>
      <c r="F196" s="220" t="s">
        <v>1336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138</v>
      </c>
      <c r="AU196" s="19" t="s">
        <v>83</v>
      </c>
    </row>
    <row r="197" s="2" customFormat="1">
      <c r="A197" s="40"/>
      <c r="B197" s="41"/>
      <c r="C197" s="42"/>
      <c r="D197" s="224" t="s">
        <v>139</v>
      </c>
      <c r="E197" s="42"/>
      <c r="F197" s="225" t="s">
        <v>1338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139</v>
      </c>
      <c r="AU197" s="19" t="s">
        <v>83</v>
      </c>
    </row>
    <row r="198" s="2" customFormat="1" ht="16.5" customHeight="1">
      <c r="A198" s="40"/>
      <c r="B198" s="41"/>
      <c r="C198" s="206" t="s">
        <v>395</v>
      </c>
      <c r="D198" s="206" t="s">
        <v>131</v>
      </c>
      <c r="E198" s="207" t="s">
        <v>1339</v>
      </c>
      <c r="F198" s="208" t="s">
        <v>1340</v>
      </c>
      <c r="G198" s="209" t="s">
        <v>134</v>
      </c>
      <c r="H198" s="210">
        <v>415</v>
      </c>
      <c r="I198" s="211"/>
      <c r="J198" s="212">
        <f>ROUND(I198*H198,2)</f>
        <v>0</v>
      </c>
      <c r="K198" s="208" t="s">
        <v>135</v>
      </c>
      <c r="L198" s="46"/>
      <c r="M198" s="213" t="s">
        <v>19</v>
      </c>
      <c r="N198" s="214" t="s">
        <v>44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136</v>
      </c>
      <c r="AT198" s="217" t="s">
        <v>131</v>
      </c>
      <c r="AU198" s="217" t="s">
        <v>83</v>
      </c>
      <c r="AY198" s="19" t="s">
        <v>129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81</v>
      </c>
      <c r="BK198" s="218">
        <f>ROUND(I198*H198,2)</f>
        <v>0</v>
      </c>
      <c r="BL198" s="19" t="s">
        <v>136</v>
      </c>
      <c r="BM198" s="217" t="s">
        <v>1341</v>
      </c>
    </row>
    <row r="199" s="2" customFormat="1">
      <c r="A199" s="40"/>
      <c r="B199" s="41"/>
      <c r="C199" s="42"/>
      <c r="D199" s="219" t="s">
        <v>138</v>
      </c>
      <c r="E199" s="42"/>
      <c r="F199" s="220" t="s">
        <v>1340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138</v>
      </c>
      <c r="AU199" s="19" t="s">
        <v>83</v>
      </c>
    </row>
    <row r="200" s="2" customFormat="1">
      <c r="A200" s="40"/>
      <c r="B200" s="41"/>
      <c r="C200" s="42"/>
      <c r="D200" s="224" t="s">
        <v>139</v>
      </c>
      <c r="E200" s="42"/>
      <c r="F200" s="225" t="s">
        <v>1342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139</v>
      </c>
      <c r="AU200" s="19" t="s">
        <v>83</v>
      </c>
    </row>
    <row r="201" s="14" customFormat="1">
      <c r="A201" s="14"/>
      <c r="B201" s="236"/>
      <c r="C201" s="237"/>
      <c r="D201" s="219" t="s">
        <v>152</v>
      </c>
      <c r="E201" s="238" t="s">
        <v>19</v>
      </c>
      <c r="F201" s="239" t="s">
        <v>1343</v>
      </c>
      <c r="G201" s="237"/>
      <c r="H201" s="240">
        <v>64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152</v>
      </c>
      <c r="AU201" s="246" t="s">
        <v>83</v>
      </c>
      <c r="AV201" s="14" t="s">
        <v>83</v>
      </c>
      <c r="AW201" s="14" t="s">
        <v>35</v>
      </c>
      <c r="AX201" s="14" t="s">
        <v>73</v>
      </c>
      <c r="AY201" s="246" t="s">
        <v>129</v>
      </c>
    </row>
    <row r="202" s="14" customFormat="1">
      <c r="A202" s="14"/>
      <c r="B202" s="236"/>
      <c r="C202" s="237"/>
      <c r="D202" s="219" t="s">
        <v>152</v>
      </c>
      <c r="E202" s="238" t="s">
        <v>19</v>
      </c>
      <c r="F202" s="239" t="s">
        <v>1344</v>
      </c>
      <c r="G202" s="237"/>
      <c r="H202" s="240">
        <v>2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152</v>
      </c>
      <c r="AU202" s="246" t="s">
        <v>83</v>
      </c>
      <c r="AV202" s="14" t="s">
        <v>83</v>
      </c>
      <c r="AW202" s="14" t="s">
        <v>35</v>
      </c>
      <c r="AX202" s="14" t="s">
        <v>73</v>
      </c>
      <c r="AY202" s="246" t="s">
        <v>129</v>
      </c>
    </row>
    <row r="203" s="14" customFormat="1">
      <c r="A203" s="14"/>
      <c r="B203" s="236"/>
      <c r="C203" s="237"/>
      <c r="D203" s="219" t="s">
        <v>152</v>
      </c>
      <c r="E203" s="238" t="s">
        <v>19</v>
      </c>
      <c r="F203" s="239" t="s">
        <v>1345</v>
      </c>
      <c r="G203" s="237"/>
      <c r="H203" s="240">
        <v>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152</v>
      </c>
      <c r="AU203" s="246" t="s">
        <v>83</v>
      </c>
      <c r="AV203" s="14" t="s">
        <v>83</v>
      </c>
      <c r="AW203" s="14" t="s">
        <v>35</v>
      </c>
      <c r="AX203" s="14" t="s">
        <v>73</v>
      </c>
      <c r="AY203" s="246" t="s">
        <v>129</v>
      </c>
    </row>
    <row r="204" s="14" customFormat="1">
      <c r="A204" s="14"/>
      <c r="B204" s="236"/>
      <c r="C204" s="237"/>
      <c r="D204" s="219" t="s">
        <v>152</v>
      </c>
      <c r="E204" s="238" t="s">
        <v>19</v>
      </c>
      <c r="F204" s="239" t="s">
        <v>1346</v>
      </c>
      <c r="G204" s="237"/>
      <c r="H204" s="240">
        <v>340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152</v>
      </c>
      <c r="AU204" s="246" t="s">
        <v>83</v>
      </c>
      <c r="AV204" s="14" t="s">
        <v>83</v>
      </c>
      <c r="AW204" s="14" t="s">
        <v>35</v>
      </c>
      <c r="AX204" s="14" t="s">
        <v>73</v>
      </c>
      <c r="AY204" s="246" t="s">
        <v>129</v>
      </c>
    </row>
    <row r="205" s="15" customFormat="1">
      <c r="A205" s="15"/>
      <c r="B205" s="247"/>
      <c r="C205" s="248"/>
      <c r="D205" s="219" t="s">
        <v>152</v>
      </c>
      <c r="E205" s="249" t="s">
        <v>19</v>
      </c>
      <c r="F205" s="250" t="s">
        <v>160</v>
      </c>
      <c r="G205" s="248"/>
      <c r="H205" s="251">
        <v>415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7" t="s">
        <v>152</v>
      </c>
      <c r="AU205" s="257" t="s">
        <v>83</v>
      </c>
      <c r="AV205" s="15" t="s">
        <v>136</v>
      </c>
      <c r="AW205" s="15" t="s">
        <v>35</v>
      </c>
      <c r="AX205" s="15" t="s">
        <v>81</v>
      </c>
      <c r="AY205" s="257" t="s">
        <v>129</v>
      </c>
    </row>
    <row r="206" s="2" customFormat="1" ht="16.5" customHeight="1">
      <c r="A206" s="40"/>
      <c r="B206" s="41"/>
      <c r="C206" s="258" t="s">
        <v>408</v>
      </c>
      <c r="D206" s="258" t="s">
        <v>417</v>
      </c>
      <c r="E206" s="259" t="s">
        <v>1347</v>
      </c>
      <c r="F206" s="260" t="s">
        <v>1348</v>
      </c>
      <c r="G206" s="261" t="s">
        <v>299</v>
      </c>
      <c r="H206" s="262">
        <v>41.5</v>
      </c>
      <c r="I206" s="263"/>
      <c r="J206" s="264">
        <f>ROUND(I206*H206,2)</f>
        <v>0</v>
      </c>
      <c r="K206" s="260" t="s">
        <v>135</v>
      </c>
      <c r="L206" s="265"/>
      <c r="M206" s="266" t="s">
        <v>19</v>
      </c>
      <c r="N206" s="267" t="s">
        <v>44</v>
      </c>
      <c r="O206" s="86"/>
      <c r="P206" s="215">
        <f>O206*H206</f>
        <v>0</v>
      </c>
      <c r="Q206" s="215">
        <v>0.20000000000000001</v>
      </c>
      <c r="R206" s="215">
        <f>Q206*H206</f>
        <v>8.3000000000000007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195</v>
      </c>
      <c r="AT206" s="217" t="s">
        <v>417</v>
      </c>
      <c r="AU206" s="217" t="s">
        <v>83</v>
      </c>
      <c r="AY206" s="19" t="s">
        <v>129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136</v>
      </c>
      <c r="BM206" s="217" t="s">
        <v>1349</v>
      </c>
    </row>
    <row r="207" s="2" customFormat="1">
      <c r="A207" s="40"/>
      <c r="B207" s="41"/>
      <c r="C207" s="42"/>
      <c r="D207" s="219" t="s">
        <v>138</v>
      </c>
      <c r="E207" s="42"/>
      <c r="F207" s="220" t="s">
        <v>1348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138</v>
      </c>
      <c r="AU207" s="19" t="s">
        <v>83</v>
      </c>
    </row>
    <row r="208" s="2" customFormat="1" ht="16.5" customHeight="1">
      <c r="A208" s="40"/>
      <c r="B208" s="41"/>
      <c r="C208" s="206" t="s">
        <v>416</v>
      </c>
      <c r="D208" s="206" t="s">
        <v>131</v>
      </c>
      <c r="E208" s="207" t="s">
        <v>1350</v>
      </c>
      <c r="F208" s="208" t="s">
        <v>1351</v>
      </c>
      <c r="G208" s="209" t="s">
        <v>299</v>
      </c>
      <c r="H208" s="210">
        <v>49.399999999999999</v>
      </c>
      <c r="I208" s="211"/>
      <c r="J208" s="212">
        <f>ROUND(I208*H208,2)</f>
        <v>0</v>
      </c>
      <c r="K208" s="208" t="s">
        <v>135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136</v>
      </c>
      <c r="AT208" s="217" t="s">
        <v>131</v>
      </c>
      <c r="AU208" s="217" t="s">
        <v>83</v>
      </c>
      <c r="AY208" s="19" t="s">
        <v>129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136</v>
      </c>
      <c r="BM208" s="217" t="s">
        <v>1352</v>
      </c>
    </row>
    <row r="209" s="2" customFormat="1">
      <c r="A209" s="40"/>
      <c r="B209" s="41"/>
      <c r="C209" s="42"/>
      <c r="D209" s="219" t="s">
        <v>138</v>
      </c>
      <c r="E209" s="42"/>
      <c r="F209" s="220" t="s">
        <v>1351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138</v>
      </c>
      <c r="AU209" s="19" t="s">
        <v>83</v>
      </c>
    </row>
    <row r="210" s="2" customFormat="1">
      <c r="A210" s="40"/>
      <c r="B210" s="41"/>
      <c r="C210" s="42"/>
      <c r="D210" s="224" t="s">
        <v>139</v>
      </c>
      <c r="E210" s="42"/>
      <c r="F210" s="225" t="s">
        <v>1353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139</v>
      </c>
      <c r="AU210" s="19" t="s">
        <v>83</v>
      </c>
    </row>
    <row r="211" s="14" customFormat="1">
      <c r="A211" s="14"/>
      <c r="B211" s="236"/>
      <c r="C211" s="237"/>
      <c r="D211" s="219" t="s">
        <v>152</v>
      </c>
      <c r="E211" s="238" t="s">
        <v>19</v>
      </c>
      <c r="F211" s="239" t="s">
        <v>1354</v>
      </c>
      <c r="G211" s="237"/>
      <c r="H211" s="240">
        <v>6.4000000000000004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152</v>
      </c>
      <c r="AU211" s="246" t="s">
        <v>83</v>
      </c>
      <c r="AV211" s="14" t="s">
        <v>83</v>
      </c>
      <c r="AW211" s="14" t="s">
        <v>35</v>
      </c>
      <c r="AX211" s="14" t="s">
        <v>73</v>
      </c>
      <c r="AY211" s="246" t="s">
        <v>129</v>
      </c>
    </row>
    <row r="212" s="14" customFormat="1">
      <c r="A212" s="14"/>
      <c r="B212" s="236"/>
      <c r="C212" s="237"/>
      <c r="D212" s="219" t="s">
        <v>152</v>
      </c>
      <c r="E212" s="238" t="s">
        <v>19</v>
      </c>
      <c r="F212" s="239" t="s">
        <v>1355</v>
      </c>
      <c r="G212" s="237"/>
      <c r="H212" s="240">
        <v>0.20000000000000001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152</v>
      </c>
      <c r="AU212" s="246" t="s">
        <v>83</v>
      </c>
      <c r="AV212" s="14" t="s">
        <v>83</v>
      </c>
      <c r="AW212" s="14" t="s">
        <v>35</v>
      </c>
      <c r="AX212" s="14" t="s">
        <v>73</v>
      </c>
      <c r="AY212" s="246" t="s">
        <v>129</v>
      </c>
    </row>
    <row r="213" s="14" customFormat="1">
      <c r="A213" s="14"/>
      <c r="B213" s="236"/>
      <c r="C213" s="237"/>
      <c r="D213" s="219" t="s">
        <v>152</v>
      </c>
      <c r="E213" s="238" t="s">
        <v>19</v>
      </c>
      <c r="F213" s="239" t="s">
        <v>1356</v>
      </c>
      <c r="G213" s="237"/>
      <c r="H213" s="240">
        <v>0.059999999999999998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152</v>
      </c>
      <c r="AU213" s="246" t="s">
        <v>83</v>
      </c>
      <c r="AV213" s="14" t="s">
        <v>83</v>
      </c>
      <c r="AW213" s="14" t="s">
        <v>35</v>
      </c>
      <c r="AX213" s="14" t="s">
        <v>73</v>
      </c>
      <c r="AY213" s="246" t="s">
        <v>129</v>
      </c>
    </row>
    <row r="214" s="14" customFormat="1">
      <c r="A214" s="14"/>
      <c r="B214" s="236"/>
      <c r="C214" s="237"/>
      <c r="D214" s="219" t="s">
        <v>152</v>
      </c>
      <c r="E214" s="238" t="s">
        <v>19</v>
      </c>
      <c r="F214" s="239" t="s">
        <v>1357</v>
      </c>
      <c r="G214" s="237"/>
      <c r="H214" s="240">
        <v>4.2400000000000002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152</v>
      </c>
      <c r="AU214" s="246" t="s">
        <v>83</v>
      </c>
      <c r="AV214" s="14" t="s">
        <v>83</v>
      </c>
      <c r="AW214" s="14" t="s">
        <v>35</v>
      </c>
      <c r="AX214" s="14" t="s">
        <v>73</v>
      </c>
      <c r="AY214" s="246" t="s">
        <v>129</v>
      </c>
    </row>
    <row r="215" s="14" customFormat="1">
      <c r="A215" s="14"/>
      <c r="B215" s="236"/>
      <c r="C215" s="237"/>
      <c r="D215" s="219" t="s">
        <v>152</v>
      </c>
      <c r="E215" s="238" t="s">
        <v>19</v>
      </c>
      <c r="F215" s="239" t="s">
        <v>1358</v>
      </c>
      <c r="G215" s="237"/>
      <c r="H215" s="240">
        <v>38.5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152</v>
      </c>
      <c r="AU215" s="246" t="s">
        <v>83</v>
      </c>
      <c r="AV215" s="14" t="s">
        <v>83</v>
      </c>
      <c r="AW215" s="14" t="s">
        <v>35</v>
      </c>
      <c r="AX215" s="14" t="s">
        <v>73</v>
      </c>
      <c r="AY215" s="246" t="s">
        <v>129</v>
      </c>
    </row>
    <row r="216" s="15" customFormat="1">
      <c r="A216" s="15"/>
      <c r="B216" s="247"/>
      <c r="C216" s="248"/>
      <c r="D216" s="219" t="s">
        <v>152</v>
      </c>
      <c r="E216" s="249" t="s">
        <v>19</v>
      </c>
      <c r="F216" s="250" t="s">
        <v>160</v>
      </c>
      <c r="G216" s="248"/>
      <c r="H216" s="251">
        <v>49.399999999999999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7" t="s">
        <v>152</v>
      </c>
      <c r="AU216" s="257" t="s">
        <v>83</v>
      </c>
      <c r="AV216" s="15" t="s">
        <v>136</v>
      </c>
      <c r="AW216" s="15" t="s">
        <v>35</v>
      </c>
      <c r="AX216" s="15" t="s">
        <v>81</v>
      </c>
      <c r="AY216" s="257" t="s">
        <v>129</v>
      </c>
    </row>
    <row r="217" s="2" customFormat="1" ht="16.5" customHeight="1">
      <c r="A217" s="40"/>
      <c r="B217" s="41"/>
      <c r="C217" s="206" t="s">
        <v>422</v>
      </c>
      <c r="D217" s="206" t="s">
        <v>131</v>
      </c>
      <c r="E217" s="207" t="s">
        <v>953</v>
      </c>
      <c r="F217" s="208" t="s">
        <v>1359</v>
      </c>
      <c r="G217" s="209" t="s">
        <v>984</v>
      </c>
      <c r="H217" s="210">
        <v>9.9000000000000004</v>
      </c>
      <c r="I217" s="211"/>
      <c r="J217" s="212">
        <f>ROUND(I217*H217,2)</f>
        <v>0</v>
      </c>
      <c r="K217" s="208" t="s">
        <v>19</v>
      </c>
      <c r="L217" s="46"/>
      <c r="M217" s="213" t="s">
        <v>19</v>
      </c>
      <c r="N217" s="214" t="s">
        <v>44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136</v>
      </c>
      <c r="AT217" s="217" t="s">
        <v>131</v>
      </c>
      <c r="AU217" s="217" t="s">
        <v>83</v>
      </c>
      <c r="AY217" s="19" t="s">
        <v>129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81</v>
      </c>
      <c r="BK217" s="218">
        <f>ROUND(I217*H217,2)</f>
        <v>0</v>
      </c>
      <c r="BL217" s="19" t="s">
        <v>136</v>
      </c>
      <c r="BM217" s="217" t="s">
        <v>1360</v>
      </c>
    </row>
    <row r="218" s="2" customFormat="1">
      <c r="A218" s="40"/>
      <c r="B218" s="41"/>
      <c r="C218" s="42"/>
      <c r="D218" s="219" t="s">
        <v>138</v>
      </c>
      <c r="E218" s="42"/>
      <c r="F218" s="220" t="s">
        <v>1359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138</v>
      </c>
      <c r="AU218" s="19" t="s">
        <v>83</v>
      </c>
    </row>
    <row r="219" s="14" customFormat="1">
      <c r="A219" s="14"/>
      <c r="B219" s="236"/>
      <c r="C219" s="237"/>
      <c r="D219" s="219" t="s">
        <v>152</v>
      </c>
      <c r="E219" s="238" t="s">
        <v>19</v>
      </c>
      <c r="F219" s="239" t="s">
        <v>1361</v>
      </c>
      <c r="G219" s="237"/>
      <c r="H219" s="240">
        <v>9.5999999999999996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152</v>
      </c>
      <c r="AU219" s="246" t="s">
        <v>83</v>
      </c>
      <c r="AV219" s="14" t="s">
        <v>83</v>
      </c>
      <c r="AW219" s="14" t="s">
        <v>35</v>
      </c>
      <c r="AX219" s="14" t="s">
        <v>73</v>
      </c>
      <c r="AY219" s="246" t="s">
        <v>129</v>
      </c>
    </row>
    <row r="220" s="14" customFormat="1">
      <c r="A220" s="14"/>
      <c r="B220" s="236"/>
      <c r="C220" s="237"/>
      <c r="D220" s="219" t="s">
        <v>152</v>
      </c>
      <c r="E220" s="238" t="s">
        <v>19</v>
      </c>
      <c r="F220" s="239" t="s">
        <v>1362</v>
      </c>
      <c r="G220" s="237"/>
      <c r="H220" s="240">
        <v>0.29999999999999999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152</v>
      </c>
      <c r="AU220" s="246" t="s">
        <v>83</v>
      </c>
      <c r="AV220" s="14" t="s">
        <v>83</v>
      </c>
      <c r="AW220" s="14" t="s">
        <v>35</v>
      </c>
      <c r="AX220" s="14" t="s">
        <v>73</v>
      </c>
      <c r="AY220" s="246" t="s">
        <v>129</v>
      </c>
    </row>
    <row r="221" s="15" customFormat="1">
      <c r="A221" s="15"/>
      <c r="B221" s="247"/>
      <c r="C221" s="248"/>
      <c r="D221" s="219" t="s">
        <v>152</v>
      </c>
      <c r="E221" s="249" t="s">
        <v>19</v>
      </c>
      <c r="F221" s="250" t="s">
        <v>160</v>
      </c>
      <c r="G221" s="248"/>
      <c r="H221" s="251">
        <v>9.9000000000000004</v>
      </c>
      <c r="I221" s="252"/>
      <c r="J221" s="248"/>
      <c r="K221" s="248"/>
      <c r="L221" s="253"/>
      <c r="M221" s="274"/>
      <c r="N221" s="275"/>
      <c r="O221" s="275"/>
      <c r="P221" s="275"/>
      <c r="Q221" s="275"/>
      <c r="R221" s="275"/>
      <c r="S221" s="275"/>
      <c r="T221" s="27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7" t="s">
        <v>152</v>
      </c>
      <c r="AU221" s="257" t="s">
        <v>83</v>
      </c>
      <c r="AV221" s="15" t="s">
        <v>136</v>
      </c>
      <c r="AW221" s="15" t="s">
        <v>35</v>
      </c>
      <c r="AX221" s="15" t="s">
        <v>81</v>
      </c>
      <c r="AY221" s="257" t="s">
        <v>129</v>
      </c>
    </row>
    <row r="222" s="2" customFormat="1" ht="6.96" customHeight="1">
      <c r="A222" s="40"/>
      <c r="B222" s="61"/>
      <c r="C222" s="62"/>
      <c r="D222" s="62"/>
      <c r="E222" s="62"/>
      <c r="F222" s="62"/>
      <c r="G222" s="62"/>
      <c r="H222" s="62"/>
      <c r="I222" s="62"/>
      <c r="J222" s="62"/>
      <c r="K222" s="62"/>
      <c r="L222" s="46"/>
      <c r="M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</row>
  </sheetData>
  <sheetProtection sheet="1" autoFilter="0" formatColumns="0" formatRows="0" objects="1" scenarios="1" spinCount="100000" saltValue="mHMSkazSY2gLSqMPlgMTm19fHGji7PVpm+nUzfgv3/ueSc3mvn97yc7VcEb5ciyEx8PvrpI4EC9XV9xXvDKAlA==" hashValue="Iv2kRtVyDOfOXl6JWjtZ1jrRrfo9pGDdveTGyH+at8WSZij6bzdb9tFfe9qHTt21plTs03VS1jF333LXgnAkmw==" algorithmName="SHA-512" password="CC35"/>
  <autoFilter ref="C80:K22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162751117"/>
    <hyperlink ref="F93" r:id="rId2" display="https://podminky.urs.cz/item/CS_URS_2024_01/171201231"/>
    <hyperlink ref="F100" r:id="rId3" display="https://podminky.urs.cz/item/CS_URS_2024_01/181411132"/>
    <hyperlink ref="F106" r:id="rId4" display="https://podminky.urs.cz/item/CS_URS_2024_01/111151122"/>
    <hyperlink ref="F109" r:id="rId5" display="https://podminky.urs.cz/item/CS_URS_2024_01/183104231"/>
    <hyperlink ref="F112" r:id="rId6" display="https://podminky.urs.cz/item/CS_URS_2024_01/183151111"/>
    <hyperlink ref="F115" r:id="rId7" display="https://podminky.urs.cz/item/CS_URS_2024_01/183151115"/>
    <hyperlink ref="F127" r:id="rId8" display="https://podminky.urs.cz/item/CS_URS_2024_01/183403153"/>
    <hyperlink ref="F130" r:id="rId9" display="https://podminky.urs.cz/item/CS_URS_2024_01/183403161"/>
    <hyperlink ref="F133" r:id="rId10" display="https://podminky.urs.cz/item/CS_URS_2024_01/184102114"/>
    <hyperlink ref="F138" r:id="rId11" display="https://podminky.urs.cz/item/CS_URS_2024_01/184102211"/>
    <hyperlink ref="F143" r:id="rId12" display="https://podminky.urs.cz/item/CS_URS_2024_01/184103812"/>
    <hyperlink ref="F148" r:id="rId13" display="https://podminky.urs.cz/item/CS_URS_2024_01/184215133"/>
    <hyperlink ref="F156" r:id="rId14" display="https://podminky.urs.cz/item/CS_URS_2024_01/184215412"/>
    <hyperlink ref="F163" r:id="rId15" display="https://podminky.urs.cz/item/CS_URS_2024_01/184401112"/>
    <hyperlink ref="F167" r:id="rId16" display="https://podminky.urs.cz/item/CS_URS_2024_01/184501141"/>
    <hyperlink ref="F176" r:id="rId17" display="https://podminky.urs.cz/item/CS_URS_2024_01/184806113"/>
    <hyperlink ref="F182" r:id="rId18" display="https://podminky.urs.cz/item/CS_URS_2024_01/184808326"/>
    <hyperlink ref="F197" r:id="rId19" display="https://podminky.urs.cz/item/CS_URS_2024_01/184813512"/>
    <hyperlink ref="F200" r:id="rId20" display="https://podminky.urs.cz/item/CS_URS_2024_01/184911421"/>
    <hyperlink ref="F210" r:id="rId21" display="https://podminky.urs.cz/item/CS_URS_2024_01/1858043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ulic Kremličkova a Radimského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21. 2. 2024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ROUND((SUM(BE86:BE140)),  2)</f>
        <v>0</v>
      </c>
      <c r="G33" s="40"/>
      <c r="H33" s="40"/>
      <c r="I33" s="150">
        <v>0.20999999999999999</v>
      </c>
      <c r="J33" s="149">
        <f>ROUND(((SUM(BE86:BE140))*I33),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ROUND((SUM(BF86:BF140)),  2)</f>
        <v>0</v>
      </c>
      <c r="G34" s="40"/>
      <c r="H34" s="40"/>
      <c r="I34" s="150">
        <v>0.12</v>
      </c>
      <c r="J34" s="149">
        <f>ROUND(((SUM(BF86:BF140))*I34),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ROUND((SUM(BG86:BG140)),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ROUND((SUM(BH86:BH140)),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ROUND((SUM(BI86:BI140)),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ulic Kremličkova a Radimského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21. 2. 2024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Advisia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Advisia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973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974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1364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1365</v>
      </c>
      <c r="E63" s="176"/>
      <c r="F63" s="176"/>
      <c r="G63" s="176"/>
      <c r="H63" s="176"/>
      <c r="I63" s="176"/>
      <c r="J63" s="177">
        <f>J104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1366</v>
      </c>
      <c r="E64" s="176"/>
      <c r="F64" s="176"/>
      <c r="G64" s="176"/>
      <c r="H64" s="176"/>
      <c r="I64" s="176"/>
      <c r="J64" s="177">
        <f>J122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1367</v>
      </c>
      <c r="E65" s="176"/>
      <c r="F65" s="176"/>
      <c r="G65" s="176"/>
      <c r="H65" s="176"/>
      <c r="I65" s="176"/>
      <c r="J65" s="177">
        <f>J132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1368</v>
      </c>
      <c r="E66" s="176"/>
      <c r="F66" s="176"/>
      <c r="G66" s="176"/>
      <c r="H66" s="176"/>
      <c r="I66" s="176"/>
      <c r="J66" s="177">
        <f>J137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Rekonstrukce ulic Kremličkova a Radimského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00 - Vedlejší rozpočtové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21. 2. 2024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Kolín</v>
      </c>
      <c r="G82" s="42"/>
      <c r="H82" s="42"/>
      <c r="I82" s="34" t="s">
        <v>32</v>
      </c>
      <c r="J82" s="38" t="str">
        <f>E21</f>
        <v>Advisia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>Advisia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115</v>
      </c>
      <c r="D85" s="182" t="s">
        <v>58</v>
      </c>
      <c r="E85" s="182" t="s">
        <v>54</v>
      </c>
      <c r="F85" s="182" t="s">
        <v>55</v>
      </c>
      <c r="G85" s="182" t="s">
        <v>116</v>
      </c>
      <c r="H85" s="182" t="s">
        <v>117</v>
      </c>
      <c r="I85" s="182" t="s">
        <v>118</v>
      </c>
      <c r="J85" s="182" t="s">
        <v>101</v>
      </c>
      <c r="K85" s="183" t="s">
        <v>119</v>
      </c>
      <c r="L85" s="184"/>
      <c r="M85" s="94" t="s">
        <v>19</v>
      </c>
      <c r="N85" s="95" t="s">
        <v>43</v>
      </c>
      <c r="O85" s="95" t="s">
        <v>120</v>
      </c>
      <c r="P85" s="95" t="s">
        <v>121</v>
      </c>
      <c r="Q85" s="95" t="s">
        <v>122</v>
      </c>
      <c r="R85" s="95" t="s">
        <v>123</v>
      </c>
      <c r="S85" s="95" t="s">
        <v>124</v>
      </c>
      <c r="T85" s="96" t="s">
        <v>125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102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1064</v>
      </c>
      <c r="F87" s="193" t="s">
        <v>94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P88+P98+P104+P122+P132+P137</f>
        <v>0</v>
      </c>
      <c r="Q87" s="198"/>
      <c r="R87" s="199">
        <f>R88+R98+R104+R122+R132+R137</f>
        <v>0</v>
      </c>
      <c r="S87" s="198"/>
      <c r="T87" s="200">
        <f>T88+T98+T104+T122+T132+T137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170</v>
      </c>
      <c r="AT87" s="202" t="s">
        <v>72</v>
      </c>
      <c r="AU87" s="202" t="s">
        <v>73</v>
      </c>
      <c r="AY87" s="201" t="s">
        <v>129</v>
      </c>
      <c r="BK87" s="203">
        <f>BK88+BK98+BK104+BK122+BK132+BK137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1065</v>
      </c>
      <c r="F88" s="204" t="s">
        <v>1066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SUM(P89:P97)</f>
        <v>0</v>
      </c>
      <c r="Q88" s="198"/>
      <c r="R88" s="199">
        <f>SUM(R89:R97)</f>
        <v>0</v>
      </c>
      <c r="S88" s="198"/>
      <c r="T88" s="200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170</v>
      </c>
      <c r="AT88" s="202" t="s">
        <v>72</v>
      </c>
      <c r="AU88" s="202" t="s">
        <v>81</v>
      </c>
      <c r="AY88" s="201" t="s">
        <v>129</v>
      </c>
      <c r="BK88" s="203">
        <f>SUM(BK89:BK97)</f>
        <v>0</v>
      </c>
    </row>
    <row r="89" s="2" customFormat="1" ht="16.5" customHeight="1">
      <c r="A89" s="40"/>
      <c r="B89" s="41"/>
      <c r="C89" s="206" t="s">
        <v>81</v>
      </c>
      <c r="D89" s="206" t="s">
        <v>131</v>
      </c>
      <c r="E89" s="207" t="s">
        <v>1369</v>
      </c>
      <c r="F89" s="208" t="s">
        <v>1066</v>
      </c>
      <c r="G89" s="209" t="s">
        <v>1370</v>
      </c>
      <c r="H89" s="210">
        <v>1</v>
      </c>
      <c r="I89" s="211"/>
      <c r="J89" s="212">
        <f>ROUND(I89*H89,2)</f>
        <v>0</v>
      </c>
      <c r="K89" s="208" t="s">
        <v>135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1070</v>
      </c>
      <c r="AT89" s="217" t="s">
        <v>131</v>
      </c>
      <c r="AU89" s="217" t="s">
        <v>83</v>
      </c>
      <c r="AY89" s="19" t="s">
        <v>129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1070</v>
      </c>
      <c r="BM89" s="217" t="s">
        <v>1371</v>
      </c>
    </row>
    <row r="90" s="2" customFormat="1">
      <c r="A90" s="40"/>
      <c r="B90" s="41"/>
      <c r="C90" s="42"/>
      <c r="D90" s="219" t="s">
        <v>138</v>
      </c>
      <c r="E90" s="42"/>
      <c r="F90" s="220" t="s">
        <v>1066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138</v>
      </c>
      <c r="AU90" s="19" t="s">
        <v>83</v>
      </c>
    </row>
    <row r="91" s="2" customFormat="1">
      <c r="A91" s="40"/>
      <c r="B91" s="41"/>
      <c r="C91" s="42"/>
      <c r="D91" s="224" t="s">
        <v>139</v>
      </c>
      <c r="E91" s="42"/>
      <c r="F91" s="225" t="s">
        <v>1372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139</v>
      </c>
      <c r="AU91" s="19" t="s">
        <v>83</v>
      </c>
    </row>
    <row r="92" s="2" customFormat="1" ht="16.5" customHeight="1">
      <c r="A92" s="40"/>
      <c r="B92" s="41"/>
      <c r="C92" s="206" t="s">
        <v>83</v>
      </c>
      <c r="D92" s="206" t="s">
        <v>131</v>
      </c>
      <c r="E92" s="207" t="s">
        <v>1373</v>
      </c>
      <c r="F92" s="208" t="s">
        <v>1374</v>
      </c>
      <c r="G92" s="209" t="s">
        <v>1375</v>
      </c>
      <c r="H92" s="210">
        <v>1</v>
      </c>
      <c r="I92" s="211"/>
      <c r="J92" s="212">
        <f>ROUND(I92*H92,2)</f>
        <v>0</v>
      </c>
      <c r="K92" s="208" t="s">
        <v>135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1070</v>
      </c>
      <c r="AT92" s="217" t="s">
        <v>131</v>
      </c>
      <c r="AU92" s="217" t="s">
        <v>83</v>
      </c>
      <c r="AY92" s="19" t="s">
        <v>129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1070</v>
      </c>
      <c r="BM92" s="217" t="s">
        <v>1376</v>
      </c>
    </row>
    <row r="93" s="2" customFormat="1">
      <c r="A93" s="40"/>
      <c r="B93" s="41"/>
      <c r="C93" s="42"/>
      <c r="D93" s="219" t="s">
        <v>138</v>
      </c>
      <c r="E93" s="42"/>
      <c r="F93" s="220" t="s">
        <v>1374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138</v>
      </c>
      <c r="AU93" s="19" t="s">
        <v>83</v>
      </c>
    </row>
    <row r="94" s="2" customFormat="1">
      <c r="A94" s="40"/>
      <c r="B94" s="41"/>
      <c r="C94" s="42"/>
      <c r="D94" s="224" t="s">
        <v>139</v>
      </c>
      <c r="E94" s="42"/>
      <c r="F94" s="225" t="s">
        <v>1377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139</v>
      </c>
      <c r="AU94" s="19" t="s">
        <v>83</v>
      </c>
    </row>
    <row r="95" s="2" customFormat="1" ht="16.5" customHeight="1">
      <c r="A95" s="40"/>
      <c r="B95" s="41"/>
      <c r="C95" s="206" t="s">
        <v>146</v>
      </c>
      <c r="D95" s="206" t="s">
        <v>131</v>
      </c>
      <c r="E95" s="207" t="s">
        <v>1067</v>
      </c>
      <c r="F95" s="208" t="s">
        <v>1068</v>
      </c>
      <c r="G95" s="209" t="s">
        <v>1375</v>
      </c>
      <c r="H95" s="210">
        <v>1</v>
      </c>
      <c r="I95" s="211"/>
      <c r="J95" s="212">
        <f>ROUND(I95*H95,2)</f>
        <v>0</v>
      </c>
      <c r="K95" s="208" t="s">
        <v>135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1070</v>
      </c>
      <c r="AT95" s="217" t="s">
        <v>131</v>
      </c>
      <c r="AU95" s="217" t="s">
        <v>83</v>
      </c>
      <c r="AY95" s="19" t="s">
        <v>129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1070</v>
      </c>
      <c r="BM95" s="217" t="s">
        <v>1378</v>
      </c>
    </row>
    <row r="96" s="2" customFormat="1">
      <c r="A96" s="40"/>
      <c r="B96" s="41"/>
      <c r="C96" s="42"/>
      <c r="D96" s="219" t="s">
        <v>138</v>
      </c>
      <c r="E96" s="42"/>
      <c r="F96" s="220" t="s">
        <v>1068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138</v>
      </c>
      <c r="AU96" s="19" t="s">
        <v>83</v>
      </c>
    </row>
    <row r="97" s="2" customFormat="1">
      <c r="A97" s="40"/>
      <c r="B97" s="41"/>
      <c r="C97" s="42"/>
      <c r="D97" s="224" t="s">
        <v>139</v>
      </c>
      <c r="E97" s="42"/>
      <c r="F97" s="225" t="s">
        <v>1072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139</v>
      </c>
      <c r="AU97" s="19" t="s">
        <v>83</v>
      </c>
    </row>
    <row r="98" s="12" customFormat="1" ht="22.8" customHeight="1">
      <c r="A98" s="12"/>
      <c r="B98" s="190"/>
      <c r="C98" s="191"/>
      <c r="D98" s="192" t="s">
        <v>72</v>
      </c>
      <c r="E98" s="204" t="s">
        <v>1379</v>
      </c>
      <c r="F98" s="204" t="s">
        <v>1380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SUM(P99:P103)</f>
        <v>0</v>
      </c>
      <c r="Q98" s="198"/>
      <c r="R98" s="199">
        <f>SUM(R99:R103)</f>
        <v>0</v>
      </c>
      <c r="S98" s="198"/>
      <c r="T98" s="200">
        <f>SUM(T99:T103)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170</v>
      </c>
      <c r="AT98" s="202" t="s">
        <v>72</v>
      </c>
      <c r="AU98" s="202" t="s">
        <v>81</v>
      </c>
      <c r="AY98" s="201" t="s">
        <v>129</v>
      </c>
      <c r="BK98" s="203">
        <f>SUM(BK99:BK103)</f>
        <v>0</v>
      </c>
    </row>
    <row r="99" s="2" customFormat="1" ht="16.5" customHeight="1">
      <c r="A99" s="40"/>
      <c r="B99" s="41"/>
      <c r="C99" s="206" t="s">
        <v>136</v>
      </c>
      <c r="D99" s="206" t="s">
        <v>131</v>
      </c>
      <c r="E99" s="207" t="s">
        <v>1381</v>
      </c>
      <c r="F99" s="208" t="s">
        <v>1380</v>
      </c>
      <c r="G99" s="209" t="s">
        <v>1375</v>
      </c>
      <c r="H99" s="210">
        <v>1</v>
      </c>
      <c r="I99" s="211"/>
      <c r="J99" s="212">
        <f>ROUND(I99*H99,2)</f>
        <v>0</v>
      </c>
      <c r="K99" s="208" t="s">
        <v>135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1070</v>
      </c>
      <c r="AT99" s="217" t="s">
        <v>131</v>
      </c>
      <c r="AU99" s="217" t="s">
        <v>83</v>
      </c>
      <c r="AY99" s="19" t="s">
        <v>129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1070</v>
      </c>
      <c r="BM99" s="217" t="s">
        <v>1382</v>
      </c>
    </row>
    <row r="100" s="2" customFormat="1">
      <c r="A100" s="40"/>
      <c r="B100" s="41"/>
      <c r="C100" s="42"/>
      <c r="D100" s="219" t="s">
        <v>138</v>
      </c>
      <c r="E100" s="42"/>
      <c r="F100" s="220" t="s">
        <v>1380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83</v>
      </c>
    </row>
    <row r="101" s="2" customFormat="1">
      <c r="A101" s="40"/>
      <c r="B101" s="41"/>
      <c r="C101" s="42"/>
      <c r="D101" s="224" t="s">
        <v>139</v>
      </c>
      <c r="E101" s="42"/>
      <c r="F101" s="225" t="s">
        <v>1383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139</v>
      </c>
      <c r="AU101" s="19" t="s">
        <v>83</v>
      </c>
    </row>
    <row r="102" s="2" customFormat="1" ht="37.8" customHeight="1">
      <c r="A102" s="40"/>
      <c r="B102" s="41"/>
      <c r="C102" s="206" t="s">
        <v>170</v>
      </c>
      <c r="D102" s="206" t="s">
        <v>131</v>
      </c>
      <c r="E102" s="207" t="s">
        <v>1384</v>
      </c>
      <c r="F102" s="208" t="s">
        <v>1385</v>
      </c>
      <c r="G102" s="209" t="s">
        <v>1375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1070</v>
      </c>
      <c r="AT102" s="217" t="s">
        <v>131</v>
      </c>
      <c r="AU102" s="217" t="s">
        <v>83</v>
      </c>
      <c r="AY102" s="19" t="s">
        <v>129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1070</v>
      </c>
      <c r="BM102" s="217" t="s">
        <v>1386</v>
      </c>
    </row>
    <row r="103" s="2" customFormat="1">
      <c r="A103" s="40"/>
      <c r="B103" s="41"/>
      <c r="C103" s="42"/>
      <c r="D103" s="219" t="s">
        <v>138</v>
      </c>
      <c r="E103" s="42"/>
      <c r="F103" s="220" t="s">
        <v>1387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138</v>
      </c>
      <c r="AU103" s="19" t="s">
        <v>83</v>
      </c>
    </row>
    <row r="104" s="12" customFormat="1" ht="22.8" customHeight="1">
      <c r="A104" s="12"/>
      <c r="B104" s="190"/>
      <c r="C104" s="191"/>
      <c r="D104" s="192" t="s">
        <v>72</v>
      </c>
      <c r="E104" s="204" t="s">
        <v>1388</v>
      </c>
      <c r="F104" s="204" t="s">
        <v>1389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SUM(P105:P121)</f>
        <v>0</v>
      </c>
      <c r="Q104" s="198"/>
      <c r="R104" s="199">
        <f>SUM(R105:R121)</f>
        <v>0</v>
      </c>
      <c r="S104" s="198"/>
      <c r="T104" s="200">
        <f>SUM(T105:T121)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170</v>
      </c>
      <c r="AT104" s="202" t="s">
        <v>72</v>
      </c>
      <c r="AU104" s="202" t="s">
        <v>81</v>
      </c>
      <c r="AY104" s="201" t="s">
        <v>129</v>
      </c>
      <c r="BK104" s="203">
        <f>SUM(BK105:BK121)</f>
        <v>0</v>
      </c>
    </row>
    <row r="105" s="2" customFormat="1" ht="16.5" customHeight="1">
      <c r="A105" s="40"/>
      <c r="B105" s="41"/>
      <c r="C105" s="206" t="s">
        <v>178</v>
      </c>
      <c r="D105" s="206" t="s">
        <v>131</v>
      </c>
      <c r="E105" s="207" t="s">
        <v>1390</v>
      </c>
      <c r="F105" s="208" t="s">
        <v>1389</v>
      </c>
      <c r="G105" s="209" t="s">
        <v>1375</v>
      </c>
      <c r="H105" s="210">
        <v>1</v>
      </c>
      <c r="I105" s="211"/>
      <c r="J105" s="212">
        <f>ROUND(I105*H105,2)</f>
        <v>0</v>
      </c>
      <c r="K105" s="208" t="s">
        <v>135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1070</v>
      </c>
      <c r="AT105" s="217" t="s">
        <v>131</v>
      </c>
      <c r="AU105" s="217" t="s">
        <v>83</v>
      </c>
      <c r="AY105" s="19" t="s">
        <v>129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1070</v>
      </c>
      <c r="BM105" s="217" t="s">
        <v>1391</v>
      </c>
    </row>
    <row r="106" s="2" customFormat="1">
      <c r="A106" s="40"/>
      <c r="B106" s="41"/>
      <c r="C106" s="42"/>
      <c r="D106" s="219" t="s">
        <v>138</v>
      </c>
      <c r="E106" s="42"/>
      <c r="F106" s="220" t="s">
        <v>1389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83</v>
      </c>
    </row>
    <row r="107" s="2" customFormat="1">
      <c r="A107" s="40"/>
      <c r="B107" s="41"/>
      <c r="C107" s="42"/>
      <c r="D107" s="224" t="s">
        <v>139</v>
      </c>
      <c r="E107" s="42"/>
      <c r="F107" s="225" t="s">
        <v>1392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139</v>
      </c>
      <c r="AU107" s="19" t="s">
        <v>83</v>
      </c>
    </row>
    <row r="108" s="2" customFormat="1" ht="37.8" customHeight="1">
      <c r="A108" s="40"/>
      <c r="B108" s="41"/>
      <c r="C108" s="206" t="s">
        <v>183</v>
      </c>
      <c r="D108" s="206" t="s">
        <v>131</v>
      </c>
      <c r="E108" s="207" t="s">
        <v>1393</v>
      </c>
      <c r="F108" s="208" t="s">
        <v>1394</v>
      </c>
      <c r="G108" s="209" t="s">
        <v>1375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1070</v>
      </c>
      <c r="AT108" s="217" t="s">
        <v>131</v>
      </c>
      <c r="AU108" s="217" t="s">
        <v>83</v>
      </c>
      <c r="AY108" s="19" t="s">
        <v>129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1070</v>
      </c>
      <c r="BM108" s="217" t="s">
        <v>1395</v>
      </c>
    </row>
    <row r="109" s="2" customFormat="1">
      <c r="A109" s="40"/>
      <c r="B109" s="41"/>
      <c r="C109" s="42"/>
      <c r="D109" s="219" t="s">
        <v>138</v>
      </c>
      <c r="E109" s="42"/>
      <c r="F109" s="220" t="s">
        <v>1396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138</v>
      </c>
      <c r="AU109" s="19" t="s">
        <v>83</v>
      </c>
    </row>
    <row r="110" s="2" customFormat="1" ht="16.5" customHeight="1">
      <c r="A110" s="40"/>
      <c r="B110" s="41"/>
      <c r="C110" s="206" t="s">
        <v>195</v>
      </c>
      <c r="D110" s="206" t="s">
        <v>131</v>
      </c>
      <c r="E110" s="207" t="s">
        <v>1397</v>
      </c>
      <c r="F110" s="208" t="s">
        <v>1398</v>
      </c>
      <c r="G110" s="209" t="s">
        <v>1375</v>
      </c>
      <c r="H110" s="210">
        <v>1</v>
      </c>
      <c r="I110" s="211"/>
      <c r="J110" s="212">
        <f>ROUND(I110*H110,2)</f>
        <v>0</v>
      </c>
      <c r="K110" s="208" t="s">
        <v>135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1070</v>
      </c>
      <c r="AT110" s="217" t="s">
        <v>131</v>
      </c>
      <c r="AU110" s="217" t="s">
        <v>83</v>
      </c>
      <c r="AY110" s="19" t="s">
        <v>129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1070</v>
      </c>
      <c r="BM110" s="217" t="s">
        <v>1399</v>
      </c>
    </row>
    <row r="111" s="2" customFormat="1">
      <c r="A111" s="40"/>
      <c r="B111" s="41"/>
      <c r="C111" s="42"/>
      <c r="D111" s="219" t="s">
        <v>138</v>
      </c>
      <c r="E111" s="42"/>
      <c r="F111" s="220" t="s">
        <v>1398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138</v>
      </c>
      <c r="AU111" s="19" t="s">
        <v>83</v>
      </c>
    </row>
    <row r="112" s="2" customFormat="1">
      <c r="A112" s="40"/>
      <c r="B112" s="41"/>
      <c r="C112" s="42"/>
      <c r="D112" s="224" t="s">
        <v>139</v>
      </c>
      <c r="E112" s="42"/>
      <c r="F112" s="225" t="s">
        <v>1400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83</v>
      </c>
    </row>
    <row r="113" s="2" customFormat="1" ht="16.5" customHeight="1">
      <c r="A113" s="40"/>
      <c r="B113" s="41"/>
      <c r="C113" s="206" t="s">
        <v>216</v>
      </c>
      <c r="D113" s="206" t="s">
        <v>131</v>
      </c>
      <c r="E113" s="207" t="s">
        <v>1401</v>
      </c>
      <c r="F113" s="208" t="s">
        <v>1402</v>
      </c>
      <c r="G113" s="209" t="s">
        <v>1375</v>
      </c>
      <c r="H113" s="210">
        <v>1</v>
      </c>
      <c r="I113" s="211"/>
      <c r="J113" s="212">
        <f>ROUND(I113*H113,2)</f>
        <v>0</v>
      </c>
      <c r="K113" s="208" t="s">
        <v>135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1070</v>
      </c>
      <c r="AT113" s="217" t="s">
        <v>131</v>
      </c>
      <c r="AU113" s="217" t="s">
        <v>83</v>
      </c>
      <c r="AY113" s="19" t="s">
        <v>129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1070</v>
      </c>
      <c r="BM113" s="217" t="s">
        <v>1403</v>
      </c>
    </row>
    <row r="114" s="2" customFormat="1">
      <c r="A114" s="40"/>
      <c r="B114" s="41"/>
      <c r="C114" s="42"/>
      <c r="D114" s="219" t="s">
        <v>138</v>
      </c>
      <c r="E114" s="42"/>
      <c r="F114" s="220" t="s">
        <v>1402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138</v>
      </c>
      <c r="AU114" s="19" t="s">
        <v>83</v>
      </c>
    </row>
    <row r="115" s="2" customFormat="1">
      <c r="A115" s="40"/>
      <c r="B115" s="41"/>
      <c r="C115" s="42"/>
      <c r="D115" s="224" t="s">
        <v>139</v>
      </c>
      <c r="E115" s="42"/>
      <c r="F115" s="225" t="s">
        <v>1404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139</v>
      </c>
      <c r="AU115" s="19" t="s">
        <v>83</v>
      </c>
    </row>
    <row r="116" s="2" customFormat="1" ht="16.5" customHeight="1">
      <c r="A116" s="40"/>
      <c r="B116" s="41"/>
      <c r="C116" s="206" t="s">
        <v>223</v>
      </c>
      <c r="D116" s="206" t="s">
        <v>131</v>
      </c>
      <c r="E116" s="207" t="s">
        <v>1405</v>
      </c>
      <c r="F116" s="208" t="s">
        <v>1406</v>
      </c>
      <c r="G116" s="209" t="s">
        <v>1375</v>
      </c>
      <c r="H116" s="210">
        <v>1</v>
      </c>
      <c r="I116" s="211"/>
      <c r="J116" s="212">
        <f>ROUND(I116*H116,2)</f>
        <v>0</v>
      </c>
      <c r="K116" s="208" t="s">
        <v>135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1070</v>
      </c>
      <c r="AT116" s="217" t="s">
        <v>131</v>
      </c>
      <c r="AU116" s="217" t="s">
        <v>83</v>
      </c>
      <c r="AY116" s="19" t="s">
        <v>129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1070</v>
      </c>
      <c r="BM116" s="217" t="s">
        <v>1407</v>
      </c>
    </row>
    <row r="117" s="2" customFormat="1">
      <c r="A117" s="40"/>
      <c r="B117" s="41"/>
      <c r="C117" s="42"/>
      <c r="D117" s="219" t="s">
        <v>138</v>
      </c>
      <c r="E117" s="42"/>
      <c r="F117" s="220" t="s">
        <v>1406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138</v>
      </c>
      <c r="AU117" s="19" t="s">
        <v>83</v>
      </c>
    </row>
    <row r="118" s="2" customFormat="1">
      <c r="A118" s="40"/>
      <c r="B118" s="41"/>
      <c r="C118" s="42"/>
      <c r="D118" s="224" t="s">
        <v>139</v>
      </c>
      <c r="E118" s="42"/>
      <c r="F118" s="225" t="s">
        <v>1408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139</v>
      </c>
      <c r="AU118" s="19" t="s">
        <v>83</v>
      </c>
    </row>
    <row r="119" s="2" customFormat="1" ht="16.5" customHeight="1">
      <c r="A119" s="40"/>
      <c r="B119" s="41"/>
      <c r="C119" s="206" t="s">
        <v>244</v>
      </c>
      <c r="D119" s="206" t="s">
        <v>131</v>
      </c>
      <c r="E119" s="207" t="s">
        <v>1409</v>
      </c>
      <c r="F119" s="208" t="s">
        <v>1410</v>
      </c>
      <c r="G119" s="209" t="s">
        <v>1375</v>
      </c>
      <c r="H119" s="210">
        <v>1</v>
      </c>
      <c r="I119" s="211"/>
      <c r="J119" s="212">
        <f>ROUND(I119*H119,2)</f>
        <v>0</v>
      </c>
      <c r="K119" s="208" t="s">
        <v>135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1070</v>
      </c>
      <c r="AT119" s="217" t="s">
        <v>131</v>
      </c>
      <c r="AU119" s="217" t="s">
        <v>83</v>
      </c>
      <c r="AY119" s="19" t="s">
        <v>129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1070</v>
      </c>
      <c r="BM119" s="217" t="s">
        <v>1411</v>
      </c>
    </row>
    <row r="120" s="2" customFormat="1">
      <c r="A120" s="40"/>
      <c r="B120" s="41"/>
      <c r="C120" s="42"/>
      <c r="D120" s="219" t="s">
        <v>138</v>
      </c>
      <c r="E120" s="42"/>
      <c r="F120" s="220" t="s">
        <v>1410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83</v>
      </c>
    </row>
    <row r="121" s="2" customFormat="1">
      <c r="A121" s="40"/>
      <c r="B121" s="41"/>
      <c r="C121" s="42"/>
      <c r="D121" s="224" t="s">
        <v>139</v>
      </c>
      <c r="E121" s="42"/>
      <c r="F121" s="225" t="s">
        <v>1412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139</v>
      </c>
      <c r="AU121" s="19" t="s">
        <v>83</v>
      </c>
    </row>
    <row r="122" s="12" customFormat="1" ht="22.8" customHeight="1">
      <c r="A122" s="12"/>
      <c r="B122" s="190"/>
      <c r="C122" s="191"/>
      <c r="D122" s="192" t="s">
        <v>72</v>
      </c>
      <c r="E122" s="204" t="s">
        <v>1413</v>
      </c>
      <c r="F122" s="204" t="s">
        <v>1414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SUM(P123:P131)</f>
        <v>0</v>
      </c>
      <c r="Q122" s="198"/>
      <c r="R122" s="199">
        <f>SUM(R123:R131)</f>
        <v>0</v>
      </c>
      <c r="S122" s="198"/>
      <c r="T122" s="200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170</v>
      </c>
      <c r="AT122" s="202" t="s">
        <v>72</v>
      </c>
      <c r="AU122" s="202" t="s">
        <v>81</v>
      </c>
      <c r="AY122" s="201" t="s">
        <v>129</v>
      </c>
      <c r="BK122" s="203">
        <f>SUM(BK123:BK131)</f>
        <v>0</v>
      </c>
    </row>
    <row r="123" s="2" customFormat="1" ht="16.5" customHeight="1">
      <c r="A123" s="40"/>
      <c r="B123" s="41"/>
      <c r="C123" s="206" t="s">
        <v>8</v>
      </c>
      <c r="D123" s="206" t="s">
        <v>131</v>
      </c>
      <c r="E123" s="207" t="s">
        <v>1415</v>
      </c>
      <c r="F123" s="208" t="s">
        <v>1414</v>
      </c>
      <c r="G123" s="209" t="s">
        <v>1375</v>
      </c>
      <c r="H123" s="210">
        <v>1</v>
      </c>
      <c r="I123" s="211"/>
      <c r="J123" s="212">
        <f>ROUND(I123*H123,2)</f>
        <v>0</v>
      </c>
      <c r="K123" s="208" t="s">
        <v>135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1070</v>
      </c>
      <c r="AT123" s="217" t="s">
        <v>131</v>
      </c>
      <c r="AU123" s="217" t="s">
        <v>83</v>
      </c>
      <c r="AY123" s="19" t="s">
        <v>129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1070</v>
      </c>
      <c r="BM123" s="217" t="s">
        <v>1416</v>
      </c>
    </row>
    <row r="124" s="2" customFormat="1">
      <c r="A124" s="40"/>
      <c r="B124" s="41"/>
      <c r="C124" s="42"/>
      <c r="D124" s="219" t="s">
        <v>138</v>
      </c>
      <c r="E124" s="42"/>
      <c r="F124" s="220" t="s">
        <v>1414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138</v>
      </c>
      <c r="AU124" s="19" t="s">
        <v>83</v>
      </c>
    </row>
    <row r="125" s="2" customFormat="1">
      <c r="A125" s="40"/>
      <c r="B125" s="41"/>
      <c r="C125" s="42"/>
      <c r="D125" s="224" t="s">
        <v>139</v>
      </c>
      <c r="E125" s="42"/>
      <c r="F125" s="225" t="s">
        <v>1417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139</v>
      </c>
      <c r="AU125" s="19" t="s">
        <v>83</v>
      </c>
    </row>
    <row r="126" s="2" customFormat="1" ht="16.5" customHeight="1">
      <c r="A126" s="40"/>
      <c r="B126" s="41"/>
      <c r="C126" s="206" t="s">
        <v>257</v>
      </c>
      <c r="D126" s="206" t="s">
        <v>131</v>
      </c>
      <c r="E126" s="207" t="s">
        <v>1418</v>
      </c>
      <c r="F126" s="208" t="s">
        <v>1419</v>
      </c>
      <c r="G126" s="209" t="s">
        <v>1375</v>
      </c>
      <c r="H126" s="210">
        <v>1</v>
      </c>
      <c r="I126" s="211"/>
      <c r="J126" s="212">
        <f>ROUND(I126*H126,2)</f>
        <v>0</v>
      </c>
      <c r="K126" s="208" t="s">
        <v>135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1070</v>
      </c>
      <c r="AT126" s="217" t="s">
        <v>131</v>
      </c>
      <c r="AU126" s="217" t="s">
        <v>83</v>
      </c>
      <c r="AY126" s="19" t="s">
        <v>129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1070</v>
      </c>
      <c r="BM126" s="217" t="s">
        <v>1420</v>
      </c>
    </row>
    <row r="127" s="2" customFormat="1">
      <c r="A127" s="40"/>
      <c r="B127" s="41"/>
      <c r="C127" s="42"/>
      <c r="D127" s="219" t="s">
        <v>138</v>
      </c>
      <c r="E127" s="42"/>
      <c r="F127" s="220" t="s">
        <v>1419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138</v>
      </c>
      <c r="AU127" s="19" t="s">
        <v>83</v>
      </c>
    </row>
    <row r="128" s="2" customFormat="1">
      <c r="A128" s="40"/>
      <c r="B128" s="41"/>
      <c r="C128" s="42"/>
      <c r="D128" s="224" t="s">
        <v>139</v>
      </c>
      <c r="E128" s="42"/>
      <c r="F128" s="225" t="s">
        <v>1421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139</v>
      </c>
      <c r="AU128" s="19" t="s">
        <v>83</v>
      </c>
    </row>
    <row r="129" s="2" customFormat="1" ht="16.5" customHeight="1">
      <c r="A129" s="40"/>
      <c r="B129" s="41"/>
      <c r="C129" s="206" t="s">
        <v>267</v>
      </c>
      <c r="D129" s="206" t="s">
        <v>131</v>
      </c>
      <c r="E129" s="207" t="s">
        <v>1422</v>
      </c>
      <c r="F129" s="208" t="s">
        <v>1423</v>
      </c>
      <c r="G129" s="209" t="s">
        <v>1375</v>
      </c>
      <c r="H129" s="210">
        <v>1</v>
      </c>
      <c r="I129" s="211"/>
      <c r="J129" s="212">
        <f>ROUND(I129*H129,2)</f>
        <v>0</v>
      </c>
      <c r="K129" s="208" t="s">
        <v>135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1070</v>
      </c>
      <c r="AT129" s="217" t="s">
        <v>131</v>
      </c>
      <c r="AU129" s="217" t="s">
        <v>83</v>
      </c>
      <c r="AY129" s="19" t="s">
        <v>129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1070</v>
      </c>
      <c r="BM129" s="217" t="s">
        <v>1424</v>
      </c>
    </row>
    <row r="130" s="2" customFormat="1">
      <c r="A130" s="40"/>
      <c r="B130" s="41"/>
      <c r="C130" s="42"/>
      <c r="D130" s="219" t="s">
        <v>138</v>
      </c>
      <c r="E130" s="42"/>
      <c r="F130" s="220" t="s">
        <v>1423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138</v>
      </c>
      <c r="AU130" s="19" t="s">
        <v>83</v>
      </c>
    </row>
    <row r="131" s="2" customFormat="1">
      <c r="A131" s="40"/>
      <c r="B131" s="41"/>
      <c r="C131" s="42"/>
      <c r="D131" s="224" t="s">
        <v>139</v>
      </c>
      <c r="E131" s="42"/>
      <c r="F131" s="225" t="s">
        <v>1425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139</v>
      </c>
      <c r="AU131" s="19" t="s">
        <v>83</v>
      </c>
    </row>
    <row r="132" s="12" customFormat="1" ht="22.8" customHeight="1">
      <c r="A132" s="12"/>
      <c r="B132" s="190"/>
      <c r="C132" s="191"/>
      <c r="D132" s="192" t="s">
        <v>72</v>
      </c>
      <c r="E132" s="204" t="s">
        <v>1426</v>
      </c>
      <c r="F132" s="204" t="s">
        <v>1427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SUM(P133:P136)</f>
        <v>0</v>
      </c>
      <c r="Q132" s="198"/>
      <c r="R132" s="199">
        <f>SUM(R133:R136)</f>
        <v>0</v>
      </c>
      <c r="S132" s="198"/>
      <c r="T132" s="200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170</v>
      </c>
      <c r="AT132" s="202" t="s">
        <v>72</v>
      </c>
      <c r="AU132" s="202" t="s">
        <v>81</v>
      </c>
      <c r="AY132" s="201" t="s">
        <v>129</v>
      </c>
      <c r="BK132" s="203">
        <f>SUM(BK133:BK136)</f>
        <v>0</v>
      </c>
    </row>
    <row r="133" s="2" customFormat="1" ht="16.5" customHeight="1">
      <c r="A133" s="40"/>
      <c r="B133" s="41"/>
      <c r="C133" s="206" t="s">
        <v>275</v>
      </c>
      <c r="D133" s="206" t="s">
        <v>131</v>
      </c>
      <c r="E133" s="207" t="s">
        <v>1428</v>
      </c>
      <c r="F133" s="208" t="s">
        <v>1429</v>
      </c>
      <c r="G133" s="209" t="s">
        <v>1375</v>
      </c>
      <c r="H133" s="210">
        <v>1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1070</v>
      </c>
      <c r="AT133" s="217" t="s">
        <v>131</v>
      </c>
      <c r="AU133" s="217" t="s">
        <v>83</v>
      </c>
      <c r="AY133" s="19" t="s">
        <v>129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1070</v>
      </c>
      <c r="BM133" s="217" t="s">
        <v>1430</v>
      </c>
    </row>
    <row r="134" s="2" customFormat="1">
      <c r="A134" s="40"/>
      <c r="B134" s="41"/>
      <c r="C134" s="42"/>
      <c r="D134" s="219" t="s">
        <v>138</v>
      </c>
      <c r="E134" s="42"/>
      <c r="F134" s="220" t="s">
        <v>1429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138</v>
      </c>
      <c r="AU134" s="19" t="s">
        <v>83</v>
      </c>
    </row>
    <row r="135" s="2" customFormat="1" ht="16.5" customHeight="1">
      <c r="A135" s="40"/>
      <c r="B135" s="41"/>
      <c r="C135" s="206" t="s">
        <v>281</v>
      </c>
      <c r="D135" s="206" t="s">
        <v>131</v>
      </c>
      <c r="E135" s="207" t="s">
        <v>1431</v>
      </c>
      <c r="F135" s="208" t="s">
        <v>1432</v>
      </c>
      <c r="G135" s="209" t="s">
        <v>1375</v>
      </c>
      <c r="H135" s="210">
        <v>1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44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1070</v>
      </c>
      <c r="AT135" s="217" t="s">
        <v>131</v>
      </c>
      <c r="AU135" s="217" t="s">
        <v>83</v>
      </c>
      <c r="AY135" s="19" t="s">
        <v>129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1070</v>
      </c>
      <c r="BM135" s="217" t="s">
        <v>1433</v>
      </c>
    </row>
    <row r="136" s="2" customFormat="1">
      <c r="A136" s="40"/>
      <c r="B136" s="41"/>
      <c r="C136" s="42"/>
      <c r="D136" s="219" t="s">
        <v>138</v>
      </c>
      <c r="E136" s="42"/>
      <c r="F136" s="220" t="s">
        <v>1432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138</v>
      </c>
      <c r="AU136" s="19" t="s">
        <v>83</v>
      </c>
    </row>
    <row r="137" s="12" customFormat="1" ht="22.8" customHeight="1">
      <c r="A137" s="12"/>
      <c r="B137" s="190"/>
      <c r="C137" s="191"/>
      <c r="D137" s="192" t="s">
        <v>72</v>
      </c>
      <c r="E137" s="204" t="s">
        <v>1434</v>
      </c>
      <c r="F137" s="204" t="s">
        <v>1435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SUM(P138:P140)</f>
        <v>0</v>
      </c>
      <c r="Q137" s="198"/>
      <c r="R137" s="199">
        <f>SUM(R138:R140)</f>
        <v>0</v>
      </c>
      <c r="S137" s="198"/>
      <c r="T137" s="200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170</v>
      </c>
      <c r="AT137" s="202" t="s">
        <v>72</v>
      </c>
      <c r="AU137" s="202" t="s">
        <v>81</v>
      </c>
      <c r="AY137" s="201" t="s">
        <v>129</v>
      </c>
      <c r="BK137" s="203">
        <f>SUM(BK138:BK140)</f>
        <v>0</v>
      </c>
    </row>
    <row r="138" s="2" customFormat="1" ht="16.5" customHeight="1">
      <c r="A138" s="40"/>
      <c r="B138" s="41"/>
      <c r="C138" s="206" t="s">
        <v>286</v>
      </c>
      <c r="D138" s="206" t="s">
        <v>131</v>
      </c>
      <c r="E138" s="207" t="s">
        <v>1436</v>
      </c>
      <c r="F138" s="208" t="s">
        <v>1435</v>
      </c>
      <c r="G138" s="209" t="s">
        <v>1375</v>
      </c>
      <c r="H138" s="210">
        <v>1</v>
      </c>
      <c r="I138" s="211"/>
      <c r="J138" s="212">
        <f>ROUND(I138*H138,2)</f>
        <v>0</v>
      </c>
      <c r="K138" s="208" t="s">
        <v>135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1070</v>
      </c>
      <c r="AT138" s="217" t="s">
        <v>131</v>
      </c>
      <c r="AU138" s="217" t="s">
        <v>83</v>
      </c>
      <c r="AY138" s="19" t="s">
        <v>129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ROUND(I138*H138,2)</f>
        <v>0</v>
      </c>
      <c r="BL138" s="19" t="s">
        <v>1070</v>
      </c>
      <c r="BM138" s="217" t="s">
        <v>1437</v>
      </c>
    </row>
    <row r="139" s="2" customFormat="1">
      <c r="A139" s="40"/>
      <c r="B139" s="41"/>
      <c r="C139" s="42"/>
      <c r="D139" s="219" t="s">
        <v>138</v>
      </c>
      <c r="E139" s="42"/>
      <c r="F139" s="220" t="s">
        <v>1435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83</v>
      </c>
    </row>
    <row r="140" s="2" customFormat="1">
      <c r="A140" s="40"/>
      <c r="B140" s="41"/>
      <c r="C140" s="42"/>
      <c r="D140" s="224" t="s">
        <v>139</v>
      </c>
      <c r="E140" s="42"/>
      <c r="F140" s="225" t="s">
        <v>1438</v>
      </c>
      <c r="G140" s="42"/>
      <c r="H140" s="42"/>
      <c r="I140" s="221"/>
      <c r="J140" s="42"/>
      <c r="K140" s="42"/>
      <c r="L140" s="46"/>
      <c r="M140" s="269"/>
      <c r="N140" s="270"/>
      <c r="O140" s="271"/>
      <c r="P140" s="271"/>
      <c r="Q140" s="271"/>
      <c r="R140" s="271"/>
      <c r="S140" s="271"/>
      <c r="T140" s="272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139</v>
      </c>
      <c r="AU140" s="19" t="s">
        <v>83</v>
      </c>
    </row>
    <row r="141" s="2" customFormat="1" ht="6.96" customHeight="1">
      <c r="A141" s="40"/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46"/>
      <c r="M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</sheetData>
  <sheetProtection sheet="1" autoFilter="0" formatColumns="0" formatRows="0" objects="1" scenarios="1" spinCount="100000" saltValue="7uOEbWVE8ahocCeVkhKUcRUYh7oNbnHKp+LU9ZZCGEs9HTZUXNu7iCX/xNSgQRFpt4MLnT4qiNjeJnrha24QZg==" hashValue="fndCCtxd0OknAfrCykLMQ8NBChvZHY13RWEJGjQVqglH+hCPYdYm+xmSumcZFRdui6fIbfTiUXhEH4dJGYpJIA==" algorithmName="SHA-512" password="CC35"/>
  <autoFilter ref="C85:K14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010001000"/>
    <hyperlink ref="F94" r:id="rId2" display="https://podminky.urs.cz/item/CS_URS_2024_01/012303000"/>
    <hyperlink ref="F97" r:id="rId3" display="https://podminky.urs.cz/item/CS_URS_2024_01/013002000"/>
    <hyperlink ref="F101" r:id="rId4" display="https://podminky.urs.cz/item/CS_URS_2024_01/020001000"/>
    <hyperlink ref="F107" r:id="rId5" display="https://podminky.urs.cz/item/CS_URS_2024_01/030001000"/>
    <hyperlink ref="F112" r:id="rId6" display="https://podminky.urs.cz/item/CS_URS_2024_01/033203000"/>
    <hyperlink ref="F115" r:id="rId7" display="https://podminky.urs.cz/item/CS_URS_2024_01/034303000"/>
    <hyperlink ref="F118" r:id="rId8" display="https://podminky.urs.cz/item/CS_URS_2024_01/034403000"/>
    <hyperlink ref="F121" r:id="rId9" display="https://podminky.urs.cz/item/CS_URS_2024_01/034503000"/>
    <hyperlink ref="F125" r:id="rId10" display="https://podminky.urs.cz/item/CS_URS_2024_01/040001000"/>
    <hyperlink ref="F128" r:id="rId11" display="https://podminky.urs.cz/item/CS_URS_2024_01/041903000"/>
    <hyperlink ref="F131" r:id="rId12" display="https://podminky.urs.cz/item/CS_URS_2024_01/043103000"/>
    <hyperlink ref="F140" r:id="rId13" display="https://podminky.urs.cz/item/CS_URS_2024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1439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1440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1441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1442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1443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1444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1445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1446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1447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1448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1449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80</v>
      </c>
      <c r="F18" s="288" t="s">
        <v>1450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1451</v>
      </c>
      <c r="F19" s="288" t="s">
        <v>1452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1453</v>
      </c>
      <c r="F20" s="288" t="s">
        <v>1454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1455</v>
      </c>
      <c r="F21" s="288" t="s">
        <v>1456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1457</v>
      </c>
      <c r="F22" s="288" t="s">
        <v>1458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1459</v>
      </c>
      <c r="F23" s="288" t="s">
        <v>1460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1461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1462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1463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1464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1465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1466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1467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1468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1469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115</v>
      </c>
      <c r="F36" s="288"/>
      <c r="G36" s="288" t="s">
        <v>1470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1471</v>
      </c>
      <c r="F37" s="288"/>
      <c r="G37" s="288" t="s">
        <v>1472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54</v>
      </c>
      <c r="F38" s="288"/>
      <c r="G38" s="288" t="s">
        <v>1473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55</v>
      </c>
      <c r="F39" s="288"/>
      <c r="G39" s="288" t="s">
        <v>1474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116</v>
      </c>
      <c r="F40" s="288"/>
      <c r="G40" s="288" t="s">
        <v>1475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117</v>
      </c>
      <c r="F41" s="288"/>
      <c r="G41" s="288" t="s">
        <v>1476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1477</v>
      </c>
      <c r="F42" s="288"/>
      <c r="G42" s="288" t="s">
        <v>1478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1479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1480</v>
      </c>
      <c r="F44" s="288"/>
      <c r="G44" s="288" t="s">
        <v>1481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119</v>
      </c>
      <c r="F45" s="288"/>
      <c r="G45" s="288" t="s">
        <v>1482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1483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1484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1485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1486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1487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1488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1489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1490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1491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1492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1493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1494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1495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1496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1497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1498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1499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1500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1501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1502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1503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1504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1505</v>
      </c>
      <c r="D76" s="306"/>
      <c r="E76" s="306"/>
      <c r="F76" s="306" t="s">
        <v>1506</v>
      </c>
      <c r="G76" s="307"/>
      <c r="H76" s="306" t="s">
        <v>55</v>
      </c>
      <c r="I76" s="306" t="s">
        <v>58</v>
      </c>
      <c r="J76" s="306" t="s">
        <v>1507</v>
      </c>
      <c r="K76" s="305"/>
    </row>
    <row r="77" s="1" customFormat="1" ht="17.25" customHeight="1">
      <c r="B77" s="303"/>
      <c r="C77" s="308" t="s">
        <v>1508</v>
      </c>
      <c r="D77" s="308"/>
      <c r="E77" s="308"/>
      <c r="F77" s="309" t="s">
        <v>1509</v>
      </c>
      <c r="G77" s="310"/>
      <c r="H77" s="308"/>
      <c r="I77" s="308"/>
      <c r="J77" s="308" t="s">
        <v>1510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54</v>
      </c>
      <c r="D79" s="313"/>
      <c r="E79" s="313"/>
      <c r="F79" s="314" t="s">
        <v>1511</v>
      </c>
      <c r="G79" s="315"/>
      <c r="H79" s="291" t="s">
        <v>1512</v>
      </c>
      <c r="I79" s="291" t="s">
        <v>1513</v>
      </c>
      <c r="J79" s="291">
        <v>20</v>
      </c>
      <c r="K79" s="305"/>
    </row>
    <row r="80" s="1" customFormat="1" ht="15" customHeight="1">
      <c r="B80" s="303"/>
      <c r="C80" s="291" t="s">
        <v>1514</v>
      </c>
      <c r="D80" s="291"/>
      <c r="E80" s="291"/>
      <c r="F80" s="314" t="s">
        <v>1511</v>
      </c>
      <c r="G80" s="315"/>
      <c r="H80" s="291" t="s">
        <v>1515</v>
      </c>
      <c r="I80" s="291" t="s">
        <v>1513</v>
      </c>
      <c r="J80" s="291">
        <v>120</v>
      </c>
      <c r="K80" s="305"/>
    </row>
    <row r="81" s="1" customFormat="1" ht="15" customHeight="1">
      <c r="B81" s="316"/>
      <c r="C81" s="291" t="s">
        <v>1516</v>
      </c>
      <c r="D81" s="291"/>
      <c r="E81" s="291"/>
      <c r="F81" s="314" t="s">
        <v>1517</v>
      </c>
      <c r="G81" s="315"/>
      <c r="H81" s="291" t="s">
        <v>1518</v>
      </c>
      <c r="I81" s="291" t="s">
        <v>1513</v>
      </c>
      <c r="J81" s="291">
        <v>50</v>
      </c>
      <c r="K81" s="305"/>
    </row>
    <row r="82" s="1" customFormat="1" ht="15" customHeight="1">
      <c r="B82" s="316"/>
      <c r="C82" s="291" t="s">
        <v>1519</v>
      </c>
      <c r="D82" s="291"/>
      <c r="E82" s="291"/>
      <c r="F82" s="314" t="s">
        <v>1511</v>
      </c>
      <c r="G82" s="315"/>
      <c r="H82" s="291" t="s">
        <v>1520</v>
      </c>
      <c r="I82" s="291" t="s">
        <v>1521</v>
      </c>
      <c r="J82" s="291"/>
      <c r="K82" s="305"/>
    </row>
    <row r="83" s="1" customFormat="1" ht="15" customHeight="1">
      <c r="B83" s="316"/>
      <c r="C83" s="317" t="s">
        <v>1522</v>
      </c>
      <c r="D83" s="317"/>
      <c r="E83" s="317"/>
      <c r="F83" s="318" t="s">
        <v>1517</v>
      </c>
      <c r="G83" s="317"/>
      <c r="H83" s="317" t="s">
        <v>1523</v>
      </c>
      <c r="I83" s="317" t="s">
        <v>1513</v>
      </c>
      <c r="J83" s="317">
        <v>15</v>
      </c>
      <c r="K83" s="305"/>
    </row>
    <row r="84" s="1" customFormat="1" ht="15" customHeight="1">
      <c r="B84" s="316"/>
      <c r="C84" s="317" t="s">
        <v>1524</v>
      </c>
      <c r="D84" s="317"/>
      <c r="E84" s="317"/>
      <c r="F84" s="318" t="s">
        <v>1517</v>
      </c>
      <c r="G84" s="317"/>
      <c r="H84" s="317" t="s">
        <v>1525</v>
      </c>
      <c r="I84" s="317" t="s">
        <v>1513</v>
      </c>
      <c r="J84" s="317">
        <v>15</v>
      </c>
      <c r="K84" s="305"/>
    </row>
    <row r="85" s="1" customFormat="1" ht="15" customHeight="1">
      <c r="B85" s="316"/>
      <c r="C85" s="317" t="s">
        <v>1526</v>
      </c>
      <c r="D85" s="317"/>
      <c r="E85" s="317"/>
      <c r="F85" s="318" t="s">
        <v>1517</v>
      </c>
      <c r="G85" s="317"/>
      <c r="H85" s="317" t="s">
        <v>1527</v>
      </c>
      <c r="I85" s="317" t="s">
        <v>1513</v>
      </c>
      <c r="J85" s="317">
        <v>20</v>
      </c>
      <c r="K85" s="305"/>
    </row>
    <row r="86" s="1" customFormat="1" ht="15" customHeight="1">
      <c r="B86" s="316"/>
      <c r="C86" s="317" t="s">
        <v>1528</v>
      </c>
      <c r="D86" s="317"/>
      <c r="E86" s="317"/>
      <c r="F86" s="318" t="s">
        <v>1517</v>
      </c>
      <c r="G86" s="317"/>
      <c r="H86" s="317" t="s">
        <v>1529</v>
      </c>
      <c r="I86" s="317" t="s">
        <v>1513</v>
      </c>
      <c r="J86" s="317">
        <v>20</v>
      </c>
      <c r="K86" s="305"/>
    </row>
    <row r="87" s="1" customFormat="1" ht="15" customHeight="1">
      <c r="B87" s="316"/>
      <c r="C87" s="291" t="s">
        <v>1530</v>
      </c>
      <c r="D87" s="291"/>
      <c r="E87" s="291"/>
      <c r="F87" s="314" t="s">
        <v>1517</v>
      </c>
      <c r="G87" s="315"/>
      <c r="H87" s="291" t="s">
        <v>1531</v>
      </c>
      <c r="I87" s="291" t="s">
        <v>1513</v>
      </c>
      <c r="J87" s="291">
        <v>50</v>
      </c>
      <c r="K87" s="305"/>
    </row>
    <row r="88" s="1" customFormat="1" ht="15" customHeight="1">
      <c r="B88" s="316"/>
      <c r="C88" s="291" t="s">
        <v>1532</v>
      </c>
      <c r="D88" s="291"/>
      <c r="E88" s="291"/>
      <c r="F88" s="314" t="s">
        <v>1517</v>
      </c>
      <c r="G88" s="315"/>
      <c r="H88" s="291" t="s">
        <v>1533</v>
      </c>
      <c r="I88" s="291" t="s">
        <v>1513</v>
      </c>
      <c r="J88" s="291">
        <v>20</v>
      </c>
      <c r="K88" s="305"/>
    </row>
    <row r="89" s="1" customFormat="1" ht="15" customHeight="1">
      <c r="B89" s="316"/>
      <c r="C89" s="291" t="s">
        <v>1534</v>
      </c>
      <c r="D89" s="291"/>
      <c r="E89" s="291"/>
      <c r="F89" s="314" t="s">
        <v>1517</v>
      </c>
      <c r="G89" s="315"/>
      <c r="H89" s="291" t="s">
        <v>1535</v>
      </c>
      <c r="I89" s="291" t="s">
        <v>1513</v>
      </c>
      <c r="J89" s="291">
        <v>20</v>
      </c>
      <c r="K89" s="305"/>
    </row>
    <row r="90" s="1" customFormat="1" ht="15" customHeight="1">
      <c r="B90" s="316"/>
      <c r="C90" s="291" t="s">
        <v>1536</v>
      </c>
      <c r="D90" s="291"/>
      <c r="E90" s="291"/>
      <c r="F90" s="314" t="s">
        <v>1517</v>
      </c>
      <c r="G90" s="315"/>
      <c r="H90" s="291" t="s">
        <v>1537</v>
      </c>
      <c r="I90" s="291" t="s">
        <v>1513</v>
      </c>
      <c r="J90" s="291">
        <v>50</v>
      </c>
      <c r="K90" s="305"/>
    </row>
    <row r="91" s="1" customFormat="1" ht="15" customHeight="1">
      <c r="B91" s="316"/>
      <c r="C91" s="291" t="s">
        <v>1538</v>
      </c>
      <c r="D91" s="291"/>
      <c r="E91" s="291"/>
      <c r="F91" s="314" t="s">
        <v>1517</v>
      </c>
      <c r="G91" s="315"/>
      <c r="H91" s="291" t="s">
        <v>1538</v>
      </c>
      <c r="I91" s="291" t="s">
        <v>1513</v>
      </c>
      <c r="J91" s="291">
        <v>50</v>
      </c>
      <c r="K91" s="305"/>
    </row>
    <row r="92" s="1" customFormat="1" ht="15" customHeight="1">
      <c r="B92" s="316"/>
      <c r="C92" s="291" t="s">
        <v>1539</v>
      </c>
      <c r="D92" s="291"/>
      <c r="E92" s="291"/>
      <c r="F92" s="314" t="s">
        <v>1517</v>
      </c>
      <c r="G92" s="315"/>
      <c r="H92" s="291" t="s">
        <v>1540</v>
      </c>
      <c r="I92" s="291" t="s">
        <v>1513</v>
      </c>
      <c r="J92" s="291">
        <v>255</v>
      </c>
      <c r="K92" s="305"/>
    </row>
    <row r="93" s="1" customFormat="1" ht="15" customHeight="1">
      <c r="B93" s="316"/>
      <c r="C93" s="291" t="s">
        <v>1541</v>
      </c>
      <c r="D93" s="291"/>
      <c r="E93" s="291"/>
      <c r="F93" s="314" t="s">
        <v>1511</v>
      </c>
      <c r="G93" s="315"/>
      <c r="H93" s="291" t="s">
        <v>1542</v>
      </c>
      <c r="I93" s="291" t="s">
        <v>1543</v>
      </c>
      <c r="J93" s="291"/>
      <c r="K93" s="305"/>
    </row>
    <row r="94" s="1" customFormat="1" ht="15" customHeight="1">
      <c r="B94" s="316"/>
      <c r="C94" s="291" t="s">
        <v>1544</v>
      </c>
      <c r="D94" s="291"/>
      <c r="E94" s="291"/>
      <c r="F94" s="314" t="s">
        <v>1511</v>
      </c>
      <c r="G94" s="315"/>
      <c r="H94" s="291" t="s">
        <v>1545</v>
      </c>
      <c r="I94" s="291" t="s">
        <v>1546</v>
      </c>
      <c r="J94" s="291"/>
      <c r="K94" s="305"/>
    </row>
    <row r="95" s="1" customFormat="1" ht="15" customHeight="1">
      <c r="B95" s="316"/>
      <c r="C95" s="291" t="s">
        <v>1547</v>
      </c>
      <c r="D95" s="291"/>
      <c r="E95" s="291"/>
      <c r="F95" s="314" t="s">
        <v>1511</v>
      </c>
      <c r="G95" s="315"/>
      <c r="H95" s="291" t="s">
        <v>1547</v>
      </c>
      <c r="I95" s="291" t="s">
        <v>1546</v>
      </c>
      <c r="J95" s="291"/>
      <c r="K95" s="305"/>
    </row>
    <row r="96" s="1" customFormat="1" ht="15" customHeight="1">
      <c r="B96" s="316"/>
      <c r="C96" s="291" t="s">
        <v>39</v>
      </c>
      <c r="D96" s="291"/>
      <c r="E96" s="291"/>
      <c r="F96" s="314" t="s">
        <v>1511</v>
      </c>
      <c r="G96" s="315"/>
      <c r="H96" s="291" t="s">
        <v>1548</v>
      </c>
      <c r="I96" s="291" t="s">
        <v>1546</v>
      </c>
      <c r="J96" s="291"/>
      <c r="K96" s="305"/>
    </row>
    <row r="97" s="1" customFormat="1" ht="15" customHeight="1">
      <c r="B97" s="316"/>
      <c r="C97" s="291" t="s">
        <v>49</v>
      </c>
      <c r="D97" s="291"/>
      <c r="E97" s="291"/>
      <c r="F97" s="314" t="s">
        <v>1511</v>
      </c>
      <c r="G97" s="315"/>
      <c r="H97" s="291" t="s">
        <v>1549</v>
      </c>
      <c r="I97" s="291" t="s">
        <v>1546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1550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1505</v>
      </c>
      <c r="D103" s="306"/>
      <c r="E103" s="306"/>
      <c r="F103" s="306" t="s">
        <v>1506</v>
      </c>
      <c r="G103" s="307"/>
      <c r="H103" s="306" t="s">
        <v>55</v>
      </c>
      <c r="I103" s="306" t="s">
        <v>58</v>
      </c>
      <c r="J103" s="306" t="s">
        <v>1507</v>
      </c>
      <c r="K103" s="305"/>
    </row>
    <row r="104" s="1" customFormat="1" ht="17.25" customHeight="1">
      <c r="B104" s="303"/>
      <c r="C104" s="308" t="s">
        <v>1508</v>
      </c>
      <c r="D104" s="308"/>
      <c r="E104" s="308"/>
      <c r="F104" s="309" t="s">
        <v>1509</v>
      </c>
      <c r="G104" s="310"/>
      <c r="H104" s="308"/>
      <c r="I104" s="308"/>
      <c r="J104" s="308" t="s">
        <v>1510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54</v>
      </c>
      <c r="D106" s="313"/>
      <c r="E106" s="313"/>
      <c r="F106" s="314" t="s">
        <v>1511</v>
      </c>
      <c r="G106" s="291"/>
      <c r="H106" s="291" t="s">
        <v>1551</v>
      </c>
      <c r="I106" s="291" t="s">
        <v>1513</v>
      </c>
      <c r="J106" s="291">
        <v>20</v>
      </c>
      <c r="K106" s="305"/>
    </row>
    <row r="107" s="1" customFormat="1" ht="15" customHeight="1">
      <c r="B107" s="303"/>
      <c r="C107" s="291" t="s">
        <v>1514</v>
      </c>
      <c r="D107" s="291"/>
      <c r="E107" s="291"/>
      <c r="F107" s="314" t="s">
        <v>1511</v>
      </c>
      <c r="G107" s="291"/>
      <c r="H107" s="291" t="s">
        <v>1551</v>
      </c>
      <c r="I107" s="291" t="s">
        <v>1513</v>
      </c>
      <c r="J107" s="291">
        <v>120</v>
      </c>
      <c r="K107" s="305"/>
    </row>
    <row r="108" s="1" customFormat="1" ht="15" customHeight="1">
      <c r="B108" s="316"/>
      <c r="C108" s="291" t="s">
        <v>1516</v>
      </c>
      <c r="D108" s="291"/>
      <c r="E108" s="291"/>
      <c r="F108" s="314" t="s">
        <v>1517</v>
      </c>
      <c r="G108" s="291"/>
      <c r="H108" s="291" t="s">
        <v>1551</v>
      </c>
      <c r="I108" s="291" t="s">
        <v>1513</v>
      </c>
      <c r="J108" s="291">
        <v>50</v>
      </c>
      <c r="K108" s="305"/>
    </row>
    <row r="109" s="1" customFormat="1" ht="15" customHeight="1">
      <c r="B109" s="316"/>
      <c r="C109" s="291" t="s">
        <v>1519</v>
      </c>
      <c r="D109" s="291"/>
      <c r="E109" s="291"/>
      <c r="F109" s="314" t="s">
        <v>1511</v>
      </c>
      <c r="G109" s="291"/>
      <c r="H109" s="291" t="s">
        <v>1551</v>
      </c>
      <c r="I109" s="291" t="s">
        <v>1521</v>
      </c>
      <c r="J109" s="291"/>
      <c r="K109" s="305"/>
    </row>
    <row r="110" s="1" customFormat="1" ht="15" customHeight="1">
      <c r="B110" s="316"/>
      <c r="C110" s="291" t="s">
        <v>1530</v>
      </c>
      <c r="D110" s="291"/>
      <c r="E110" s="291"/>
      <c r="F110" s="314" t="s">
        <v>1517</v>
      </c>
      <c r="G110" s="291"/>
      <c r="H110" s="291" t="s">
        <v>1551</v>
      </c>
      <c r="I110" s="291" t="s">
        <v>1513</v>
      </c>
      <c r="J110" s="291">
        <v>50</v>
      </c>
      <c r="K110" s="305"/>
    </row>
    <row r="111" s="1" customFormat="1" ht="15" customHeight="1">
      <c r="B111" s="316"/>
      <c r="C111" s="291" t="s">
        <v>1538</v>
      </c>
      <c r="D111" s="291"/>
      <c r="E111" s="291"/>
      <c r="F111" s="314" t="s">
        <v>1517</v>
      </c>
      <c r="G111" s="291"/>
      <c r="H111" s="291" t="s">
        <v>1551</v>
      </c>
      <c r="I111" s="291" t="s">
        <v>1513</v>
      </c>
      <c r="J111" s="291">
        <v>50</v>
      </c>
      <c r="K111" s="305"/>
    </row>
    <row r="112" s="1" customFormat="1" ht="15" customHeight="1">
      <c r="B112" s="316"/>
      <c r="C112" s="291" t="s">
        <v>1536</v>
      </c>
      <c r="D112" s="291"/>
      <c r="E112" s="291"/>
      <c r="F112" s="314" t="s">
        <v>1517</v>
      </c>
      <c r="G112" s="291"/>
      <c r="H112" s="291" t="s">
        <v>1551</v>
      </c>
      <c r="I112" s="291" t="s">
        <v>1513</v>
      </c>
      <c r="J112" s="291">
        <v>50</v>
      </c>
      <c r="K112" s="305"/>
    </row>
    <row r="113" s="1" customFormat="1" ht="15" customHeight="1">
      <c r="B113" s="316"/>
      <c r="C113" s="291" t="s">
        <v>54</v>
      </c>
      <c r="D113" s="291"/>
      <c r="E113" s="291"/>
      <c r="F113" s="314" t="s">
        <v>1511</v>
      </c>
      <c r="G113" s="291"/>
      <c r="H113" s="291" t="s">
        <v>1552</v>
      </c>
      <c r="I113" s="291" t="s">
        <v>1513</v>
      </c>
      <c r="J113" s="291">
        <v>20</v>
      </c>
      <c r="K113" s="305"/>
    </row>
    <row r="114" s="1" customFormat="1" ht="15" customHeight="1">
      <c r="B114" s="316"/>
      <c r="C114" s="291" t="s">
        <v>1553</v>
      </c>
      <c r="D114" s="291"/>
      <c r="E114" s="291"/>
      <c r="F114" s="314" t="s">
        <v>1511</v>
      </c>
      <c r="G114" s="291"/>
      <c r="H114" s="291" t="s">
        <v>1554</v>
      </c>
      <c r="I114" s="291" t="s">
        <v>1513</v>
      </c>
      <c r="J114" s="291">
        <v>120</v>
      </c>
      <c r="K114" s="305"/>
    </row>
    <row r="115" s="1" customFormat="1" ht="15" customHeight="1">
      <c r="B115" s="316"/>
      <c r="C115" s="291" t="s">
        <v>39</v>
      </c>
      <c r="D115" s="291"/>
      <c r="E115" s="291"/>
      <c r="F115" s="314" t="s">
        <v>1511</v>
      </c>
      <c r="G115" s="291"/>
      <c r="H115" s="291" t="s">
        <v>1555</v>
      </c>
      <c r="I115" s="291" t="s">
        <v>1546</v>
      </c>
      <c r="J115" s="291"/>
      <c r="K115" s="305"/>
    </row>
    <row r="116" s="1" customFormat="1" ht="15" customHeight="1">
      <c r="B116" s="316"/>
      <c r="C116" s="291" t="s">
        <v>49</v>
      </c>
      <c r="D116" s="291"/>
      <c r="E116" s="291"/>
      <c r="F116" s="314" t="s">
        <v>1511</v>
      </c>
      <c r="G116" s="291"/>
      <c r="H116" s="291" t="s">
        <v>1556</v>
      </c>
      <c r="I116" s="291" t="s">
        <v>1546</v>
      </c>
      <c r="J116" s="291"/>
      <c r="K116" s="305"/>
    </row>
    <row r="117" s="1" customFormat="1" ht="15" customHeight="1">
      <c r="B117" s="316"/>
      <c r="C117" s="291" t="s">
        <v>58</v>
      </c>
      <c r="D117" s="291"/>
      <c r="E117" s="291"/>
      <c r="F117" s="314" t="s">
        <v>1511</v>
      </c>
      <c r="G117" s="291"/>
      <c r="H117" s="291" t="s">
        <v>1557</v>
      </c>
      <c r="I117" s="291" t="s">
        <v>1558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1559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1505</v>
      </c>
      <c r="D123" s="306"/>
      <c r="E123" s="306"/>
      <c r="F123" s="306" t="s">
        <v>1506</v>
      </c>
      <c r="G123" s="307"/>
      <c r="H123" s="306" t="s">
        <v>55</v>
      </c>
      <c r="I123" s="306" t="s">
        <v>58</v>
      </c>
      <c r="J123" s="306" t="s">
        <v>1507</v>
      </c>
      <c r="K123" s="335"/>
    </row>
    <row r="124" s="1" customFormat="1" ht="17.25" customHeight="1">
      <c r="B124" s="334"/>
      <c r="C124" s="308" t="s">
        <v>1508</v>
      </c>
      <c r="D124" s="308"/>
      <c r="E124" s="308"/>
      <c r="F124" s="309" t="s">
        <v>1509</v>
      </c>
      <c r="G124" s="310"/>
      <c r="H124" s="308"/>
      <c r="I124" s="308"/>
      <c r="J124" s="308" t="s">
        <v>1510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1514</v>
      </c>
      <c r="D126" s="313"/>
      <c r="E126" s="313"/>
      <c r="F126" s="314" t="s">
        <v>1511</v>
      </c>
      <c r="G126" s="291"/>
      <c r="H126" s="291" t="s">
        <v>1551</v>
      </c>
      <c r="I126" s="291" t="s">
        <v>1513</v>
      </c>
      <c r="J126" s="291">
        <v>120</v>
      </c>
      <c r="K126" s="339"/>
    </row>
    <row r="127" s="1" customFormat="1" ht="15" customHeight="1">
      <c r="B127" s="336"/>
      <c r="C127" s="291" t="s">
        <v>1560</v>
      </c>
      <c r="D127" s="291"/>
      <c r="E127" s="291"/>
      <c r="F127" s="314" t="s">
        <v>1511</v>
      </c>
      <c r="G127" s="291"/>
      <c r="H127" s="291" t="s">
        <v>1561</v>
      </c>
      <c r="I127" s="291" t="s">
        <v>1513</v>
      </c>
      <c r="J127" s="291" t="s">
        <v>1562</v>
      </c>
      <c r="K127" s="339"/>
    </row>
    <row r="128" s="1" customFormat="1" ht="15" customHeight="1">
      <c r="B128" s="336"/>
      <c r="C128" s="291" t="s">
        <v>1459</v>
      </c>
      <c r="D128" s="291"/>
      <c r="E128" s="291"/>
      <c r="F128" s="314" t="s">
        <v>1511</v>
      </c>
      <c r="G128" s="291"/>
      <c r="H128" s="291" t="s">
        <v>1563</v>
      </c>
      <c r="I128" s="291" t="s">
        <v>1513</v>
      </c>
      <c r="J128" s="291" t="s">
        <v>1562</v>
      </c>
      <c r="K128" s="339"/>
    </row>
    <row r="129" s="1" customFormat="1" ht="15" customHeight="1">
      <c r="B129" s="336"/>
      <c r="C129" s="291" t="s">
        <v>1522</v>
      </c>
      <c r="D129" s="291"/>
      <c r="E129" s="291"/>
      <c r="F129" s="314" t="s">
        <v>1517</v>
      </c>
      <c r="G129" s="291"/>
      <c r="H129" s="291" t="s">
        <v>1523</v>
      </c>
      <c r="I129" s="291" t="s">
        <v>1513</v>
      </c>
      <c r="J129" s="291">
        <v>15</v>
      </c>
      <c r="K129" s="339"/>
    </row>
    <row r="130" s="1" customFormat="1" ht="15" customHeight="1">
      <c r="B130" s="336"/>
      <c r="C130" s="317" t="s">
        <v>1524</v>
      </c>
      <c r="D130" s="317"/>
      <c r="E130" s="317"/>
      <c r="F130" s="318" t="s">
        <v>1517</v>
      </c>
      <c r="G130" s="317"/>
      <c r="H130" s="317" t="s">
        <v>1525</v>
      </c>
      <c r="I130" s="317" t="s">
        <v>1513</v>
      </c>
      <c r="J130" s="317">
        <v>15</v>
      </c>
      <c r="K130" s="339"/>
    </row>
    <row r="131" s="1" customFormat="1" ht="15" customHeight="1">
      <c r="B131" s="336"/>
      <c r="C131" s="317" t="s">
        <v>1526</v>
      </c>
      <c r="D131" s="317"/>
      <c r="E131" s="317"/>
      <c r="F131" s="318" t="s">
        <v>1517</v>
      </c>
      <c r="G131" s="317"/>
      <c r="H131" s="317" t="s">
        <v>1527</v>
      </c>
      <c r="I131" s="317" t="s">
        <v>1513</v>
      </c>
      <c r="J131" s="317">
        <v>20</v>
      </c>
      <c r="K131" s="339"/>
    </row>
    <row r="132" s="1" customFormat="1" ht="15" customHeight="1">
      <c r="B132" s="336"/>
      <c r="C132" s="317" t="s">
        <v>1528</v>
      </c>
      <c r="D132" s="317"/>
      <c r="E132" s="317"/>
      <c r="F132" s="318" t="s">
        <v>1517</v>
      </c>
      <c r="G132" s="317"/>
      <c r="H132" s="317" t="s">
        <v>1529</v>
      </c>
      <c r="I132" s="317" t="s">
        <v>1513</v>
      </c>
      <c r="J132" s="317">
        <v>20</v>
      </c>
      <c r="K132" s="339"/>
    </row>
    <row r="133" s="1" customFormat="1" ht="15" customHeight="1">
      <c r="B133" s="336"/>
      <c r="C133" s="291" t="s">
        <v>1516</v>
      </c>
      <c r="D133" s="291"/>
      <c r="E133" s="291"/>
      <c r="F133" s="314" t="s">
        <v>1517</v>
      </c>
      <c r="G133" s="291"/>
      <c r="H133" s="291" t="s">
        <v>1551</v>
      </c>
      <c r="I133" s="291" t="s">
        <v>1513</v>
      </c>
      <c r="J133" s="291">
        <v>50</v>
      </c>
      <c r="K133" s="339"/>
    </row>
    <row r="134" s="1" customFormat="1" ht="15" customHeight="1">
      <c r="B134" s="336"/>
      <c r="C134" s="291" t="s">
        <v>1530</v>
      </c>
      <c r="D134" s="291"/>
      <c r="E134" s="291"/>
      <c r="F134" s="314" t="s">
        <v>1517</v>
      </c>
      <c r="G134" s="291"/>
      <c r="H134" s="291" t="s">
        <v>1551</v>
      </c>
      <c r="I134" s="291" t="s">
        <v>1513</v>
      </c>
      <c r="J134" s="291">
        <v>50</v>
      </c>
      <c r="K134" s="339"/>
    </row>
    <row r="135" s="1" customFormat="1" ht="15" customHeight="1">
      <c r="B135" s="336"/>
      <c r="C135" s="291" t="s">
        <v>1536</v>
      </c>
      <c r="D135" s="291"/>
      <c r="E135" s="291"/>
      <c r="F135" s="314" t="s">
        <v>1517</v>
      </c>
      <c r="G135" s="291"/>
      <c r="H135" s="291" t="s">
        <v>1551</v>
      </c>
      <c r="I135" s="291" t="s">
        <v>1513</v>
      </c>
      <c r="J135" s="291">
        <v>50</v>
      </c>
      <c r="K135" s="339"/>
    </row>
    <row r="136" s="1" customFormat="1" ht="15" customHeight="1">
      <c r="B136" s="336"/>
      <c r="C136" s="291" t="s">
        <v>1538</v>
      </c>
      <c r="D136" s="291"/>
      <c r="E136" s="291"/>
      <c r="F136" s="314" t="s">
        <v>1517</v>
      </c>
      <c r="G136" s="291"/>
      <c r="H136" s="291" t="s">
        <v>1551</v>
      </c>
      <c r="I136" s="291" t="s">
        <v>1513</v>
      </c>
      <c r="J136" s="291">
        <v>50</v>
      </c>
      <c r="K136" s="339"/>
    </row>
    <row r="137" s="1" customFormat="1" ht="15" customHeight="1">
      <c r="B137" s="336"/>
      <c r="C137" s="291" t="s">
        <v>1539</v>
      </c>
      <c r="D137" s="291"/>
      <c r="E137" s="291"/>
      <c r="F137" s="314" t="s">
        <v>1517</v>
      </c>
      <c r="G137" s="291"/>
      <c r="H137" s="291" t="s">
        <v>1564</v>
      </c>
      <c r="I137" s="291" t="s">
        <v>1513</v>
      </c>
      <c r="J137" s="291">
        <v>255</v>
      </c>
      <c r="K137" s="339"/>
    </row>
    <row r="138" s="1" customFormat="1" ht="15" customHeight="1">
      <c r="B138" s="336"/>
      <c r="C138" s="291" t="s">
        <v>1541</v>
      </c>
      <c r="D138" s="291"/>
      <c r="E138" s="291"/>
      <c r="F138" s="314" t="s">
        <v>1511</v>
      </c>
      <c r="G138" s="291"/>
      <c r="H138" s="291" t="s">
        <v>1565</v>
      </c>
      <c r="I138" s="291" t="s">
        <v>1543</v>
      </c>
      <c r="J138" s="291"/>
      <c r="K138" s="339"/>
    </row>
    <row r="139" s="1" customFormat="1" ht="15" customHeight="1">
      <c r="B139" s="336"/>
      <c r="C139" s="291" t="s">
        <v>1544</v>
      </c>
      <c r="D139" s="291"/>
      <c r="E139" s="291"/>
      <c r="F139" s="314" t="s">
        <v>1511</v>
      </c>
      <c r="G139" s="291"/>
      <c r="H139" s="291" t="s">
        <v>1566</v>
      </c>
      <c r="I139" s="291" t="s">
        <v>1546</v>
      </c>
      <c r="J139" s="291"/>
      <c r="K139" s="339"/>
    </row>
    <row r="140" s="1" customFormat="1" ht="15" customHeight="1">
      <c r="B140" s="336"/>
      <c r="C140" s="291" t="s">
        <v>1547</v>
      </c>
      <c r="D140" s="291"/>
      <c r="E140" s="291"/>
      <c r="F140" s="314" t="s">
        <v>1511</v>
      </c>
      <c r="G140" s="291"/>
      <c r="H140" s="291" t="s">
        <v>1547</v>
      </c>
      <c r="I140" s="291" t="s">
        <v>1546</v>
      </c>
      <c r="J140" s="291"/>
      <c r="K140" s="339"/>
    </row>
    <row r="141" s="1" customFormat="1" ht="15" customHeight="1">
      <c r="B141" s="336"/>
      <c r="C141" s="291" t="s">
        <v>39</v>
      </c>
      <c r="D141" s="291"/>
      <c r="E141" s="291"/>
      <c r="F141" s="314" t="s">
        <v>1511</v>
      </c>
      <c r="G141" s="291"/>
      <c r="H141" s="291" t="s">
        <v>1567</v>
      </c>
      <c r="I141" s="291" t="s">
        <v>1546</v>
      </c>
      <c r="J141" s="291"/>
      <c r="K141" s="339"/>
    </row>
    <row r="142" s="1" customFormat="1" ht="15" customHeight="1">
      <c r="B142" s="336"/>
      <c r="C142" s="291" t="s">
        <v>1568</v>
      </c>
      <c r="D142" s="291"/>
      <c r="E142" s="291"/>
      <c r="F142" s="314" t="s">
        <v>1511</v>
      </c>
      <c r="G142" s="291"/>
      <c r="H142" s="291" t="s">
        <v>1569</v>
      </c>
      <c r="I142" s="291" t="s">
        <v>1546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1570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1505</v>
      </c>
      <c r="D148" s="306"/>
      <c r="E148" s="306"/>
      <c r="F148" s="306" t="s">
        <v>1506</v>
      </c>
      <c r="G148" s="307"/>
      <c r="H148" s="306" t="s">
        <v>55</v>
      </c>
      <c r="I148" s="306" t="s">
        <v>58</v>
      </c>
      <c r="J148" s="306" t="s">
        <v>1507</v>
      </c>
      <c r="K148" s="305"/>
    </row>
    <row r="149" s="1" customFormat="1" ht="17.25" customHeight="1">
      <c r="B149" s="303"/>
      <c r="C149" s="308" t="s">
        <v>1508</v>
      </c>
      <c r="D149" s="308"/>
      <c r="E149" s="308"/>
      <c r="F149" s="309" t="s">
        <v>1509</v>
      </c>
      <c r="G149" s="310"/>
      <c r="H149" s="308"/>
      <c r="I149" s="308"/>
      <c r="J149" s="308" t="s">
        <v>1510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1514</v>
      </c>
      <c r="D151" s="291"/>
      <c r="E151" s="291"/>
      <c r="F151" s="344" t="s">
        <v>1511</v>
      </c>
      <c r="G151" s="291"/>
      <c r="H151" s="343" t="s">
        <v>1551</v>
      </c>
      <c r="I151" s="343" t="s">
        <v>1513</v>
      </c>
      <c r="J151" s="343">
        <v>120</v>
      </c>
      <c r="K151" s="339"/>
    </row>
    <row r="152" s="1" customFormat="1" ht="15" customHeight="1">
      <c r="B152" s="316"/>
      <c r="C152" s="343" t="s">
        <v>1560</v>
      </c>
      <c r="D152" s="291"/>
      <c r="E152" s="291"/>
      <c r="F152" s="344" t="s">
        <v>1511</v>
      </c>
      <c r="G152" s="291"/>
      <c r="H152" s="343" t="s">
        <v>1571</v>
      </c>
      <c r="I152" s="343" t="s">
        <v>1513</v>
      </c>
      <c r="J152" s="343" t="s">
        <v>1562</v>
      </c>
      <c r="K152" s="339"/>
    </row>
    <row r="153" s="1" customFormat="1" ht="15" customHeight="1">
      <c r="B153" s="316"/>
      <c r="C153" s="343" t="s">
        <v>1459</v>
      </c>
      <c r="D153" s="291"/>
      <c r="E153" s="291"/>
      <c r="F153" s="344" t="s">
        <v>1511</v>
      </c>
      <c r="G153" s="291"/>
      <c r="H153" s="343" t="s">
        <v>1572</v>
      </c>
      <c r="I153" s="343" t="s">
        <v>1513</v>
      </c>
      <c r="J153" s="343" t="s">
        <v>1562</v>
      </c>
      <c r="K153" s="339"/>
    </row>
    <row r="154" s="1" customFormat="1" ht="15" customHeight="1">
      <c r="B154" s="316"/>
      <c r="C154" s="343" t="s">
        <v>1516</v>
      </c>
      <c r="D154" s="291"/>
      <c r="E154" s="291"/>
      <c r="F154" s="344" t="s">
        <v>1517</v>
      </c>
      <c r="G154" s="291"/>
      <c r="H154" s="343" t="s">
        <v>1551</v>
      </c>
      <c r="I154" s="343" t="s">
        <v>1513</v>
      </c>
      <c r="J154" s="343">
        <v>50</v>
      </c>
      <c r="K154" s="339"/>
    </row>
    <row r="155" s="1" customFormat="1" ht="15" customHeight="1">
      <c r="B155" s="316"/>
      <c r="C155" s="343" t="s">
        <v>1519</v>
      </c>
      <c r="D155" s="291"/>
      <c r="E155" s="291"/>
      <c r="F155" s="344" t="s">
        <v>1511</v>
      </c>
      <c r="G155" s="291"/>
      <c r="H155" s="343" t="s">
        <v>1551</v>
      </c>
      <c r="I155" s="343" t="s">
        <v>1521</v>
      </c>
      <c r="J155" s="343"/>
      <c r="K155" s="339"/>
    </row>
    <row r="156" s="1" customFormat="1" ht="15" customHeight="1">
      <c r="B156" s="316"/>
      <c r="C156" s="343" t="s">
        <v>1530</v>
      </c>
      <c r="D156" s="291"/>
      <c r="E156" s="291"/>
      <c r="F156" s="344" t="s">
        <v>1517</v>
      </c>
      <c r="G156" s="291"/>
      <c r="H156" s="343" t="s">
        <v>1551</v>
      </c>
      <c r="I156" s="343" t="s">
        <v>1513</v>
      </c>
      <c r="J156" s="343">
        <v>50</v>
      </c>
      <c r="K156" s="339"/>
    </row>
    <row r="157" s="1" customFormat="1" ht="15" customHeight="1">
      <c r="B157" s="316"/>
      <c r="C157" s="343" t="s">
        <v>1538</v>
      </c>
      <c r="D157" s="291"/>
      <c r="E157" s="291"/>
      <c r="F157" s="344" t="s">
        <v>1517</v>
      </c>
      <c r="G157" s="291"/>
      <c r="H157" s="343" t="s">
        <v>1551</v>
      </c>
      <c r="I157" s="343" t="s">
        <v>1513</v>
      </c>
      <c r="J157" s="343">
        <v>50</v>
      </c>
      <c r="K157" s="339"/>
    </row>
    <row r="158" s="1" customFormat="1" ht="15" customHeight="1">
      <c r="B158" s="316"/>
      <c r="C158" s="343" t="s">
        <v>1536</v>
      </c>
      <c r="D158" s="291"/>
      <c r="E158" s="291"/>
      <c r="F158" s="344" t="s">
        <v>1517</v>
      </c>
      <c r="G158" s="291"/>
      <c r="H158" s="343" t="s">
        <v>1551</v>
      </c>
      <c r="I158" s="343" t="s">
        <v>1513</v>
      </c>
      <c r="J158" s="343">
        <v>50</v>
      </c>
      <c r="K158" s="339"/>
    </row>
    <row r="159" s="1" customFormat="1" ht="15" customHeight="1">
      <c r="B159" s="316"/>
      <c r="C159" s="343" t="s">
        <v>100</v>
      </c>
      <c r="D159" s="291"/>
      <c r="E159" s="291"/>
      <c r="F159" s="344" t="s">
        <v>1511</v>
      </c>
      <c r="G159" s="291"/>
      <c r="H159" s="343" t="s">
        <v>1573</v>
      </c>
      <c r="I159" s="343" t="s">
        <v>1513</v>
      </c>
      <c r="J159" s="343" t="s">
        <v>1574</v>
      </c>
      <c r="K159" s="339"/>
    </row>
    <row r="160" s="1" customFormat="1" ht="15" customHeight="1">
      <c r="B160" s="316"/>
      <c r="C160" s="343" t="s">
        <v>1575</v>
      </c>
      <c r="D160" s="291"/>
      <c r="E160" s="291"/>
      <c r="F160" s="344" t="s">
        <v>1511</v>
      </c>
      <c r="G160" s="291"/>
      <c r="H160" s="343" t="s">
        <v>1576</v>
      </c>
      <c r="I160" s="343" t="s">
        <v>1546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1577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1505</v>
      </c>
      <c r="D166" s="306"/>
      <c r="E166" s="306"/>
      <c r="F166" s="306" t="s">
        <v>1506</v>
      </c>
      <c r="G166" s="348"/>
      <c r="H166" s="349" t="s">
        <v>55</v>
      </c>
      <c r="I166" s="349" t="s">
        <v>58</v>
      </c>
      <c r="J166" s="306" t="s">
        <v>1507</v>
      </c>
      <c r="K166" s="283"/>
    </row>
    <row r="167" s="1" customFormat="1" ht="17.25" customHeight="1">
      <c r="B167" s="284"/>
      <c r="C167" s="308" t="s">
        <v>1508</v>
      </c>
      <c r="D167" s="308"/>
      <c r="E167" s="308"/>
      <c r="F167" s="309" t="s">
        <v>1509</v>
      </c>
      <c r="G167" s="350"/>
      <c r="H167" s="351"/>
      <c r="I167" s="351"/>
      <c r="J167" s="308" t="s">
        <v>1510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1514</v>
      </c>
      <c r="D169" s="291"/>
      <c r="E169" s="291"/>
      <c r="F169" s="314" t="s">
        <v>1511</v>
      </c>
      <c r="G169" s="291"/>
      <c r="H169" s="291" t="s">
        <v>1551</v>
      </c>
      <c r="I169" s="291" t="s">
        <v>1513</v>
      </c>
      <c r="J169" s="291">
        <v>120</v>
      </c>
      <c r="K169" s="339"/>
    </row>
    <row r="170" s="1" customFormat="1" ht="15" customHeight="1">
      <c r="B170" s="316"/>
      <c r="C170" s="291" t="s">
        <v>1560</v>
      </c>
      <c r="D170" s="291"/>
      <c r="E170" s="291"/>
      <c r="F170" s="314" t="s">
        <v>1511</v>
      </c>
      <c r="G170" s="291"/>
      <c r="H170" s="291" t="s">
        <v>1561</v>
      </c>
      <c r="I170" s="291" t="s">
        <v>1513</v>
      </c>
      <c r="J170" s="291" t="s">
        <v>1562</v>
      </c>
      <c r="K170" s="339"/>
    </row>
    <row r="171" s="1" customFormat="1" ht="15" customHeight="1">
      <c r="B171" s="316"/>
      <c r="C171" s="291" t="s">
        <v>1459</v>
      </c>
      <c r="D171" s="291"/>
      <c r="E171" s="291"/>
      <c r="F171" s="314" t="s">
        <v>1511</v>
      </c>
      <c r="G171" s="291"/>
      <c r="H171" s="291" t="s">
        <v>1578</v>
      </c>
      <c r="I171" s="291" t="s">
        <v>1513</v>
      </c>
      <c r="J171" s="291" t="s">
        <v>1562</v>
      </c>
      <c r="K171" s="339"/>
    </row>
    <row r="172" s="1" customFormat="1" ht="15" customHeight="1">
      <c r="B172" s="316"/>
      <c r="C172" s="291" t="s">
        <v>1516</v>
      </c>
      <c r="D172" s="291"/>
      <c r="E172" s="291"/>
      <c r="F172" s="314" t="s">
        <v>1517</v>
      </c>
      <c r="G172" s="291"/>
      <c r="H172" s="291" t="s">
        <v>1578</v>
      </c>
      <c r="I172" s="291" t="s">
        <v>1513</v>
      </c>
      <c r="J172" s="291">
        <v>50</v>
      </c>
      <c r="K172" s="339"/>
    </row>
    <row r="173" s="1" customFormat="1" ht="15" customHeight="1">
      <c r="B173" s="316"/>
      <c r="C173" s="291" t="s">
        <v>1519</v>
      </c>
      <c r="D173" s="291"/>
      <c r="E173" s="291"/>
      <c r="F173" s="314" t="s">
        <v>1511</v>
      </c>
      <c r="G173" s="291"/>
      <c r="H173" s="291" t="s">
        <v>1578</v>
      </c>
      <c r="I173" s="291" t="s">
        <v>1521</v>
      </c>
      <c r="J173" s="291"/>
      <c r="K173" s="339"/>
    </row>
    <row r="174" s="1" customFormat="1" ht="15" customHeight="1">
      <c r="B174" s="316"/>
      <c r="C174" s="291" t="s">
        <v>1530</v>
      </c>
      <c r="D174" s="291"/>
      <c r="E174" s="291"/>
      <c r="F174" s="314" t="s">
        <v>1517</v>
      </c>
      <c r="G174" s="291"/>
      <c r="H174" s="291" t="s">
        <v>1578</v>
      </c>
      <c r="I174" s="291" t="s">
        <v>1513</v>
      </c>
      <c r="J174" s="291">
        <v>50</v>
      </c>
      <c r="K174" s="339"/>
    </row>
    <row r="175" s="1" customFormat="1" ht="15" customHeight="1">
      <c r="B175" s="316"/>
      <c r="C175" s="291" t="s">
        <v>1538</v>
      </c>
      <c r="D175" s="291"/>
      <c r="E175" s="291"/>
      <c r="F175" s="314" t="s">
        <v>1517</v>
      </c>
      <c r="G175" s="291"/>
      <c r="H175" s="291" t="s">
        <v>1578</v>
      </c>
      <c r="I175" s="291" t="s">
        <v>1513</v>
      </c>
      <c r="J175" s="291">
        <v>50</v>
      </c>
      <c r="K175" s="339"/>
    </row>
    <row r="176" s="1" customFormat="1" ht="15" customHeight="1">
      <c r="B176" s="316"/>
      <c r="C176" s="291" t="s">
        <v>1536</v>
      </c>
      <c r="D176" s="291"/>
      <c r="E176" s="291"/>
      <c r="F176" s="314" t="s">
        <v>1517</v>
      </c>
      <c r="G176" s="291"/>
      <c r="H176" s="291" t="s">
        <v>1578</v>
      </c>
      <c r="I176" s="291" t="s">
        <v>1513</v>
      </c>
      <c r="J176" s="291">
        <v>50</v>
      </c>
      <c r="K176" s="339"/>
    </row>
    <row r="177" s="1" customFormat="1" ht="15" customHeight="1">
      <c r="B177" s="316"/>
      <c r="C177" s="291" t="s">
        <v>115</v>
      </c>
      <c r="D177" s="291"/>
      <c r="E177" s="291"/>
      <c r="F177" s="314" t="s">
        <v>1511</v>
      </c>
      <c r="G177" s="291"/>
      <c r="H177" s="291" t="s">
        <v>1579</v>
      </c>
      <c r="I177" s="291" t="s">
        <v>1580</v>
      </c>
      <c r="J177" s="291"/>
      <c r="K177" s="339"/>
    </row>
    <row r="178" s="1" customFormat="1" ht="15" customHeight="1">
      <c r="B178" s="316"/>
      <c r="C178" s="291" t="s">
        <v>58</v>
      </c>
      <c r="D178" s="291"/>
      <c r="E178" s="291"/>
      <c r="F178" s="314" t="s">
        <v>1511</v>
      </c>
      <c r="G178" s="291"/>
      <c r="H178" s="291" t="s">
        <v>1581</v>
      </c>
      <c r="I178" s="291" t="s">
        <v>1582</v>
      </c>
      <c r="J178" s="291">
        <v>1</v>
      </c>
      <c r="K178" s="339"/>
    </row>
    <row r="179" s="1" customFormat="1" ht="15" customHeight="1">
      <c r="B179" s="316"/>
      <c r="C179" s="291" t="s">
        <v>54</v>
      </c>
      <c r="D179" s="291"/>
      <c r="E179" s="291"/>
      <c r="F179" s="314" t="s">
        <v>1511</v>
      </c>
      <c r="G179" s="291"/>
      <c r="H179" s="291" t="s">
        <v>1583</v>
      </c>
      <c r="I179" s="291" t="s">
        <v>1513</v>
      </c>
      <c r="J179" s="291">
        <v>20</v>
      </c>
      <c r="K179" s="339"/>
    </row>
    <row r="180" s="1" customFormat="1" ht="15" customHeight="1">
      <c r="B180" s="316"/>
      <c r="C180" s="291" t="s">
        <v>55</v>
      </c>
      <c r="D180" s="291"/>
      <c r="E180" s="291"/>
      <c r="F180" s="314" t="s">
        <v>1511</v>
      </c>
      <c r="G180" s="291"/>
      <c r="H180" s="291" t="s">
        <v>1584</v>
      </c>
      <c r="I180" s="291" t="s">
        <v>1513</v>
      </c>
      <c r="J180" s="291">
        <v>255</v>
      </c>
      <c r="K180" s="339"/>
    </row>
    <row r="181" s="1" customFormat="1" ht="15" customHeight="1">
      <c r="B181" s="316"/>
      <c r="C181" s="291" t="s">
        <v>116</v>
      </c>
      <c r="D181" s="291"/>
      <c r="E181" s="291"/>
      <c r="F181" s="314" t="s">
        <v>1511</v>
      </c>
      <c r="G181" s="291"/>
      <c r="H181" s="291" t="s">
        <v>1475</v>
      </c>
      <c r="I181" s="291" t="s">
        <v>1513</v>
      </c>
      <c r="J181" s="291">
        <v>10</v>
      </c>
      <c r="K181" s="339"/>
    </row>
    <row r="182" s="1" customFormat="1" ht="15" customHeight="1">
      <c r="B182" s="316"/>
      <c r="C182" s="291" t="s">
        <v>117</v>
      </c>
      <c r="D182" s="291"/>
      <c r="E182" s="291"/>
      <c r="F182" s="314" t="s">
        <v>1511</v>
      </c>
      <c r="G182" s="291"/>
      <c r="H182" s="291" t="s">
        <v>1585</v>
      </c>
      <c r="I182" s="291" t="s">
        <v>1546</v>
      </c>
      <c r="J182" s="291"/>
      <c r="K182" s="339"/>
    </row>
    <row r="183" s="1" customFormat="1" ht="15" customHeight="1">
      <c r="B183" s="316"/>
      <c r="C183" s="291" t="s">
        <v>1586</v>
      </c>
      <c r="D183" s="291"/>
      <c r="E183" s="291"/>
      <c r="F183" s="314" t="s">
        <v>1511</v>
      </c>
      <c r="G183" s="291"/>
      <c r="H183" s="291" t="s">
        <v>1587</v>
      </c>
      <c r="I183" s="291" t="s">
        <v>1546</v>
      </c>
      <c r="J183" s="291"/>
      <c r="K183" s="339"/>
    </row>
    <row r="184" s="1" customFormat="1" ht="15" customHeight="1">
      <c r="B184" s="316"/>
      <c r="C184" s="291" t="s">
        <v>1575</v>
      </c>
      <c r="D184" s="291"/>
      <c r="E184" s="291"/>
      <c r="F184" s="314" t="s">
        <v>1511</v>
      </c>
      <c r="G184" s="291"/>
      <c r="H184" s="291" t="s">
        <v>1588</v>
      </c>
      <c r="I184" s="291" t="s">
        <v>1546</v>
      </c>
      <c r="J184" s="291"/>
      <c r="K184" s="339"/>
    </row>
    <row r="185" s="1" customFormat="1" ht="15" customHeight="1">
      <c r="B185" s="316"/>
      <c r="C185" s="291" t="s">
        <v>119</v>
      </c>
      <c r="D185" s="291"/>
      <c r="E185" s="291"/>
      <c r="F185" s="314" t="s">
        <v>1517</v>
      </c>
      <c r="G185" s="291"/>
      <c r="H185" s="291" t="s">
        <v>1589</v>
      </c>
      <c r="I185" s="291" t="s">
        <v>1513</v>
      </c>
      <c r="J185" s="291">
        <v>50</v>
      </c>
      <c r="K185" s="339"/>
    </row>
    <row r="186" s="1" customFormat="1" ht="15" customHeight="1">
      <c r="B186" s="316"/>
      <c r="C186" s="291" t="s">
        <v>1590</v>
      </c>
      <c r="D186" s="291"/>
      <c r="E186" s="291"/>
      <c r="F186" s="314" t="s">
        <v>1517</v>
      </c>
      <c r="G186" s="291"/>
      <c r="H186" s="291" t="s">
        <v>1591</v>
      </c>
      <c r="I186" s="291" t="s">
        <v>1592</v>
      </c>
      <c r="J186" s="291"/>
      <c r="K186" s="339"/>
    </row>
    <row r="187" s="1" customFormat="1" ht="15" customHeight="1">
      <c r="B187" s="316"/>
      <c r="C187" s="291" t="s">
        <v>1593</v>
      </c>
      <c r="D187" s="291"/>
      <c r="E187" s="291"/>
      <c r="F187" s="314" t="s">
        <v>1517</v>
      </c>
      <c r="G187" s="291"/>
      <c r="H187" s="291" t="s">
        <v>1594</v>
      </c>
      <c r="I187" s="291" t="s">
        <v>1592</v>
      </c>
      <c r="J187" s="291"/>
      <c r="K187" s="339"/>
    </row>
    <row r="188" s="1" customFormat="1" ht="15" customHeight="1">
      <c r="B188" s="316"/>
      <c r="C188" s="291" t="s">
        <v>1595</v>
      </c>
      <c r="D188" s="291"/>
      <c r="E188" s="291"/>
      <c r="F188" s="314" t="s">
        <v>1517</v>
      </c>
      <c r="G188" s="291"/>
      <c r="H188" s="291" t="s">
        <v>1596</v>
      </c>
      <c r="I188" s="291" t="s">
        <v>1592</v>
      </c>
      <c r="J188" s="291"/>
      <c r="K188" s="339"/>
    </row>
    <row r="189" s="1" customFormat="1" ht="15" customHeight="1">
      <c r="B189" s="316"/>
      <c r="C189" s="352" t="s">
        <v>1597</v>
      </c>
      <c r="D189" s="291"/>
      <c r="E189" s="291"/>
      <c r="F189" s="314" t="s">
        <v>1517</v>
      </c>
      <c r="G189" s="291"/>
      <c r="H189" s="291" t="s">
        <v>1598</v>
      </c>
      <c r="I189" s="291" t="s">
        <v>1599</v>
      </c>
      <c r="J189" s="353" t="s">
        <v>1600</v>
      </c>
      <c r="K189" s="339"/>
    </row>
    <row r="190" s="17" customFormat="1" ht="15" customHeight="1">
      <c r="B190" s="354"/>
      <c r="C190" s="355" t="s">
        <v>1601</v>
      </c>
      <c r="D190" s="356"/>
      <c r="E190" s="356"/>
      <c r="F190" s="357" t="s">
        <v>1517</v>
      </c>
      <c r="G190" s="356"/>
      <c r="H190" s="356" t="s">
        <v>1602</v>
      </c>
      <c r="I190" s="356" t="s">
        <v>1599</v>
      </c>
      <c r="J190" s="358" t="s">
        <v>1600</v>
      </c>
      <c r="K190" s="359"/>
    </row>
    <row r="191" s="1" customFormat="1" ht="15" customHeight="1">
      <c r="B191" s="316"/>
      <c r="C191" s="352" t="s">
        <v>43</v>
      </c>
      <c r="D191" s="291"/>
      <c r="E191" s="291"/>
      <c r="F191" s="314" t="s">
        <v>1511</v>
      </c>
      <c r="G191" s="291"/>
      <c r="H191" s="288" t="s">
        <v>1603</v>
      </c>
      <c r="I191" s="291" t="s">
        <v>1604</v>
      </c>
      <c r="J191" s="291"/>
      <c r="K191" s="339"/>
    </row>
    <row r="192" s="1" customFormat="1" ht="15" customHeight="1">
      <c r="B192" s="316"/>
      <c r="C192" s="352" t="s">
        <v>1605</v>
      </c>
      <c r="D192" s="291"/>
      <c r="E192" s="291"/>
      <c r="F192" s="314" t="s">
        <v>1511</v>
      </c>
      <c r="G192" s="291"/>
      <c r="H192" s="291" t="s">
        <v>1606</v>
      </c>
      <c r="I192" s="291" t="s">
        <v>1546</v>
      </c>
      <c r="J192" s="291"/>
      <c r="K192" s="339"/>
    </row>
    <row r="193" s="1" customFormat="1" ht="15" customHeight="1">
      <c r="B193" s="316"/>
      <c r="C193" s="352" t="s">
        <v>1607</v>
      </c>
      <c r="D193" s="291"/>
      <c r="E193" s="291"/>
      <c r="F193" s="314" t="s">
        <v>1511</v>
      </c>
      <c r="G193" s="291"/>
      <c r="H193" s="291" t="s">
        <v>1608</v>
      </c>
      <c r="I193" s="291" t="s">
        <v>1546</v>
      </c>
      <c r="J193" s="291"/>
      <c r="K193" s="339"/>
    </row>
    <row r="194" s="1" customFormat="1" ht="15" customHeight="1">
      <c r="B194" s="316"/>
      <c r="C194" s="352" t="s">
        <v>1609</v>
      </c>
      <c r="D194" s="291"/>
      <c r="E194" s="291"/>
      <c r="F194" s="314" t="s">
        <v>1517</v>
      </c>
      <c r="G194" s="291"/>
      <c r="H194" s="291" t="s">
        <v>1610</v>
      </c>
      <c r="I194" s="291" t="s">
        <v>1546</v>
      </c>
      <c r="J194" s="291"/>
      <c r="K194" s="339"/>
    </row>
    <row r="195" s="1" customFormat="1" ht="15" customHeight="1">
      <c r="B195" s="345"/>
      <c r="C195" s="360"/>
      <c r="D195" s="325"/>
      <c r="E195" s="325"/>
      <c r="F195" s="325"/>
      <c r="G195" s="325"/>
      <c r="H195" s="325"/>
      <c r="I195" s="325"/>
      <c r="J195" s="325"/>
      <c r="K195" s="346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327"/>
      <c r="C197" s="337"/>
      <c r="D197" s="337"/>
      <c r="E197" s="337"/>
      <c r="F197" s="347"/>
      <c r="G197" s="337"/>
      <c r="H197" s="337"/>
      <c r="I197" s="337"/>
      <c r="J197" s="337"/>
      <c r="K197" s="327"/>
    </row>
    <row r="198" s="1" customFormat="1" ht="18.75" customHeight="1">
      <c r="B198" s="299"/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1">
      <c r="B200" s="281"/>
      <c r="C200" s="282" t="s">
        <v>1611</v>
      </c>
      <c r="D200" s="282"/>
      <c r="E200" s="282"/>
      <c r="F200" s="282"/>
      <c r="G200" s="282"/>
      <c r="H200" s="282"/>
      <c r="I200" s="282"/>
      <c r="J200" s="282"/>
      <c r="K200" s="283"/>
    </row>
    <row r="201" s="1" customFormat="1" ht="25.5" customHeight="1">
      <c r="B201" s="281"/>
      <c r="C201" s="361" t="s">
        <v>1612</v>
      </c>
      <c r="D201" s="361"/>
      <c r="E201" s="361"/>
      <c r="F201" s="361" t="s">
        <v>1613</v>
      </c>
      <c r="G201" s="362"/>
      <c r="H201" s="361" t="s">
        <v>1614</v>
      </c>
      <c r="I201" s="361"/>
      <c r="J201" s="361"/>
      <c r="K201" s="283"/>
    </row>
    <row r="202" s="1" customFormat="1" ht="5.25" customHeight="1">
      <c r="B202" s="316"/>
      <c r="C202" s="311"/>
      <c r="D202" s="311"/>
      <c r="E202" s="311"/>
      <c r="F202" s="311"/>
      <c r="G202" s="337"/>
      <c r="H202" s="311"/>
      <c r="I202" s="311"/>
      <c r="J202" s="311"/>
      <c r="K202" s="339"/>
    </row>
    <row r="203" s="1" customFormat="1" ht="15" customHeight="1">
      <c r="B203" s="316"/>
      <c r="C203" s="291" t="s">
        <v>1604</v>
      </c>
      <c r="D203" s="291"/>
      <c r="E203" s="291"/>
      <c r="F203" s="314" t="s">
        <v>44</v>
      </c>
      <c r="G203" s="291"/>
      <c r="H203" s="291" t="s">
        <v>1615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45</v>
      </c>
      <c r="G204" s="291"/>
      <c r="H204" s="291" t="s">
        <v>1616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48</v>
      </c>
      <c r="G205" s="291"/>
      <c r="H205" s="291" t="s">
        <v>1617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1618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 t="s">
        <v>47</v>
      </c>
      <c r="G207" s="291"/>
      <c r="H207" s="291" t="s">
        <v>1619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/>
      <c r="G208" s="291"/>
      <c r="H208" s="291"/>
      <c r="I208" s="291"/>
      <c r="J208" s="291"/>
      <c r="K208" s="339"/>
    </row>
    <row r="209" s="1" customFormat="1" ht="15" customHeight="1">
      <c r="B209" s="316"/>
      <c r="C209" s="291" t="s">
        <v>1558</v>
      </c>
      <c r="D209" s="291"/>
      <c r="E209" s="291"/>
      <c r="F209" s="314" t="s">
        <v>80</v>
      </c>
      <c r="G209" s="291"/>
      <c r="H209" s="291" t="s">
        <v>1620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1453</v>
      </c>
      <c r="G210" s="291"/>
      <c r="H210" s="291" t="s">
        <v>1454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1451</v>
      </c>
      <c r="G211" s="291"/>
      <c r="H211" s="291" t="s">
        <v>1621</v>
      </c>
      <c r="I211" s="291"/>
      <c r="J211" s="291"/>
      <c r="K211" s="339"/>
    </row>
    <row r="212" s="1" customFormat="1" ht="15" customHeight="1">
      <c r="B212" s="363"/>
      <c r="C212" s="291"/>
      <c r="D212" s="291"/>
      <c r="E212" s="291"/>
      <c r="F212" s="314" t="s">
        <v>1455</v>
      </c>
      <c r="G212" s="352"/>
      <c r="H212" s="343" t="s">
        <v>1456</v>
      </c>
      <c r="I212" s="343"/>
      <c r="J212" s="343"/>
      <c r="K212" s="364"/>
    </row>
    <row r="213" s="1" customFormat="1" ht="15" customHeight="1">
      <c r="B213" s="363"/>
      <c r="C213" s="291"/>
      <c r="D213" s="291"/>
      <c r="E213" s="291"/>
      <c r="F213" s="314" t="s">
        <v>1457</v>
      </c>
      <c r="G213" s="352"/>
      <c r="H213" s="343" t="s">
        <v>1435</v>
      </c>
      <c r="I213" s="343"/>
      <c r="J213" s="343"/>
      <c r="K213" s="364"/>
    </row>
    <row r="214" s="1" customFormat="1" ht="15" customHeight="1">
      <c r="B214" s="363"/>
      <c r="C214" s="291"/>
      <c r="D214" s="291"/>
      <c r="E214" s="291"/>
      <c r="F214" s="314"/>
      <c r="G214" s="352"/>
      <c r="H214" s="343"/>
      <c r="I214" s="343"/>
      <c r="J214" s="343"/>
      <c r="K214" s="364"/>
    </row>
    <row r="215" s="1" customFormat="1" ht="15" customHeight="1">
      <c r="B215" s="363"/>
      <c r="C215" s="291" t="s">
        <v>1582</v>
      </c>
      <c r="D215" s="291"/>
      <c r="E215" s="291"/>
      <c r="F215" s="314">
        <v>1</v>
      </c>
      <c r="G215" s="352"/>
      <c r="H215" s="343" t="s">
        <v>1622</v>
      </c>
      <c r="I215" s="343"/>
      <c r="J215" s="343"/>
      <c r="K215" s="364"/>
    </row>
    <row r="216" s="1" customFormat="1" ht="15" customHeight="1">
      <c r="B216" s="363"/>
      <c r="C216" s="291"/>
      <c r="D216" s="291"/>
      <c r="E216" s="291"/>
      <c r="F216" s="314">
        <v>2</v>
      </c>
      <c r="G216" s="352"/>
      <c r="H216" s="343" t="s">
        <v>1623</v>
      </c>
      <c r="I216" s="343"/>
      <c r="J216" s="343"/>
      <c r="K216" s="364"/>
    </row>
    <row r="217" s="1" customFormat="1" ht="15" customHeight="1">
      <c r="B217" s="363"/>
      <c r="C217" s="291"/>
      <c r="D217" s="291"/>
      <c r="E217" s="291"/>
      <c r="F217" s="314">
        <v>3</v>
      </c>
      <c r="G217" s="352"/>
      <c r="H217" s="343" t="s">
        <v>1624</v>
      </c>
      <c r="I217" s="343"/>
      <c r="J217" s="343"/>
      <c r="K217" s="364"/>
    </row>
    <row r="218" s="1" customFormat="1" ht="15" customHeight="1">
      <c r="B218" s="363"/>
      <c r="C218" s="291"/>
      <c r="D218" s="291"/>
      <c r="E218" s="291"/>
      <c r="F218" s="314">
        <v>4</v>
      </c>
      <c r="G218" s="352"/>
      <c r="H218" s="343" t="s">
        <v>1625</v>
      </c>
      <c r="I218" s="343"/>
      <c r="J218" s="343"/>
      <c r="K218" s="364"/>
    </row>
    <row r="219" s="1" customFormat="1" ht="12.75" customHeight="1">
      <c r="B219" s="365"/>
      <c r="C219" s="366"/>
      <c r="D219" s="366"/>
      <c r="E219" s="366"/>
      <c r="F219" s="366"/>
      <c r="G219" s="366"/>
      <c r="H219" s="366"/>
      <c r="I219" s="366"/>
      <c r="J219" s="366"/>
      <c r="K219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Michaela Jorova</dc:creator>
  <cp:lastModifiedBy>Michaela Jorova</cp:lastModifiedBy>
  <dcterms:created xsi:type="dcterms:W3CDTF">2024-04-17T11:32:37Z</dcterms:created>
  <dcterms:modified xsi:type="dcterms:W3CDTF">2024-04-17T11:32:54Z</dcterms:modified>
</cp:coreProperties>
</file>