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bera" reservationPassword="0"/>
  <workbookPr/>
  <bookViews>
    <workbookView xWindow="240" yWindow="120" windowWidth="14940" windowHeight="9225" activeTab="0"/>
  </bookViews>
  <sheets>
    <sheet name="Rekapitulace" sheetId="1" r:id="rId1"/>
    <sheet name="SO 00" sheetId="2" r:id="rId2"/>
    <sheet name="SO 01" sheetId="3" r:id="rId3"/>
    <sheet name="SO 02" sheetId="4" r:id="rId4"/>
    <sheet name="SO 03" sheetId="5" r:id="rId5"/>
  </sheets>
  <definedNames/>
  <calcPr/>
  <webPublishing/>
</workbook>
</file>

<file path=xl/sharedStrings.xml><?xml version="1.0" encoding="utf-8"?>
<sst xmlns="http://schemas.openxmlformats.org/spreadsheetml/2006/main" count="1291" uniqueCount="383">
  <si>
    <t>Rekapitulace ceny</t>
  </si>
  <si>
    <t>Stavba: 2024_01 - Revitalizace tůní při pravém břehu Pekelského potoka u obce Radovesnice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</si>
  <si>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</si>
  <si>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</si>
  <si>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</si>
  <si>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</si>
  <si>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</si>
  <si>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</si>
  <si>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</si>
  <si>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</si>
  <si>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</si>
  <si>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</si>
  <si>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</si>
  <si>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</si>
  <si>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2024_01</t>
  </si>
  <si>
    <t>Revitalizace tůní při pravém břehu Pekelského potoka u obce Radovesnice</t>
  </si>
  <si>
    <t>O</t>
  </si>
  <si>
    <t>Rozpočet:</t>
  </si>
  <si>
    <t>0,00</t>
  </si>
  <si>
    <t>15,00</t>
  </si>
  <si>
    <t>21,00</t>
  </si>
  <si>
    <t>3</t>
  </si>
  <si>
    <t>2</t>
  </si>
  <si>
    <t>SO 00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</si>
  <si>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</si>
  <si>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</si>
  <si>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</si>
  <si>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</si>
  <si>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</si>
  <si>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</si>
  <si>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</si>
  <si>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</si>
  <si>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</si>
  <si>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</si>
  <si>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</si>
  <si>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</si>
  <si>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</si>
  <si>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</si>
  <si>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</si>
  <si>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</si>
  <si>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</si>
  <si>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</si>
  <si>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</si>
  <si>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</si>
  <si>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</si>
  <si>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012103000</t>
  </si>
  <si>
    <t/>
  </si>
  <si>
    <t>Geodetické práce před výstavbou</t>
  </si>
  <si>
    <t>KPL</t>
  </si>
  <si>
    <t>PP</t>
  </si>
  <si>
    <t>Průzkumné, geodetické a projektové práce  
  geodetické práce  
    před výstavbou</t>
  </si>
  <si>
    <t>VV</t>
  </si>
  <si>
    <t>1=1,000 [A]</t>
  </si>
  <si>
    <t>TS</t>
  </si>
  <si>
    <t>012203000</t>
  </si>
  <si>
    <t>Geodetické práce při provádění stavby</t>
  </si>
  <si>
    <t>Průzkumné, geodetické a projektové práce  
  geodetické práce  
    při provádění stavby</t>
  </si>
  <si>
    <t>012303000</t>
  </si>
  <si>
    <t>Geodetické práce po výstavbě</t>
  </si>
  <si>
    <t>Průzkumné, geodetické a projektové práce  
  geodetické práce  
    po výstavbě</t>
  </si>
  <si>
    <t>013002000</t>
  </si>
  <si>
    <t>Projektové práce</t>
  </si>
  <si>
    <t>Hlavní tituly průvodních činností a nákladů  
  průzkumné, geodetické a projektové práce  
    projektové práce</t>
  </si>
  <si>
    <t>RDS: 
1=1,000 [A]</t>
  </si>
  <si>
    <t>013254000</t>
  </si>
  <si>
    <t>Dokumentace skutečného provedení stavby</t>
  </si>
  <si>
    <t>Průzkumné, geodetické a projektové práce  
  projektové práce  
    dokumentace stavby (výkresová a textová)  
      skutečného provedení stavby</t>
  </si>
  <si>
    <t>013294000</t>
  </si>
  <si>
    <t>Ostatní dokumentace</t>
  </si>
  <si>
    <t>Havarijní a povodňový plán</t>
  </si>
  <si>
    <t>7</t>
  </si>
  <si>
    <t>030001000</t>
  </si>
  <si>
    <t>Zařízení staveniště</t>
  </si>
  <si>
    <t>Základní rozdělení průvodních činností a nákladů  
  zařízení staveniště včetně demontáže</t>
  </si>
  <si>
    <t>Zemní práce</t>
  </si>
  <si>
    <t>115101202</t>
  </si>
  <si>
    <t>Čerpání vody na dopravní výšku do 10 m průměrný přítok přes 500 do 1 000 l/min</t>
  </si>
  <si>
    <t>HOD</t>
  </si>
  <si>
    <t>Čerpání vody  
  na dopravní výšku do 10 m  
    s uvažovaným průměrným přítokem  
      přes 500 do 1 000 l/min</t>
  </si>
  <si>
    <t>předpoklad, čerpáno bude na základě skutečnosti se souhlasem TDI 
50=50,000 [A]</t>
  </si>
  <si>
    <t>SO 01</t>
  </si>
  <si>
    <t>Redukce a úprava dřevinné zeleně, odchyt živočichů v tůních</t>
  </si>
  <si>
    <t>021203000</t>
  </si>
  <si>
    <t>Stěhování přírodních hodnot</t>
  </si>
  <si>
    <t>Odborný odchyt obojživelníků a jejich přemístění do Pekelského potoka mimo rozsah stavebních prací.  
Bude provedeno odborně způsobilou osobou</t>
  </si>
  <si>
    <t>Viz příl. D.1 str 5 
1=1,000 [A]</t>
  </si>
  <si>
    <t>111251203</t>
  </si>
  <si>
    <t>Odstranění křovin a stromů průměru kmene do 100 mm i s kořeny sklonu terénu přes 1:5 z celkové plochy přes 500 m2 strojně</t>
  </si>
  <si>
    <t>M2</t>
  </si>
  <si>
    <t>Odstranění křovin a stromů s odstraněním kořenů strojně  
  průměru kmene do 100 mm  
    v rovině nebo ve svahu sklonu terénu přes 1:5, při celkové ploše  
      přes 500 m2</t>
  </si>
  <si>
    <t>Viz příl. D.1 str 5 
940=940,000 [A]</t>
  </si>
  <si>
    <t>111251231</t>
  </si>
  <si>
    <t>Prořezávky listnaté výšky přes 5 m do 20 kusů</t>
  </si>
  <si>
    <t>AR</t>
  </si>
  <si>
    <t>Prořezávka listnatých porostů  
  výběrem dřevin výšky  
    přes 5 m, s ponecháním nehroubí na místě, při hustotě porostu  
      do 20 kusů</t>
  </si>
  <si>
    <t>Viz příl. D.1 str 5 
2=2,000 [A]</t>
  </si>
  <si>
    <t>112101101</t>
  </si>
  <si>
    <t>Odstranění stromů listnatých průměru kmene přes 100 do 300 mm</t>
  </si>
  <si>
    <t>KUS</t>
  </si>
  <si>
    <t>Odstranění stromů  
  s odřezáním kmene a s odvětvením  
    listnatých, průměru kmene  
      přes 100 do 300 mm</t>
  </si>
  <si>
    <t>Viz příl. D.1 tabulka kácení str 3-5 
36=36,000 [A]</t>
  </si>
  <si>
    <t>112101102</t>
  </si>
  <si>
    <t>Odstranění stromů listnatých průměru kmene přes 300 do 500 mm</t>
  </si>
  <si>
    <t>Odstranění stromů  
  s odřezáním kmene a s odvětvením  
    listnatých, průměru kmene  
      přes 300 do 500 mm</t>
  </si>
  <si>
    <t>Viz příl. D.1 tabulka kácení str 3-5 
14=14,000 [A]</t>
  </si>
  <si>
    <t>112101103</t>
  </si>
  <si>
    <t>Odstranění stromů listnatých průměru kmene přes 500 do 700 mm</t>
  </si>
  <si>
    <t>Odstranění stromů  
  s odřezáním kmene a s odvětvením  
    listnatých, průměru kmene  
      přes 500 do 700 mm</t>
  </si>
  <si>
    <t>Viz příl. D.1 tabulka kácení str 3-5 
1=1,000 [A]</t>
  </si>
  <si>
    <t>112101104</t>
  </si>
  <si>
    <t>Odstranění stromů listnatých průměru kmene přes 700 do 900 mm</t>
  </si>
  <si>
    <t>Odstranění stromů  
  s odřezáním kmene a s odvětvením  
    listnatých, průměru kmene  
      přes 700 do 900 mm</t>
  </si>
  <si>
    <t>8</t>
  </si>
  <si>
    <t>112101105</t>
  </si>
  <si>
    <t>Odstranění stromů listnatých průměru kmene přes 900 do 1100 mm</t>
  </si>
  <si>
    <t>Odstranění stromů  
  s odřezáním kmene a s odvětvením  
    listnatých, průměru kmene  
      přes 900 do 1100 mm</t>
  </si>
  <si>
    <t>112155115</t>
  </si>
  <si>
    <t>Štěpkování stromků a větví v zapojeném porostu průměru kmene do 300 mm s naložením</t>
  </si>
  <si>
    <t>Štěpkování  
  s naložením na dopravní prostředek a odvozem do 20 km  
    stromků a větví  
    v zapojeném porostu, průměru kmene  
      do 300 mm</t>
  </si>
  <si>
    <t>36=36,000 [A]</t>
  </si>
  <si>
    <t>112155121</t>
  </si>
  <si>
    <t>Štěpkování stromků a větví v zapojeném porostu průměru kmene přes 300 do 500 mm s naložením</t>
  </si>
  <si>
    <t>Štěpkování  
  s naložením na dopravní prostředek a odvozem do 20 km  
    stromků a větví  
    v zapojeném porostu, průměru kmene  
      přes 300 do 500 mm</t>
  </si>
  <si>
    <t>11</t>
  </si>
  <si>
    <t>112155125</t>
  </si>
  <si>
    <t>Štěpkování stromků a větví v zapojeném porostu průměru kmene přes 500 do 700 mm s naložením</t>
  </si>
  <si>
    <t>Štěpkování  
  s naložením na dopravní prostředek a odvozem do 20 km  
    stromků a větví  
    v zapojeném porostu, průměru kmene  
      přes 500 do 700 mm</t>
  </si>
  <si>
    <t>12</t>
  </si>
  <si>
    <t>112155311</t>
  </si>
  <si>
    <t>Štěpkování keřového porostu středně hustého s naložením</t>
  </si>
  <si>
    <t>Štěpkování  
  s naložením na dopravní prostředek a odvozem do 20 km  
    keřového porostu  
      středně hustého</t>
  </si>
  <si>
    <t>13</t>
  </si>
  <si>
    <t>112201111</t>
  </si>
  <si>
    <t>Odstranění pařezů D do 0,2 m v rovině a svahu do 1:5 s odklizením do 20 m a zasypáním jámy</t>
  </si>
  <si>
    <t>Odstranění pařezu  
  v rovině nebo na svahu do 1:5  
    o průměru pařezu na řezné ploše  
      do 200 mm</t>
  </si>
  <si>
    <t>Viz příl. D.1 tabulka kácení str 3-5 
13=13,000 [A]</t>
  </si>
  <si>
    <t>14</t>
  </si>
  <si>
    <t>112201112</t>
  </si>
  <si>
    <t>Odstranění pařezů D přes 0,2 do 0,3 m v rovině a svahu do 1:5 s odklizením do 20 m a zasypáním jámy</t>
  </si>
  <si>
    <t>Odstranění pařezu  
  v rovině nebo na svahu do 1:5  
    o průměru pařezu na řezné ploše  
      přes 200 do 300 mm</t>
  </si>
  <si>
    <t>15</t>
  </si>
  <si>
    <t>112201113</t>
  </si>
  <si>
    <t>Odstranění pařezů D přes 0,3 do 0,4 m v rovině a svahu do 1:5 s odklizením do 20 m a zasypáním jámy</t>
  </si>
  <si>
    <t>Odstranění pařezu  
  v rovině nebo na svahu do 1:5  
    o průměru pařezu na řezné ploše  
      přes 300 do 400 mm</t>
  </si>
  <si>
    <t>Viz příl. D.1 tabulka kácení str 3-5 
7=7,000 [A]</t>
  </si>
  <si>
    <t>16</t>
  </si>
  <si>
    <t>112201114</t>
  </si>
  <si>
    <t>Odstranění pařezů D přes 0,4 do 0,5 m v rovině a svahu do 1:5 s odklizením do 20 m a zasypáním jámy</t>
  </si>
  <si>
    <t>Odstranění pařezu  
  v rovině nebo na svahu do 1:5  
    o průměru pařezu na řezné ploše  
      přes 400 do 500 mm</t>
  </si>
  <si>
    <t>Viz příl. D.1 tabulka kácení str 3-5 
2=2,000 [A]</t>
  </si>
  <si>
    <t>17</t>
  </si>
  <si>
    <t>112201115</t>
  </si>
  <si>
    <t>Odstranění pařezů D přes 0,5 do 0,6 m v rovině a svahu do 1:5 s odklizením do 20 m a zasypáním jámy</t>
  </si>
  <si>
    <t>Odstranění pařezu  
  v rovině nebo na svahu do 1:5  
    o průměru pařezu na řezné ploše  
      přes 500 do 600 mm</t>
  </si>
  <si>
    <t>18</t>
  </si>
  <si>
    <t>112201119</t>
  </si>
  <si>
    <t>Odstranění pařezů D přes 0,9 do 1,0 m v rovině a svahu do 1:5 s odklizením do 20 m a zasypáním jámy</t>
  </si>
  <si>
    <t>Odstranění pařezu  
  v rovině nebo na svahu do 1:5  
    o průměru pařezu na řezné ploše  
      přes 900 do 1000 mm</t>
  </si>
  <si>
    <t>19</t>
  </si>
  <si>
    <t>162201411</t>
  </si>
  <si>
    <t>Vodorovné přemístění kmenů stromů listnatých do 1 km D kmene přes 100 do 300 mm</t>
  </si>
  <si>
    <t>Vodorovné přemístění větví, kmenů nebo pařezů  
  s naložením, složením a dopravou  
    do 1000 m  
    kmenů stromů  
    listnatých, průměru  
      přes 100 do 300 mm</t>
  </si>
  <si>
    <t>20</t>
  </si>
  <si>
    <t>162201412</t>
  </si>
  <si>
    <t>Vodorovné přemístění kmenů stromů listnatých do 1 km D kmene přes 300 do 500 mm</t>
  </si>
  <si>
    <t>Vodorovné přemístění větví, kmenů nebo pařezů  
  s naložením, složením a dopravou  
    do 1000 m  
    kmenů stromů  
    listnatých, průměru  
      přes 300 do 500 mm</t>
  </si>
  <si>
    <t>21</t>
  </si>
  <si>
    <t>162201413</t>
  </si>
  <si>
    <t>Vodorovné přemístění kmenů stromů listnatých do 1 km D kmene přes 500 do 700 mm</t>
  </si>
  <si>
    <t>Vodorovné přemístění větví, kmenů nebo pařezů  
  s naložením, složením a dopravou  
    do 1000 m  
    kmenů stromů  
    listnatých, průměru  
      přes 500 do 700 mm</t>
  </si>
  <si>
    <t>Viz příl. D.1 tabulka kácení str 3-5 
1=1,000 [A],</t>
  </si>
  <si>
    <t>22</t>
  </si>
  <si>
    <t>162201414</t>
  </si>
  <si>
    <t>Vodorovné přemístění kmenů stromů listnatých do 1 km D kmene přes 700 do 900 mm</t>
  </si>
  <si>
    <t>Vodorovné přemístění větví, kmenů nebo pařezů  
  s naložením, složením a dopravou  
    do 1000 m  
    kmenů stromů  
    listnatých, průměru  
      přes 700 do 900 mm</t>
  </si>
  <si>
    <t>23</t>
  </si>
  <si>
    <t>162201421</t>
  </si>
  <si>
    <t>Vodorovné přemístění pařezů do 1 km D přes 100 do 300 mm</t>
  </si>
  <si>
    <t>Vodorovné přemístění větví, kmenů nebo pařezů  
  s naložením, složením a dopravou  
    do 1000 m  
    pařezů kmenů, průměru  
      přes 100 do 300 mm</t>
  </si>
  <si>
    <t>Viz příl. D.1 tabulka kácení str 3-5 
26=26,000 [A]</t>
  </si>
  <si>
    <t>24</t>
  </si>
  <si>
    <t>162201422</t>
  </si>
  <si>
    <t>Vodorovné přemístění pařezů do 1 km D přes 300 do 500 mm</t>
  </si>
  <si>
    <t>Vodorovné přemístění větví, kmenů nebo pařezů  
  s naložením, složením a dopravou  
    do 1000 m  
    pařezů kmenů, průměru  
      přes 300 do 500 mm</t>
  </si>
  <si>
    <t>Viz příl. D.1 tabulka kácení str 3-5 
9=9,000 [A]</t>
  </si>
  <si>
    <t>25</t>
  </si>
  <si>
    <t>162201423</t>
  </si>
  <si>
    <t>Vodorovné přemístění pařezů do 1 km D přes 500 do 700 mm</t>
  </si>
  <si>
    <t>Vodorovné přemístění větví, kmenů nebo pařezů  
  s naložením, složením a dopravou  
    do 1000 m  
    pařezů kmenů, průměru  
      přes 500 do 700 mm</t>
  </si>
  <si>
    <t>26</t>
  </si>
  <si>
    <t>162201510</t>
  </si>
  <si>
    <t>Vodorovné přemístění kmenů stromů listnatých do 1 km D kmene přes 900 do 1100 mm</t>
  </si>
  <si>
    <t>Vodorovné přemístění větví, kmenů nebo pařezů  
  s naložením, složením a dopravou  
    do 1000 m  
    kmenů stromů  
    listnatých, průměru  
      přes 900 do 1100 mm</t>
  </si>
  <si>
    <t>27</t>
  </si>
  <si>
    <t>162201520</t>
  </si>
  <si>
    <t>Vodorovné přemístění pařezů do 1 km D přes 900 do 1100 mm</t>
  </si>
  <si>
    <t>Vodorovné přemístění větví, kmenů nebo pařezů  
  s naložením, složením a dopravou  
    do 1000 m  
    pařezů kmenů, průměru  
      přes 900 do 1100 mm</t>
  </si>
  <si>
    <t>28</t>
  </si>
  <si>
    <t>162301951</t>
  </si>
  <si>
    <t>Příplatek k vodorovnému přemístění kmenů stromů listnatých D kmene přes 100 do 300 mm ZKD 1 km</t>
  </si>
  <si>
    <t>Vodorovné přemístění větví, kmenů nebo pařezů  
  s naložením, složením a dopravou  
    Příplatek k cenám za každých dalších i započatých 1000 m přes 1000 m  
    kmenů stromů  
    listnatých, o průměru  
      přes 100 do 300 mm</t>
  </si>
  <si>
    <t>Viz příl. D.1 tabulka kácení str 3-5 
26*15=390,000 [A]</t>
  </si>
  <si>
    <t>29</t>
  </si>
  <si>
    <t>162301952</t>
  </si>
  <si>
    <t>Příplatek k vodorovnému přemístění kmenů stromů listnatých D kmene přes 300 do 500 mm ZKD 1 km</t>
  </si>
  <si>
    <t>Vodorovné přemístění větví, kmenů nebo pařezů  
  s naložením, složením a dopravou  
    Příplatek k cenám za každých dalších i započatých 1000 m přes 1000 m  
    kmenů stromů  
    listnatých, o průměru  
      přes 300 do 500 mm</t>
  </si>
  <si>
    <t>Viz příl. D.1 tabulka kácení str 3-5 
9*15=135,000 [A]</t>
  </si>
  <si>
    <t>30</t>
  </si>
  <si>
    <t>162301953</t>
  </si>
  <si>
    <t>Příplatek k vodorovnému přemístění kmenů stromů listnatých D kmene přes 500 do 700 mm ZKD 1 km</t>
  </si>
  <si>
    <t>Vodorovné přemístění větví, kmenů nebo pařezů  
  s naložením, složením a dopravou  
    Příplatek k cenám za každých dalších i započatých 1000 m přes 1000 m  
    kmenů stromů  
    listnatých, o průměru  
      přes 500 do 700 mm</t>
  </si>
  <si>
    <t>Viz příl. D.1 tabulka kácení str 3-5 
1*15=15,000 [A]</t>
  </si>
  <si>
    <t>31</t>
  </si>
  <si>
    <t>162301955</t>
  </si>
  <si>
    <t>Příplatek k vodorovnému přemístění kmenů stromů listnatých D kmene přes 900 do 1100 mm ZKD 1 km</t>
  </si>
  <si>
    <t>Vodorovné přemístění větví, kmenů nebo pařezů  
  s naložením, složením a dopravou  
    Příplatek k cenám za každých dalších i započatých 1000 m přes 1000 m  
    kmenů stromů  
    listnatých, o průměru  
      přes 900 do 1100 mm</t>
  </si>
  <si>
    <t>32</t>
  </si>
  <si>
    <t>162301971</t>
  </si>
  <si>
    <t>Příplatek k vodorovnému přemístění pařezů D přes 100 do 300 mm ZKD 1 km</t>
  </si>
  <si>
    <t>Vodorovné přemístění větví, kmenů nebo pařezů  
  s naložením, složením a dopravou  
    Příplatek k cenám za každých dalších i započatých 1000 m přes 1000 m  
    pařezů kmenů, průměru  
      přes 100 do 300 mm</t>
  </si>
  <si>
    <t>33</t>
  </si>
  <si>
    <t>162301972</t>
  </si>
  <si>
    <t>Příplatek k vodorovnému přemístění pařezů D přes 300 do 500 mm ZKD 1 km</t>
  </si>
  <si>
    <t>Vodorovné přemístění větví, kmenů nebo pařezů  
  s naložením, složením a dopravou  
    Příplatek k cenám za každých dalších i započatých 1000 m přes 1000 m  
    pařezů kmenů, průměru  
      přes 300 do 500 mm</t>
  </si>
  <si>
    <t>34</t>
  </si>
  <si>
    <t>162301973</t>
  </si>
  <si>
    <t>Příplatek k vodorovnému přemístění pařezů D přes 500 do 700 mm ZKD 1 km</t>
  </si>
  <si>
    <t>Vodorovné přemístění větví, kmenů nebo pařezů  
  s naložením, složením a dopravou  
    Příplatek k cenám za každých dalších i započatých 1000 m přes 1000 m  
    pařezů kmenů, průměru  
      přes 500 do 700 mm</t>
  </si>
  <si>
    <t>35</t>
  </si>
  <si>
    <t>162301975</t>
  </si>
  <si>
    <t>Příplatek k vodorovnému přemístění pařezů D přes 900 do 1100 mm ZKD 1 km</t>
  </si>
  <si>
    <t>Vodorovné přemístění větví, kmenů nebo pařezů  
  s naložením, složením a dopravou  
    Příplatek k cenám za každých dalších i započatých 1000 m přes 1000 m  
    pařezů kmenů, průměru  
      přes 900 do 1100 mm</t>
  </si>
  <si>
    <t>SO 02</t>
  </si>
  <si>
    <t>Likvidace černé skládky a odtěžení dnového sedimentu se vtroušeným komunálním odpadem</t>
  </si>
  <si>
    <t>122251103</t>
  </si>
  <si>
    <t>Odkopávky a prokopávky nezapažené v hornině třídy těžitelnosti I skupiny 3 objem do 100 m3 strojně</t>
  </si>
  <si>
    <t>M3</t>
  </si>
  <si>
    <t>Odkopávky a prokopávky nezapažené strojně  
  v hornině třídy těžitelnosti I  
    skupiny 3  
      přes 50 do 100 m3</t>
  </si>
  <si>
    <t>Viz příl. D.1 str 5-6, příl. D.2.1.1. 
100=100,000 [A] 
85=85,000 [B] 
Celkem: A+B=185,000 [C]</t>
  </si>
  <si>
    <t>129253201</t>
  </si>
  <si>
    <t>Čištění otevřených koryt vodotečí šíře dna přes 5 m hl do 5 m v hornině třídy těžitelnosti I skupiny 3 strojně</t>
  </si>
  <si>
    <t>Čištění otevřených koryt vodotečí strojně  
  s přehozením rozpojeného nánosu do 3 m nebo s naložením na dopravní prostředek  
    při šířce původního dna přes 5 m a hloubce koryta do 5 m  
    v hornině třídy těžitelnosti I  
      skupiny 3</t>
  </si>
  <si>
    <t>Viz příl. D.1 str 5-6, příl. D.2.1.1. 
85=85,000 [A]</t>
  </si>
  <si>
    <t>162751117</t>
  </si>
  <si>
    <t>Vodorovné přemístění přes 9 000 do 10000 m výkopku/sypaniny z horniny třídy těžitelnosti I skupiny 1 až 3</t>
  </si>
  <si>
    <t>Vodorovné přemístění výkopku nebo sypaniny po suchu  
  na obvyklém dopravním prostředku, bez naložení výkopku, avšak se složením bez rozhrnutí  
    z horniny třídy těžitelnosti I  
    skupiny 1 až 3 na vzdálenost  
      přes 9 000 do 10 000 m</t>
  </si>
  <si>
    <t>Viz příl. D.1 str 5-6, příl. D.2.1.1. 
185=185,000 [A]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</si>
  <si>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</si>
  <si>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</si>
  <si>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 
  na obvyklém dopravním prostředku, bez naložení výkopku, avšak se složením bez rozhrnutí  
    z horniny třídy těžitelnosti I  
    skupiny 1 až 3 na vzdálenost  
    Příplatek k ceně  
      za každých dalších i započatých 1 000 m</t>
  </si>
  <si>
    <t>Viz příl. D.1 str 5-6, příl. D.2.1.1. 
185*25=4 625,000 [A]</t>
  </si>
  <si>
    <t>171251201</t>
  </si>
  <si>
    <t>Uložení sypaniny na skládky nebo meziskládky</t>
  </si>
  <si>
    <t>Uložení sypaniny na skládky nebo meziskládky  
  bez hutnění s upravením uložené sypaniny do předepsaného tvaru</t>
  </si>
  <si>
    <t>182151111</t>
  </si>
  <si>
    <t>Svahování v zářezech v hornině třídy těžitelnosti I skupiny 1 až 3 strojně</t>
  </si>
  <si>
    <t>Svahování trvalých svahů do projektovaných profilů strojně  
  s potřebným přemístěním výkopku při svahování  
    v zářezech  
      v hornině třídy těžitelnosti I, skupiny 1 až 3</t>
  </si>
  <si>
    <t>Viz příl. D.1 str 5-6, příl. D.2.1.1. 
120=120,000 [A]</t>
  </si>
  <si>
    <t>Vodorovné konstrukce</t>
  </si>
  <si>
    <t>451577121</t>
  </si>
  <si>
    <t>Podkladní a výplňová vrstva z kameniva drceného tl do 200 mm</t>
  </si>
  <si>
    <t>Podkladní a výplňová vrstva z kameniva  
  tloušťky do 200 mm  
    z kameniva drceného</t>
  </si>
  <si>
    <t>Viz příl. D.1 str 5-6, příl. D.2.1.1. 
32/63    5=5,000 [A] 
63/125  5=5,000 [B] 
Celkem: A+B=10,000 [C]</t>
  </si>
  <si>
    <t>Ostatní konstrukce a práce</t>
  </si>
  <si>
    <t>997013635</t>
  </si>
  <si>
    <t>R</t>
  </si>
  <si>
    <t>Poplatek za uložení na skládce (skládkovné) komunálního odpadu kód odpadu 20 03 01</t>
  </si>
  <si>
    <t>Poplatek za uložení stavebního odpadu na skládce (skládkovné)  
  komunálního zatříděného do Katalogu odpadů pod kódem 20 03 01</t>
  </si>
  <si>
    <t>Viz příl. D.1 str 5-6, příl. D.2.1.1. 
předpoklad 170 t 
1=1,000 [A]</t>
  </si>
  <si>
    <t>SO 03</t>
  </si>
  <si>
    <t>Revitalizace tůní</t>
  </si>
  <si>
    <t>115001106</t>
  </si>
  <si>
    <t>Převedení vody potrubím DN přes 600 do 900</t>
  </si>
  <si>
    <t>M</t>
  </si>
  <si>
    <t>Převedení vody potrubím  
  průměru  
    DN přes 600 do 900</t>
  </si>
  <si>
    <t>12=12,000 [A]</t>
  </si>
  <si>
    <t>Viz příl. D.1 str 6-9, příl. D.2.1.2, příl. D.2.5.1. a D.2.5.2. 
100+30+20=150,000 [A]</t>
  </si>
  <si>
    <t>Viz příl. D.1 str 6-9, příl. D.2.1.2, příl. D.2.5.1. a D.2.5.2. 
75=75,000 [A]</t>
  </si>
  <si>
    <t>Viz příl. D.1 str 6-9, příl. D.2.1.2, příl. D.2.5.1. a D.2.5.2. 
60=60,000 [A]</t>
  </si>
  <si>
    <t>Viz příl. D.1 str 6-9, příl. D.2.1.2, příl. D.2.5.1. a D.2.5.2. 
60*6=360,000 [A]</t>
  </si>
  <si>
    <t>171151111</t>
  </si>
  <si>
    <t>Uložení sypaniny z hornin nesoudržných sypkých do násypů zhutněných strojně</t>
  </si>
  <si>
    <t>Uložení sypanin do násypů strojně  
  s rozprostřením sypaniny ve vrstvách a s hrubým urovnáním  
    zhutněných  
    z hornin nesoudržných  
      sypkých</t>
  </si>
  <si>
    <t>Viz příl. D.1 str 6-9, příl. D.2.1.2, příl. D.2.5.1. a D.2.5.2. 
60+40=100,000 [A]</t>
  </si>
  <si>
    <t>171153101</t>
  </si>
  <si>
    <t>Zemní hrázky melioračních kanálů z horniny třídy těžitelnosti I a II skupiny 1 až 4</t>
  </si>
  <si>
    <t>Zemní hrázky přívodních a odpadních melioračních kanálů  
  zhutňované po vrstvách tloušťky 200 mm  
    s přemístěním sypaniny do 20 m nebo s jejím přehozením do 3 m  
      z hornin třídy těžitelnosti I a II, skupiny 1 až 4</t>
  </si>
  <si>
    <t>Viz příl. D.1 str 6-9, příl. D.2.1.2, příl. D.2.5.1. a D.2.5.2. 
20=20,000 [A]</t>
  </si>
  <si>
    <t>171203111</t>
  </si>
  <si>
    <t>Uložení a hrubé rozhrnutí výkopku bez zhutnění v rovině a ve svahu do 1:5</t>
  </si>
  <si>
    <t>Uložení výkopku bez zhutnění  
  s hrubým rozhrnutím  
    v rovině nebo na svahu do 1:5</t>
  </si>
  <si>
    <t>Viz příl. D.1 str 6-9, příl. D.2.1.2, příl. D.2.5.1. a D.2.5.2. 
30=30,000 [A]</t>
  </si>
  <si>
    <t>174151101</t>
  </si>
  <si>
    <t>Zásyp jam, šachet rýh nebo kolem objektů sypaninou se zhutněním</t>
  </si>
  <si>
    <t>Zásyp sypaninou z jakékoliv horniny strojně  
  s uložením výkopku ve vrstvách  
    se zhutněním  
      jam, šachet, rýh nebo kolem objektů v těchto vykopávkách</t>
  </si>
  <si>
    <t>Viz příl. D.1 str 6-9, příl. D.2.1.2, příl. D.2.5.1. a D.2.5.2. 
30+40=70,000 [A]</t>
  </si>
  <si>
    <t>181951111</t>
  </si>
  <si>
    <t>Úprava pláně v hornině třídy těžitelnosti I skupiny 1 až 3 bez zhutnění strojně</t>
  </si>
  <si>
    <t>Úprava pláně vyrovnáním výškových rozdílů strojně  
  v hornině třídy těžitelnosti I, skupiny 1 až 3  
    bez zhutnění</t>
  </si>
  <si>
    <t>Viz příl. D.1 str 6-9, příl. D.2.1.2, příl. D.2.5.1. a D.2.5.2. 
26=26,000 [A]</t>
  </si>
  <si>
    <t>181951112</t>
  </si>
  <si>
    <t>Úprava pláně v hornině třídy těžitelnosti I skupiny 1 až 3 se zhutněním strojně</t>
  </si>
  <si>
    <t>Úprava pláně vyrovnáním výškových rozdílů strojně  
  v hornině třídy těžitelnosti I, skupiny 1 až 3  
    se zhutněním</t>
  </si>
  <si>
    <t>Viz příl. D.1 str 6-9, příl. D.2.1.2, příl. D.2.5.1. a D.2.5.2. 
160+148=308,000 [A]</t>
  </si>
  <si>
    <t>997221655</t>
  </si>
  <si>
    <t>Poplatek za uložení na skládce (skládkovné) zeminy a kamení kód odpadu 17 05 04</t>
  </si>
  <si>
    <t>Poplatek za uložení stavebního odpadu na skládce (skládkovné)  
  zeminy a kamení zatříděného do Katalogu odpadů pod kódem 17 05 04</t>
  </si>
  <si>
    <t>Viz příl. D.1 str 6-9, příl. D.2.1.2, příl. D.2.5.1. a D.2.5.2. 
předpoklad 120 t 
1=1,000 [A]</t>
  </si>
  <si>
    <t>Zvláštní zakládání, zaklady, zpevňovaní hornin</t>
  </si>
  <si>
    <t>273366011</t>
  </si>
  <si>
    <t>Výztuž základových desek z drátů typu Kari</t>
  </si>
  <si>
    <t>T</t>
  </si>
  <si>
    <t>Výztuž základů  
  desek  
    ze svařovaných sítí  
      z drátů typu Kari</t>
  </si>
  <si>
    <t>Viz příl. D.1 str 5-6, příl. D.2.1.2, příl. D.2.5.1. a D.2.5.2. 
0,9*3,4*0,0056 t=0,017 [A]</t>
  </si>
  <si>
    <t>Svislé konstrukce</t>
  </si>
  <si>
    <t>311362021</t>
  </si>
  <si>
    <t>Výztuž nosných zdí svařovanými sítěmi Kari</t>
  </si>
  <si>
    <t>Výztuž nadzákladových zdí  
  nosných  
    svislých nebo odkloněných od svislice, rovných nebo oblých  
    ze svařovaných sítí  
      z drátů typu KARI</t>
  </si>
  <si>
    <t>Viz příl. D.1 str 6-9, příl. D.2.1.2, příl. D.2.5.1. a D.2.5.2. 
((2,2*1,5*4)+(7,4*0,2*2))*0,0056 t=0,090 [A]</t>
  </si>
  <si>
    <t>312322611</t>
  </si>
  <si>
    <t>Výplňová zeď ze ŽB odolného proti agresivnímu prostředí tř. C 30/37 bez výztuže</t>
  </si>
  <si>
    <t>Nadzákladové zdi z betonu železového (bez výztuže)  
  výplňové  
    odolného proti agresivnímu prostředí  
      tř. C 30/37</t>
  </si>
  <si>
    <t>Viz příl. D.1 str 6-9, příl. D.2.1.2, příl. D.2.5.1. a D.2.5.2. 
2,6*2,3*0,3*2=3,588 [A]</t>
  </si>
  <si>
    <t>451316121</t>
  </si>
  <si>
    <t>Podklad betonu se zvýšenými nároky na prostředí C 30/37 tl do 100 mm</t>
  </si>
  <si>
    <t>Podklad z betonu  
se zvýšenými nároky na prostředí  
    tř. C 30/37  
      tl. do 100 mm</t>
  </si>
  <si>
    <t>Viz příl. D.1 str 6-9, příl. D.2.1.2, příl. D.2.5.1. a D.2.5.2. 
0,7*3,0*2=4,200 [A]</t>
  </si>
  <si>
    <t>451316123</t>
  </si>
  <si>
    <t>Podklad z betonu se zvýšenými nároky na prostředí C 30/37 tl přes 150 do 200 mm</t>
  </si>
  <si>
    <t>Podklad z betonu se zvýšenými nároky na prostředí  
    tř. C 30/37  
      tl. přes 150 do 200 mm</t>
  </si>
  <si>
    <t>Viz příl. D.1 str 6-9, příl. D.2.1.2, příl. D.2.5.1. a D.2.5.2. 
(3,5*1,0)+20,5=24,000 [A]</t>
  </si>
  <si>
    <t>Viz příl. D.1 str 6-9, příl. D.2.1.2, příl. D.2.5.1. a D.2.5.2. 
podpodkladní beton tl. 0,1m: 3,5+4,2+20=27,700 [A] 
zpevněné dno odtoku tl. 0,2m: 13,34=13,340 [B] 
Celkem: A+B=41,040 [C]</t>
  </si>
  <si>
    <t>462511161</t>
  </si>
  <si>
    <t>Zához z lomového kamene tříděného hmotnost kamenů do 80 kg bez výplně</t>
  </si>
  <si>
    <t>Zához z lomového kamene neupraveného  
  provedený ze břehu nebo z lešení, do sucha nebo do vody  
    tříděného, hmotnost jednotlivých kamenů do 80 kg  
      bez výplně mezer</t>
  </si>
  <si>
    <t>Viz příl. D.1 str 6-9, příl. D.2.1.2, příl. D.2.5.1. a D.2.5.2. 
20*0,3+3,0=9,000 [A]</t>
  </si>
  <si>
    <t>463211142</t>
  </si>
  <si>
    <t>Rovnanina objemu do 3 m3 z lomového kamene tříděného hmotnosti přes 80 do 200 kg s urovnáním líce</t>
  </si>
  <si>
    <t>Rovnanina z lomového kamene neupraveného pro podélné i příčné objekty  
  objemu do 3 m3  
    z kamene tříděného, s urovnáním líce a vyklínováním spár úlomky kamene  
    hmotnost jednotlivých kamenů  
      přes 80 do 200 kg</t>
  </si>
  <si>
    <t>Viz příl. D.1 str 6-9, příl. D.2.1.2, příl. D.2.5.1. a D.2.5.2. 
0,25*0,25*0,5*60=1,875 [A]</t>
  </si>
  <si>
    <t>463211151</t>
  </si>
  <si>
    <t>Rovnanina objemu přes 3 m3 z lomového kamene tříděného hmotnosti do 80 kg s urovnáním líce</t>
  </si>
  <si>
    <t>Rovnanina z lomového kamene neupraveného pro podélné i příčné objekty  
  objemu přes 3 m3  
    z kamene tříděného, s urovnáním líce a vyklínováním spár úlomky kamene  
    hmotnost jednotlivých kamenů  
      do 80 kg</t>
  </si>
  <si>
    <t>Viz příl. D.1 str 6-9, příl. D.2.1.2, příl. D.2.5.1. a D.2.5.2. 
12,5*0,4=5,000 [A] 
20,0*0,2=4,000 [B] 
Celkem: A+B=9,000 [C]</t>
  </si>
  <si>
    <t>463211154</t>
  </si>
  <si>
    <t>Rovnanina objemu přes 3 m3 z lomového kamene tříděného hmotnosti do 80 kg oživená</t>
  </si>
  <si>
    <t>Rovnanina z lomového kamene neupraveného pro podélné i příčné objekty  
  objemu přes 3 m3  
    z kamene tříděného, oživená, s proložením vrstev hlínou a klestem  
    hmotnost jednotlivých kamenů  
      do 80 kg</t>
  </si>
  <si>
    <t>Viz příl. D.1 str 6-9, příl. D.2.1.2, příl. D.2.5.1. a D.2.5.2. 
13,34*0,3=4,002 [A]</t>
  </si>
  <si>
    <t>465511511</t>
  </si>
  <si>
    <t>Dlažba z lomového kamene do malty s vyplněním spár maltou a vyspárováním pl do 20 m2 tl 200 mm</t>
  </si>
  <si>
    <t>Dlažba z lomového kamene upraveného vodorovná nebo plocha ve sklonu do 1:2 s dodáním hmot  
  do cementové malty, s vyplněním spár a s vyspárováním cementovou maltou  
    v ploše do 20 m2, tl.  
      200 mm</t>
  </si>
  <si>
    <t>Viz příl. D.1 str 6-9, příl. D.2.1.2, příl. D.2.5.1. a D.2.5.2. 
20,5=20,500 [A]</t>
  </si>
  <si>
    <t>Komunikace</t>
  </si>
  <si>
    <t>564952114</t>
  </si>
  <si>
    <t>Podklad z mechanicky zpevněného kameniva MZK tl 180 mm</t>
  </si>
  <si>
    <t>Podklad z mechanicky zpevněného kameniva MZK (minerální beton)  
  s rozprostřením a s hutněním, po zhutnění  
    tl. 180 mm</t>
  </si>
  <si>
    <t>Viz příl. D.1 str 6-9, příl. D.2.1.2, příl. D.2.5.1. a D.2.5.2. 
8*2,5=20,000 [A]</t>
  </si>
  <si>
    <t>Potrubí</t>
  </si>
  <si>
    <t>899633241</t>
  </si>
  <si>
    <t>Obetonování potrubí nebo zdiva stok ŽB se zvýšenými nároky na prostředí tř. C 30/37 v otevřeném výkopu</t>
  </si>
  <si>
    <t>Obetonování potrubí nebo zdiva stok betonem železovým  
  v otevřeném výkopu  
    se zvýšenými nároky na prostředí  
      tř. C 30/37</t>
  </si>
  <si>
    <t>Viz příl. D.1 str 6-9, příl. D.2.1.2, příl. D.2.5.1. a D.2.5.2. 
0,3784*3,5=1,324 [A]</t>
  </si>
  <si>
    <t>899658211</t>
  </si>
  <si>
    <t>Výztuž pro obetonování potrubí ze svařovaných sítí typu Kari</t>
  </si>
  <si>
    <t>Výztuž pro obetonování potrubí  
  ze svařovaných sítí  
    typu Kari</t>
  </si>
  <si>
    <t>Viz příl. D.1 str 6-9, příl. D.2.1.2, příl. D.2.5.1. a D.2.5.2. 
(5,6+0,6+0,6+0,7)*3,9*0,0056 t=0,164 [A]</t>
  </si>
  <si>
    <t>911121111</t>
  </si>
  <si>
    <t>Montáž zábradlí ocelového přichyceného vruty do betonového podkladu D+M</t>
  </si>
  <si>
    <t>Montáž zábradlí ocelového  
  přichyceného vruty do betonového podkladu, včetně dodání zábradlí požadovaných rozměrů</t>
  </si>
  <si>
    <t>Viz příl. D.1 str 6-9, příl. D.2.1.2, příl. D.2.5.1. a D.2.5.2. 
2,3+2,3=4,600 [A]</t>
  </si>
  <si>
    <t>919551012</t>
  </si>
  <si>
    <t>Zřízení propustků z trub plastových DN 400</t>
  </si>
  <si>
    <t>Zřízení propustků a hospodářských přejezdů z trub  
  plastových  
    do DN 400</t>
  </si>
  <si>
    <t>Viz příl. D.1 str 6-9, příl. D.2.1.2, příl. D.2.5.1. a D.2.5.2. 
4,1=4,100 [A]</t>
  </si>
  <si>
    <t>936004112</t>
  </si>
  <si>
    <t>Osazení vhodných stromů budkami pro ptáky a netopýry</t>
  </si>
  <si>
    <t>čtyři ptačí a jedna netopýří budka.  
Konkrétní typy ptačích a netopýřích budek budou stanoveny na základě připomínek místního orgánu životního prostředí, viz PD</t>
  </si>
  <si>
    <t>Viz příl. D.1 str 6-9, příl. D.2.1.2, příl. D.2.5.1. a D.2.5.2. 
5=5,000 [A]</t>
  </si>
  <si>
    <t>936173114</t>
  </si>
  <si>
    <t>Osazení konstrukce pro regulaci vtoku (česle) D+M</t>
  </si>
  <si>
    <t>KPLT</t>
  </si>
  <si>
    <t>Dodání a osazení konstrukce pro regulaci vtoku, včetně dodání rámu česle, dubových luží, lišt a potřebných kotvících prvků</t>
  </si>
  <si>
    <t>Viz příl. D.1 str 6-9, příl. D.2.1.2, příl. D.2.5.1. a D.2.5.2. 
1=1,000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</si>
</sst>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SUM(C10:C13)</f>
      </c>
      <c s="1"/>
      <c s="1"/>
    </row>
    <row r="7" spans="1:5" ht="12.75" customHeight="1">
      <c r="A7" s="1"/>
      <c s="4" t="s">
        <v>4</v>
      </c>
      <c s="7">
        <f>SUM(E10:E13)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00'!I3</f>
      </c>
      <c s="21">
        <f>'SO 00'!O2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01'!I3</f>
      </c>
      <c s="21">
        <f>'SO 01'!O2</f>
      </c>
      <c s="21">
        <f>C11+D11</f>
      </c>
    </row>
    <row r="12" spans="1:5" ht="12.75" customHeight="1">
      <c r="A12" s="20" t="s">
        <v>232</v>
      </c>
      <c s="20" t="s">
        <v>233</v>
      </c>
      <c s="21">
        <f>'SO 02'!I3</f>
      </c>
      <c s="21">
        <f>'SO 02'!O2</f>
      </c>
      <c s="21">
        <f>C12+D12</f>
      </c>
    </row>
    <row r="13" spans="1:5" ht="12.75" customHeight="1">
      <c r="A13" s="20" t="s">
        <v>269</v>
      </c>
      <c s="20" t="s">
        <v>270</v>
      </c>
      <c s="21">
        <f>'SO 03'!I3</f>
      </c>
      <c s="21">
        <f>'SO 03'!O2</f>
      </c>
      <c s="21">
        <f>C13+D13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1">
        <f>0+I8+I37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46</v>
      </c>
    </row>
    <row r="13" spans="1:16" ht="12.75">
      <c r="A13" s="25" t="s">
        <v>44</v>
      </c>
      <c s="29" t="s">
        <v>22</v>
      </c>
      <c s="29" t="s">
        <v>54</v>
      </c>
      <c s="25" t="s">
        <v>46</v>
      </c>
      <c s="30" t="s">
        <v>55</v>
      </c>
      <c s="31" t="s">
        <v>48</v>
      </c>
      <c s="32">
        <v>1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38.25">
      <c r="A14" s="34" t="s">
        <v>49</v>
      </c>
      <c r="E14" s="35" t="s">
        <v>56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46</v>
      </c>
    </row>
    <row r="17" spans="1:16" ht="12.75">
      <c r="A17" s="25" t="s">
        <v>44</v>
      </c>
      <c s="29" t="s">
        <v>21</v>
      </c>
      <c s="29" t="s">
        <v>57</v>
      </c>
      <c s="25" t="s">
        <v>46</v>
      </c>
      <c s="30" t="s">
        <v>58</v>
      </c>
      <c s="31" t="s">
        <v>48</v>
      </c>
      <c s="32">
        <v>1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38.25">
      <c r="A18" s="34" t="s">
        <v>49</v>
      </c>
      <c r="E18" s="35" t="s">
        <v>59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46</v>
      </c>
    </row>
    <row r="21" spans="1:16" ht="12.75">
      <c r="A21" s="25" t="s">
        <v>44</v>
      </c>
      <c s="29" t="s">
        <v>32</v>
      </c>
      <c s="29" t="s">
        <v>60</v>
      </c>
      <c s="25" t="s">
        <v>46</v>
      </c>
      <c s="30" t="s">
        <v>61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38.25">
      <c r="A22" s="34" t="s">
        <v>49</v>
      </c>
      <c r="E22" s="35" t="s">
        <v>62</v>
      </c>
    </row>
    <row r="23" spans="1:5" ht="25.5">
      <c r="A23" s="36" t="s">
        <v>51</v>
      </c>
      <c r="E23" s="37" t="s">
        <v>63</v>
      </c>
    </row>
    <row r="24" spans="1:5" ht="12.75">
      <c r="A24" t="s">
        <v>53</v>
      </c>
      <c r="E24" s="35" t="s">
        <v>46</v>
      </c>
    </row>
    <row r="25" spans="1:16" ht="12.75">
      <c r="A25" s="25" t="s">
        <v>44</v>
      </c>
      <c s="29" t="s">
        <v>34</v>
      </c>
      <c s="29" t="s">
        <v>64</v>
      </c>
      <c s="25" t="s">
        <v>46</v>
      </c>
      <c s="30" t="s">
        <v>65</v>
      </c>
      <c s="31" t="s">
        <v>48</v>
      </c>
      <c s="32">
        <v>1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51">
      <c r="A26" s="34" t="s">
        <v>49</v>
      </c>
      <c r="E26" s="35" t="s">
        <v>66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46</v>
      </c>
    </row>
    <row r="29" spans="1:16" ht="12.75">
      <c r="A29" s="25" t="s">
        <v>44</v>
      </c>
      <c s="29" t="s">
        <v>36</v>
      </c>
      <c s="29" t="s">
        <v>67</v>
      </c>
      <c s="25" t="s">
        <v>46</v>
      </c>
      <c s="30" t="s">
        <v>68</v>
      </c>
      <c s="31" t="s">
        <v>48</v>
      </c>
      <c s="32">
        <v>1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12.75">
      <c r="A30" s="34" t="s">
        <v>49</v>
      </c>
      <c r="E30" s="35" t="s">
        <v>69</v>
      </c>
    </row>
    <row r="31" spans="1:5" ht="12.75">
      <c r="A31" s="36" t="s">
        <v>51</v>
      </c>
      <c r="E31" s="37" t="s">
        <v>52</v>
      </c>
    </row>
    <row r="32" spans="1:5" ht="12.75">
      <c r="A32" t="s">
        <v>53</v>
      </c>
      <c r="E32" s="35" t="s">
        <v>46</v>
      </c>
    </row>
    <row r="33" spans="1:16" ht="12.75">
      <c r="A33" s="25" t="s">
        <v>44</v>
      </c>
      <c s="29" t="s">
        <v>70</v>
      </c>
      <c s="29" t="s">
        <v>71</v>
      </c>
      <c s="25" t="s">
        <v>46</v>
      </c>
      <c s="30" t="s">
        <v>72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25.5">
      <c r="A34" s="34" t="s">
        <v>49</v>
      </c>
      <c r="E34" s="35" t="s">
        <v>73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46</v>
      </c>
    </row>
    <row r="37" spans="1:18" ht="12.75" customHeight="1">
      <c r="A37" s="6" t="s">
        <v>42</v>
      </c>
      <c s="6"/>
      <c s="39" t="s">
        <v>28</v>
      </c>
      <c s="6"/>
      <c s="27" t="s">
        <v>74</v>
      </c>
      <c s="6"/>
      <c s="6"/>
      <c s="6"/>
      <c s="40">
        <f>0+Q37</f>
      </c>
      <c r="O37">
        <f>0+R37</f>
      </c>
      <c r="Q37">
        <f>0+I38</f>
      </c>
      <c>
        <f>0+O38</f>
      </c>
    </row>
    <row r="38" spans="1:16" ht="12.75">
      <c r="A38" s="25" t="s">
        <v>44</v>
      </c>
      <c s="29" t="s">
        <v>28</v>
      </c>
      <c s="29" t="s">
        <v>75</v>
      </c>
      <c s="25" t="s">
        <v>46</v>
      </c>
      <c s="30" t="s">
        <v>76</v>
      </c>
      <c s="31" t="s">
        <v>77</v>
      </c>
      <c s="32">
        <v>50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51">
      <c r="A39" s="34" t="s">
        <v>49</v>
      </c>
      <c r="E39" s="35" t="s">
        <v>78</v>
      </c>
    </row>
    <row r="40" spans="1:5" ht="25.5">
      <c r="A40" s="36" t="s">
        <v>51</v>
      </c>
      <c r="E40" s="37" t="s">
        <v>79</v>
      </c>
    </row>
    <row r="41" spans="1:5" ht="12.75">
      <c r="A41" t="s">
        <v>53</v>
      </c>
      <c r="E41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80</v>
      </c>
      <c s="41">
        <f>0+I8+I13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80</v>
      </c>
      <c s="6"/>
      <c s="18" t="s">
        <v>81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82</v>
      </c>
      <c s="25" t="s">
        <v>46</v>
      </c>
      <c s="30" t="s">
        <v>83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84</v>
      </c>
    </row>
    <row r="11" spans="1:5" ht="25.5">
      <c r="A11" s="36" t="s">
        <v>51</v>
      </c>
      <c r="E11" s="37" t="s">
        <v>85</v>
      </c>
    </row>
    <row r="12" spans="1:5" ht="12.75">
      <c r="A12" t="s">
        <v>53</v>
      </c>
      <c r="E12" s="35" t="s">
        <v>46</v>
      </c>
    </row>
    <row r="13" spans="1:18" ht="12.75" customHeight="1">
      <c r="A13" s="6" t="s">
        <v>42</v>
      </c>
      <c s="6"/>
      <c s="39" t="s">
        <v>28</v>
      </c>
      <c s="6"/>
      <c s="27" t="s">
        <v>74</v>
      </c>
      <c s="6"/>
      <c s="6"/>
      <c s="6"/>
      <c s="40">
        <f>0+Q13</f>
      </c>
      <c r="O13">
        <f>0+R13</f>
      </c>
      <c r="Q13">
        <f>0+I14+I18+I22+I26+I30+I34+I38+I42+I46+I50+I54+I58+I62+I66+I70+I74+I78+I82+I86+I90+I94+I98+I102+I106+I110+I114+I118+I122+I126+I130+I134+I138+I142+I146</f>
      </c>
      <c>
        <f>0+O14+O18+O22+O26+O30+O34+O38+O42+O46+O50+O54+O58+O62+O66+O70+O74+O78+O82+O86+O90+O94+O98+O102+O106+O110+O114+O118+O122+O126+O130+O134+O138+O142+O146</f>
      </c>
    </row>
    <row r="14" spans="1:16" ht="25.5">
      <c r="A14" s="25" t="s">
        <v>44</v>
      </c>
      <c s="29" t="s">
        <v>22</v>
      </c>
      <c s="29" t="s">
        <v>86</v>
      </c>
      <c s="25" t="s">
        <v>46</v>
      </c>
      <c s="30" t="s">
        <v>87</v>
      </c>
      <c s="31" t="s">
        <v>88</v>
      </c>
      <c s="32">
        <v>940</v>
      </c>
      <c s="33">
        <v>0</v>
      </c>
      <c s="33">
        <f>ROUND(ROUND(H14,2)*ROUND(G14,3),2)</f>
      </c>
      <c r="O14">
        <f>(I14*21)/100</f>
      </c>
      <c t="s">
        <v>22</v>
      </c>
    </row>
    <row r="15" spans="1:5" ht="51">
      <c r="A15" s="34" t="s">
        <v>49</v>
      </c>
      <c r="E15" s="35" t="s">
        <v>89</v>
      </c>
    </row>
    <row r="16" spans="1:5" ht="25.5">
      <c r="A16" s="36" t="s">
        <v>51</v>
      </c>
      <c r="E16" s="37" t="s">
        <v>90</v>
      </c>
    </row>
    <row r="17" spans="1:5" ht="12.75">
      <c r="A17" t="s">
        <v>53</v>
      </c>
      <c r="E17" s="35" t="s">
        <v>46</v>
      </c>
    </row>
    <row r="18" spans="1:16" ht="12.75">
      <c r="A18" s="25" t="s">
        <v>44</v>
      </c>
      <c s="29" t="s">
        <v>21</v>
      </c>
      <c s="29" t="s">
        <v>91</v>
      </c>
      <c s="25" t="s">
        <v>46</v>
      </c>
      <c s="30" t="s">
        <v>92</v>
      </c>
      <c s="31" t="s">
        <v>93</v>
      </c>
      <c s="32">
        <v>2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51">
      <c r="A19" s="34" t="s">
        <v>49</v>
      </c>
      <c r="E19" s="35" t="s">
        <v>94</v>
      </c>
    </row>
    <row r="20" spans="1:5" ht="25.5">
      <c r="A20" s="36" t="s">
        <v>51</v>
      </c>
      <c r="E20" s="37" t="s">
        <v>95</v>
      </c>
    </row>
    <row r="21" spans="1:5" ht="12.75">
      <c r="A21" t="s">
        <v>53</v>
      </c>
      <c r="E21" s="35" t="s">
        <v>46</v>
      </c>
    </row>
    <row r="22" spans="1:16" ht="12.75">
      <c r="A22" s="25" t="s">
        <v>44</v>
      </c>
      <c s="29" t="s">
        <v>32</v>
      </c>
      <c s="29" t="s">
        <v>96</v>
      </c>
      <c s="25" t="s">
        <v>46</v>
      </c>
      <c s="30" t="s">
        <v>97</v>
      </c>
      <c s="31" t="s">
        <v>98</v>
      </c>
      <c s="32">
        <v>36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51">
      <c r="A23" s="34" t="s">
        <v>49</v>
      </c>
      <c r="E23" s="35" t="s">
        <v>99</v>
      </c>
    </row>
    <row r="24" spans="1:5" ht="25.5">
      <c r="A24" s="36" t="s">
        <v>51</v>
      </c>
      <c r="E24" s="37" t="s">
        <v>100</v>
      </c>
    </row>
    <row r="25" spans="1:5" ht="12.75">
      <c r="A25" t="s">
        <v>53</v>
      </c>
      <c r="E25" s="35" t="s">
        <v>46</v>
      </c>
    </row>
    <row r="26" spans="1:16" ht="12.75">
      <c r="A26" s="25" t="s">
        <v>44</v>
      </c>
      <c s="29" t="s">
        <v>34</v>
      </c>
      <c s="29" t="s">
        <v>101</v>
      </c>
      <c s="25" t="s">
        <v>46</v>
      </c>
      <c s="30" t="s">
        <v>102</v>
      </c>
      <c s="31" t="s">
        <v>98</v>
      </c>
      <c s="32">
        <v>14</v>
      </c>
      <c s="33">
        <v>0</v>
      </c>
      <c s="33">
        <f>ROUND(ROUND(H26,2)*ROUND(G26,3),2)</f>
      </c>
      <c r="O26">
        <f>(I26*21)/100</f>
      </c>
      <c t="s">
        <v>22</v>
      </c>
    </row>
    <row r="27" spans="1:5" ht="51">
      <c r="A27" s="34" t="s">
        <v>49</v>
      </c>
      <c r="E27" s="35" t="s">
        <v>103</v>
      </c>
    </row>
    <row r="28" spans="1:5" ht="25.5">
      <c r="A28" s="36" t="s">
        <v>51</v>
      </c>
      <c r="E28" s="37" t="s">
        <v>104</v>
      </c>
    </row>
    <row r="29" spans="1:5" ht="12.75">
      <c r="A29" t="s">
        <v>53</v>
      </c>
      <c r="E29" s="35" t="s">
        <v>46</v>
      </c>
    </row>
    <row r="30" spans="1:16" ht="12.75">
      <c r="A30" s="25" t="s">
        <v>44</v>
      </c>
      <c s="29" t="s">
        <v>36</v>
      </c>
      <c s="29" t="s">
        <v>105</v>
      </c>
      <c s="25" t="s">
        <v>46</v>
      </c>
      <c s="30" t="s">
        <v>106</v>
      </c>
      <c s="31" t="s">
        <v>98</v>
      </c>
      <c s="32">
        <v>1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51">
      <c r="A31" s="34" t="s">
        <v>49</v>
      </c>
      <c r="E31" s="35" t="s">
        <v>107</v>
      </c>
    </row>
    <row r="32" spans="1:5" ht="25.5">
      <c r="A32" s="36" t="s">
        <v>51</v>
      </c>
      <c r="E32" s="37" t="s">
        <v>108</v>
      </c>
    </row>
    <row r="33" spans="1:5" ht="12.75">
      <c r="A33" t="s">
        <v>53</v>
      </c>
      <c r="E33" s="35" t="s">
        <v>46</v>
      </c>
    </row>
    <row r="34" spans="1:16" ht="12.75">
      <c r="A34" s="25" t="s">
        <v>44</v>
      </c>
      <c s="29" t="s">
        <v>70</v>
      </c>
      <c s="29" t="s">
        <v>109</v>
      </c>
      <c s="25" t="s">
        <v>46</v>
      </c>
      <c s="30" t="s">
        <v>110</v>
      </c>
      <c s="31" t="s">
        <v>98</v>
      </c>
      <c s="32">
        <v>1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51">
      <c r="A35" s="34" t="s">
        <v>49</v>
      </c>
      <c r="E35" s="35" t="s">
        <v>111</v>
      </c>
    </row>
    <row r="36" spans="1:5" ht="25.5">
      <c r="A36" s="36" t="s">
        <v>51</v>
      </c>
      <c r="E36" s="37" t="s">
        <v>108</v>
      </c>
    </row>
    <row r="37" spans="1:5" ht="12.75">
      <c r="A37" t="s">
        <v>53</v>
      </c>
      <c r="E37" s="35" t="s">
        <v>46</v>
      </c>
    </row>
    <row r="38" spans="1:16" ht="12.75">
      <c r="A38" s="25" t="s">
        <v>44</v>
      </c>
      <c s="29" t="s">
        <v>112</v>
      </c>
      <c s="29" t="s">
        <v>113</v>
      </c>
      <c s="25" t="s">
        <v>46</v>
      </c>
      <c s="30" t="s">
        <v>114</v>
      </c>
      <c s="31" t="s">
        <v>98</v>
      </c>
      <c s="32">
        <v>1</v>
      </c>
      <c s="33">
        <v>0</v>
      </c>
      <c s="33">
        <f>ROUND(ROUND(H38,2)*ROUND(G38,3),2)</f>
      </c>
      <c r="O38">
        <f>(I38*21)/100</f>
      </c>
      <c t="s">
        <v>22</v>
      </c>
    </row>
    <row r="39" spans="1:5" ht="51">
      <c r="A39" s="34" t="s">
        <v>49</v>
      </c>
      <c r="E39" s="35" t="s">
        <v>115</v>
      </c>
    </row>
    <row r="40" spans="1:5" ht="25.5">
      <c r="A40" s="36" t="s">
        <v>51</v>
      </c>
      <c r="E40" s="37" t="s">
        <v>108</v>
      </c>
    </row>
    <row r="41" spans="1:5" ht="12.75">
      <c r="A41" t="s">
        <v>53</v>
      </c>
      <c r="E41" s="35" t="s">
        <v>46</v>
      </c>
    </row>
    <row r="42" spans="1:16" ht="25.5">
      <c r="A42" s="25" t="s">
        <v>44</v>
      </c>
      <c s="29" t="s">
        <v>39</v>
      </c>
      <c s="29" t="s">
        <v>116</v>
      </c>
      <c s="25" t="s">
        <v>46</v>
      </c>
      <c s="30" t="s">
        <v>117</v>
      </c>
      <c s="31" t="s">
        <v>98</v>
      </c>
      <c s="32">
        <v>36</v>
      </c>
      <c s="33">
        <v>0</v>
      </c>
      <c s="33">
        <f>ROUND(ROUND(H42,2)*ROUND(G42,3),2)</f>
      </c>
      <c r="O42">
        <f>(I42*21)/100</f>
      </c>
      <c t="s">
        <v>22</v>
      </c>
    </row>
    <row r="43" spans="1:5" ht="63.75">
      <c r="A43" s="34" t="s">
        <v>49</v>
      </c>
      <c r="E43" s="35" t="s">
        <v>118</v>
      </c>
    </row>
    <row r="44" spans="1:5" ht="12.75">
      <c r="A44" s="36" t="s">
        <v>51</v>
      </c>
      <c r="E44" s="37" t="s">
        <v>119</v>
      </c>
    </row>
    <row r="45" spans="1:5" ht="12.75">
      <c r="A45" t="s">
        <v>53</v>
      </c>
      <c r="E45" s="35" t="s">
        <v>46</v>
      </c>
    </row>
    <row r="46" spans="1:16" ht="25.5">
      <c r="A46" s="25" t="s">
        <v>44</v>
      </c>
      <c s="29" t="s">
        <v>41</v>
      </c>
      <c s="29" t="s">
        <v>120</v>
      </c>
      <c s="25" t="s">
        <v>46</v>
      </c>
      <c s="30" t="s">
        <v>121</v>
      </c>
      <c s="31" t="s">
        <v>98</v>
      </c>
      <c s="32">
        <v>14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63.75">
      <c r="A47" s="34" t="s">
        <v>49</v>
      </c>
      <c r="E47" s="35" t="s">
        <v>122</v>
      </c>
    </row>
    <row r="48" spans="1:5" ht="25.5">
      <c r="A48" s="36" t="s">
        <v>51</v>
      </c>
      <c r="E48" s="37" t="s">
        <v>104</v>
      </c>
    </row>
    <row r="49" spans="1:5" ht="12.75">
      <c r="A49" t="s">
        <v>53</v>
      </c>
      <c r="E49" s="35" t="s">
        <v>46</v>
      </c>
    </row>
    <row r="50" spans="1:16" ht="25.5">
      <c r="A50" s="25" t="s">
        <v>44</v>
      </c>
      <c s="29" t="s">
        <v>123</v>
      </c>
      <c s="29" t="s">
        <v>124</v>
      </c>
      <c s="25" t="s">
        <v>46</v>
      </c>
      <c s="30" t="s">
        <v>125</v>
      </c>
      <c s="31" t="s">
        <v>98</v>
      </c>
      <c s="32">
        <v>1</v>
      </c>
      <c s="33">
        <v>0</v>
      </c>
      <c s="33">
        <f>ROUND(ROUND(H50,2)*ROUND(G50,3),2)</f>
      </c>
      <c r="O50">
        <f>(I50*21)/100</f>
      </c>
      <c t="s">
        <v>22</v>
      </c>
    </row>
    <row r="51" spans="1:5" ht="63.75">
      <c r="A51" s="34" t="s">
        <v>49</v>
      </c>
      <c r="E51" s="35" t="s">
        <v>126</v>
      </c>
    </row>
    <row r="52" spans="1:5" ht="25.5">
      <c r="A52" s="36" t="s">
        <v>51</v>
      </c>
      <c r="E52" s="37" t="s">
        <v>108</v>
      </c>
    </row>
    <row r="53" spans="1:5" ht="12.75">
      <c r="A53" t="s">
        <v>53</v>
      </c>
      <c r="E53" s="35" t="s">
        <v>46</v>
      </c>
    </row>
    <row r="54" spans="1:16" ht="12.75">
      <c r="A54" s="25" t="s">
        <v>44</v>
      </c>
      <c s="29" t="s">
        <v>127</v>
      </c>
      <c s="29" t="s">
        <v>128</v>
      </c>
      <c s="25" t="s">
        <v>46</v>
      </c>
      <c s="30" t="s">
        <v>129</v>
      </c>
      <c s="31" t="s">
        <v>88</v>
      </c>
      <c s="32">
        <v>940</v>
      </c>
      <c s="33">
        <v>0</v>
      </c>
      <c s="33">
        <f>ROUND(ROUND(H54,2)*ROUND(G54,3),2)</f>
      </c>
      <c r="O54">
        <f>(I54*21)/100</f>
      </c>
      <c t="s">
        <v>22</v>
      </c>
    </row>
    <row r="55" spans="1:5" ht="51">
      <c r="A55" s="34" t="s">
        <v>49</v>
      </c>
      <c r="E55" s="35" t="s">
        <v>130</v>
      </c>
    </row>
    <row r="56" spans="1:5" ht="25.5">
      <c r="A56" s="36" t="s">
        <v>51</v>
      </c>
      <c r="E56" s="37" t="s">
        <v>90</v>
      </c>
    </row>
    <row r="57" spans="1:5" ht="12.75">
      <c r="A57" t="s">
        <v>53</v>
      </c>
      <c r="E57" s="35" t="s">
        <v>46</v>
      </c>
    </row>
    <row r="58" spans="1:16" ht="25.5">
      <c r="A58" s="25" t="s">
        <v>44</v>
      </c>
      <c s="29" t="s">
        <v>131</v>
      </c>
      <c s="29" t="s">
        <v>132</v>
      </c>
      <c s="25" t="s">
        <v>46</v>
      </c>
      <c s="30" t="s">
        <v>133</v>
      </c>
      <c s="31" t="s">
        <v>98</v>
      </c>
      <c s="32">
        <v>13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51">
      <c r="A59" s="34" t="s">
        <v>49</v>
      </c>
      <c r="E59" s="35" t="s">
        <v>134</v>
      </c>
    </row>
    <row r="60" spans="1:5" ht="25.5">
      <c r="A60" s="36" t="s">
        <v>51</v>
      </c>
      <c r="E60" s="37" t="s">
        <v>135</v>
      </c>
    </row>
    <row r="61" spans="1:5" ht="12.75">
      <c r="A61" t="s">
        <v>53</v>
      </c>
      <c r="E61" s="35" t="s">
        <v>46</v>
      </c>
    </row>
    <row r="62" spans="1:16" ht="25.5">
      <c r="A62" s="25" t="s">
        <v>44</v>
      </c>
      <c s="29" t="s">
        <v>136</v>
      </c>
      <c s="29" t="s">
        <v>137</v>
      </c>
      <c s="25" t="s">
        <v>46</v>
      </c>
      <c s="30" t="s">
        <v>138</v>
      </c>
      <c s="31" t="s">
        <v>98</v>
      </c>
      <c s="32">
        <v>13</v>
      </c>
      <c s="33">
        <v>0</v>
      </c>
      <c s="33">
        <f>ROUND(ROUND(H62,2)*ROUND(G62,3),2)</f>
      </c>
      <c r="O62">
        <f>(I62*21)/100</f>
      </c>
      <c t="s">
        <v>22</v>
      </c>
    </row>
    <row r="63" spans="1:5" ht="51">
      <c r="A63" s="34" t="s">
        <v>49</v>
      </c>
      <c r="E63" s="35" t="s">
        <v>139</v>
      </c>
    </row>
    <row r="64" spans="1:5" ht="25.5">
      <c r="A64" s="36" t="s">
        <v>51</v>
      </c>
      <c r="E64" s="37" t="s">
        <v>135</v>
      </c>
    </row>
    <row r="65" spans="1:5" ht="12.75">
      <c r="A65" t="s">
        <v>53</v>
      </c>
      <c r="E65" s="35" t="s">
        <v>46</v>
      </c>
    </row>
    <row r="66" spans="1:16" ht="25.5">
      <c r="A66" s="25" t="s">
        <v>44</v>
      </c>
      <c s="29" t="s">
        <v>140</v>
      </c>
      <c s="29" t="s">
        <v>141</v>
      </c>
      <c s="25" t="s">
        <v>46</v>
      </c>
      <c s="30" t="s">
        <v>142</v>
      </c>
      <c s="31" t="s">
        <v>98</v>
      </c>
      <c s="32">
        <v>7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51">
      <c r="A67" s="34" t="s">
        <v>49</v>
      </c>
      <c r="E67" s="35" t="s">
        <v>143</v>
      </c>
    </row>
    <row r="68" spans="1:5" ht="25.5">
      <c r="A68" s="36" t="s">
        <v>51</v>
      </c>
      <c r="E68" s="37" t="s">
        <v>144</v>
      </c>
    </row>
    <row r="69" spans="1:5" ht="12.75">
      <c r="A69" t="s">
        <v>53</v>
      </c>
      <c r="E69" s="35" t="s">
        <v>46</v>
      </c>
    </row>
    <row r="70" spans="1:16" ht="25.5">
      <c r="A70" s="25" t="s">
        <v>44</v>
      </c>
      <c s="29" t="s">
        <v>145</v>
      </c>
      <c s="29" t="s">
        <v>146</v>
      </c>
      <c s="25" t="s">
        <v>46</v>
      </c>
      <c s="30" t="s">
        <v>147</v>
      </c>
      <c s="31" t="s">
        <v>98</v>
      </c>
      <c s="32">
        <v>2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51">
      <c r="A71" s="34" t="s">
        <v>49</v>
      </c>
      <c r="E71" s="35" t="s">
        <v>148</v>
      </c>
    </row>
    <row r="72" spans="1:5" ht="25.5">
      <c r="A72" s="36" t="s">
        <v>51</v>
      </c>
      <c r="E72" s="37" t="s">
        <v>149</v>
      </c>
    </row>
    <row r="73" spans="1:5" ht="12.75">
      <c r="A73" t="s">
        <v>53</v>
      </c>
      <c r="E73" s="35" t="s">
        <v>46</v>
      </c>
    </row>
    <row r="74" spans="1:16" ht="25.5">
      <c r="A74" s="25" t="s">
        <v>44</v>
      </c>
      <c s="29" t="s">
        <v>150</v>
      </c>
      <c s="29" t="s">
        <v>151</v>
      </c>
      <c s="25" t="s">
        <v>46</v>
      </c>
      <c s="30" t="s">
        <v>152</v>
      </c>
      <c s="31" t="s">
        <v>98</v>
      </c>
      <c s="32">
        <v>1</v>
      </c>
      <c s="33">
        <v>0</v>
      </c>
      <c s="33">
        <f>ROUND(ROUND(H74,2)*ROUND(G74,3),2)</f>
      </c>
      <c r="O74">
        <f>(I74*21)/100</f>
      </c>
      <c t="s">
        <v>22</v>
      </c>
    </row>
    <row r="75" spans="1:5" ht="51">
      <c r="A75" s="34" t="s">
        <v>49</v>
      </c>
      <c r="E75" s="35" t="s">
        <v>153</v>
      </c>
    </row>
    <row r="76" spans="1:5" ht="25.5">
      <c r="A76" s="36" t="s">
        <v>51</v>
      </c>
      <c r="E76" s="37" t="s">
        <v>108</v>
      </c>
    </row>
    <row r="77" spans="1:5" ht="12.75">
      <c r="A77" t="s">
        <v>53</v>
      </c>
      <c r="E77" s="35" t="s">
        <v>46</v>
      </c>
    </row>
    <row r="78" spans="1:16" ht="25.5">
      <c r="A78" s="25" t="s">
        <v>44</v>
      </c>
      <c s="29" t="s">
        <v>154</v>
      </c>
      <c s="29" t="s">
        <v>155</v>
      </c>
      <c s="25" t="s">
        <v>46</v>
      </c>
      <c s="30" t="s">
        <v>156</v>
      </c>
      <c s="31" t="s">
        <v>98</v>
      </c>
      <c s="32">
        <v>1</v>
      </c>
      <c s="33">
        <v>0</v>
      </c>
      <c s="33">
        <f>ROUND(ROUND(H78,2)*ROUND(G78,3),2)</f>
      </c>
      <c r="O78">
        <f>(I78*21)/100</f>
      </c>
      <c t="s">
        <v>22</v>
      </c>
    </row>
    <row r="79" spans="1:5" ht="51">
      <c r="A79" s="34" t="s">
        <v>49</v>
      </c>
      <c r="E79" s="35" t="s">
        <v>157</v>
      </c>
    </row>
    <row r="80" spans="1:5" ht="25.5">
      <c r="A80" s="36" t="s">
        <v>51</v>
      </c>
      <c r="E80" s="37" t="s">
        <v>108</v>
      </c>
    </row>
    <row r="81" spans="1:5" ht="12.75">
      <c r="A81" t="s">
        <v>53</v>
      </c>
      <c r="E81" s="35" t="s">
        <v>46</v>
      </c>
    </row>
    <row r="82" spans="1:16" ht="25.5">
      <c r="A82" s="25" t="s">
        <v>44</v>
      </c>
      <c s="29" t="s">
        <v>158</v>
      </c>
      <c s="29" t="s">
        <v>159</v>
      </c>
      <c s="25" t="s">
        <v>46</v>
      </c>
      <c s="30" t="s">
        <v>160</v>
      </c>
      <c s="31" t="s">
        <v>98</v>
      </c>
      <c s="32">
        <v>36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76.5">
      <c r="A83" s="34" t="s">
        <v>49</v>
      </c>
      <c r="E83" s="35" t="s">
        <v>161</v>
      </c>
    </row>
    <row r="84" spans="1:5" ht="25.5">
      <c r="A84" s="36" t="s">
        <v>51</v>
      </c>
      <c r="E84" s="37" t="s">
        <v>100</v>
      </c>
    </row>
    <row r="85" spans="1:5" ht="12.75">
      <c r="A85" t="s">
        <v>53</v>
      </c>
      <c r="E85" s="35" t="s">
        <v>46</v>
      </c>
    </row>
    <row r="86" spans="1:16" ht="25.5">
      <c r="A86" s="25" t="s">
        <v>44</v>
      </c>
      <c s="29" t="s">
        <v>162</v>
      </c>
      <c s="29" t="s">
        <v>163</v>
      </c>
      <c s="25" t="s">
        <v>46</v>
      </c>
      <c s="30" t="s">
        <v>164</v>
      </c>
      <c s="31" t="s">
        <v>98</v>
      </c>
      <c s="32">
        <v>14</v>
      </c>
      <c s="33">
        <v>0</v>
      </c>
      <c s="33">
        <f>ROUND(ROUND(H86,2)*ROUND(G86,3),2)</f>
      </c>
      <c r="O86">
        <f>(I86*21)/100</f>
      </c>
      <c t="s">
        <v>22</v>
      </c>
    </row>
    <row r="87" spans="1:5" ht="76.5">
      <c r="A87" s="34" t="s">
        <v>49</v>
      </c>
      <c r="E87" s="35" t="s">
        <v>165</v>
      </c>
    </row>
    <row r="88" spans="1:5" ht="25.5">
      <c r="A88" s="36" t="s">
        <v>51</v>
      </c>
      <c r="E88" s="37" t="s">
        <v>104</v>
      </c>
    </row>
    <row r="89" spans="1:5" ht="12.75">
      <c r="A89" t="s">
        <v>53</v>
      </c>
      <c r="E89" s="35" t="s">
        <v>46</v>
      </c>
    </row>
    <row r="90" spans="1:16" ht="25.5">
      <c r="A90" s="25" t="s">
        <v>44</v>
      </c>
      <c s="29" t="s">
        <v>166</v>
      </c>
      <c s="29" t="s">
        <v>167</v>
      </c>
      <c s="25" t="s">
        <v>46</v>
      </c>
      <c s="30" t="s">
        <v>168</v>
      </c>
      <c s="31" t="s">
        <v>98</v>
      </c>
      <c s="32">
        <v>1</v>
      </c>
      <c s="33">
        <v>0</v>
      </c>
      <c s="33">
        <f>ROUND(ROUND(H90,2)*ROUND(G90,3),2)</f>
      </c>
      <c r="O90">
        <f>(I90*21)/100</f>
      </c>
      <c t="s">
        <v>22</v>
      </c>
    </row>
    <row r="91" spans="1:5" ht="76.5">
      <c r="A91" s="34" t="s">
        <v>49</v>
      </c>
      <c r="E91" s="35" t="s">
        <v>169</v>
      </c>
    </row>
    <row r="92" spans="1:5" ht="25.5">
      <c r="A92" s="36" t="s">
        <v>51</v>
      </c>
      <c r="E92" s="37" t="s">
        <v>170</v>
      </c>
    </row>
    <row r="93" spans="1:5" ht="12.75">
      <c r="A93" t="s">
        <v>53</v>
      </c>
      <c r="E93" s="35" t="s">
        <v>46</v>
      </c>
    </row>
    <row r="94" spans="1:16" ht="25.5">
      <c r="A94" s="25" t="s">
        <v>44</v>
      </c>
      <c s="29" t="s">
        <v>171</v>
      </c>
      <c s="29" t="s">
        <v>172</v>
      </c>
      <c s="25" t="s">
        <v>46</v>
      </c>
      <c s="30" t="s">
        <v>173</v>
      </c>
      <c s="31" t="s">
        <v>98</v>
      </c>
      <c s="32">
        <v>1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76.5">
      <c r="A95" s="34" t="s">
        <v>49</v>
      </c>
      <c r="E95" s="35" t="s">
        <v>174</v>
      </c>
    </row>
    <row r="96" spans="1:5" ht="25.5">
      <c r="A96" s="36" t="s">
        <v>51</v>
      </c>
      <c r="E96" s="37" t="s">
        <v>108</v>
      </c>
    </row>
    <row r="97" spans="1:5" ht="12.75">
      <c r="A97" t="s">
        <v>53</v>
      </c>
      <c r="E97" s="35" t="s">
        <v>46</v>
      </c>
    </row>
    <row r="98" spans="1:16" ht="12.75">
      <c r="A98" s="25" t="s">
        <v>44</v>
      </c>
      <c s="29" t="s">
        <v>175</v>
      </c>
      <c s="29" t="s">
        <v>176</v>
      </c>
      <c s="25" t="s">
        <v>46</v>
      </c>
      <c s="30" t="s">
        <v>177</v>
      </c>
      <c s="31" t="s">
        <v>98</v>
      </c>
      <c s="32">
        <v>26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63.75">
      <c r="A99" s="34" t="s">
        <v>49</v>
      </c>
      <c r="E99" s="35" t="s">
        <v>178</v>
      </c>
    </row>
    <row r="100" spans="1:5" ht="25.5">
      <c r="A100" s="36" t="s">
        <v>51</v>
      </c>
      <c r="E100" s="37" t="s">
        <v>179</v>
      </c>
    </row>
    <row r="101" spans="1:5" ht="12.75">
      <c r="A101" t="s">
        <v>53</v>
      </c>
      <c r="E101" s="35" t="s">
        <v>46</v>
      </c>
    </row>
    <row r="102" spans="1:16" ht="12.75">
      <c r="A102" s="25" t="s">
        <v>44</v>
      </c>
      <c s="29" t="s">
        <v>180</v>
      </c>
      <c s="29" t="s">
        <v>181</v>
      </c>
      <c s="25" t="s">
        <v>46</v>
      </c>
      <c s="30" t="s">
        <v>182</v>
      </c>
      <c s="31" t="s">
        <v>98</v>
      </c>
      <c s="32">
        <v>9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63.75">
      <c r="A103" s="34" t="s">
        <v>49</v>
      </c>
      <c r="E103" s="35" t="s">
        <v>183</v>
      </c>
    </row>
    <row r="104" spans="1:5" ht="25.5">
      <c r="A104" s="36" t="s">
        <v>51</v>
      </c>
      <c r="E104" s="37" t="s">
        <v>184</v>
      </c>
    </row>
    <row r="105" spans="1:5" ht="12.75">
      <c r="A105" t="s">
        <v>53</v>
      </c>
      <c r="E105" s="35" t="s">
        <v>46</v>
      </c>
    </row>
    <row r="106" spans="1:16" ht="12.75">
      <c r="A106" s="25" t="s">
        <v>44</v>
      </c>
      <c s="29" t="s">
        <v>185</v>
      </c>
      <c s="29" t="s">
        <v>186</v>
      </c>
      <c s="25" t="s">
        <v>46</v>
      </c>
      <c s="30" t="s">
        <v>187</v>
      </c>
      <c s="31" t="s">
        <v>98</v>
      </c>
      <c s="32">
        <v>1</v>
      </c>
      <c s="33">
        <v>0</v>
      </c>
      <c s="33">
        <f>ROUND(ROUND(H106,2)*ROUND(G106,3),2)</f>
      </c>
      <c r="O106">
        <f>(I106*21)/100</f>
      </c>
      <c t="s">
        <v>22</v>
      </c>
    </row>
    <row r="107" spans="1:5" ht="63.75">
      <c r="A107" s="34" t="s">
        <v>49</v>
      </c>
      <c r="E107" s="35" t="s">
        <v>188</v>
      </c>
    </row>
    <row r="108" spans="1:5" ht="25.5">
      <c r="A108" s="36" t="s">
        <v>51</v>
      </c>
      <c r="E108" s="37" t="s">
        <v>108</v>
      </c>
    </row>
    <row r="109" spans="1:5" ht="12.75">
      <c r="A109" t="s">
        <v>53</v>
      </c>
      <c r="E109" s="35" t="s">
        <v>46</v>
      </c>
    </row>
    <row r="110" spans="1:16" ht="25.5">
      <c r="A110" s="25" t="s">
        <v>44</v>
      </c>
      <c s="29" t="s">
        <v>189</v>
      </c>
      <c s="29" t="s">
        <v>190</v>
      </c>
      <c s="25" t="s">
        <v>46</v>
      </c>
      <c s="30" t="s">
        <v>191</v>
      </c>
      <c s="31" t="s">
        <v>98</v>
      </c>
      <c s="32">
        <v>1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76.5">
      <c r="A111" s="34" t="s">
        <v>49</v>
      </c>
      <c r="E111" s="35" t="s">
        <v>192</v>
      </c>
    </row>
    <row r="112" spans="1:5" ht="25.5">
      <c r="A112" s="36" t="s">
        <v>51</v>
      </c>
      <c r="E112" s="37" t="s">
        <v>108</v>
      </c>
    </row>
    <row r="113" spans="1:5" ht="12.75">
      <c r="A113" t="s">
        <v>53</v>
      </c>
      <c r="E113" s="35" t="s">
        <v>46</v>
      </c>
    </row>
    <row r="114" spans="1:16" ht="12.75">
      <c r="A114" s="25" t="s">
        <v>44</v>
      </c>
      <c s="29" t="s">
        <v>193</v>
      </c>
      <c s="29" t="s">
        <v>194</v>
      </c>
      <c s="25" t="s">
        <v>46</v>
      </c>
      <c s="30" t="s">
        <v>195</v>
      </c>
      <c s="31" t="s">
        <v>98</v>
      </c>
      <c s="32">
        <v>1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63.75">
      <c r="A115" s="34" t="s">
        <v>49</v>
      </c>
      <c r="E115" s="35" t="s">
        <v>196</v>
      </c>
    </row>
    <row r="116" spans="1:5" ht="25.5">
      <c r="A116" s="36" t="s">
        <v>51</v>
      </c>
      <c r="E116" s="37" t="s">
        <v>108</v>
      </c>
    </row>
    <row r="117" spans="1:5" ht="12.75">
      <c r="A117" t="s">
        <v>53</v>
      </c>
      <c r="E117" s="35" t="s">
        <v>46</v>
      </c>
    </row>
    <row r="118" spans="1:16" ht="25.5">
      <c r="A118" s="25" t="s">
        <v>44</v>
      </c>
      <c s="29" t="s">
        <v>197</v>
      </c>
      <c s="29" t="s">
        <v>198</v>
      </c>
      <c s="25" t="s">
        <v>46</v>
      </c>
      <c s="30" t="s">
        <v>199</v>
      </c>
      <c s="31" t="s">
        <v>98</v>
      </c>
      <c s="32">
        <v>390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76.5">
      <c r="A119" s="34" t="s">
        <v>49</v>
      </c>
      <c r="E119" s="35" t="s">
        <v>200</v>
      </c>
    </row>
    <row r="120" spans="1:5" ht="25.5">
      <c r="A120" s="36" t="s">
        <v>51</v>
      </c>
      <c r="E120" s="37" t="s">
        <v>201</v>
      </c>
    </row>
    <row r="121" spans="1:5" ht="12.75">
      <c r="A121" t="s">
        <v>53</v>
      </c>
      <c r="E121" s="35" t="s">
        <v>46</v>
      </c>
    </row>
    <row r="122" spans="1:16" ht="25.5">
      <c r="A122" s="25" t="s">
        <v>44</v>
      </c>
      <c s="29" t="s">
        <v>202</v>
      </c>
      <c s="29" t="s">
        <v>203</v>
      </c>
      <c s="25" t="s">
        <v>46</v>
      </c>
      <c s="30" t="s">
        <v>204</v>
      </c>
      <c s="31" t="s">
        <v>98</v>
      </c>
      <c s="32">
        <v>135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76.5">
      <c r="A123" s="34" t="s">
        <v>49</v>
      </c>
      <c r="E123" s="35" t="s">
        <v>205</v>
      </c>
    </row>
    <row r="124" spans="1:5" ht="25.5">
      <c r="A124" s="36" t="s">
        <v>51</v>
      </c>
      <c r="E124" s="37" t="s">
        <v>206</v>
      </c>
    </row>
    <row r="125" spans="1:5" ht="12.75">
      <c r="A125" t="s">
        <v>53</v>
      </c>
      <c r="E125" s="35" t="s">
        <v>46</v>
      </c>
    </row>
    <row r="126" spans="1:16" ht="25.5">
      <c r="A126" s="25" t="s">
        <v>44</v>
      </c>
      <c s="29" t="s">
        <v>207</v>
      </c>
      <c s="29" t="s">
        <v>208</v>
      </c>
      <c s="25" t="s">
        <v>46</v>
      </c>
      <c s="30" t="s">
        <v>209</v>
      </c>
      <c s="31" t="s">
        <v>98</v>
      </c>
      <c s="32">
        <v>15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76.5">
      <c r="A127" s="34" t="s">
        <v>49</v>
      </c>
      <c r="E127" s="35" t="s">
        <v>210</v>
      </c>
    </row>
    <row r="128" spans="1:5" ht="25.5">
      <c r="A128" s="36" t="s">
        <v>51</v>
      </c>
      <c r="E128" s="37" t="s">
        <v>211</v>
      </c>
    </row>
    <row r="129" spans="1:5" ht="12.75">
      <c r="A129" t="s">
        <v>53</v>
      </c>
      <c r="E129" s="35" t="s">
        <v>46</v>
      </c>
    </row>
    <row r="130" spans="1:16" ht="25.5">
      <c r="A130" s="25" t="s">
        <v>44</v>
      </c>
      <c s="29" t="s">
        <v>212</v>
      </c>
      <c s="29" t="s">
        <v>213</v>
      </c>
      <c s="25" t="s">
        <v>46</v>
      </c>
      <c s="30" t="s">
        <v>214</v>
      </c>
      <c s="31" t="s">
        <v>98</v>
      </c>
      <c s="32">
        <v>15</v>
      </c>
      <c s="33">
        <v>0</v>
      </c>
      <c s="33">
        <f>ROUND(ROUND(H130,2)*ROUND(G130,3),2)</f>
      </c>
      <c r="O130">
        <f>(I130*21)/100</f>
      </c>
      <c t="s">
        <v>22</v>
      </c>
    </row>
    <row r="131" spans="1:5" ht="76.5">
      <c r="A131" s="34" t="s">
        <v>49</v>
      </c>
      <c r="E131" s="35" t="s">
        <v>215</v>
      </c>
    </row>
    <row r="132" spans="1:5" ht="25.5">
      <c r="A132" s="36" t="s">
        <v>51</v>
      </c>
      <c r="E132" s="37" t="s">
        <v>211</v>
      </c>
    </row>
    <row r="133" spans="1:5" ht="12.75">
      <c r="A133" t="s">
        <v>53</v>
      </c>
      <c r="E133" s="35" t="s">
        <v>46</v>
      </c>
    </row>
    <row r="134" spans="1:16" ht="12.75">
      <c r="A134" s="25" t="s">
        <v>44</v>
      </c>
      <c s="29" t="s">
        <v>216</v>
      </c>
      <c s="29" t="s">
        <v>217</v>
      </c>
      <c s="25" t="s">
        <v>46</v>
      </c>
      <c s="30" t="s">
        <v>218</v>
      </c>
      <c s="31" t="s">
        <v>98</v>
      </c>
      <c s="32">
        <v>390</v>
      </c>
      <c s="33">
        <v>0</v>
      </c>
      <c s="33">
        <f>ROUND(ROUND(H134,2)*ROUND(G134,3),2)</f>
      </c>
      <c r="O134">
        <f>(I134*21)/100</f>
      </c>
      <c t="s">
        <v>22</v>
      </c>
    </row>
    <row r="135" spans="1:5" ht="63.75">
      <c r="A135" s="34" t="s">
        <v>49</v>
      </c>
      <c r="E135" s="35" t="s">
        <v>219</v>
      </c>
    </row>
    <row r="136" spans="1:5" ht="25.5">
      <c r="A136" s="36" t="s">
        <v>51</v>
      </c>
      <c r="E136" s="37" t="s">
        <v>201</v>
      </c>
    </row>
    <row r="137" spans="1:5" ht="12.75">
      <c r="A137" t="s">
        <v>53</v>
      </c>
      <c r="E137" s="35" t="s">
        <v>46</v>
      </c>
    </row>
    <row r="138" spans="1:16" ht="12.75">
      <c r="A138" s="25" t="s">
        <v>44</v>
      </c>
      <c s="29" t="s">
        <v>220</v>
      </c>
      <c s="29" t="s">
        <v>221</v>
      </c>
      <c s="25" t="s">
        <v>46</v>
      </c>
      <c s="30" t="s">
        <v>222</v>
      </c>
      <c s="31" t="s">
        <v>98</v>
      </c>
      <c s="32">
        <v>9</v>
      </c>
      <c s="33">
        <v>0</v>
      </c>
      <c s="33">
        <f>ROUND(ROUND(H138,2)*ROUND(G138,3),2)</f>
      </c>
      <c r="O138">
        <f>(I138*21)/100</f>
      </c>
      <c t="s">
        <v>22</v>
      </c>
    </row>
    <row r="139" spans="1:5" ht="63.75">
      <c r="A139" s="34" t="s">
        <v>49</v>
      </c>
      <c r="E139" s="35" t="s">
        <v>223</v>
      </c>
    </row>
    <row r="140" spans="1:5" ht="25.5">
      <c r="A140" s="36" t="s">
        <v>51</v>
      </c>
      <c r="E140" s="37" t="s">
        <v>184</v>
      </c>
    </row>
    <row r="141" spans="1:5" ht="12.75">
      <c r="A141" t="s">
        <v>53</v>
      </c>
      <c r="E141" s="35" t="s">
        <v>46</v>
      </c>
    </row>
    <row r="142" spans="1:16" ht="12.75">
      <c r="A142" s="25" t="s">
        <v>44</v>
      </c>
      <c s="29" t="s">
        <v>224</v>
      </c>
      <c s="29" t="s">
        <v>225</v>
      </c>
      <c s="25" t="s">
        <v>46</v>
      </c>
      <c s="30" t="s">
        <v>226</v>
      </c>
      <c s="31" t="s">
        <v>98</v>
      </c>
      <c s="32">
        <v>1</v>
      </c>
      <c s="33">
        <v>0</v>
      </c>
      <c s="33">
        <f>ROUND(ROUND(H142,2)*ROUND(G142,3),2)</f>
      </c>
      <c r="O142">
        <f>(I142*21)/100</f>
      </c>
      <c t="s">
        <v>22</v>
      </c>
    </row>
    <row r="143" spans="1:5" ht="63.75">
      <c r="A143" s="34" t="s">
        <v>49</v>
      </c>
      <c r="E143" s="35" t="s">
        <v>227</v>
      </c>
    </row>
    <row r="144" spans="1:5" ht="25.5">
      <c r="A144" s="36" t="s">
        <v>51</v>
      </c>
      <c r="E144" s="37" t="s">
        <v>108</v>
      </c>
    </row>
    <row r="145" spans="1:5" ht="12.75">
      <c r="A145" t="s">
        <v>53</v>
      </c>
      <c r="E145" s="35" t="s">
        <v>46</v>
      </c>
    </row>
    <row r="146" spans="1:16" ht="12.75">
      <c r="A146" s="25" t="s">
        <v>44</v>
      </c>
      <c s="29" t="s">
        <v>228</v>
      </c>
      <c s="29" t="s">
        <v>229</v>
      </c>
      <c s="25" t="s">
        <v>46</v>
      </c>
      <c s="30" t="s">
        <v>230</v>
      </c>
      <c s="31" t="s">
        <v>98</v>
      </c>
      <c s="32">
        <v>1</v>
      </c>
      <c s="33">
        <v>0</v>
      </c>
      <c s="33">
        <f>ROUND(ROUND(H146,2)*ROUND(G146,3),2)</f>
      </c>
      <c r="O146">
        <f>(I146*21)/100</f>
      </c>
      <c t="s">
        <v>22</v>
      </c>
    </row>
    <row r="147" spans="1:5" ht="63.75">
      <c r="A147" s="34" t="s">
        <v>49</v>
      </c>
      <c r="E147" s="35" t="s">
        <v>231</v>
      </c>
    </row>
    <row r="148" spans="1:5" ht="25.5">
      <c r="A148" s="36" t="s">
        <v>51</v>
      </c>
      <c r="E148" s="37" t="s">
        <v>108</v>
      </c>
    </row>
    <row r="149" spans="1:5" ht="12.75">
      <c r="A149" t="s">
        <v>53</v>
      </c>
      <c r="E149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0+O8+O33+O38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232</v>
      </c>
      <c s="41">
        <f>0+I8+I33+I38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232</v>
      </c>
      <c s="6"/>
      <c s="18" t="s">
        <v>233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74</v>
      </c>
      <c s="19"/>
      <c s="19"/>
      <c s="19"/>
      <c s="28">
        <f>0+Q8</f>
      </c>
      <c r="O8">
        <f>0+R8</f>
      </c>
      <c r="Q8">
        <f>0+I9+I13+I17+I21+I25+I29</f>
      </c>
      <c>
        <f>0+O9+O13+O17+O21+O25+O29</f>
      </c>
    </row>
    <row r="9" spans="1:16" ht="25.5">
      <c r="A9" s="25" t="s">
        <v>44</v>
      </c>
      <c s="29" t="s">
        <v>28</v>
      </c>
      <c s="29" t="s">
        <v>234</v>
      </c>
      <c s="25" t="s">
        <v>46</v>
      </c>
      <c s="30" t="s">
        <v>235</v>
      </c>
      <c s="31" t="s">
        <v>236</v>
      </c>
      <c s="32">
        <v>185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51">
      <c r="A10" s="34" t="s">
        <v>49</v>
      </c>
      <c r="E10" s="35" t="s">
        <v>237</v>
      </c>
    </row>
    <row r="11" spans="1:5" ht="51">
      <c r="A11" s="36" t="s">
        <v>51</v>
      </c>
      <c r="E11" s="37" t="s">
        <v>238</v>
      </c>
    </row>
    <row r="12" spans="1:5" ht="12.75">
      <c r="A12" t="s">
        <v>53</v>
      </c>
      <c r="E12" s="35" t="s">
        <v>46</v>
      </c>
    </row>
    <row r="13" spans="1:16" ht="25.5">
      <c r="A13" s="25" t="s">
        <v>44</v>
      </c>
      <c s="29" t="s">
        <v>22</v>
      </c>
      <c s="29" t="s">
        <v>239</v>
      </c>
      <c s="25" t="s">
        <v>46</v>
      </c>
      <c s="30" t="s">
        <v>240</v>
      </c>
      <c s="31" t="s">
        <v>236</v>
      </c>
      <c s="32">
        <v>85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76.5">
      <c r="A14" s="34" t="s">
        <v>49</v>
      </c>
      <c r="E14" s="35" t="s">
        <v>241</v>
      </c>
    </row>
    <row r="15" spans="1:5" ht="25.5">
      <c r="A15" s="36" t="s">
        <v>51</v>
      </c>
      <c r="E15" s="37" t="s">
        <v>242</v>
      </c>
    </row>
    <row r="16" spans="1:5" ht="12.75">
      <c r="A16" t="s">
        <v>53</v>
      </c>
      <c r="E16" s="35" t="s">
        <v>46</v>
      </c>
    </row>
    <row r="17" spans="1:16" ht="25.5">
      <c r="A17" s="25" t="s">
        <v>44</v>
      </c>
      <c s="29" t="s">
        <v>21</v>
      </c>
      <c s="29" t="s">
        <v>243</v>
      </c>
      <c s="25" t="s">
        <v>46</v>
      </c>
      <c s="30" t="s">
        <v>244</v>
      </c>
      <c s="31" t="s">
        <v>236</v>
      </c>
      <c s="32">
        <v>185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76.5">
      <c r="A18" s="34" t="s">
        <v>49</v>
      </c>
      <c r="E18" s="35" t="s">
        <v>245</v>
      </c>
    </row>
    <row r="19" spans="1:5" ht="25.5">
      <c r="A19" s="36" t="s">
        <v>51</v>
      </c>
      <c r="E19" s="37" t="s">
        <v>246</v>
      </c>
    </row>
    <row r="20" spans="1:5" ht="12.75">
      <c r="A20" t="s">
        <v>53</v>
      </c>
      <c r="E20" s="35" t="s">
        <v>46</v>
      </c>
    </row>
    <row r="21" spans="1:16" ht="25.5">
      <c r="A21" s="25" t="s">
        <v>44</v>
      </c>
      <c s="29" t="s">
        <v>32</v>
      </c>
      <c s="29" t="s">
        <v>247</v>
      </c>
      <c s="25" t="s">
        <v>46</v>
      </c>
      <c s="30" t="s">
        <v>248</v>
      </c>
      <c s="31" t="s">
        <v>236</v>
      </c>
      <c s="32">
        <v>4625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89.25">
      <c r="A22" s="34" t="s">
        <v>49</v>
      </c>
      <c r="E22" s="35" t="s">
        <v>249</v>
      </c>
    </row>
    <row r="23" spans="1:5" ht="25.5">
      <c r="A23" s="36" t="s">
        <v>51</v>
      </c>
      <c r="E23" s="37" t="s">
        <v>250</v>
      </c>
    </row>
    <row r="24" spans="1:5" ht="12.75">
      <c r="A24" t="s">
        <v>53</v>
      </c>
      <c r="E24" s="35" t="s">
        <v>46</v>
      </c>
    </row>
    <row r="25" spans="1:16" ht="12.75">
      <c r="A25" s="25" t="s">
        <v>44</v>
      </c>
      <c s="29" t="s">
        <v>34</v>
      </c>
      <c s="29" t="s">
        <v>251</v>
      </c>
      <c s="25" t="s">
        <v>46</v>
      </c>
      <c s="30" t="s">
        <v>252</v>
      </c>
      <c s="31" t="s">
        <v>236</v>
      </c>
      <c s="32">
        <v>85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25.5">
      <c r="A26" s="34" t="s">
        <v>49</v>
      </c>
      <c r="E26" s="35" t="s">
        <v>253</v>
      </c>
    </row>
    <row r="27" spans="1:5" ht="25.5">
      <c r="A27" s="36" t="s">
        <v>51</v>
      </c>
      <c r="E27" s="37" t="s">
        <v>242</v>
      </c>
    </row>
    <row r="28" spans="1:5" ht="12.75">
      <c r="A28" t="s">
        <v>53</v>
      </c>
      <c r="E28" s="35" t="s">
        <v>46</v>
      </c>
    </row>
    <row r="29" spans="1:16" ht="12.75">
      <c r="A29" s="25" t="s">
        <v>44</v>
      </c>
      <c s="29" t="s">
        <v>36</v>
      </c>
      <c s="29" t="s">
        <v>254</v>
      </c>
      <c s="25" t="s">
        <v>46</v>
      </c>
      <c s="30" t="s">
        <v>255</v>
      </c>
      <c s="31" t="s">
        <v>88</v>
      </c>
      <c s="32">
        <v>120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51">
      <c r="A30" s="34" t="s">
        <v>49</v>
      </c>
      <c r="E30" s="35" t="s">
        <v>256</v>
      </c>
    </row>
    <row r="31" spans="1:5" ht="25.5">
      <c r="A31" s="36" t="s">
        <v>51</v>
      </c>
      <c r="E31" s="37" t="s">
        <v>257</v>
      </c>
    </row>
    <row r="32" spans="1:5" ht="12.75">
      <c r="A32" t="s">
        <v>53</v>
      </c>
      <c r="E32" s="35" t="s">
        <v>46</v>
      </c>
    </row>
    <row r="33" spans="1:18" ht="12.75" customHeight="1">
      <c r="A33" s="6" t="s">
        <v>42</v>
      </c>
      <c s="6"/>
      <c s="39" t="s">
        <v>32</v>
      </c>
      <c s="6"/>
      <c s="27" t="s">
        <v>258</v>
      </c>
      <c s="6"/>
      <c s="6"/>
      <c s="6"/>
      <c s="40">
        <f>0+Q33</f>
      </c>
      <c r="O33">
        <f>0+R33</f>
      </c>
      <c r="Q33">
        <f>0+I34</f>
      </c>
      <c>
        <f>0+O34</f>
      </c>
    </row>
    <row r="34" spans="1:16" ht="12.75">
      <c r="A34" s="25" t="s">
        <v>44</v>
      </c>
      <c s="29" t="s">
        <v>70</v>
      </c>
      <c s="29" t="s">
        <v>259</v>
      </c>
      <c s="25" t="s">
        <v>28</v>
      </c>
      <c s="30" t="s">
        <v>260</v>
      </c>
      <c s="31" t="s">
        <v>88</v>
      </c>
      <c s="32">
        <v>10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261</v>
      </c>
    </row>
    <row r="36" spans="1:5" ht="51">
      <c r="A36" s="36" t="s">
        <v>51</v>
      </c>
      <c r="E36" s="37" t="s">
        <v>262</v>
      </c>
    </row>
    <row r="37" spans="1:5" ht="12.75">
      <c r="A37" t="s">
        <v>53</v>
      </c>
      <c r="E37" s="35" t="s">
        <v>46</v>
      </c>
    </row>
    <row r="38" spans="1:18" ht="12.75" customHeight="1">
      <c r="A38" s="6" t="s">
        <v>42</v>
      </c>
      <c s="6"/>
      <c s="39" t="s">
        <v>39</v>
      </c>
      <c s="6"/>
      <c s="27" t="s">
        <v>263</v>
      </c>
      <c s="6"/>
      <c s="6"/>
      <c s="6"/>
      <c s="40">
        <f>0+Q38</f>
      </c>
      <c r="O38">
        <f>0+R38</f>
      </c>
      <c r="Q38">
        <f>0+I39</f>
      </c>
      <c>
        <f>0+O39</f>
      </c>
    </row>
    <row r="39" spans="1:16" ht="25.5">
      <c r="A39" s="25" t="s">
        <v>44</v>
      </c>
      <c s="29" t="s">
        <v>112</v>
      </c>
      <c s="29" t="s">
        <v>264</v>
      </c>
      <c s="25" t="s">
        <v>265</v>
      </c>
      <c s="30" t="s">
        <v>266</v>
      </c>
      <c s="31" t="s">
        <v>48</v>
      </c>
      <c s="32">
        <v>1</v>
      </c>
      <c s="33">
        <v>0</v>
      </c>
      <c s="33">
        <f>ROUND(ROUND(H39,2)*ROUND(G39,3),2)</f>
      </c>
      <c r="O39">
        <f>(I39*21)/100</f>
      </c>
      <c t="s">
        <v>22</v>
      </c>
    </row>
    <row r="40" spans="1:5" ht="25.5">
      <c r="A40" s="34" t="s">
        <v>49</v>
      </c>
      <c r="E40" s="35" t="s">
        <v>267</v>
      </c>
    </row>
    <row r="41" spans="1:5" ht="38.25">
      <c r="A41" s="36" t="s">
        <v>51</v>
      </c>
      <c r="E41" s="37" t="s">
        <v>268</v>
      </c>
    </row>
    <row r="42" spans="1:5" ht="12.75">
      <c r="A42" t="s">
        <v>53</v>
      </c>
      <c r="E42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0+O8+O65+O70+O79+O112+O117+O126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269</v>
      </c>
      <c s="41">
        <f>0+I8+I65+I70+I79+I112+I117+I126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269</v>
      </c>
      <c s="6"/>
      <c s="18" t="s">
        <v>270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28</v>
      </c>
      <c s="19"/>
      <c s="27" t="s">
        <v>74</v>
      </c>
      <c s="19"/>
      <c s="19"/>
      <c s="19"/>
      <c s="28">
        <f>0+Q8</f>
      </c>
      <c r="O8">
        <f>0+R8</f>
      </c>
      <c r="Q8">
        <f>0+I9+I13+I17+I21+I25+I29+I33+I37+I41+I45+I49+I53+I57+I61</f>
      </c>
      <c>
        <f>0+O9+O13+O17+O21+O25+O29+O33+O37+O41+O45+O49+O53+O57+O61</f>
      </c>
    </row>
    <row r="9" spans="1:16" ht="12.75">
      <c r="A9" s="25" t="s">
        <v>44</v>
      </c>
      <c s="29" t="s">
        <v>28</v>
      </c>
      <c s="29" t="s">
        <v>271</v>
      </c>
      <c s="25" t="s">
        <v>46</v>
      </c>
      <c s="30" t="s">
        <v>272</v>
      </c>
      <c s="31" t="s">
        <v>273</v>
      </c>
      <c s="32">
        <v>12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274</v>
      </c>
    </row>
    <row r="11" spans="1:5" ht="12.75">
      <c r="A11" s="36" t="s">
        <v>51</v>
      </c>
      <c r="E11" s="37" t="s">
        <v>275</v>
      </c>
    </row>
    <row r="12" spans="1:5" ht="12.75">
      <c r="A12" t="s">
        <v>53</v>
      </c>
      <c r="E12" s="35" t="s">
        <v>46</v>
      </c>
    </row>
    <row r="13" spans="1:16" ht="25.5">
      <c r="A13" s="25" t="s">
        <v>44</v>
      </c>
      <c s="29" t="s">
        <v>22</v>
      </c>
      <c s="29" t="s">
        <v>234</v>
      </c>
      <c s="25" t="s">
        <v>46</v>
      </c>
      <c s="30" t="s">
        <v>235</v>
      </c>
      <c s="31" t="s">
        <v>236</v>
      </c>
      <c s="32">
        <v>150</v>
      </c>
      <c s="33">
        <v>0</v>
      </c>
      <c s="33">
        <f>ROUND(ROUND(H13,2)*ROUND(G13,3),2)</f>
      </c>
      <c r="O13">
        <f>(I13*21)/100</f>
      </c>
      <c t="s">
        <v>22</v>
      </c>
    </row>
    <row r="14" spans="1:5" ht="51">
      <c r="A14" s="34" t="s">
        <v>49</v>
      </c>
      <c r="E14" s="35" t="s">
        <v>237</v>
      </c>
    </row>
    <row r="15" spans="1:5" ht="25.5">
      <c r="A15" s="36" t="s">
        <v>51</v>
      </c>
      <c r="E15" s="37" t="s">
        <v>276</v>
      </c>
    </row>
    <row r="16" spans="1:5" ht="12.75">
      <c r="A16" t="s">
        <v>53</v>
      </c>
      <c r="E16" s="35" t="s">
        <v>46</v>
      </c>
    </row>
    <row r="17" spans="1:16" ht="25.5">
      <c r="A17" s="25" t="s">
        <v>44</v>
      </c>
      <c s="29" t="s">
        <v>21</v>
      </c>
      <c s="29" t="s">
        <v>239</v>
      </c>
      <c s="25" t="s">
        <v>46</v>
      </c>
      <c s="30" t="s">
        <v>240</v>
      </c>
      <c s="31" t="s">
        <v>236</v>
      </c>
      <c s="32">
        <v>75</v>
      </c>
      <c s="33">
        <v>0</v>
      </c>
      <c s="33">
        <f>ROUND(ROUND(H17,2)*ROUND(G17,3),2)</f>
      </c>
      <c r="O17">
        <f>(I17*21)/100</f>
      </c>
      <c t="s">
        <v>22</v>
      </c>
    </row>
    <row r="18" spans="1:5" ht="76.5">
      <c r="A18" s="34" t="s">
        <v>49</v>
      </c>
      <c r="E18" s="35" t="s">
        <v>241</v>
      </c>
    </row>
    <row r="19" spans="1:5" ht="25.5">
      <c r="A19" s="36" t="s">
        <v>51</v>
      </c>
      <c r="E19" s="37" t="s">
        <v>277</v>
      </c>
    </row>
    <row r="20" spans="1:5" ht="12.75">
      <c r="A20" t="s">
        <v>53</v>
      </c>
      <c r="E20" s="35" t="s">
        <v>46</v>
      </c>
    </row>
    <row r="21" spans="1:16" ht="25.5">
      <c r="A21" s="25" t="s">
        <v>44</v>
      </c>
      <c s="29" t="s">
        <v>32</v>
      </c>
      <c s="29" t="s">
        <v>243</v>
      </c>
      <c s="25" t="s">
        <v>46</v>
      </c>
      <c s="30" t="s">
        <v>244</v>
      </c>
      <c s="31" t="s">
        <v>236</v>
      </c>
      <c s="32">
        <v>60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76.5">
      <c r="A22" s="34" t="s">
        <v>49</v>
      </c>
      <c r="E22" s="35" t="s">
        <v>245</v>
      </c>
    </row>
    <row r="23" spans="1:5" ht="25.5">
      <c r="A23" s="36" t="s">
        <v>51</v>
      </c>
      <c r="E23" s="37" t="s">
        <v>278</v>
      </c>
    </row>
    <row r="24" spans="1:5" ht="12.75">
      <c r="A24" t="s">
        <v>53</v>
      </c>
      <c r="E24" s="35" t="s">
        <v>46</v>
      </c>
    </row>
    <row r="25" spans="1:16" ht="25.5">
      <c r="A25" s="25" t="s">
        <v>44</v>
      </c>
      <c s="29" t="s">
        <v>34</v>
      </c>
      <c s="29" t="s">
        <v>247</v>
      </c>
      <c s="25" t="s">
        <v>46</v>
      </c>
      <c s="30" t="s">
        <v>248</v>
      </c>
      <c s="31" t="s">
        <v>236</v>
      </c>
      <c s="32">
        <v>360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89.25">
      <c r="A26" s="34" t="s">
        <v>49</v>
      </c>
      <c r="E26" s="35" t="s">
        <v>249</v>
      </c>
    </row>
    <row r="27" spans="1:5" ht="25.5">
      <c r="A27" s="36" t="s">
        <v>51</v>
      </c>
      <c r="E27" s="37" t="s">
        <v>279</v>
      </c>
    </row>
    <row r="28" spans="1:5" ht="12.75">
      <c r="A28" t="s">
        <v>53</v>
      </c>
      <c r="E28" s="35" t="s">
        <v>46</v>
      </c>
    </row>
    <row r="29" spans="1:16" ht="12.75">
      <c r="A29" s="25" t="s">
        <v>44</v>
      </c>
      <c s="29" t="s">
        <v>36</v>
      </c>
      <c s="29" t="s">
        <v>280</v>
      </c>
      <c s="25" t="s">
        <v>46</v>
      </c>
      <c s="30" t="s">
        <v>281</v>
      </c>
      <c s="31" t="s">
        <v>236</v>
      </c>
      <c s="32">
        <v>100</v>
      </c>
      <c s="33">
        <v>0</v>
      </c>
      <c s="33">
        <f>ROUND(ROUND(H29,2)*ROUND(G29,3),2)</f>
      </c>
      <c r="O29">
        <f>(I29*21)/100</f>
      </c>
      <c t="s">
        <v>22</v>
      </c>
    </row>
    <row r="30" spans="1:5" ht="63.75">
      <c r="A30" s="34" t="s">
        <v>49</v>
      </c>
      <c r="E30" s="35" t="s">
        <v>282</v>
      </c>
    </row>
    <row r="31" spans="1:5" ht="25.5">
      <c r="A31" s="36" t="s">
        <v>51</v>
      </c>
      <c r="E31" s="37" t="s">
        <v>283</v>
      </c>
    </row>
    <row r="32" spans="1:5" ht="12.75">
      <c r="A32" t="s">
        <v>53</v>
      </c>
      <c r="E32" s="35" t="s">
        <v>46</v>
      </c>
    </row>
    <row r="33" spans="1:16" ht="12.75">
      <c r="A33" s="25" t="s">
        <v>44</v>
      </c>
      <c s="29" t="s">
        <v>70</v>
      </c>
      <c s="29" t="s">
        <v>284</v>
      </c>
      <c s="25" t="s">
        <v>46</v>
      </c>
      <c s="30" t="s">
        <v>285</v>
      </c>
      <c s="31" t="s">
        <v>236</v>
      </c>
      <c s="32">
        <v>20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51">
      <c r="A34" s="34" t="s">
        <v>49</v>
      </c>
      <c r="E34" s="35" t="s">
        <v>286</v>
      </c>
    </row>
    <row r="35" spans="1:5" ht="25.5">
      <c r="A35" s="36" t="s">
        <v>51</v>
      </c>
      <c r="E35" s="37" t="s">
        <v>287</v>
      </c>
    </row>
    <row r="36" spans="1:5" ht="12.75">
      <c r="A36" t="s">
        <v>53</v>
      </c>
      <c r="E36" s="35" t="s">
        <v>46</v>
      </c>
    </row>
    <row r="37" spans="1:16" ht="12.75">
      <c r="A37" s="25" t="s">
        <v>44</v>
      </c>
      <c s="29" t="s">
        <v>112</v>
      </c>
      <c s="29" t="s">
        <v>288</v>
      </c>
      <c s="25" t="s">
        <v>46</v>
      </c>
      <c s="30" t="s">
        <v>289</v>
      </c>
      <c s="31" t="s">
        <v>236</v>
      </c>
      <c s="32">
        <v>30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38.25">
      <c r="A38" s="34" t="s">
        <v>49</v>
      </c>
      <c r="E38" s="35" t="s">
        <v>290</v>
      </c>
    </row>
    <row r="39" spans="1:5" ht="25.5">
      <c r="A39" s="36" t="s">
        <v>51</v>
      </c>
      <c r="E39" s="37" t="s">
        <v>291</v>
      </c>
    </row>
    <row r="40" spans="1:5" ht="12.75">
      <c r="A40" t="s">
        <v>53</v>
      </c>
      <c r="E40" s="35" t="s">
        <v>46</v>
      </c>
    </row>
    <row r="41" spans="1:16" ht="12.75">
      <c r="A41" s="25" t="s">
        <v>44</v>
      </c>
      <c s="29" t="s">
        <v>39</v>
      </c>
      <c s="29" t="s">
        <v>251</v>
      </c>
      <c s="25" t="s">
        <v>46</v>
      </c>
      <c s="30" t="s">
        <v>252</v>
      </c>
      <c s="31" t="s">
        <v>236</v>
      </c>
      <c s="32">
        <v>60</v>
      </c>
      <c s="33">
        <v>0</v>
      </c>
      <c s="33">
        <f>ROUND(ROUND(H41,2)*ROUND(G41,3),2)</f>
      </c>
      <c r="O41">
        <f>(I41*21)/100</f>
      </c>
      <c t="s">
        <v>22</v>
      </c>
    </row>
    <row r="42" spans="1:5" ht="25.5">
      <c r="A42" s="34" t="s">
        <v>49</v>
      </c>
      <c r="E42" s="35" t="s">
        <v>253</v>
      </c>
    </row>
    <row r="43" spans="1:5" ht="25.5">
      <c r="A43" s="36" t="s">
        <v>51</v>
      </c>
      <c r="E43" s="37" t="s">
        <v>278</v>
      </c>
    </row>
    <row r="44" spans="1:5" ht="12.75">
      <c r="A44" t="s">
        <v>53</v>
      </c>
      <c r="E44" s="35" t="s">
        <v>46</v>
      </c>
    </row>
    <row r="45" spans="1:16" ht="12.75">
      <c r="A45" s="25" t="s">
        <v>44</v>
      </c>
      <c s="29" t="s">
        <v>41</v>
      </c>
      <c s="29" t="s">
        <v>292</v>
      </c>
      <c s="25" t="s">
        <v>46</v>
      </c>
      <c s="30" t="s">
        <v>293</v>
      </c>
      <c s="31" t="s">
        <v>236</v>
      </c>
      <c s="32">
        <v>70</v>
      </c>
      <c s="33">
        <v>0</v>
      </c>
      <c s="33">
        <f>ROUND(ROUND(H45,2)*ROUND(G45,3),2)</f>
      </c>
      <c r="O45">
        <f>(I45*21)/100</f>
      </c>
      <c t="s">
        <v>22</v>
      </c>
    </row>
    <row r="46" spans="1:5" ht="51">
      <c r="A46" s="34" t="s">
        <v>49</v>
      </c>
      <c r="E46" s="35" t="s">
        <v>294</v>
      </c>
    </row>
    <row r="47" spans="1:5" ht="25.5">
      <c r="A47" s="36" t="s">
        <v>51</v>
      </c>
      <c r="E47" s="37" t="s">
        <v>295</v>
      </c>
    </row>
    <row r="48" spans="1:5" ht="12.75">
      <c r="A48" t="s">
        <v>53</v>
      </c>
      <c r="E48" s="35" t="s">
        <v>46</v>
      </c>
    </row>
    <row r="49" spans="1:16" ht="12.75">
      <c r="A49" s="25" t="s">
        <v>44</v>
      </c>
      <c s="29" t="s">
        <v>123</v>
      </c>
      <c s="29" t="s">
        <v>296</v>
      </c>
      <c s="25" t="s">
        <v>46</v>
      </c>
      <c s="30" t="s">
        <v>297</v>
      </c>
      <c s="31" t="s">
        <v>88</v>
      </c>
      <c s="32">
        <v>26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38.25">
      <c r="A50" s="34" t="s">
        <v>49</v>
      </c>
      <c r="E50" s="35" t="s">
        <v>298</v>
      </c>
    </row>
    <row r="51" spans="1:5" ht="25.5">
      <c r="A51" s="36" t="s">
        <v>51</v>
      </c>
      <c r="E51" s="37" t="s">
        <v>299</v>
      </c>
    </row>
    <row r="52" spans="1:5" ht="12.75">
      <c r="A52" t="s">
        <v>53</v>
      </c>
      <c r="E52" s="35" t="s">
        <v>46</v>
      </c>
    </row>
    <row r="53" spans="1:16" ht="12.75">
      <c r="A53" s="25" t="s">
        <v>44</v>
      </c>
      <c s="29" t="s">
        <v>127</v>
      </c>
      <c s="29" t="s">
        <v>300</v>
      </c>
      <c s="25" t="s">
        <v>46</v>
      </c>
      <c s="30" t="s">
        <v>301</v>
      </c>
      <c s="31" t="s">
        <v>88</v>
      </c>
      <c s="32">
        <v>20</v>
      </c>
      <c s="33">
        <v>0</v>
      </c>
      <c s="33">
        <f>ROUND(ROUND(H53,2)*ROUND(G53,3),2)</f>
      </c>
      <c r="O53">
        <f>(I53*21)/100</f>
      </c>
      <c t="s">
        <v>22</v>
      </c>
    </row>
    <row r="54" spans="1:5" ht="38.25">
      <c r="A54" s="34" t="s">
        <v>49</v>
      </c>
      <c r="E54" s="35" t="s">
        <v>302</v>
      </c>
    </row>
    <row r="55" spans="1:5" ht="25.5">
      <c r="A55" s="36" t="s">
        <v>51</v>
      </c>
      <c r="E55" s="37" t="s">
        <v>287</v>
      </c>
    </row>
    <row r="56" spans="1:5" ht="12.75">
      <c r="A56" t="s">
        <v>53</v>
      </c>
      <c r="E56" s="35" t="s">
        <v>46</v>
      </c>
    </row>
    <row r="57" spans="1:16" ht="12.75">
      <c r="A57" s="25" t="s">
        <v>44</v>
      </c>
      <c s="29" t="s">
        <v>131</v>
      </c>
      <c s="29" t="s">
        <v>254</v>
      </c>
      <c s="25" t="s">
        <v>46</v>
      </c>
      <c s="30" t="s">
        <v>255</v>
      </c>
      <c s="31" t="s">
        <v>88</v>
      </c>
      <c s="32">
        <v>308</v>
      </c>
      <c s="33">
        <v>0</v>
      </c>
      <c s="33">
        <f>ROUND(ROUND(H57,2)*ROUND(G57,3),2)</f>
      </c>
      <c r="O57">
        <f>(I57*21)/100</f>
      </c>
      <c t="s">
        <v>22</v>
      </c>
    </row>
    <row r="58" spans="1:5" ht="51">
      <c r="A58" s="34" t="s">
        <v>49</v>
      </c>
      <c r="E58" s="35" t="s">
        <v>256</v>
      </c>
    </row>
    <row r="59" spans="1:5" ht="25.5">
      <c r="A59" s="36" t="s">
        <v>51</v>
      </c>
      <c r="E59" s="37" t="s">
        <v>303</v>
      </c>
    </row>
    <row r="60" spans="1:5" ht="12.75">
      <c r="A60" t="s">
        <v>53</v>
      </c>
      <c r="E60" s="35" t="s">
        <v>46</v>
      </c>
    </row>
    <row r="61" spans="1:16" ht="12.75">
      <c r="A61" s="25" t="s">
        <v>44</v>
      </c>
      <c s="29" t="s">
        <v>216</v>
      </c>
      <c s="29" t="s">
        <v>304</v>
      </c>
      <c s="25" t="s">
        <v>265</v>
      </c>
      <c s="30" t="s">
        <v>305</v>
      </c>
      <c s="31" t="s">
        <v>48</v>
      </c>
      <c s="32">
        <v>1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25.5">
      <c r="A62" s="34" t="s">
        <v>49</v>
      </c>
      <c r="E62" s="35" t="s">
        <v>306</v>
      </c>
    </row>
    <row r="63" spans="1:5" ht="38.25">
      <c r="A63" s="36" t="s">
        <v>51</v>
      </c>
      <c r="E63" s="37" t="s">
        <v>307</v>
      </c>
    </row>
    <row r="64" spans="1:5" ht="12.75">
      <c r="A64" t="s">
        <v>53</v>
      </c>
      <c r="E64" s="35" t="s">
        <v>46</v>
      </c>
    </row>
    <row r="65" spans="1:18" ht="12.75" customHeight="1">
      <c r="A65" s="6" t="s">
        <v>42</v>
      </c>
      <c s="6"/>
      <c s="39" t="s">
        <v>22</v>
      </c>
      <c s="6"/>
      <c s="27" t="s">
        <v>308</v>
      </c>
      <c s="6"/>
      <c s="6"/>
      <c s="6"/>
      <c s="40">
        <f>0+Q65</f>
      </c>
      <c r="O65">
        <f>0+R65</f>
      </c>
      <c r="Q65">
        <f>0+I66</f>
      </c>
      <c>
        <f>0+O66</f>
      </c>
    </row>
    <row r="66" spans="1:16" ht="12.75">
      <c r="A66" s="25" t="s">
        <v>44</v>
      </c>
      <c s="29" t="s">
        <v>136</v>
      </c>
      <c s="29" t="s">
        <v>309</v>
      </c>
      <c s="25" t="s">
        <v>46</v>
      </c>
      <c s="30" t="s">
        <v>310</v>
      </c>
      <c s="31" t="s">
        <v>311</v>
      </c>
      <c s="32">
        <v>0.017</v>
      </c>
      <c s="33">
        <v>0</v>
      </c>
      <c s="33">
        <f>ROUND(ROUND(H66,2)*ROUND(G66,3),2)</f>
      </c>
      <c r="O66">
        <f>(I66*21)/100</f>
      </c>
      <c t="s">
        <v>22</v>
      </c>
    </row>
    <row r="67" spans="1:5" ht="51">
      <c r="A67" s="34" t="s">
        <v>49</v>
      </c>
      <c r="E67" s="35" t="s">
        <v>312</v>
      </c>
    </row>
    <row r="68" spans="1:5" ht="25.5">
      <c r="A68" s="36" t="s">
        <v>51</v>
      </c>
      <c r="E68" s="37" t="s">
        <v>313</v>
      </c>
    </row>
    <row r="69" spans="1:5" ht="12.75">
      <c r="A69" t="s">
        <v>53</v>
      </c>
      <c r="E69" s="35" t="s">
        <v>46</v>
      </c>
    </row>
    <row r="70" spans="1:18" ht="12.75" customHeight="1">
      <c r="A70" s="6" t="s">
        <v>42</v>
      </c>
      <c s="6"/>
      <c s="39" t="s">
        <v>21</v>
      </c>
      <c s="6"/>
      <c s="27" t="s">
        <v>314</v>
      </c>
      <c s="6"/>
      <c s="6"/>
      <c s="6"/>
      <c s="40">
        <f>0+Q70</f>
      </c>
      <c r="O70">
        <f>0+R70</f>
      </c>
      <c r="Q70">
        <f>0+I71+I75</f>
      </c>
      <c>
        <f>0+O71+O75</f>
      </c>
    </row>
    <row r="71" spans="1:16" ht="12.75">
      <c r="A71" s="25" t="s">
        <v>44</v>
      </c>
      <c s="29" t="s">
        <v>140</v>
      </c>
      <c s="29" t="s">
        <v>315</v>
      </c>
      <c s="25" t="s">
        <v>46</v>
      </c>
      <c s="30" t="s">
        <v>316</v>
      </c>
      <c s="31" t="s">
        <v>311</v>
      </c>
      <c s="32">
        <v>0.09</v>
      </c>
      <c s="33">
        <v>0</v>
      </c>
      <c s="33">
        <f>ROUND(ROUND(H71,2)*ROUND(G71,3),2)</f>
      </c>
      <c r="O71">
        <f>(I71*21)/100</f>
      </c>
      <c t="s">
        <v>22</v>
      </c>
    </row>
    <row r="72" spans="1:5" ht="63.75">
      <c r="A72" s="34" t="s">
        <v>49</v>
      </c>
      <c r="E72" s="35" t="s">
        <v>317</v>
      </c>
    </row>
    <row r="73" spans="1:5" ht="25.5">
      <c r="A73" s="36" t="s">
        <v>51</v>
      </c>
      <c r="E73" s="37" t="s">
        <v>318</v>
      </c>
    </row>
    <row r="74" spans="1:5" ht="12.75">
      <c r="A74" t="s">
        <v>53</v>
      </c>
      <c r="E74" s="35" t="s">
        <v>46</v>
      </c>
    </row>
    <row r="75" spans="1:16" ht="12.75">
      <c r="A75" s="25" t="s">
        <v>44</v>
      </c>
      <c s="29" t="s">
        <v>145</v>
      </c>
      <c s="29" t="s">
        <v>319</v>
      </c>
      <c s="25" t="s">
        <v>46</v>
      </c>
      <c s="30" t="s">
        <v>320</v>
      </c>
      <c s="31" t="s">
        <v>236</v>
      </c>
      <c s="32">
        <v>3.588</v>
      </c>
      <c s="33">
        <v>0</v>
      </c>
      <c s="33">
        <f>ROUND(ROUND(H75,2)*ROUND(G75,3),2)</f>
      </c>
      <c r="O75">
        <f>(I75*21)/100</f>
      </c>
      <c t="s">
        <v>22</v>
      </c>
    </row>
    <row r="76" spans="1:5" ht="51">
      <c r="A76" s="34" t="s">
        <v>49</v>
      </c>
      <c r="E76" s="35" t="s">
        <v>321</v>
      </c>
    </row>
    <row r="77" spans="1:5" ht="25.5">
      <c r="A77" s="36" t="s">
        <v>51</v>
      </c>
      <c r="E77" s="37" t="s">
        <v>322</v>
      </c>
    </row>
    <row r="78" spans="1:5" ht="12.75">
      <c r="A78" t="s">
        <v>53</v>
      </c>
      <c r="E78" s="35" t="s">
        <v>46</v>
      </c>
    </row>
    <row r="79" spans="1:18" ht="12.75" customHeight="1">
      <c r="A79" s="6" t="s">
        <v>42</v>
      </c>
      <c s="6"/>
      <c s="39" t="s">
        <v>32</v>
      </c>
      <c s="6"/>
      <c s="27" t="s">
        <v>258</v>
      </c>
      <c s="6"/>
      <c s="6"/>
      <c s="6"/>
      <c s="40">
        <f>0+Q79</f>
      </c>
      <c r="O79">
        <f>0+R79</f>
      </c>
      <c r="Q79">
        <f>0+I80+I84+I88+I92+I96+I100+I104+I108</f>
      </c>
      <c>
        <f>0+O80+O84+O88+O92+O96+O100+O104+O108</f>
      </c>
    </row>
    <row r="80" spans="1:16" ht="12.75">
      <c r="A80" s="25" t="s">
        <v>44</v>
      </c>
      <c s="29" t="s">
        <v>150</v>
      </c>
      <c s="29" t="s">
        <v>323</v>
      </c>
      <c s="25" t="s">
        <v>265</v>
      </c>
      <c s="30" t="s">
        <v>324</v>
      </c>
      <c s="31" t="s">
        <v>88</v>
      </c>
      <c s="32">
        <v>4.2</v>
      </c>
      <c s="33">
        <v>0</v>
      </c>
      <c s="33">
        <f>ROUND(ROUND(H80,2)*ROUND(G80,3),2)</f>
      </c>
      <c r="O80">
        <f>(I80*21)/100</f>
      </c>
      <c t="s">
        <v>22</v>
      </c>
    </row>
    <row r="81" spans="1:5" ht="51">
      <c r="A81" s="34" t="s">
        <v>49</v>
      </c>
      <c r="E81" s="35" t="s">
        <v>325</v>
      </c>
    </row>
    <row r="82" spans="1:5" ht="25.5">
      <c r="A82" s="36" t="s">
        <v>51</v>
      </c>
      <c r="E82" s="37" t="s">
        <v>326</v>
      </c>
    </row>
    <row r="83" spans="1:5" ht="12.75">
      <c r="A83" t="s">
        <v>53</v>
      </c>
      <c r="E83" s="35" t="s">
        <v>46</v>
      </c>
    </row>
    <row r="84" spans="1:16" ht="12.75">
      <c r="A84" s="25" t="s">
        <v>44</v>
      </c>
      <c s="29" t="s">
        <v>154</v>
      </c>
      <c s="29" t="s">
        <v>327</v>
      </c>
      <c s="25" t="s">
        <v>265</v>
      </c>
      <c s="30" t="s">
        <v>328</v>
      </c>
      <c s="31" t="s">
        <v>88</v>
      </c>
      <c s="32">
        <v>24</v>
      </c>
      <c s="33">
        <v>0</v>
      </c>
      <c s="33">
        <f>ROUND(ROUND(H84,2)*ROUND(G84,3),2)</f>
      </c>
      <c r="O84">
        <f>(I84*21)/100</f>
      </c>
      <c t="s">
        <v>22</v>
      </c>
    </row>
    <row r="85" spans="1:5" ht="38.25">
      <c r="A85" s="34" t="s">
        <v>49</v>
      </c>
      <c r="E85" s="35" t="s">
        <v>329</v>
      </c>
    </row>
    <row r="86" spans="1:5" ht="25.5">
      <c r="A86" s="36" t="s">
        <v>51</v>
      </c>
      <c r="E86" s="37" t="s">
        <v>330</v>
      </c>
    </row>
    <row r="87" spans="1:5" ht="12.75">
      <c r="A87" t="s">
        <v>53</v>
      </c>
      <c r="E87" s="35" t="s">
        <v>46</v>
      </c>
    </row>
    <row r="88" spans="1:16" ht="12.75">
      <c r="A88" s="25" t="s">
        <v>44</v>
      </c>
      <c s="29" t="s">
        <v>158</v>
      </c>
      <c s="29" t="s">
        <v>259</v>
      </c>
      <c s="25" t="s">
        <v>46</v>
      </c>
      <c s="30" t="s">
        <v>260</v>
      </c>
      <c s="31" t="s">
        <v>88</v>
      </c>
      <c s="32">
        <v>41.04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38.25">
      <c r="A89" s="34" t="s">
        <v>49</v>
      </c>
      <c r="E89" s="35" t="s">
        <v>261</v>
      </c>
    </row>
    <row r="90" spans="1:5" ht="51">
      <c r="A90" s="36" t="s">
        <v>51</v>
      </c>
      <c r="E90" s="37" t="s">
        <v>331</v>
      </c>
    </row>
    <row r="91" spans="1:5" ht="12.75">
      <c r="A91" t="s">
        <v>53</v>
      </c>
      <c r="E91" s="35" t="s">
        <v>46</v>
      </c>
    </row>
    <row r="92" spans="1:16" ht="12.75">
      <c r="A92" s="25" t="s">
        <v>44</v>
      </c>
      <c s="29" t="s">
        <v>162</v>
      </c>
      <c s="29" t="s">
        <v>332</v>
      </c>
      <c s="25" t="s">
        <v>46</v>
      </c>
      <c s="30" t="s">
        <v>333</v>
      </c>
      <c s="31" t="s">
        <v>236</v>
      </c>
      <c s="32">
        <v>9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51">
      <c r="A93" s="34" t="s">
        <v>49</v>
      </c>
      <c r="E93" s="35" t="s">
        <v>334</v>
      </c>
    </row>
    <row r="94" spans="1:5" ht="25.5">
      <c r="A94" s="36" t="s">
        <v>51</v>
      </c>
      <c r="E94" s="37" t="s">
        <v>335</v>
      </c>
    </row>
    <row r="95" spans="1:5" ht="12.75">
      <c r="A95" t="s">
        <v>53</v>
      </c>
      <c r="E95" s="35" t="s">
        <v>46</v>
      </c>
    </row>
    <row r="96" spans="1:16" ht="25.5">
      <c r="A96" s="25" t="s">
        <v>44</v>
      </c>
      <c s="29" t="s">
        <v>166</v>
      </c>
      <c s="29" t="s">
        <v>336</v>
      </c>
      <c s="25" t="s">
        <v>46</v>
      </c>
      <c s="30" t="s">
        <v>337</v>
      </c>
      <c s="31" t="s">
        <v>236</v>
      </c>
      <c s="32">
        <v>1.875</v>
      </c>
      <c s="33">
        <v>0</v>
      </c>
      <c s="33">
        <f>ROUND(ROUND(H96,2)*ROUND(G96,3),2)</f>
      </c>
      <c r="O96">
        <f>(I96*21)/100</f>
      </c>
      <c t="s">
        <v>22</v>
      </c>
    </row>
    <row r="97" spans="1:5" ht="63.75">
      <c r="A97" s="34" t="s">
        <v>49</v>
      </c>
      <c r="E97" s="35" t="s">
        <v>338</v>
      </c>
    </row>
    <row r="98" spans="1:5" ht="25.5">
      <c r="A98" s="36" t="s">
        <v>51</v>
      </c>
      <c r="E98" s="37" t="s">
        <v>339</v>
      </c>
    </row>
    <row r="99" spans="1:5" ht="12.75">
      <c r="A99" t="s">
        <v>53</v>
      </c>
      <c r="E99" s="35" t="s">
        <v>46</v>
      </c>
    </row>
    <row r="100" spans="1:16" ht="25.5">
      <c r="A100" s="25" t="s">
        <v>44</v>
      </c>
      <c s="29" t="s">
        <v>171</v>
      </c>
      <c s="29" t="s">
        <v>340</v>
      </c>
      <c s="25" t="s">
        <v>46</v>
      </c>
      <c s="30" t="s">
        <v>341</v>
      </c>
      <c s="31" t="s">
        <v>236</v>
      </c>
      <c s="32">
        <v>9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63.75">
      <c r="A101" s="34" t="s">
        <v>49</v>
      </c>
      <c r="E101" s="35" t="s">
        <v>342</v>
      </c>
    </row>
    <row r="102" spans="1:5" ht="51">
      <c r="A102" s="36" t="s">
        <v>51</v>
      </c>
      <c r="E102" s="37" t="s">
        <v>343</v>
      </c>
    </row>
    <row r="103" spans="1:5" ht="12.75">
      <c r="A103" t="s">
        <v>53</v>
      </c>
      <c r="E103" s="35" t="s">
        <v>46</v>
      </c>
    </row>
    <row r="104" spans="1:16" ht="25.5">
      <c r="A104" s="25" t="s">
        <v>44</v>
      </c>
      <c s="29" t="s">
        <v>175</v>
      </c>
      <c s="29" t="s">
        <v>344</v>
      </c>
      <c s="25" t="s">
        <v>46</v>
      </c>
      <c s="30" t="s">
        <v>345</v>
      </c>
      <c s="31" t="s">
        <v>236</v>
      </c>
      <c s="32">
        <v>4.002</v>
      </c>
      <c s="33">
        <v>0</v>
      </c>
      <c s="33">
        <f>ROUND(ROUND(H104,2)*ROUND(G104,3),2)</f>
      </c>
      <c r="O104">
        <f>(I104*21)/100</f>
      </c>
      <c t="s">
        <v>22</v>
      </c>
    </row>
    <row r="105" spans="1:5" ht="63.75">
      <c r="A105" s="34" t="s">
        <v>49</v>
      </c>
      <c r="E105" s="35" t="s">
        <v>346</v>
      </c>
    </row>
    <row r="106" spans="1:5" ht="25.5">
      <c r="A106" s="36" t="s">
        <v>51</v>
      </c>
      <c r="E106" s="37" t="s">
        <v>347</v>
      </c>
    </row>
    <row r="107" spans="1:5" ht="12.75">
      <c r="A107" t="s">
        <v>53</v>
      </c>
      <c r="E107" s="35" t="s">
        <v>46</v>
      </c>
    </row>
    <row r="108" spans="1:16" ht="25.5">
      <c r="A108" s="25" t="s">
        <v>44</v>
      </c>
      <c s="29" t="s">
        <v>180</v>
      </c>
      <c s="29" t="s">
        <v>348</v>
      </c>
      <c s="25" t="s">
        <v>46</v>
      </c>
      <c s="30" t="s">
        <v>349</v>
      </c>
      <c s="31" t="s">
        <v>88</v>
      </c>
      <c s="32">
        <v>20.5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63.75">
      <c r="A109" s="34" t="s">
        <v>49</v>
      </c>
      <c r="E109" s="35" t="s">
        <v>350</v>
      </c>
    </row>
    <row r="110" spans="1:5" ht="25.5">
      <c r="A110" s="36" t="s">
        <v>51</v>
      </c>
      <c r="E110" s="37" t="s">
        <v>351</v>
      </c>
    </row>
    <row r="111" spans="1:5" ht="12.75">
      <c r="A111" t="s">
        <v>53</v>
      </c>
      <c r="E111" s="35" t="s">
        <v>46</v>
      </c>
    </row>
    <row r="112" spans="1:18" ht="12.75" customHeight="1">
      <c r="A112" s="6" t="s">
        <v>42</v>
      </c>
      <c s="6"/>
      <c s="39" t="s">
        <v>34</v>
      </c>
      <c s="6"/>
      <c s="27" t="s">
        <v>352</v>
      </c>
      <c s="6"/>
      <c s="6"/>
      <c s="6"/>
      <c s="40">
        <f>0+Q112</f>
      </c>
      <c r="O112">
        <f>0+R112</f>
      </c>
      <c r="Q112">
        <f>0+I113</f>
      </c>
      <c>
        <f>0+O113</f>
      </c>
    </row>
    <row r="113" spans="1:16" ht="12.75">
      <c r="A113" s="25" t="s">
        <v>44</v>
      </c>
      <c s="29" t="s">
        <v>185</v>
      </c>
      <c s="29" t="s">
        <v>353</v>
      </c>
      <c s="25" t="s">
        <v>46</v>
      </c>
      <c s="30" t="s">
        <v>354</v>
      </c>
      <c s="31" t="s">
        <v>88</v>
      </c>
      <c s="32">
        <v>20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38.25">
      <c r="A114" s="34" t="s">
        <v>49</v>
      </c>
      <c r="E114" s="35" t="s">
        <v>355</v>
      </c>
    </row>
    <row r="115" spans="1:5" ht="25.5">
      <c r="A115" s="36" t="s">
        <v>51</v>
      </c>
      <c r="E115" s="37" t="s">
        <v>356</v>
      </c>
    </row>
    <row r="116" spans="1:5" ht="12.75">
      <c r="A116" t="s">
        <v>53</v>
      </c>
      <c r="E116" s="35" t="s">
        <v>46</v>
      </c>
    </row>
    <row r="117" spans="1:18" ht="12.75" customHeight="1">
      <c r="A117" s="6" t="s">
        <v>42</v>
      </c>
      <c s="6"/>
      <c s="39" t="s">
        <v>112</v>
      </c>
      <c s="6"/>
      <c s="27" t="s">
        <v>357</v>
      </c>
      <c s="6"/>
      <c s="6"/>
      <c s="6"/>
      <c s="40">
        <f>0+Q117</f>
      </c>
      <c r="O117">
        <f>0+R117</f>
      </c>
      <c r="Q117">
        <f>0+I118+I122</f>
      </c>
      <c>
        <f>0+O118+O122</f>
      </c>
    </row>
    <row r="118" spans="1:16" ht="25.5">
      <c r="A118" s="25" t="s">
        <v>44</v>
      </c>
      <c s="29" t="s">
        <v>189</v>
      </c>
      <c s="29" t="s">
        <v>358</v>
      </c>
      <c s="25" t="s">
        <v>46</v>
      </c>
      <c s="30" t="s">
        <v>359</v>
      </c>
      <c s="31" t="s">
        <v>236</v>
      </c>
      <c s="32">
        <v>1.324</v>
      </c>
      <c s="33">
        <v>0</v>
      </c>
      <c s="33">
        <f>ROUND(ROUND(H118,2)*ROUND(G118,3),2)</f>
      </c>
      <c r="O118">
        <f>(I118*21)/100</f>
      </c>
      <c t="s">
        <v>22</v>
      </c>
    </row>
    <row r="119" spans="1:5" ht="51">
      <c r="A119" s="34" t="s">
        <v>49</v>
      </c>
      <c r="E119" s="35" t="s">
        <v>360</v>
      </c>
    </row>
    <row r="120" spans="1:5" ht="25.5">
      <c r="A120" s="36" t="s">
        <v>51</v>
      </c>
      <c r="E120" s="37" t="s">
        <v>361</v>
      </c>
    </row>
    <row r="121" spans="1:5" ht="12.75">
      <c r="A121" t="s">
        <v>53</v>
      </c>
      <c r="E121" s="35" t="s">
        <v>46</v>
      </c>
    </row>
    <row r="122" spans="1:16" ht="12.75">
      <c r="A122" s="25" t="s">
        <v>44</v>
      </c>
      <c s="29" t="s">
        <v>193</v>
      </c>
      <c s="29" t="s">
        <v>362</v>
      </c>
      <c s="25" t="s">
        <v>46</v>
      </c>
      <c s="30" t="s">
        <v>363</v>
      </c>
      <c s="31" t="s">
        <v>311</v>
      </c>
      <c s="32">
        <v>0.164</v>
      </c>
      <c s="33">
        <v>0</v>
      </c>
      <c s="33">
        <f>ROUND(ROUND(H122,2)*ROUND(G122,3),2)</f>
      </c>
      <c r="O122">
        <f>(I122*21)/100</f>
      </c>
      <c t="s">
        <v>22</v>
      </c>
    </row>
    <row r="123" spans="1:5" ht="38.25">
      <c r="A123" s="34" t="s">
        <v>49</v>
      </c>
      <c r="E123" s="35" t="s">
        <v>364</v>
      </c>
    </row>
    <row r="124" spans="1:5" ht="25.5">
      <c r="A124" s="36" t="s">
        <v>51</v>
      </c>
      <c r="E124" s="37" t="s">
        <v>365</v>
      </c>
    </row>
    <row r="125" spans="1:5" ht="12.75">
      <c r="A125" t="s">
        <v>53</v>
      </c>
      <c r="E125" s="35" t="s">
        <v>46</v>
      </c>
    </row>
    <row r="126" spans="1:18" ht="12.75" customHeight="1">
      <c r="A126" s="6" t="s">
        <v>42</v>
      </c>
      <c s="6"/>
      <c s="39" t="s">
        <v>39</v>
      </c>
      <c s="6"/>
      <c s="27" t="s">
        <v>263</v>
      </c>
      <c s="6"/>
      <c s="6"/>
      <c s="6"/>
      <c s="40">
        <f>0+Q126</f>
      </c>
      <c r="O126">
        <f>0+R126</f>
      </c>
      <c r="Q126">
        <f>0+I127+I131+I135+I139</f>
      </c>
      <c>
        <f>0+O127+O131+O135+O139</f>
      </c>
    </row>
    <row r="127" spans="1:16" ht="12.75">
      <c r="A127" s="25" t="s">
        <v>44</v>
      </c>
      <c s="29" t="s">
        <v>197</v>
      </c>
      <c s="29" t="s">
        <v>366</v>
      </c>
      <c s="25" t="s">
        <v>265</v>
      </c>
      <c s="30" t="s">
        <v>367</v>
      </c>
      <c s="31" t="s">
        <v>273</v>
      </c>
      <c s="32">
        <v>4.6</v>
      </c>
      <c s="33">
        <v>0</v>
      </c>
      <c s="33">
        <f>ROUND(ROUND(H127,2)*ROUND(G127,3),2)</f>
      </c>
      <c r="O127">
        <f>(I127*21)/100</f>
      </c>
      <c t="s">
        <v>22</v>
      </c>
    </row>
    <row r="128" spans="1:5" ht="38.25">
      <c r="A128" s="34" t="s">
        <v>49</v>
      </c>
      <c r="E128" s="35" t="s">
        <v>368</v>
      </c>
    </row>
    <row r="129" spans="1:5" ht="25.5">
      <c r="A129" s="36" t="s">
        <v>51</v>
      </c>
      <c r="E129" s="37" t="s">
        <v>369</v>
      </c>
    </row>
    <row r="130" spans="1:5" ht="12.75">
      <c r="A130" t="s">
        <v>53</v>
      </c>
      <c r="E130" s="35" t="s">
        <v>46</v>
      </c>
    </row>
    <row r="131" spans="1:16" ht="12.75">
      <c r="A131" s="25" t="s">
        <v>44</v>
      </c>
      <c s="29" t="s">
        <v>202</v>
      </c>
      <c s="29" t="s">
        <v>370</v>
      </c>
      <c s="25" t="s">
        <v>46</v>
      </c>
      <c s="30" t="s">
        <v>371</v>
      </c>
      <c s="31" t="s">
        <v>273</v>
      </c>
      <c s="32">
        <v>4.1</v>
      </c>
      <c s="33">
        <v>0</v>
      </c>
      <c s="33">
        <f>ROUND(ROUND(H131,2)*ROUND(G131,3),2)</f>
      </c>
      <c r="O131">
        <f>(I131*21)/100</f>
      </c>
      <c t="s">
        <v>22</v>
      </c>
    </row>
    <row r="132" spans="1:5" ht="38.25">
      <c r="A132" s="34" t="s">
        <v>49</v>
      </c>
      <c r="E132" s="35" t="s">
        <v>372</v>
      </c>
    </row>
    <row r="133" spans="1:5" ht="25.5">
      <c r="A133" s="36" t="s">
        <v>51</v>
      </c>
      <c r="E133" s="37" t="s">
        <v>373</v>
      </c>
    </row>
    <row r="134" spans="1:5" ht="12.75">
      <c r="A134" t="s">
        <v>53</v>
      </c>
      <c r="E134" s="35" t="s">
        <v>46</v>
      </c>
    </row>
    <row r="135" spans="1:16" ht="12.75">
      <c r="A135" s="25" t="s">
        <v>44</v>
      </c>
      <c s="29" t="s">
        <v>207</v>
      </c>
      <c s="29" t="s">
        <v>374</v>
      </c>
      <c s="25" t="s">
        <v>265</v>
      </c>
      <c s="30" t="s">
        <v>375</v>
      </c>
      <c s="31" t="s">
        <v>98</v>
      </c>
      <c s="32">
        <v>5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38.25">
      <c r="A136" s="34" t="s">
        <v>49</v>
      </c>
      <c r="E136" s="35" t="s">
        <v>376</v>
      </c>
    </row>
    <row r="137" spans="1:5" ht="25.5">
      <c r="A137" s="36" t="s">
        <v>51</v>
      </c>
      <c r="E137" s="37" t="s">
        <v>377</v>
      </c>
    </row>
    <row r="138" spans="1:5" ht="12.75">
      <c r="A138" t="s">
        <v>53</v>
      </c>
      <c r="E138" s="35" t="s">
        <v>46</v>
      </c>
    </row>
    <row r="139" spans="1:16" ht="12.75">
      <c r="A139" s="25" t="s">
        <v>44</v>
      </c>
      <c s="29" t="s">
        <v>212</v>
      </c>
      <c s="29" t="s">
        <v>378</v>
      </c>
      <c s="25" t="s">
        <v>265</v>
      </c>
      <c s="30" t="s">
        <v>379</v>
      </c>
      <c s="31" t="s">
        <v>380</v>
      </c>
      <c s="32">
        <v>1</v>
      </c>
      <c s="33">
        <v>0</v>
      </c>
      <c s="33">
        <f>ROUND(ROUND(H139,2)*ROUND(G139,3),2)</f>
      </c>
      <c r="O139">
        <f>(I139*21)/100</f>
      </c>
      <c t="s">
        <v>22</v>
      </c>
    </row>
    <row r="140" spans="1:5" ht="25.5">
      <c r="A140" s="34" t="s">
        <v>49</v>
      </c>
      <c r="E140" s="35" t="s">
        <v>381</v>
      </c>
    </row>
    <row r="141" spans="1:5" ht="25.5">
      <c r="A141" s="36" t="s">
        <v>51</v>
      </c>
      <c r="E141" s="37" t="s">
        <v>382</v>
      </c>
    </row>
    <row r="142" spans="1:5" ht="12.75">
      <c r="A142" t="s">
        <v>53</v>
      </c>
      <c r="E142" s="35" t="s">
        <v>46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