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orav1\Desktop\Rok 2024\Křižovatka Veltrubská x Zličská\Příloha č. 04_Zadávací dokumentace včetně výkazu výměr\"/>
    </mc:Choice>
  </mc:AlternateContent>
  <bookViews>
    <workbookView xWindow="0" yWindow="0" windowWidth="28800" windowHeight="11700"/>
  </bookViews>
  <sheets>
    <sheet name="Rekapitulace stavby" sheetId="1" r:id="rId1"/>
    <sheet name="SO 01.1 - Rekonstrukce ka..." sheetId="2" r:id="rId2"/>
    <sheet name="SO 01.2 - Rekonstrukce ka..." sheetId="3" r:id="rId3"/>
    <sheet name="SO 01.3 - Rušení stávajíc..." sheetId="4" r:id="rId4"/>
    <sheet name="SO 01.4 - Komunikace" sheetId="5" r:id="rId5"/>
    <sheet name="VRN - Vedlejší rozpočtové..." sheetId="6" r:id="rId6"/>
    <sheet name="Seznam figur" sheetId="7" r:id="rId7"/>
  </sheets>
  <definedNames>
    <definedName name="_xlnm._FilterDatabase" localSheetId="1" hidden="1">'SO 01.1 - Rekonstrukce ka...'!$C$84:$K$353</definedName>
    <definedName name="_xlnm._FilterDatabase" localSheetId="2" hidden="1">'SO 01.2 - Rekonstrukce ka...'!$C$84:$K$234</definedName>
    <definedName name="_xlnm._FilterDatabase" localSheetId="3" hidden="1">'SO 01.3 - Rušení stávajíc...'!$C$83:$K$144</definedName>
    <definedName name="_xlnm._FilterDatabase" localSheetId="4" hidden="1">'SO 01.4 - Komunikace'!$C$84:$K$325</definedName>
    <definedName name="_xlnm._FilterDatabase" localSheetId="5" hidden="1">'VRN - Vedlejší rozpočtové...'!$C$79:$K$90</definedName>
    <definedName name="_xlnm.Print_Titles" localSheetId="0">'Rekapitulace stavby'!$52:$52</definedName>
    <definedName name="_xlnm.Print_Titles" localSheetId="6">'Seznam figur'!$9:$9</definedName>
    <definedName name="_xlnm.Print_Titles" localSheetId="1">'SO 01.1 - Rekonstrukce ka...'!$84:$84</definedName>
    <definedName name="_xlnm.Print_Titles" localSheetId="2">'SO 01.2 - Rekonstrukce ka...'!$84:$84</definedName>
    <definedName name="_xlnm.Print_Titles" localSheetId="3">'SO 01.3 - Rušení stávajíc...'!$83:$83</definedName>
    <definedName name="_xlnm.Print_Titles" localSheetId="4">'SO 01.4 - Komunikace'!$84:$84</definedName>
    <definedName name="_xlnm.Print_Titles" localSheetId="5">'VRN - Vedlejší rozpočtové...'!$79:$79</definedName>
    <definedName name="_xlnm.Print_Area" localSheetId="0">'Rekapitulace stavby'!$D$4:$AO$36,'Rekapitulace stavby'!$C$42:$AQ$60</definedName>
    <definedName name="_xlnm.Print_Area" localSheetId="6">'Seznam figur'!$C$4:$G$213</definedName>
    <definedName name="_xlnm.Print_Area" localSheetId="1">'SO 01.1 - Rekonstrukce ka...'!$C$45:$J$66,'SO 01.1 - Rekonstrukce ka...'!$C$72:$J$353</definedName>
    <definedName name="_xlnm.Print_Area" localSheetId="2">'SO 01.2 - Rekonstrukce ka...'!$C$45:$J$66,'SO 01.2 - Rekonstrukce ka...'!$C$72:$J$234</definedName>
    <definedName name="_xlnm.Print_Area" localSheetId="3">'SO 01.3 - Rušení stávajíc...'!$C$45:$J$65,'SO 01.3 - Rušení stávajíc...'!$C$71:$J$144</definedName>
    <definedName name="_xlnm.Print_Area" localSheetId="4">'SO 01.4 - Komunikace'!$C$45:$J$66,'SO 01.4 - Komunikace'!$C$72:$J$325</definedName>
    <definedName name="_xlnm.Print_Area" localSheetId="5">'VRN - Vedlejší rozpočtové...'!$C$45:$J$61,'VRN - Vedlejší rozpočtové...'!$C$67:$J$90</definedName>
  </definedNames>
  <calcPr calcId="162913"/>
</workbook>
</file>

<file path=xl/calcChain.xml><?xml version="1.0" encoding="utf-8"?>
<calcChain xmlns="http://schemas.openxmlformats.org/spreadsheetml/2006/main">
  <c r="D7" i="7" l="1"/>
  <c r="J37" i="6"/>
  <c r="J36" i="6"/>
  <c r="AY59" i="1" s="1"/>
  <c r="J35" i="6"/>
  <c r="AX59" i="1" s="1"/>
  <c r="BI88" i="6"/>
  <c r="BH88" i="6"/>
  <c r="BG88" i="6"/>
  <c r="BF88" i="6"/>
  <c r="T88" i="6"/>
  <c r="R88" i="6"/>
  <c r="P88" i="6"/>
  <c r="BI85" i="6"/>
  <c r="BH85" i="6"/>
  <c r="BG85" i="6"/>
  <c r="BF85" i="6"/>
  <c r="T85" i="6"/>
  <c r="R85" i="6"/>
  <c r="P85" i="6"/>
  <c r="BI82" i="6"/>
  <c r="BH82" i="6"/>
  <c r="BG82" i="6"/>
  <c r="BF82" i="6"/>
  <c r="T82" i="6"/>
  <c r="R82" i="6"/>
  <c r="P82" i="6"/>
  <c r="J77" i="6"/>
  <c r="J76" i="6"/>
  <c r="F76" i="6"/>
  <c r="F74" i="6"/>
  <c r="E72" i="6"/>
  <c r="J55" i="6"/>
  <c r="J54" i="6"/>
  <c r="F54" i="6"/>
  <c r="F52" i="6"/>
  <c r="E50" i="6"/>
  <c r="J18" i="6"/>
  <c r="E18" i="6"/>
  <c r="F77" i="6" s="1"/>
  <c r="J17" i="6"/>
  <c r="J12" i="6"/>
  <c r="J74" i="6" s="1"/>
  <c r="E7" i="6"/>
  <c r="E70" i="6"/>
  <c r="J37" i="5"/>
  <c r="J36" i="5"/>
  <c r="AY58" i="1"/>
  <c r="J35" i="5"/>
  <c r="AX58" i="1" s="1"/>
  <c r="BI323" i="5"/>
  <c r="BH323" i="5"/>
  <c r="BG323" i="5"/>
  <c r="BF323" i="5"/>
  <c r="T323" i="5"/>
  <c r="R323" i="5"/>
  <c r="P323" i="5"/>
  <c r="BI320" i="5"/>
  <c r="BH320" i="5"/>
  <c r="BG320" i="5"/>
  <c r="BF320" i="5"/>
  <c r="T320" i="5"/>
  <c r="R320" i="5"/>
  <c r="P320" i="5"/>
  <c r="BI315" i="5"/>
  <c r="BH315" i="5"/>
  <c r="BG315" i="5"/>
  <c r="BF315" i="5"/>
  <c r="T315" i="5"/>
  <c r="R315" i="5"/>
  <c r="P315" i="5"/>
  <c r="BI311" i="5"/>
  <c r="BH311" i="5"/>
  <c r="BG311" i="5"/>
  <c r="BF311" i="5"/>
  <c r="T311" i="5"/>
  <c r="R311" i="5"/>
  <c r="P311" i="5"/>
  <c r="BI307" i="5"/>
  <c r="BH307" i="5"/>
  <c r="BG307" i="5"/>
  <c r="BF307" i="5"/>
  <c r="T307" i="5"/>
  <c r="R307" i="5"/>
  <c r="P307" i="5"/>
  <c r="BI303" i="5"/>
  <c r="BH303" i="5"/>
  <c r="BG303" i="5"/>
  <c r="BF303" i="5"/>
  <c r="T303" i="5"/>
  <c r="R303" i="5"/>
  <c r="P303" i="5"/>
  <c r="BI298" i="5"/>
  <c r="BH298" i="5"/>
  <c r="BG298" i="5"/>
  <c r="BF298" i="5"/>
  <c r="T298" i="5"/>
  <c r="R298" i="5"/>
  <c r="P298" i="5"/>
  <c r="BI294" i="5"/>
  <c r="BH294" i="5"/>
  <c r="BG294" i="5"/>
  <c r="BF294" i="5"/>
  <c r="T294" i="5"/>
  <c r="R294" i="5"/>
  <c r="P294" i="5"/>
  <c r="BI289" i="5"/>
  <c r="BH289" i="5"/>
  <c r="BG289" i="5"/>
  <c r="BF289" i="5"/>
  <c r="T289" i="5"/>
  <c r="R289" i="5"/>
  <c r="P289" i="5"/>
  <c r="BI285" i="5"/>
  <c r="BH285" i="5"/>
  <c r="BG285" i="5"/>
  <c r="BF285" i="5"/>
  <c r="T285" i="5"/>
  <c r="R285" i="5"/>
  <c r="P285" i="5"/>
  <c r="BI280" i="5"/>
  <c r="BH280" i="5"/>
  <c r="BG280" i="5"/>
  <c r="BF280" i="5"/>
  <c r="T280" i="5"/>
  <c r="R280" i="5"/>
  <c r="P280" i="5"/>
  <c r="BI276" i="5"/>
  <c r="BH276" i="5"/>
  <c r="BG276" i="5"/>
  <c r="BF276" i="5"/>
  <c r="T276" i="5"/>
  <c r="R276" i="5"/>
  <c r="P276" i="5"/>
  <c r="BI272" i="5"/>
  <c r="BH272" i="5"/>
  <c r="BG272" i="5"/>
  <c r="BF272" i="5"/>
  <c r="T272" i="5"/>
  <c r="R272" i="5"/>
  <c r="P272" i="5"/>
  <c r="BI260" i="5"/>
  <c r="BH260" i="5"/>
  <c r="BG260" i="5"/>
  <c r="BF260" i="5"/>
  <c r="T260" i="5"/>
  <c r="R260" i="5"/>
  <c r="P260" i="5"/>
  <c r="BI248" i="5"/>
  <c r="BH248" i="5"/>
  <c r="BG248" i="5"/>
  <c r="BF248" i="5"/>
  <c r="T248" i="5"/>
  <c r="R248" i="5"/>
  <c r="P248" i="5"/>
  <c r="BI244" i="5"/>
  <c r="BH244" i="5"/>
  <c r="BG244" i="5"/>
  <c r="BF244" i="5"/>
  <c r="T244" i="5"/>
  <c r="R244" i="5"/>
  <c r="P244" i="5"/>
  <c r="BI240" i="5"/>
  <c r="BH240" i="5"/>
  <c r="BG240" i="5"/>
  <c r="BF240" i="5"/>
  <c r="T240" i="5"/>
  <c r="R240" i="5"/>
  <c r="P240" i="5"/>
  <c r="BI236" i="5"/>
  <c r="BH236" i="5"/>
  <c r="BG236" i="5"/>
  <c r="BF236" i="5"/>
  <c r="T236" i="5"/>
  <c r="R236" i="5"/>
  <c r="P236" i="5"/>
  <c r="BI232" i="5"/>
  <c r="BH232" i="5"/>
  <c r="BG232" i="5"/>
  <c r="BF232" i="5"/>
  <c r="T232" i="5"/>
  <c r="R232" i="5"/>
  <c r="P232" i="5"/>
  <c r="BI226" i="5"/>
  <c r="BH226" i="5"/>
  <c r="BG226" i="5"/>
  <c r="BF226" i="5"/>
  <c r="T226" i="5"/>
  <c r="R226" i="5"/>
  <c r="P226" i="5"/>
  <c r="BI222" i="5"/>
  <c r="BH222" i="5"/>
  <c r="BG222" i="5"/>
  <c r="BF222" i="5"/>
  <c r="T222" i="5"/>
  <c r="R222" i="5"/>
  <c r="P222" i="5"/>
  <c r="BI219" i="5"/>
  <c r="BH219" i="5"/>
  <c r="BG219" i="5"/>
  <c r="BF219" i="5"/>
  <c r="T219" i="5"/>
  <c r="R219" i="5"/>
  <c r="P219" i="5"/>
  <c r="BI214" i="5"/>
  <c r="BH214" i="5"/>
  <c r="BG214" i="5"/>
  <c r="BF214" i="5"/>
  <c r="T214" i="5"/>
  <c r="R214" i="5"/>
  <c r="P214" i="5"/>
  <c r="BI210" i="5"/>
  <c r="BH210" i="5"/>
  <c r="BG210" i="5"/>
  <c r="BF210" i="5"/>
  <c r="T210" i="5"/>
  <c r="R210" i="5"/>
  <c r="P210" i="5"/>
  <c r="BI206" i="5"/>
  <c r="BH206" i="5"/>
  <c r="BG206" i="5"/>
  <c r="BF206" i="5"/>
  <c r="T206" i="5"/>
  <c r="R206" i="5"/>
  <c r="P206" i="5"/>
  <c r="BI202" i="5"/>
  <c r="BH202" i="5"/>
  <c r="BG202" i="5"/>
  <c r="BF202" i="5"/>
  <c r="T202" i="5"/>
  <c r="R202" i="5"/>
  <c r="P202" i="5"/>
  <c r="BI198" i="5"/>
  <c r="BH198" i="5"/>
  <c r="BG198" i="5"/>
  <c r="BF198" i="5"/>
  <c r="T198" i="5"/>
  <c r="R198" i="5"/>
  <c r="P198" i="5"/>
  <c r="BI194" i="5"/>
  <c r="BH194" i="5"/>
  <c r="BG194" i="5"/>
  <c r="BF194" i="5"/>
  <c r="T194" i="5"/>
  <c r="R194" i="5"/>
  <c r="P194" i="5"/>
  <c r="BI190" i="5"/>
  <c r="BH190" i="5"/>
  <c r="BG190" i="5"/>
  <c r="BF190" i="5"/>
  <c r="T190" i="5"/>
  <c r="R190" i="5"/>
  <c r="P190" i="5"/>
  <c r="BI186" i="5"/>
  <c r="BH186" i="5"/>
  <c r="BG186" i="5"/>
  <c r="BF186" i="5"/>
  <c r="T186" i="5"/>
  <c r="R186" i="5"/>
  <c r="P186" i="5"/>
  <c r="BI182" i="5"/>
  <c r="BH182" i="5"/>
  <c r="BG182" i="5"/>
  <c r="BF182" i="5"/>
  <c r="T182" i="5"/>
  <c r="R182" i="5"/>
  <c r="P182" i="5"/>
  <c r="BI178" i="5"/>
  <c r="BH178" i="5"/>
  <c r="BG178" i="5"/>
  <c r="BF178" i="5"/>
  <c r="T178" i="5"/>
  <c r="R178" i="5"/>
  <c r="P178" i="5"/>
  <c r="BI174" i="5"/>
  <c r="BH174" i="5"/>
  <c r="BG174" i="5"/>
  <c r="BF174" i="5"/>
  <c r="T174" i="5"/>
  <c r="R174" i="5"/>
  <c r="P174" i="5"/>
  <c r="BI170" i="5"/>
  <c r="BH170" i="5"/>
  <c r="BG170" i="5"/>
  <c r="BF170" i="5"/>
  <c r="T170" i="5"/>
  <c r="R170" i="5"/>
  <c r="P170" i="5"/>
  <c r="BI166" i="5"/>
  <c r="BH166" i="5"/>
  <c r="BG166" i="5"/>
  <c r="BF166" i="5"/>
  <c r="T166" i="5"/>
  <c r="R166" i="5"/>
  <c r="P166" i="5"/>
  <c r="BI162" i="5"/>
  <c r="BH162" i="5"/>
  <c r="BG162" i="5"/>
  <c r="BF162" i="5"/>
  <c r="T162" i="5"/>
  <c r="R162" i="5"/>
  <c r="P162" i="5"/>
  <c r="BI158" i="5"/>
  <c r="BH158" i="5"/>
  <c r="BG158" i="5"/>
  <c r="BF158" i="5"/>
  <c r="T158" i="5"/>
  <c r="R158" i="5"/>
  <c r="P158" i="5"/>
  <c r="BI154" i="5"/>
  <c r="BH154" i="5"/>
  <c r="BG154" i="5"/>
  <c r="BF154" i="5"/>
  <c r="T154" i="5"/>
  <c r="R154" i="5"/>
  <c r="P154" i="5"/>
  <c r="BI150" i="5"/>
  <c r="BH150" i="5"/>
  <c r="BG150" i="5"/>
  <c r="BF150" i="5"/>
  <c r="T150" i="5"/>
  <c r="R150" i="5"/>
  <c r="P150" i="5"/>
  <c r="BI145" i="5"/>
  <c r="BH145" i="5"/>
  <c r="BG145" i="5"/>
  <c r="BF145" i="5"/>
  <c r="T145" i="5"/>
  <c r="R145" i="5"/>
  <c r="P145" i="5"/>
  <c r="BI139" i="5"/>
  <c r="BH139" i="5"/>
  <c r="BG139" i="5"/>
  <c r="BF139" i="5"/>
  <c r="T139" i="5"/>
  <c r="R139" i="5"/>
  <c r="P139" i="5"/>
  <c r="BI135" i="5"/>
  <c r="BH135" i="5"/>
  <c r="BG135" i="5"/>
  <c r="BF135" i="5"/>
  <c r="T135" i="5"/>
  <c r="R135" i="5"/>
  <c r="P135" i="5"/>
  <c r="BI123" i="5"/>
  <c r="BH123" i="5"/>
  <c r="BG123" i="5"/>
  <c r="BF123" i="5"/>
  <c r="T123" i="5"/>
  <c r="R123" i="5"/>
  <c r="P123" i="5"/>
  <c r="BI112" i="5"/>
  <c r="BH112" i="5"/>
  <c r="BG112" i="5"/>
  <c r="BF112" i="5"/>
  <c r="T112" i="5"/>
  <c r="R112" i="5"/>
  <c r="P112" i="5"/>
  <c r="BI102" i="5"/>
  <c r="BH102" i="5"/>
  <c r="BG102" i="5"/>
  <c r="BF102" i="5"/>
  <c r="T102" i="5"/>
  <c r="R102" i="5"/>
  <c r="P102" i="5"/>
  <c r="BI97" i="5"/>
  <c r="BH97" i="5"/>
  <c r="BG97" i="5"/>
  <c r="BF97" i="5"/>
  <c r="T97" i="5"/>
  <c r="R97" i="5"/>
  <c r="P97" i="5"/>
  <c r="BI92" i="5"/>
  <c r="BH92" i="5"/>
  <c r="BG92" i="5"/>
  <c r="BF92" i="5"/>
  <c r="T92" i="5"/>
  <c r="R92" i="5"/>
  <c r="P92" i="5"/>
  <c r="BI88" i="5"/>
  <c r="BH88" i="5"/>
  <c r="BG88" i="5"/>
  <c r="BF88" i="5"/>
  <c r="T88" i="5"/>
  <c r="R88" i="5"/>
  <c r="P88" i="5"/>
  <c r="J82" i="5"/>
  <c r="J81" i="5"/>
  <c r="F81" i="5"/>
  <c r="F79" i="5"/>
  <c r="E77" i="5"/>
  <c r="J55" i="5"/>
  <c r="J54" i="5"/>
  <c r="F54" i="5"/>
  <c r="F52" i="5"/>
  <c r="E50" i="5"/>
  <c r="J18" i="5"/>
  <c r="E18" i="5"/>
  <c r="F82" i="5"/>
  <c r="J17" i="5"/>
  <c r="J12" i="5"/>
  <c r="J79" i="5" s="1"/>
  <c r="E7" i="5"/>
  <c r="E48" i="5" s="1"/>
  <c r="J37" i="4"/>
  <c r="J36" i="4"/>
  <c r="AY57" i="1"/>
  <c r="J35" i="4"/>
  <c r="AX57" i="1"/>
  <c r="BI142" i="4"/>
  <c r="BH142" i="4"/>
  <c r="BG142" i="4"/>
  <c r="BF142" i="4"/>
  <c r="T142" i="4"/>
  <c r="T141" i="4"/>
  <c r="R142" i="4"/>
  <c r="R141" i="4"/>
  <c r="P142" i="4"/>
  <c r="P141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1" i="4"/>
  <c r="BH121" i="4"/>
  <c r="BG121" i="4"/>
  <c r="BF121" i="4"/>
  <c r="T121" i="4"/>
  <c r="R121" i="4"/>
  <c r="P121" i="4"/>
  <c r="BI117" i="4"/>
  <c r="BH117" i="4"/>
  <c r="BG117" i="4"/>
  <c r="BF117" i="4"/>
  <c r="T117" i="4"/>
  <c r="R117" i="4"/>
  <c r="P117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08" i="4"/>
  <c r="BH108" i="4"/>
  <c r="BG108" i="4"/>
  <c r="BF108" i="4"/>
  <c r="T108" i="4"/>
  <c r="R108" i="4"/>
  <c r="P108" i="4"/>
  <c r="BI104" i="4"/>
  <c r="BH104" i="4"/>
  <c r="BG104" i="4"/>
  <c r="BF104" i="4"/>
  <c r="T104" i="4"/>
  <c r="R104" i="4"/>
  <c r="P104" i="4"/>
  <c r="BI100" i="4"/>
  <c r="BH100" i="4"/>
  <c r="BG100" i="4"/>
  <c r="BF100" i="4"/>
  <c r="T100" i="4"/>
  <c r="R100" i="4"/>
  <c r="P100" i="4"/>
  <c r="BI96" i="4"/>
  <c r="BH96" i="4"/>
  <c r="BG96" i="4"/>
  <c r="BF96" i="4"/>
  <c r="T96" i="4"/>
  <c r="R96" i="4"/>
  <c r="P96" i="4"/>
  <c r="BI92" i="4"/>
  <c r="BH92" i="4"/>
  <c r="BG92" i="4"/>
  <c r="BF92" i="4"/>
  <c r="T92" i="4"/>
  <c r="R92" i="4"/>
  <c r="P92" i="4"/>
  <c r="BI87" i="4"/>
  <c r="BH87" i="4"/>
  <c r="BG87" i="4"/>
  <c r="BF87" i="4"/>
  <c r="T87" i="4"/>
  <c r="T86" i="4" s="1"/>
  <c r="R87" i="4"/>
  <c r="R86" i="4" s="1"/>
  <c r="P87" i="4"/>
  <c r="P86" i="4" s="1"/>
  <c r="J81" i="4"/>
  <c r="J80" i="4"/>
  <c r="F80" i="4"/>
  <c r="F78" i="4"/>
  <c r="E76" i="4"/>
  <c r="J55" i="4"/>
  <c r="J54" i="4"/>
  <c r="F54" i="4"/>
  <c r="F52" i="4"/>
  <c r="E50" i="4"/>
  <c r="J18" i="4"/>
  <c r="E18" i="4"/>
  <c r="F81" i="4"/>
  <c r="J17" i="4"/>
  <c r="J12" i="4"/>
  <c r="J52" i="4" s="1"/>
  <c r="E7" i="4"/>
  <c r="E74" i="4" s="1"/>
  <c r="J37" i="3"/>
  <c r="J36" i="3"/>
  <c r="AY56" i="1"/>
  <c r="J35" i="3"/>
  <c r="AX56" i="1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1" i="3"/>
  <c r="BH161" i="3"/>
  <c r="BG161" i="3"/>
  <c r="BF161" i="3"/>
  <c r="T161" i="3"/>
  <c r="R161" i="3"/>
  <c r="P161" i="3"/>
  <c r="BI156" i="3"/>
  <c r="BH156" i="3"/>
  <c r="BG156" i="3"/>
  <c r="BF156" i="3"/>
  <c r="T156" i="3"/>
  <c r="T155" i="3"/>
  <c r="R156" i="3"/>
  <c r="R155" i="3"/>
  <c r="P156" i="3"/>
  <c r="P155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28" i="3"/>
  <c r="BH128" i="3"/>
  <c r="BG128" i="3"/>
  <c r="BF128" i="3"/>
  <c r="T128" i="3"/>
  <c r="R128" i="3"/>
  <c r="P128" i="3"/>
  <c r="BI124" i="3"/>
  <c r="BH124" i="3"/>
  <c r="BG124" i="3"/>
  <c r="BF124" i="3"/>
  <c r="T124" i="3"/>
  <c r="R124" i="3"/>
  <c r="P124" i="3"/>
  <c r="BI119" i="3"/>
  <c r="BH119" i="3"/>
  <c r="BG119" i="3"/>
  <c r="BF119" i="3"/>
  <c r="T119" i="3"/>
  <c r="R119" i="3"/>
  <c r="P119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4" i="3"/>
  <c r="BH104" i="3"/>
  <c r="BG104" i="3"/>
  <c r="BF104" i="3"/>
  <c r="T104" i="3"/>
  <c r="R104" i="3"/>
  <c r="P104" i="3"/>
  <c r="BI98" i="3"/>
  <c r="BH98" i="3"/>
  <c r="BG98" i="3"/>
  <c r="BF98" i="3"/>
  <c r="T98" i="3"/>
  <c r="R98" i="3"/>
  <c r="P98" i="3"/>
  <c r="BI88" i="3"/>
  <c r="BH88" i="3"/>
  <c r="BG88" i="3"/>
  <c r="BF88" i="3"/>
  <c r="T88" i="3"/>
  <c r="R88" i="3"/>
  <c r="P88" i="3"/>
  <c r="J82" i="3"/>
  <c r="J81" i="3"/>
  <c r="F81" i="3"/>
  <c r="F79" i="3"/>
  <c r="E77" i="3"/>
  <c r="J55" i="3"/>
  <c r="J54" i="3"/>
  <c r="F54" i="3"/>
  <c r="F52" i="3"/>
  <c r="E50" i="3"/>
  <c r="J18" i="3"/>
  <c r="E18" i="3"/>
  <c r="F55" i="3"/>
  <c r="J17" i="3"/>
  <c r="J12" i="3"/>
  <c r="J79" i="3" s="1"/>
  <c r="E7" i="3"/>
  <c r="E48" i="3" s="1"/>
  <c r="J37" i="2"/>
  <c r="J36" i="2"/>
  <c r="AY55" i="1"/>
  <c r="J35" i="2"/>
  <c r="AX55" i="1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1" i="2"/>
  <c r="BH271" i="2"/>
  <c r="BG271" i="2"/>
  <c r="BF271" i="2"/>
  <c r="T271" i="2"/>
  <c r="R271" i="2"/>
  <c r="P271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6" i="2"/>
  <c r="BH246" i="2"/>
  <c r="BG246" i="2"/>
  <c r="BF246" i="2"/>
  <c r="T246" i="2"/>
  <c r="R246" i="2"/>
  <c r="P246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24" i="2"/>
  <c r="BH224" i="2"/>
  <c r="BG224" i="2"/>
  <c r="BF224" i="2"/>
  <c r="T224" i="2"/>
  <c r="R224" i="2"/>
  <c r="P224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89" i="2"/>
  <c r="BH189" i="2"/>
  <c r="BG189" i="2"/>
  <c r="BF189" i="2"/>
  <c r="T189" i="2"/>
  <c r="R189" i="2"/>
  <c r="P189" i="2"/>
  <c r="BI183" i="2"/>
  <c r="BH183" i="2"/>
  <c r="BG183" i="2"/>
  <c r="BF183" i="2"/>
  <c r="T183" i="2"/>
  <c r="R183" i="2"/>
  <c r="P183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6" i="2"/>
  <c r="BH146" i="2"/>
  <c r="BG146" i="2"/>
  <c r="BF146" i="2"/>
  <c r="T146" i="2"/>
  <c r="R146" i="2"/>
  <c r="P146" i="2"/>
  <c r="BI140" i="2"/>
  <c r="BH140" i="2"/>
  <c r="BG140" i="2"/>
  <c r="BF140" i="2"/>
  <c r="T140" i="2"/>
  <c r="R140" i="2"/>
  <c r="P140" i="2"/>
  <c r="BI134" i="2"/>
  <c r="BH134" i="2"/>
  <c r="BG134" i="2"/>
  <c r="BF134" i="2"/>
  <c r="T134" i="2"/>
  <c r="R134" i="2"/>
  <c r="P134" i="2"/>
  <c r="BI106" i="2"/>
  <c r="BH106" i="2"/>
  <c r="BG106" i="2"/>
  <c r="BF106" i="2"/>
  <c r="T106" i="2"/>
  <c r="R106" i="2"/>
  <c r="P106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R98" i="2"/>
  <c r="P98" i="2"/>
  <c r="BI93" i="2"/>
  <c r="BH93" i="2"/>
  <c r="BG93" i="2"/>
  <c r="BF93" i="2"/>
  <c r="T93" i="2"/>
  <c r="R93" i="2"/>
  <c r="P93" i="2"/>
  <c r="BI88" i="2"/>
  <c r="BH88" i="2"/>
  <c r="BG88" i="2"/>
  <c r="BF88" i="2"/>
  <c r="T88" i="2"/>
  <c r="R88" i="2"/>
  <c r="P88" i="2"/>
  <c r="J82" i="2"/>
  <c r="J81" i="2"/>
  <c r="F81" i="2"/>
  <c r="F79" i="2"/>
  <c r="E77" i="2"/>
  <c r="J55" i="2"/>
  <c r="J54" i="2"/>
  <c r="F54" i="2"/>
  <c r="F52" i="2"/>
  <c r="E50" i="2"/>
  <c r="J18" i="2"/>
  <c r="E18" i="2"/>
  <c r="F82" i="2" s="1"/>
  <c r="J17" i="2"/>
  <c r="J12" i="2"/>
  <c r="J79" i="2"/>
  <c r="E7" i="2"/>
  <c r="E75" i="2"/>
  <c r="L50" i="1"/>
  <c r="AM50" i="1"/>
  <c r="AM49" i="1"/>
  <c r="L49" i="1"/>
  <c r="AM47" i="1"/>
  <c r="L47" i="1"/>
  <c r="L45" i="1"/>
  <c r="L44" i="1"/>
  <c r="J338" i="2"/>
  <c r="J304" i="2"/>
  <c r="J264" i="2"/>
  <c r="BK174" i="2"/>
  <c r="J102" i="2"/>
  <c r="BK282" i="2"/>
  <c r="J152" i="2"/>
  <c r="J327" i="2"/>
  <c r="BK260" i="2"/>
  <c r="J174" i="2"/>
  <c r="BK240" i="2"/>
  <c r="BK348" i="2"/>
  <c r="BK285" i="2"/>
  <c r="J336" i="2"/>
  <c r="J278" i="2"/>
  <c r="BK157" i="2"/>
  <c r="BK302" i="2"/>
  <c r="J236" i="2"/>
  <c r="J183" i="2"/>
  <c r="BK327" i="2"/>
  <c r="J258" i="2"/>
  <c r="J178" i="2"/>
  <c r="J221" i="3"/>
  <c r="J169" i="3"/>
  <c r="BK88" i="3"/>
  <c r="BK209" i="3"/>
  <c r="BK181" i="3"/>
  <c r="BK225" i="3"/>
  <c r="BK98" i="3"/>
  <c r="J181" i="3"/>
  <c r="J232" i="3"/>
  <c r="BK161" i="3"/>
  <c r="BK184" i="3"/>
  <c r="BK108" i="3"/>
  <c r="J184" i="3"/>
  <c r="BK141" i="3"/>
  <c r="BK104" i="3"/>
  <c r="BK92" i="4"/>
  <c r="BK134" i="4"/>
  <c r="BK129" i="4"/>
  <c r="J104" i="4"/>
  <c r="BK96" i="4"/>
  <c r="J280" i="5"/>
  <c r="BK248" i="5"/>
  <c r="BK194" i="5"/>
  <c r="BK139" i="5"/>
  <c r="J236" i="5"/>
  <c r="J248" i="5"/>
  <c r="BK150" i="5"/>
  <c r="J186" i="5"/>
  <c r="J97" i="5"/>
  <c r="J202" i="5"/>
  <c r="J285" i="5"/>
  <c r="BK123" i="5"/>
  <c r="BK186" i="5"/>
  <c r="BK323" i="5"/>
  <c r="J311" i="5"/>
  <c r="J162" i="5"/>
  <c r="J85" i="6"/>
  <c r="BK315" i="2"/>
  <c r="J275" i="2"/>
  <c r="BK183" i="2"/>
  <c r="J106" i="2"/>
  <c r="BK224" i="2"/>
  <c r="J140" i="2"/>
  <c r="BK306" i="2"/>
  <c r="J251" i="2"/>
  <c r="J98" i="2"/>
  <c r="BK189" i="2"/>
  <c r="J329" i="2"/>
  <c r="J253" i="2"/>
  <c r="BK295" i="2"/>
  <c r="BK275" i="2"/>
  <c r="BK98" i="2"/>
  <c r="J282" i="2"/>
  <c r="BK199" i="2"/>
  <c r="BK331" i="2"/>
  <c r="J285" i="2"/>
  <c r="BK216" i="2"/>
  <c r="BK106" i="2"/>
  <c r="BK204" i="3"/>
  <c r="J166" i="3"/>
  <c r="J187" i="3"/>
  <c r="J104" i="3"/>
  <c r="J151" i="3"/>
  <c r="BK172" i="3"/>
  <c r="J216" i="3"/>
  <c r="J137" i="3"/>
  <c r="J148" i="3"/>
  <c r="BK187" i="3"/>
  <c r="BK144" i="3"/>
  <c r="J113" i="4"/>
  <c r="J111" i="4"/>
  <c r="BK100" i="4"/>
  <c r="BK113" i="4"/>
  <c r="J96" i="4"/>
  <c r="BK280" i="5"/>
  <c r="BK303" i="5"/>
  <c r="J210" i="5"/>
  <c r="J154" i="5"/>
  <c r="BK210" i="5"/>
  <c r="BK88" i="5"/>
  <c r="J145" i="5"/>
  <c r="BK214" i="5"/>
  <c r="J323" i="5"/>
  <c r="BK298" i="5"/>
  <c r="BK102" i="5"/>
  <c r="J82" i="6"/>
  <c r="BK351" i="2"/>
  <c r="BK309" i="2"/>
  <c r="BK256" i="2"/>
  <c r="BK161" i="2"/>
  <c r="BK312" i="2"/>
  <c r="J161" i="2"/>
  <c r="J340" i="2"/>
  <c r="J290" i="2"/>
  <c r="BK169" i="2"/>
  <c r="BK253" i="2"/>
  <c r="BK88" i="2"/>
  <c r="J295" i="2"/>
  <c r="BK196" i="2"/>
  <c r="J288" i="2"/>
  <c r="BK178" i="2"/>
  <c r="J315" i="2"/>
  <c r="BK258" i="2"/>
  <c r="BK102" i="2"/>
  <c r="BK317" i="2"/>
  <c r="J240" i="2"/>
  <c r="BK232" i="3"/>
  <c r="BK207" i="3"/>
  <c r="BK128" i="3"/>
  <c r="BK223" i="3"/>
  <c r="J161" i="3"/>
  <c r="J202" i="3"/>
  <c r="BK221" i="3"/>
  <c r="J98" i="3"/>
  <c r="J144" i="3"/>
  <c r="BK178" i="3"/>
  <c r="J178" i="3"/>
  <c r="J128" i="3"/>
  <c r="F37" i="4"/>
  <c r="J123" i="5"/>
  <c r="J226" i="5"/>
  <c r="J214" i="5"/>
  <c r="J289" i="5"/>
  <c r="J174" i="5"/>
  <c r="J303" i="5"/>
  <c r="BK158" i="5"/>
  <c r="J260" i="5"/>
  <c r="BK240" i="5"/>
  <c r="J178" i="5"/>
  <c r="J315" i="5"/>
  <c r="J182" i="5"/>
  <c r="BK88" i="6"/>
  <c r="J331" i="2"/>
  <c r="J299" i="2"/>
  <c r="J216" i="2"/>
  <c r="BK152" i="2"/>
  <c r="BK343" i="2"/>
  <c r="J189" i="2"/>
  <c r="J93" i="2"/>
  <c r="J302" i="2"/>
  <c r="J196" i="2"/>
  <c r="J322" i="2"/>
  <c r="J351" i="2"/>
  <c r="BK304" i="2"/>
  <c r="J343" i="2"/>
  <c r="BK290" i="2"/>
  <c r="BK140" i="2"/>
  <c r="J297" i="2"/>
  <c r="J224" i="2"/>
  <c r="BK338" i="2"/>
  <c r="BK278" i="2"/>
  <c r="J146" i="2"/>
  <c r="BK216" i="3"/>
  <c r="BK190" i="3"/>
  <c r="J229" i="3"/>
  <c r="BK199" i="3"/>
  <c r="BK137" i="3"/>
  <c r="J207" i="3"/>
  <c r="J209" i="3"/>
  <c r="J141" i="3"/>
  <c r="J199" i="3"/>
  <c r="J119" i="3"/>
  <c r="BK229" i="3"/>
  <c r="BK156" i="3"/>
  <c r="J108" i="3"/>
  <c r="J137" i="4"/>
  <c r="J142" i="4"/>
  <c r="J129" i="4"/>
  <c r="BK117" i="4"/>
  <c r="BK111" i="4"/>
  <c r="BK137" i="4"/>
  <c r="J206" i="5"/>
  <c r="BK145" i="5"/>
  <c r="BK260" i="5"/>
  <c r="BK289" i="5"/>
  <c r="J198" i="5"/>
  <c r="BK226" i="5"/>
  <c r="J150" i="5"/>
  <c r="J219" i="5"/>
  <c r="BK112" i="5"/>
  <c r="BK166" i="5"/>
  <c r="BK232" i="5"/>
  <c r="J170" i="5"/>
  <c r="BK320" i="5"/>
  <c r="BK244" i="5"/>
  <c r="BK97" i="5"/>
  <c r="BK218" i="3"/>
  <c r="J111" i="3"/>
  <c r="BK166" i="3"/>
  <c r="BK212" i="3"/>
  <c r="J156" i="3"/>
  <c r="J175" i="3"/>
  <c r="J218" i="3"/>
  <c r="BK114" i="3"/>
  <c r="BK175" i="3"/>
  <c r="BK111" i="3"/>
  <c r="J108" i="4"/>
  <c r="BK104" i="4"/>
  <c r="BK121" i="4"/>
  <c r="J100" i="4"/>
  <c r="J126" i="4"/>
  <c r="J117" i="4"/>
  <c r="J87" i="4"/>
  <c r="BK272" i="5"/>
  <c r="J190" i="5"/>
  <c r="J244" i="5"/>
  <c r="J135" i="5"/>
  <c r="J194" i="5"/>
  <c r="J240" i="5"/>
  <c r="J158" i="5"/>
  <c r="BK307" i="5"/>
  <c r="J139" i="5"/>
  <c r="BK178" i="5"/>
  <c r="BK236" i="5"/>
  <c r="J92" i="5"/>
  <c r="BK311" i="5"/>
  <c r="J222" i="5"/>
  <c r="BK85" i="6"/>
  <c r="BK82" i="6"/>
  <c r="BK322" i="2"/>
  <c r="J292" i="2"/>
  <c r="BK251" i="2"/>
  <c r="BK164" i="2"/>
  <c r="J88" i="2"/>
  <c r="J306" i="2"/>
  <c r="J157" i="2"/>
  <c r="BK336" i="2"/>
  <c r="BK297" i="2"/>
  <c r="BK233" i="2"/>
  <c r="BK329" i="2"/>
  <c r="BK236" i="2"/>
  <c r="J333" i="2"/>
  <c r="J312" i="2"/>
  <c r="J213" i="2"/>
  <c r="BK292" i="2"/>
  <c r="J246" i="2"/>
  <c r="BK93" i="2"/>
  <c r="J271" i="2"/>
  <c r="BK213" i="2"/>
  <c r="J348" i="2"/>
  <c r="J324" i="2"/>
  <c r="J256" i="2"/>
  <c r="J169" i="2"/>
  <c r="J212" i="3"/>
  <c r="BK196" i="3"/>
  <c r="J124" i="3"/>
  <c r="BK214" i="3"/>
  <c r="BK151" i="3"/>
  <c r="J204" i="3"/>
  <c r="BK202" i="3"/>
  <c r="BK133" i="3"/>
  <c r="J196" i="3"/>
  <c r="J190" i="3"/>
  <c r="BK193" i="3"/>
  <c r="BK148" i="3"/>
  <c r="J88" i="3"/>
  <c r="BK126" i="4"/>
  <c r="J92" i="4"/>
  <c r="J134" i="4"/>
  <c r="BK108" i="4"/>
  <c r="BK142" i="4"/>
  <c r="BK276" i="5"/>
  <c r="BK202" i="5"/>
  <c r="BK92" i="5"/>
  <c r="BK219" i="5"/>
  <c r="J307" i="5"/>
  <c r="BK182" i="5"/>
  <c r="J102" i="5"/>
  <c r="BK285" i="5"/>
  <c r="J276" i="5"/>
  <c r="BK135" i="5"/>
  <c r="BK198" i="5"/>
  <c r="J88" i="5"/>
  <c r="BK315" i="5"/>
  <c r="J272" i="5"/>
  <c r="J88" i="6"/>
  <c r="BK319" i="2"/>
  <c r="BK288" i="2"/>
  <c r="J199" i="2"/>
  <c r="BK134" i="2"/>
  <c r="BK299" i="2"/>
  <c r="J134" i="2"/>
  <c r="J309" i="2"/>
  <c r="BK271" i="2"/>
  <c r="BK340" i="2"/>
  <c r="J164" i="2"/>
  <c r="BK324" i="2"/>
  <c r="BK264" i="2"/>
  <c r="BK333" i="2"/>
  <c r="J260" i="2"/>
  <c r="J317" i="2"/>
  <c r="BK246" i="2"/>
  <c r="BK146" i="2"/>
  <c r="J319" i="2"/>
  <c r="J233" i="2"/>
  <c r="AS54" i="1"/>
  <c r="J225" i="3"/>
  <c r="J172" i="3"/>
  <c r="J223" i="3"/>
  <c r="BK124" i="3"/>
  <c r="J193" i="3"/>
  <c r="BK119" i="3"/>
  <c r="J133" i="3"/>
  <c r="J214" i="3"/>
  <c r="BK169" i="3"/>
  <c r="J114" i="3"/>
  <c r="J121" i="4"/>
  <c r="BK87" i="4"/>
  <c r="BK174" i="5"/>
  <c r="J232" i="5"/>
  <c r="BK154" i="5"/>
  <c r="BK206" i="5"/>
  <c r="BK222" i="5"/>
  <c r="BK170" i="5"/>
  <c r="BK294" i="5"/>
  <c r="BK162" i="5"/>
  <c r="J298" i="5"/>
  <c r="J112" i="5"/>
  <c r="BK190" i="5"/>
  <c r="J166" i="5"/>
  <c r="J320" i="5"/>
  <c r="J294" i="5"/>
  <c r="P270" i="2" l="1"/>
  <c r="P171" i="3"/>
  <c r="T91" i="4"/>
  <c r="BK87" i="5"/>
  <c r="J87" i="5" s="1"/>
  <c r="J61" i="5" s="1"/>
  <c r="BK218" i="5"/>
  <c r="J218" i="5" s="1"/>
  <c r="J63" i="5" s="1"/>
  <c r="BK319" i="5"/>
  <c r="J319" i="5" s="1"/>
  <c r="J65" i="5" s="1"/>
  <c r="T87" i="2"/>
  <c r="P232" i="2"/>
  <c r="R232" i="2"/>
  <c r="T239" i="2"/>
  <c r="T347" i="2"/>
  <c r="BK87" i="3"/>
  <c r="J87" i="3" s="1"/>
  <c r="J61" i="3" s="1"/>
  <c r="T171" i="3"/>
  <c r="T125" i="4"/>
  <c r="P87" i="5"/>
  <c r="R218" i="5"/>
  <c r="R87" i="2"/>
  <c r="BK232" i="2"/>
  <c r="J232" i="2" s="1"/>
  <c r="J62" i="2" s="1"/>
  <c r="T232" i="2"/>
  <c r="P239" i="2"/>
  <c r="BK347" i="2"/>
  <c r="J347" i="2" s="1"/>
  <c r="J65" i="2" s="1"/>
  <c r="R171" i="3"/>
  <c r="P125" i="4"/>
  <c r="BK149" i="5"/>
  <c r="J149" i="5"/>
  <c r="J62" i="5"/>
  <c r="T284" i="5"/>
  <c r="T270" i="2"/>
  <c r="P87" i="3"/>
  <c r="P86" i="3"/>
  <c r="P85" i="3" s="1"/>
  <c r="AU56" i="1" s="1"/>
  <c r="P160" i="3"/>
  <c r="BK228" i="3"/>
  <c r="J228" i="3" s="1"/>
  <c r="J65" i="3" s="1"/>
  <c r="P91" i="4"/>
  <c r="P85" i="4"/>
  <c r="P84" i="4" s="1"/>
  <c r="AU57" i="1" s="1"/>
  <c r="T87" i="5"/>
  <c r="P218" i="5"/>
  <c r="P319" i="5"/>
  <c r="R270" i="2"/>
  <c r="R87" i="3"/>
  <c r="R160" i="3"/>
  <c r="P228" i="3"/>
  <c r="R125" i="4"/>
  <c r="T149" i="5"/>
  <c r="P284" i="5"/>
  <c r="BK81" i="6"/>
  <c r="BK80" i="6" s="1"/>
  <c r="J80" i="6" s="1"/>
  <c r="J59" i="6" s="1"/>
  <c r="R87" i="5"/>
  <c r="T218" i="5"/>
  <c r="R319" i="5"/>
  <c r="T81" i="6"/>
  <c r="T80" i="6" s="1"/>
  <c r="BK87" i="2"/>
  <c r="J87" i="2"/>
  <c r="J61" i="2"/>
  <c r="BK270" i="2"/>
  <c r="J270" i="2" s="1"/>
  <c r="J64" i="2" s="1"/>
  <c r="P347" i="2"/>
  <c r="T87" i="3"/>
  <c r="BK160" i="3"/>
  <c r="J160" i="3"/>
  <c r="J63" i="3"/>
  <c r="T160" i="3"/>
  <c r="R228" i="3"/>
  <c r="R91" i="4"/>
  <c r="R85" i="4"/>
  <c r="R84" i="4" s="1"/>
  <c r="P149" i="5"/>
  <c r="BK284" i="5"/>
  <c r="J284" i="5"/>
  <c r="J64" i="5" s="1"/>
  <c r="T319" i="5"/>
  <c r="R81" i="6"/>
  <c r="R80" i="6"/>
  <c r="P87" i="2"/>
  <c r="P86" i="2" s="1"/>
  <c r="P85" i="2" s="1"/>
  <c r="AU55" i="1" s="1"/>
  <c r="BK239" i="2"/>
  <c r="J239" i="2" s="1"/>
  <c r="J63" i="2" s="1"/>
  <c r="R239" i="2"/>
  <c r="R347" i="2"/>
  <c r="BK171" i="3"/>
  <c r="J171" i="3"/>
  <c r="J64" i="3"/>
  <c r="T228" i="3"/>
  <c r="BK91" i="4"/>
  <c r="J91" i="4"/>
  <c r="J62" i="4"/>
  <c r="BK125" i="4"/>
  <c r="J125" i="4" s="1"/>
  <c r="J63" i="4" s="1"/>
  <c r="R149" i="5"/>
  <c r="R284" i="5"/>
  <c r="P81" i="6"/>
  <c r="P80" i="6"/>
  <c r="AU59" i="1"/>
  <c r="BK155" i="3"/>
  <c r="J155" i="3" s="1"/>
  <c r="J62" i="3" s="1"/>
  <c r="BK141" i="4"/>
  <c r="J141" i="4" s="1"/>
  <c r="J64" i="4" s="1"/>
  <c r="BK86" i="4"/>
  <c r="J86" i="4"/>
  <c r="J61" i="4" s="1"/>
  <c r="BE85" i="6"/>
  <c r="F55" i="6"/>
  <c r="BE82" i="6"/>
  <c r="BE88" i="6"/>
  <c r="E48" i="6"/>
  <c r="J52" i="6"/>
  <c r="F55" i="5"/>
  <c r="BE135" i="5"/>
  <c r="BE150" i="5"/>
  <c r="BE154" i="5"/>
  <c r="BE174" i="5"/>
  <c r="BE186" i="5"/>
  <c r="BE190" i="5"/>
  <c r="BE210" i="5"/>
  <c r="BE280" i="5"/>
  <c r="BE303" i="5"/>
  <c r="BE311" i="5"/>
  <c r="BE315" i="5"/>
  <c r="BE320" i="5"/>
  <c r="BE323" i="5"/>
  <c r="E75" i="5"/>
  <c r="BE123" i="5"/>
  <c r="BE139" i="5"/>
  <c r="BE232" i="5"/>
  <c r="BE285" i="5"/>
  <c r="BE307" i="5"/>
  <c r="BE178" i="5"/>
  <c r="BE248" i="5"/>
  <c r="BE112" i="5"/>
  <c r="BE145" i="5"/>
  <c r="BE166" i="5"/>
  <c r="BE198" i="5"/>
  <c r="BE202" i="5"/>
  <c r="J52" i="5"/>
  <c r="BE88" i="5"/>
  <c r="BE92" i="5"/>
  <c r="BE162" i="5"/>
  <c r="BE170" i="5"/>
  <c r="BE226" i="5"/>
  <c r="BE236" i="5"/>
  <c r="BE272" i="5"/>
  <c r="BE276" i="5"/>
  <c r="BE97" i="5"/>
  <c r="BE102" i="5"/>
  <c r="BE182" i="5"/>
  <c r="BE194" i="5"/>
  <c r="BE206" i="5"/>
  <c r="BE240" i="5"/>
  <c r="BE289" i="5"/>
  <c r="BE294" i="5"/>
  <c r="BE298" i="5"/>
  <c r="BE158" i="5"/>
  <c r="BE214" i="5"/>
  <c r="BE219" i="5"/>
  <c r="BE222" i="5"/>
  <c r="BE244" i="5"/>
  <c r="BE260" i="5"/>
  <c r="E48" i="4"/>
  <c r="BE96" i="4"/>
  <c r="BE108" i="4"/>
  <c r="BE111" i="4"/>
  <c r="BE121" i="4"/>
  <c r="J78" i="4"/>
  <c r="BE100" i="4"/>
  <c r="BE113" i="4"/>
  <c r="BE92" i="4"/>
  <c r="BE126" i="4"/>
  <c r="BE142" i="4"/>
  <c r="BE87" i="4"/>
  <c r="BE104" i="4"/>
  <c r="BE117" i="4"/>
  <c r="BE137" i="4"/>
  <c r="F55" i="4"/>
  <c r="BE129" i="4"/>
  <c r="BE134" i="4"/>
  <c r="BD57" i="1"/>
  <c r="J52" i="3"/>
  <c r="BE133" i="3"/>
  <c r="BE137" i="3"/>
  <c r="BE151" i="3"/>
  <c r="BE166" i="3"/>
  <c r="BE199" i="3"/>
  <c r="BE216" i="3"/>
  <c r="BE218" i="3"/>
  <c r="BE124" i="3"/>
  <c r="BE161" i="3"/>
  <c r="BE196" i="3"/>
  <c r="BE212" i="3"/>
  <c r="BE221" i="3"/>
  <c r="BE232" i="3"/>
  <c r="BK86" i="2"/>
  <c r="J86" i="2" s="1"/>
  <c r="J60" i="2" s="1"/>
  <c r="BE178" i="3"/>
  <c r="BE202" i="3"/>
  <c r="E75" i="3"/>
  <c r="F82" i="3"/>
  <c r="BE144" i="3"/>
  <c r="BE169" i="3"/>
  <c r="BE128" i="3"/>
  <c r="BE175" i="3"/>
  <c r="BE184" i="3"/>
  <c r="BE187" i="3"/>
  <c r="BE190" i="3"/>
  <c r="BE193" i="3"/>
  <c r="BE209" i="3"/>
  <c r="BE214" i="3"/>
  <c r="BE88" i="3"/>
  <c r="BE114" i="3"/>
  <c r="BE119" i="3"/>
  <c r="BE141" i="3"/>
  <c r="BE148" i="3"/>
  <c r="BE156" i="3"/>
  <c r="BE204" i="3"/>
  <c r="BE207" i="3"/>
  <c r="BE98" i="3"/>
  <c r="BE104" i="3"/>
  <c r="BE108" i="3"/>
  <c r="BE111" i="3"/>
  <c r="BE172" i="3"/>
  <c r="BE181" i="3"/>
  <c r="BE223" i="3"/>
  <c r="BE225" i="3"/>
  <c r="BE229" i="3"/>
  <c r="J52" i="2"/>
  <c r="BE98" i="2"/>
  <c r="BE196" i="2"/>
  <c r="BE292" i="2"/>
  <c r="BE297" i="2"/>
  <c r="BE299" i="2"/>
  <c r="BE351" i="2"/>
  <c r="F55" i="2"/>
  <c r="BE93" i="2"/>
  <c r="BE164" i="2"/>
  <c r="BE169" i="2"/>
  <c r="BE174" i="2"/>
  <c r="BE253" i="2"/>
  <c r="BE288" i="2"/>
  <c r="BE290" i="2"/>
  <c r="BE322" i="2"/>
  <c r="BE324" i="2"/>
  <c r="E48" i="2"/>
  <c r="BE152" i="2"/>
  <c r="BE285" i="2"/>
  <c r="BE302" i="2"/>
  <c r="BE304" i="2"/>
  <c r="BE306" i="2"/>
  <c r="BE315" i="2"/>
  <c r="BE189" i="2"/>
  <c r="BE271" i="2"/>
  <c r="BE319" i="2"/>
  <c r="BE338" i="2"/>
  <c r="BE340" i="2"/>
  <c r="BE343" i="2"/>
  <c r="BE106" i="2"/>
  <c r="BE183" i="2"/>
  <c r="BE246" i="2"/>
  <c r="BE264" i="2"/>
  <c r="BE309" i="2"/>
  <c r="BE331" i="2"/>
  <c r="BE333" i="2"/>
  <c r="BE336" i="2"/>
  <c r="BE88" i="2"/>
  <c r="BE102" i="2"/>
  <c r="BE134" i="2"/>
  <c r="BE140" i="2"/>
  <c r="BE146" i="2"/>
  <c r="BE157" i="2"/>
  <c r="BE161" i="2"/>
  <c r="BE178" i="2"/>
  <c r="BE199" i="2"/>
  <c r="BE224" i="2"/>
  <c r="BE282" i="2"/>
  <c r="BE312" i="2"/>
  <c r="BE348" i="2"/>
  <c r="BE213" i="2"/>
  <c r="BE216" i="2"/>
  <c r="BE251" i="2"/>
  <c r="BE256" i="2"/>
  <c r="BE260" i="2"/>
  <c r="BE275" i="2"/>
  <c r="BE278" i="2"/>
  <c r="BE295" i="2"/>
  <c r="BE317" i="2"/>
  <c r="BE327" i="2"/>
  <c r="BE329" i="2"/>
  <c r="BE233" i="2"/>
  <c r="BE236" i="2"/>
  <c r="BE240" i="2"/>
  <c r="BE258" i="2"/>
  <c r="F34" i="2"/>
  <c r="BA55" i="1" s="1"/>
  <c r="J34" i="5"/>
  <c r="AW58" i="1"/>
  <c r="F36" i="2"/>
  <c r="BC55" i="1" s="1"/>
  <c r="J34" i="6"/>
  <c r="AW59" i="1"/>
  <c r="F37" i="6"/>
  <c r="BD59" i="1" s="1"/>
  <c r="F35" i="3"/>
  <c r="BB56" i="1"/>
  <c r="F35" i="4"/>
  <c r="BB57" i="1" s="1"/>
  <c r="F37" i="5"/>
  <c r="BD58" i="1"/>
  <c r="J34" i="2"/>
  <c r="AW55" i="1" s="1"/>
  <c r="F34" i="4"/>
  <c r="BA57" i="1"/>
  <c r="F34" i="6"/>
  <c r="BA59" i="1" s="1"/>
  <c r="F36" i="6"/>
  <c r="BC59" i="1"/>
  <c r="F37" i="2"/>
  <c r="BD55" i="1" s="1"/>
  <c r="F34" i="5"/>
  <c r="BA58" i="1"/>
  <c r="F37" i="3"/>
  <c r="BD56" i="1" s="1"/>
  <c r="J34" i="3"/>
  <c r="AW56" i="1"/>
  <c r="F36" i="4"/>
  <c r="BC57" i="1" s="1"/>
  <c r="F36" i="5"/>
  <c r="BC58" i="1"/>
  <c r="F34" i="3"/>
  <c r="BA56" i="1" s="1"/>
  <c r="F36" i="3"/>
  <c r="BC56" i="1"/>
  <c r="F35" i="5"/>
  <c r="BB58" i="1" s="1"/>
  <c r="F35" i="2"/>
  <c r="BB55" i="1" s="1"/>
  <c r="J34" i="4"/>
  <c r="AW57" i="1" s="1"/>
  <c r="F35" i="6"/>
  <c r="BB59" i="1"/>
  <c r="BK85" i="4" l="1"/>
  <c r="J85" i="4" s="1"/>
  <c r="J60" i="4" s="1"/>
  <c r="BK86" i="3"/>
  <c r="J86" i="3" s="1"/>
  <c r="J60" i="3" s="1"/>
  <c r="P86" i="5"/>
  <c r="P85" i="5"/>
  <c r="AU58" i="1" s="1"/>
  <c r="AU54" i="1" s="1"/>
  <c r="R86" i="5"/>
  <c r="R85" i="5"/>
  <c r="R86" i="2"/>
  <c r="R85" i="2" s="1"/>
  <c r="T86" i="3"/>
  <c r="T85" i="3"/>
  <c r="BK86" i="5"/>
  <c r="J86" i="5" s="1"/>
  <c r="J60" i="5" s="1"/>
  <c r="T86" i="5"/>
  <c r="T85" i="5"/>
  <c r="T85" i="4"/>
  <c r="T84" i="4"/>
  <c r="R86" i="3"/>
  <c r="R85" i="3"/>
  <c r="T86" i="2"/>
  <c r="T85" i="2"/>
  <c r="J81" i="6"/>
  <c r="J60" i="6"/>
  <c r="BK84" i="4"/>
  <c r="J84" i="4"/>
  <c r="J59" i="4"/>
  <c r="BK85" i="3"/>
  <c r="J85" i="3" s="1"/>
  <c r="J59" i="3" s="1"/>
  <c r="BK85" i="2"/>
  <c r="J85" i="2"/>
  <c r="J59" i="2" s="1"/>
  <c r="J33" i="4"/>
  <c r="AV57" i="1"/>
  <c r="AT57" i="1" s="1"/>
  <c r="F33" i="5"/>
  <c r="AZ58" i="1"/>
  <c r="J30" i="6"/>
  <c r="AG59" i="1" s="1"/>
  <c r="AN59" i="1" s="1"/>
  <c r="J33" i="2"/>
  <c r="AV55" i="1" s="1"/>
  <c r="AT55" i="1" s="1"/>
  <c r="BB54" i="1"/>
  <c r="W31" i="1"/>
  <c r="F33" i="2"/>
  <c r="AZ55" i="1"/>
  <c r="BC54" i="1"/>
  <c r="AY54" i="1"/>
  <c r="F33" i="4"/>
  <c r="AZ57" i="1"/>
  <c r="J33" i="5"/>
  <c r="AV58" i="1"/>
  <c r="AT58" i="1"/>
  <c r="J33" i="3"/>
  <c r="AV56" i="1" s="1"/>
  <c r="AT56" i="1" s="1"/>
  <c r="J33" i="6"/>
  <c r="AV59" i="1"/>
  <c r="AT59" i="1" s="1"/>
  <c r="BA54" i="1"/>
  <c r="W30" i="1"/>
  <c r="F33" i="3"/>
  <c r="AZ56" i="1"/>
  <c r="F33" i="6"/>
  <c r="AZ59" i="1"/>
  <c r="BD54" i="1"/>
  <c r="W33" i="1" s="1"/>
  <c r="BK85" i="5" l="1"/>
  <c r="J85" i="5"/>
  <c r="J39" i="6"/>
  <c r="J30" i="5"/>
  <c r="AG58" i="1" s="1"/>
  <c r="J30" i="2"/>
  <c r="AG55" i="1"/>
  <c r="AZ54" i="1"/>
  <c r="AV54" i="1" s="1"/>
  <c r="AK29" i="1" s="1"/>
  <c r="J30" i="4"/>
  <c r="AG57" i="1"/>
  <c r="AN57" i="1" s="1"/>
  <c r="W32" i="1"/>
  <c r="J30" i="3"/>
  <c r="AG56" i="1"/>
  <c r="AN56" i="1" s="1"/>
  <c r="AW54" i="1"/>
  <c r="AK30" i="1"/>
  <c r="AX54" i="1"/>
  <c r="J39" i="5" l="1"/>
  <c r="J59" i="5"/>
  <c r="J39" i="4"/>
  <c r="J39" i="3"/>
  <c r="J39" i="2"/>
  <c r="AN55" i="1"/>
  <c r="AN58" i="1"/>
  <c r="AG54" i="1"/>
  <c r="AK26" i="1" s="1"/>
  <c r="AK35" i="1" s="1"/>
  <c r="AT54" i="1"/>
  <c r="W29" i="1"/>
  <c r="AN54" i="1" l="1"/>
</calcChain>
</file>

<file path=xl/sharedStrings.xml><?xml version="1.0" encoding="utf-8"?>
<sst xmlns="http://schemas.openxmlformats.org/spreadsheetml/2006/main" count="7214" uniqueCount="1092">
  <si>
    <t>Export Komplet</t>
  </si>
  <si>
    <t>VZ</t>
  </si>
  <si>
    <t>2.0</t>
  </si>
  <si>
    <t>ZAMOK</t>
  </si>
  <si>
    <t>False</t>
  </si>
  <si>
    <t>{1a75a4af-581e-4f91-9830-171436401f2f}</t>
  </si>
  <si>
    <t>0,1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</si>
  <si>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</si>
  <si>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</si>
  <si>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</si>
  <si>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</si>
  <si>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</si>
  <si>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</si>
  <si>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</si>
  <si>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2023-02-03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</si>
  <si>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</si>
  <si>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</si>
  <si>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kanalizační stoky CHVc, ul. Zličská - křižovatka s ul. Vetrubská, Kolín</t>
  </si>
  <si>
    <t>KSO:</t>
  </si>
  <si>
    <t>827 21 52</t>
  </si>
  <si>
    <t>CC-CZ:</t>
  </si>
  <si>
    <t>22231</t>
  </si>
  <si>
    <t>Místo:</t>
  </si>
  <si>
    <t>Kolín</t>
  </si>
  <si>
    <t>Datum:</t>
  </si>
  <si>
    <t>23. 2. 2023</t>
  </si>
  <si>
    <t>CZ-CPV:</t>
  </si>
  <si>
    <t>90410000-4</t>
  </si>
  <si>
    <t>CZ-CPA:</t>
  </si>
  <si>
    <t>42.21.12</t>
  </si>
  <si>
    <t>Zadavatel:</t>
  </si>
  <si>
    <t>IČ:</t>
  </si>
  <si>
    <t>00235440</t>
  </si>
  <si>
    <t>Město Kolín</t>
  </si>
  <si>
    <t>DIČ:</t>
  </si>
  <si>
    <t/>
  </si>
  <si>
    <t>Uchazeč:</t>
  </si>
  <si>
    <t>Vyplň údaj</t>
  </si>
  <si>
    <t>Projektant:</t>
  </si>
  <si>
    <t>04326181</t>
  </si>
  <si>
    <t>LK PROJEKT s.r.o.</t>
  </si>
  <si>
    <t>True</t>
  </si>
  <si>
    <t>Zpracovatel:</t>
  </si>
  <si>
    <t>69874603</t>
  </si>
  <si>
    <t>Ing. Martina Beňáková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</si>
  <si>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</si>
  <si>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</si>
  <si>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</si>
  <si>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</si>
  <si>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</si>
  <si>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</si>
  <si>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</si>
  <si>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</si>
  <si>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</si>
  <si>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</si>
  <si>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</si>
  <si>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</si>
  <si>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</si>
  <si>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</si>
  <si>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</si>
  <si>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</si>
  <si>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</si>
  <si>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</si>
  <si>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</si>
  <si>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</si>
  <si>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</si>
  <si>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</si>
  <si>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</si>
  <si>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</si>
  <si>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</si>
  <si>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</si>
  <si>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</si>
  <si>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</si>
  <si>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</si>
  <si>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</si>
  <si>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</si>
  <si>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</si>
  <si>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</si>
  <si>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</si>
  <si>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</si>
  <si>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</si>
  <si>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</si>
  <si>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</si>
  <si>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</si>
  <si>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</si>
  <si>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</si>
  <si>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01.1</t>
  </si>
  <si>
    <t>Rekonstrukce kanalizačních stok</t>
  </si>
  <si>
    <t>STA</t>
  </si>
  <si>
    <t>1</t>
  </si>
  <si>
    <t>{78dfdc01-020e-4aed-9dba-2014582ddaec}</t>
  </si>
  <si>
    <t>2</t>
  </si>
  <si>
    <t>SO 01.2</t>
  </si>
  <si>
    <t>Rekonstrukce kanalizačních přípojek a UV</t>
  </si>
  <si>
    <t>{20d3dd92-fe1f-44b0-a667-cffea1cbd7da}</t>
  </si>
  <si>
    <t>SO 01.3</t>
  </si>
  <si>
    <t>Rušení stávající kanalizace a vodovodu</t>
  </si>
  <si>
    <t>{3c9a616d-645a-4caf-9ced-edeb0e22e2de}</t>
  </si>
  <si>
    <t>SO 01.4</t>
  </si>
  <si>
    <t>Komunikace</t>
  </si>
  <si>
    <t>{5557f8d8-a64b-4bc6-8991-008e733eeb6f}</t>
  </si>
  <si>
    <t>VRN</t>
  </si>
  <si>
    <t>Vedlejší rozpočtové náklady</t>
  </si>
  <si>
    <t>{c6c98b5f-379c-449b-b876-0d3f74f0ed6f}</t>
  </si>
  <si>
    <t>Deska_šachty</t>
  </si>
  <si>
    <t>3,078</t>
  </si>
  <si>
    <t>Lože</t>
  </si>
  <si>
    <t>1,529</t>
  </si>
  <si>
    <t>KRYCÍ LIST SOUPISU PRACÍ</t>
  </si>
  <si>
    <t>Pažení</t>
  </si>
  <si>
    <t>199,5</t>
  </si>
  <si>
    <t>Výkopek_celkem</t>
  </si>
  <si>
    <t>75,85</t>
  </si>
  <si>
    <t>sedlo</t>
  </si>
  <si>
    <t>14,367</t>
  </si>
  <si>
    <t>potrubí</t>
  </si>
  <si>
    <t>-4,683</t>
  </si>
  <si>
    <t>Objekt:</t>
  </si>
  <si>
    <t>obsyp</t>
  </si>
  <si>
    <t>20,722</t>
  </si>
  <si>
    <t>SO 01.1 - Rekonstrukce kanalizačních stok</t>
  </si>
  <si>
    <t>Zásyp</t>
  </si>
  <si>
    <t>23,498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</si>
  <si>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</si>
  <si>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</si>
  <si>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</si>
  <si>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</si>
  <si>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</si>
  <si>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</si>
  <si>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</si>
  <si>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</si>
  <si>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</si>
  <si>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</si>
  <si>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</si>
  <si>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</si>
  <si>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</si>
  <si>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</si>
  <si>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</si>
  <si>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</si>
  <si>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</si>
  <si>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</si>
  <si>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</si>
  <si>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</si>
  <si>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</si>
  <si>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</si>
  <si>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</si>
  <si>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</si>
  <si>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</si>
  <si>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</si>
  <si>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</si>
  <si>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</si>
  <si>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</si>
  <si>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</si>
  <si>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</si>
  <si>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4</t>
  </si>
  <si>
    <t>-1257338774</t>
  </si>
  <si>
    <t>PP</t>
  </si>
  <si>
    <t>Čerpání vody na dopravní výšku do 10 m s uvažovaným průměrným přítokem do 500 l/min</t>
  </si>
  <si>
    <t>Online PSC</t>
  </si>
  <si>
    <t>https://podminky.urs.cz/item/CS_URS_2023_01/115101201</t>
  </si>
  <si>
    <t>VV</t>
  </si>
  <si>
    <t>"převedení splašků - předpoklad 10 dní</t>
  </si>
  <si>
    <t>10*8</t>
  </si>
  <si>
    <t>115101301</t>
  </si>
  <si>
    <t>Pohotovost čerpací soupravy pro dopravní výšku do 10 m přítok do 500 l/min</t>
  </si>
  <si>
    <t>den</t>
  </si>
  <si>
    <t>1030809546</t>
  </si>
  <si>
    <t>Pohotovost záložní čerpací soupravy pro dopravní výšku do 10 m s uvažovaným průměrným přítokem do 500 l/min</t>
  </si>
  <si>
    <t>https://podminky.urs.cz/item/CS_URS_2023_01/115101301</t>
  </si>
  <si>
    <t>10</t>
  </si>
  <si>
    <t>3</t>
  </si>
  <si>
    <t>119001402</t>
  </si>
  <si>
    <t>Dočasné zajištění potrubí ocelového nebo litinového DN přes 200 do 500 mm</t>
  </si>
  <si>
    <t>m</t>
  </si>
  <si>
    <t>122810076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</si>
  <si>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přes 200 do 500 mm</t>
  </si>
  <si>
    <t>https://podminky.urs.cz/item/CS_URS_2023_01/119001402</t>
  </si>
  <si>
    <t>1*1,1 "voda</t>
  </si>
  <si>
    <t>119001421</t>
  </si>
  <si>
    <t>Dočasné zajištění kabelů a kabelových tratí ze 3 volně ložených kabelů</t>
  </si>
  <si>
    <t>1858292539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</si>
  <si>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</si>
  <si>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https://podminky.urs.cz/item/CS_URS_2023_01/119001421</t>
  </si>
  <si>
    <t>5*1,1 "el vedení</t>
  </si>
  <si>
    <t>5</t>
  </si>
  <si>
    <t>132254202</t>
  </si>
  <si>
    <t>Hloubení zapažených rýh š do 2000 mm v hornině třídy těžitelnosti I skupiny 3 objem do 50 m3</t>
  </si>
  <si>
    <t>m3</t>
  </si>
  <si>
    <t>268674896</t>
  </si>
  <si>
    <t>Hloubení zapažených rýh šířky přes 800 do 2 000 mm strojně s urovnáním dna do předepsaného profilu a spádu v hornině třídy těžitelnosti I skupiny 3 přes 20 do 50 m3</t>
  </si>
  <si>
    <t>https://podminky.urs.cz/item/CS_URS_2023_01/132254202</t>
  </si>
  <si>
    <t>"CHV - asf" 20,5*1,1*(2,1-0,62)</t>
  </si>
  <si>
    <t>"CHVb - asf" 3*1,1*(2,1-0,62)</t>
  </si>
  <si>
    <t>"CHVb - nájezd" 6*1,1*(2,1-0,43)</t>
  </si>
  <si>
    <t>"CHVb - panel" 1,7*1,1*(2,1-0,5)</t>
  </si>
  <si>
    <t>"CHVc - asf" 5,5*1,1*(2,1-0,62)</t>
  </si>
  <si>
    <t>"CHVc - asf místní" 2*1,1*(2,1-0,4)</t>
  </si>
  <si>
    <t>"KP bytovky - asf" 4,8*0,8*(2,1-0,62)</t>
  </si>
  <si>
    <t>"VDV" 4*0,8*(1,8-0,62)</t>
  </si>
  <si>
    <t>Mezisoučet</t>
  </si>
  <si>
    <t>2*(1,6-1,1)*1,6*(2,1-0,62) "rozšíření Š286, 286d - asf</t>
  </si>
  <si>
    <t>1*(2,1-1,1)*2,1*(2,1-0,62) "rozšíření Š286a - asf</t>
  </si>
  <si>
    <t>1*(1,6-1,1)*1,6*(2,1-0,5) "rozšíření Š286c - panel</t>
  </si>
  <si>
    <t>(1,6*1,6*0,35)*3 "prohloubení šachet</t>
  </si>
  <si>
    <t>(2,1*2,1*0,40)*1 "prohloubení šachet</t>
  </si>
  <si>
    <t>"odpočet stávajících konstrukcí</t>
  </si>
  <si>
    <t>-3*(1,24*1,24*3,14)/4*(2,1-0,62) "Š 286, 286a, 286d</t>
  </si>
  <si>
    <t>-(0,4*0,4*3,14)/4*(20,5+7,5) "stávající stoka DN400</t>
  </si>
  <si>
    <t>-(0,3*0,3*3,14)/4*10,7 "stávající stoka DN300</t>
  </si>
  <si>
    <t>-(0,2*0,2*3,14)/4*4,8 "původní KP DN200</t>
  </si>
  <si>
    <t>Součet</t>
  </si>
  <si>
    <t>"předpokládaný rozsah tříd těžitelnosti horniny: 3-40%, 4-50%, 5-10%</t>
  </si>
  <si>
    <t>75,85*0,4 'Přepočtené koeficientem množství</t>
  </si>
  <si>
    <t>6</t>
  </si>
  <si>
    <t>132354202</t>
  </si>
  <si>
    <t>Hloubení zapažených rýh š do 2000 mm v hornině třídy těžitelnosti II skupiny 4 objem do 50 m3</t>
  </si>
  <si>
    <t>-1787620816</t>
  </si>
  <si>
    <t>Hloubení zapažených rýh šířky přes 800 do 2 000 mm strojně s urovnáním dna do předepsaného profilu a spádu v hornině třídy těžitelnosti II skupiny 4 přes 20 do 50 m3</t>
  </si>
  <si>
    <t>https://podminky.urs.cz/item/CS_URS_2023_01/132354202</t>
  </si>
  <si>
    <t>75,85*0,5 'Přepočtené koeficientem množství</t>
  </si>
  <si>
    <t>7</t>
  </si>
  <si>
    <t>132454201</t>
  </si>
  <si>
    <t>Hloubení zapažených rýh š do 2000 mm v hornině třídy těžitelnosti II skupiny 5 objem do 20 m3</t>
  </si>
  <si>
    <t>1639617147</t>
  </si>
  <si>
    <t>Hloubení zapažených rýh šířky přes 800 do 2 000 mm strojně s urovnáním dna do předepsaného profilu a spádu v hornině třídy těžitelnosti II skupiny 5 do 20 m3</t>
  </si>
  <si>
    <t>https://podminky.urs.cz/item/CS_URS_2023_01/132454201</t>
  </si>
  <si>
    <t>75,85*0,1 'Přepočtené koeficientem množství</t>
  </si>
  <si>
    <t>8</t>
  </si>
  <si>
    <t>139001101</t>
  </si>
  <si>
    <t>Příplatek za ztížení vykopávky v blízkosti podzemního vedení</t>
  </si>
  <si>
    <t>-1286016389</t>
  </si>
  <si>
    <t>Příplatek k cenám hloubených vykopávek za ztížení vykopávky v blízkosti podzemního vedení nebo výbušnin pro jakoukoliv třídu horniny</t>
  </si>
  <si>
    <t>https://podminky.urs.cz/item/CS_URS_2023_01/139001101</t>
  </si>
  <si>
    <t>1,1*1*1,5 "voda</t>
  </si>
  <si>
    <t>5*1,1*1*1,5 "el vedení</t>
  </si>
  <si>
    <t>9</t>
  </si>
  <si>
    <t>151101102</t>
  </si>
  <si>
    <t>Zřízení příložného pažení a rozepření stěn rýh hl přes 2 do 4 m</t>
  </si>
  <si>
    <t>m2</t>
  </si>
  <si>
    <t>1071184761</t>
  </si>
  <si>
    <t>Zřízení pažení a rozepření stěn rýh pro podzemní vedení příložné pro jakoukoliv mezerovitost, hloubky přes 2 do 4 m</t>
  </si>
  <si>
    <t>https://podminky.urs.cz/item/CS_URS_2023_01/151101102</t>
  </si>
  <si>
    <t>2*2,1*(20,5+10,7+7,5+4,8+4)</t>
  </si>
  <si>
    <t>151101112</t>
  </si>
  <si>
    <t>Odstranění příložného pažení a rozepření stěn rýh hl přes 2 do 4 m</t>
  </si>
  <si>
    <t>-1557776594</t>
  </si>
  <si>
    <t>Odstranění pažení a rozepření stěn rýh pro podzemní vedení s uložením materiálu na vzdálenost do 3 m od kraje výkopu příložné, hloubky přes 2 do 4 m</t>
  </si>
  <si>
    <t>https://podminky.urs.cz/item/CS_URS_2023_01/151101112</t>
  </si>
  <si>
    <t>11</t>
  </si>
  <si>
    <t>162251102r</t>
  </si>
  <si>
    <t>Vodorovné přemístění výkopku/sypaniny z horniny třídy těžitelnosti I skupiny 1 až 3 z meziskládky</t>
  </si>
  <si>
    <t>2068283028</t>
  </si>
  <si>
    <t>Vodorovné přemístění výkopku nebo sypaniny po suchu na obvyklém dopravním prostředku, bez naložení výkopku, avšak se složením bez rozhrnutí z horniny třídy těžitelnosti I skupiny 1 až 3 z meziskládky</t>
  </si>
  <si>
    <t>Lože+obsyp+Zásyp "meziskládka</t>
  </si>
  <si>
    <t>12</t>
  </si>
  <si>
    <t>162751117r</t>
  </si>
  <si>
    <t>Vodorovné přemístění výkopku/sypaniny z horniny třídy těžitelnosti I skupiny 1 až 3 na skládku</t>
  </si>
  <si>
    <t>-1757342664</t>
  </si>
  <si>
    <t>Vodorovné přemístění výkopku nebo sypaniny po suchu na obvyklém dopravním prostředku, bez naložení výkopku, avšak se složením bez rozhrnutí z horniny třídy těžitelnosti I skupiny 1 až 3 na skládku</t>
  </si>
  <si>
    <t>13</t>
  </si>
  <si>
    <t>162751137r</t>
  </si>
  <si>
    <t>Vodorovné přemístění výkopku/sypaniny z horniny třídy těžitelnosti II skupiny 4 a 5 na skládku</t>
  </si>
  <si>
    <t>-126446908</t>
  </si>
  <si>
    <t>Vodorovné přemístění výkopku nebo sypaniny po suchu na obvyklém dopravním prostředku, bez naložení výkopku, avšak se složením bez rozhrnutí z horniny třídy těžitelnosti II skupiny 4 a 5 na skládku</t>
  </si>
  <si>
    <t>75,85*0,6 'Přepočtené koeficientem množství</t>
  </si>
  <si>
    <t>14</t>
  </si>
  <si>
    <t>167151101</t>
  </si>
  <si>
    <t>Nakládání výkopku z hornin třídy těžitelnosti I skupiny 1 až 3 do 100 m3</t>
  </si>
  <si>
    <t>-1955393509</t>
  </si>
  <si>
    <t>Nakládání, skládání a překládání neulehlého výkopku nebo sypaniny strojně nakládání, množství do 100 m3, z horniny třídy těžitelnosti I, skupiny 1 až 3</t>
  </si>
  <si>
    <t>https://podminky.urs.cz/item/CS_URS_2023_01/167151101</t>
  </si>
  <si>
    <t>171201231</t>
  </si>
  <si>
    <t>Poplatek za uložení zeminy a kamení na recyklační skládce (skládkovné) kód odpadu 17 05 04</t>
  </si>
  <si>
    <t>t</t>
  </si>
  <si>
    <t>1254607372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</si>
  <si>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</si>
  <si>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</si>
  <si>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75,85*1,8 'Přepočtené koeficientem množství</t>
  </si>
  <si>
    <t>16</t>
  </si>
  <si>
    <t>171251201</t>
  </si>
  <si>
    <t>Uložení sypaniny na skládky nebo meziskládky</t>
  </si>
  <si>
    <t>-1671492369</t>
  </si>
  <si>
    <t>Uložení sypaniny na skládky nebo meziskládky bez hutnění s upravením uložené sypaniny do předepsaného tvaru</t>
  </si>
  <si>
    <t>https://podminky.urs.cz/item/CS_URS_2023_01/171251201</t>
  </si>
  <si>
    <t>Lože+obsyp+Zásyp "meziskládka dovezený materiál</t>
  </si>
  <si>
    <t>Výkopek_celkem "skládka</t>
  </si>
  <si>
    <t>17</t>
  </si>
  <si>
    <t>174151101</t>
  </si>
  <si>
    <t>Zásyp jam, šachet rýh nebo kolem objektů sypaninou se zhutněním</t>
  </si>
  <si>
    <t>920851950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</si>
  <si>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</si>
  <si>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</si>
  <si>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Výkopek_celkem-sedlo-obsyp-Lože-Deska_šachty+potrubí</t>
  </si>
  <si>
    <t>-3*(1,24*1,24*3,14)/4*(2,1-0,62) "Š 286, 286c, 286d</t>
  </si>
  <si>
    <t>-(1,5*1,5*3,14)/4*(2,1-0,62) "Š 286a</t>
  </si>
  <si>
    <t>18</t>
  </si>
  <si>
    <t>M</t>
  </si>
  <si>
    <t>58344197</t>
  </si>
  <si>
    <t>štěrkodrť frakce 0/63</t>
  </si>
  <si>
    <t>-1407699055</t>
  </si>
  <si>
    <t>23,498*2 'Přepočtené koeficientem množství</t>
  </si>
  <si>
    <t>19</t>
  </si>
  <si>
    <t>175151101</t>
  </si>
  <si>
    <t>Obsypání potrubí strojně sypaninou bez prohození, uloženou do 3 m</t>
  </si>
  <si>
    <t>1745987272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</si>
  <si>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</si>
  <si>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</si>
  <si>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(20,5+7,5)*1,1*(0,4+0,15)</t>
  </si>
  <si>
    <t>10,7*1,1*(0,3+0,15)</t>
  </si>
  <si>
    <t>4,8*0,8*(0,3+0,15)</t>
  </si>
  <si>
    <t>4*0,8*(0,15+0,3)</t>
  </si>
  <si>
    <t>"odpočet potrubí"</t>
  </si>
  <si>
    <t>-(0,4*0,4*3,14)/4*(20,5+7,5)</t>
  </si>
  <si>
    <t>-(0,3*0,3*3,14)/4*(10,7+4,8)</t>
  </si>
  <si>
    <t>-(0,15*0,15*3,14)/4*4</t>
  </si>
  <si>
    <t>20</t>
  </si>
  <si>
    <t>58337344</t>
  </si>
  <si>
    <t>štěrkopísek frakce 0/32</t>
  </si>
  <si>
    <t>1514213596</t>
  </si>
  <si>
    <t>20,722*2 'Přepočtené koeficientem množství</t>
  </si>
  <si>
    <t>181951112</t>
  </si>
  <si>
    <t>Úprava pláně v hornině třídy těžitelnosti I skupiny 1 až 3 se zhutněním strojně</t>
  </si>
  <si>
    <t>-1607374695</t>
  </si>
  <si>
    <t>Úprava pláně vyrovnáním výškových rozdílů strojně v hornině třídy těžitelnosti I, skupiny 1 až 3 se zhutněním</t>
  </si>
  <si>
    <t>https://podminky.urs.cz/item/CS_URS_2023_01/181951112</t>
  </si>
  <si>
    <t>(20,5+10,7+7,5)*1,1</t>
  </si>
  <si>
    <t>(4,8+4)*0,8</t>
  </si>
  <si>
    <t>49,61*0,4 'Přepočtené koeficientem množství</t>
  </si>
  <si>
    <t>22</t>
  </si>
  <si>
    <t>181951114</t>
  </si>
  <si>
    <t>Úprava pláně v hornině třídy těžitelnosti II skupiny 4 a 5 se zhutněním strojně</t>
  </si>
  <si>
    <t>884626814</t>
  </si>
  <si>
    <t>Úprava pláně vyrovnáním výškových rozdílů strojně v hornině třídy těžitelnosti II, skupiny 4 a 5 se zhutněním</t>
  </si>
  <si>
    <t>https://podminky.urs.cz/item/CS_URS_2023_01/181951114</t>
  </si>
  <si>
    <t>49,61*0,6 'Přepočtené koeficientem množství</t>
  </si>
  <si>
    <t>Svislé a kompletní konstrukce</t>
  </si>
  <si>
    <t>23</t>
  </si>
  <si>
    <t>359901211</t>
  </si>
  <si>
    <t>Monitoring stoky jakékoli výšky na nové kanalizaci</t>
  </si>
  <si>
    <t>503498846</t>
  </si>
  <si>
    <t>Monitoring stok (kamerový systém) jakékoli výšky nová kanalizace</t>
  </si>
  <si>
    <t>https://podminky.urs.cz/item/CS_URS_2023_01/359901211</t>
  </si>
  <si>
    <t>24</t>
  </si>
  <si>
    <t>359901212</t>
  </si>
  <si>
    <t>Monitoring stoky jakékoli výšky na stávající kanalizaci</t>
  </si>
  <si>
    <t>-395152192</t>
  </si>
  <si>
    <t>Monitoring stok (kamerový systém) jakékoli výšky stávající kanalizace</t>
  </si>
  <si>
    <t>https://podminky.urs.cz/item/CS_URS_2023_01/359901212</t>
  </si>
  <si>
    <t>Vodorovné konstrukce</t>
  </si>
  <si>
    <t>25</t>
  </si>
  <si>
    <t>451573111</t>
  </si>
  <si>
    <t>Lože pod potrubí otevřený výkop ze štěrkopísku</t>
  </si>
  <si>
    <t>443725883</t>
  </si>
  <si>
    <t>Lože pod potrubí, stoky a drobné objekty v otevřeném výkopu z písku a štěrkopísku do 63 mm</t>
  </si>
  <si>
    <t>https://podminky.urs.cz/item/CS_URS_2023_01/451573111</t>
  </si>
  <si>
    <t>Lože_šachty</t>
  </si>
  <si>
    <t>(1,6*1,6*0,1 )*3+(2,1*2,1*0,1) "lože pod šachty</t>
  </si>
  <si>
    <t>4*0,8*0,1 "lože přeložka VDV</t>
  </si>
  <si>
    <t>26</t>
  </si>
  <si>
    <t>452111111</t>
  </si>
  <si>
    <t>Osazení betonových pražců otevřený výkop pl do 25000 mm2</t>
  </si>
  <si>
    <t>kus</t>
  </si>
  <si>
    <t>1248124806</t>
  </si>
  <si>
    <t>Osazení betonových dílců pražců pod potrubí v otevřeném výkopu, průřezové plochy do 25000 mm2</t>
  </si>
  <si>
    <t>https://podminky.urs.cz/item/CS_URS_2021_02/452111111</t>
  </si>
  <si>
    <t>(20,5+10,7+7,5+4,8)/2,5*2</t>
  </si>
  <si>
    <t>35 "zaokrouhleno</t>
  </si>
  <si>
    <t>27</t>
  </si>
  <si>
    <t>0059683</t>
  </si>
  <si>
    <t>Podkladní prahy pro DN 300-500</t>
  </si>
  <si>
    <t>201557123</t>
  </si>
  <si>
    <t>28</t>
  </si>
  <si>
    <t>452112112</t>
  </si>
  <si>
    <t>Osazení betonových prstenců nebo rámů v do 100 mm</t>
  </si>
  <si>
    <t>1909225700</t>
  </si>
  <si>
    <t>Osazení betonových dílců prstenců nebo rámů pod poklopy a mříže, výšky do 100 mm</t>
  </si>
  <si>
    <t>https://podminky.urs.cz/item/CS_URS_2023_01/452112112</t>
  </si>
  <si>
    <t>29</t>
  </si>
  <si>
    <t>59224187</t>
  </si>
  <si>
    <t>prstenec šachtový vyrovnávací betonový 625x120x100mm</t>
  </si>
  <si>
    <t>2082844765</t>
  </si>
  <si>
    <t>30</t>
  </si>
  <si>
    <t>59224188</t>
  </si>
  <si>
    <t>prstenec šachtový vyrovnávací betonový 625x120x120mm</t>
  </si>
  <si>
    <t>-1466181564</t>
  </si>
  <si>
    <t>31</t>
  </si>
  <si>
    <t>452311131</t>
  </si>
  <si>
    <t>Podkladní desky z betonu prostého bez zvýšených nároků na prostředí tř. C 12/15 otevřený výkop</t>
  </si>
  <si>
    <t>1001454884</t>
  </si>
  <si>
    <t>Podkladní a zajišťovací konstrukce z betonu prostého v otevřeném výkopu bez zvýšených nároků na prostředí desky pod potrubí, stoky a drobné objekty z betonu tř. C 12/15</t>
  </si>
  <si>
    <t>https://podminky.urs.cz/item/CS_URS_2023_01/452311131</t>
  </si>
  <si>
    <t>(1,6*1,6*0,1 )*3+(2,1+2,1*0,1) "deska pod šachty</t>
  </si>
  <si>
    <t>32</t>
  </si>
  <si>
    <t>452312131</t>
  </si>
  <si>
    <t>Sedlové lože z betonu prostého tř. C 12/15 otevřený výkop</t>
  </si>
  <si>
    <t>-1017737283</t>
  </si>
  <si>
    <t>Podkladní a zajišťovací konstrukce z betonu prostého v otevřeném výkopu sedlové lože pod potrubí z betonu tř. C 12/15</t>
  </si>
  <si>
    <t>https://podminky.urs.cz/item/CS_URS_2021_02/452312131</t>
  </si>
  <si>
    <t>0,282*(4,8+10,7) "DN 300</t>
  </si>
  <si>
    <t>0,357*(20,5+7,5) "DN 400</t>
  </si>
  <si>
    <t>Trubní vedení</t>
  </si>
  <si>
    <t>33</t>
  </si>
  <si>
    <t>831372121</t>
  </si>
  <si>
    <t>Montáž potrubí z trub kameninových hrdlových s integrovaným těsněním výkop sklon do 20 % DN 300</t>
  </si>
  <si>
    <t>1666947167</t>
  </si>
  <si>
    <t>Montáž potrubí z trub kameninových hrdlových s integrovaným těsněním v otevřeném výkopu ve sklonu do 20 % DN 300</t>
  </si>
  <si>
    <t>https://podminky.urs.cz/item/CS_URS_2023_01/831372121</t>
  </si>
  <si>
    <t>10,7+4,8</t>
  </si>
  <si>
    <t>34</t>
  </si>
  <si>
    <t>59710711</t>
  </si>
  <si>
    <t>trouba kameninová glazovaná DN 300 dl 2,50m spojovací systém C Třída 160</t>
  </si>
  <si>
    <t>1779437456</t>
  </si>
  <si>
    <t>15,5*1,015 'Přepočtené koeficientem množství</t>
  </si>
  <si>
    <t>35</t>
  </si>
  <si>
    <t>831392121</t>
  </si>
  <si>
    <t>Montáž potrubí z trub kameninových hrdlových s integrovaným těsněním výkop sklon do 20 % DN 400</t>
  </si>
  <si>
    <t>600185584</t>
  </si>
  <si>
    <t>Montáž potrubí z trub kameninových hrdlových s integrovaným těsněním v otevřeném výkopu ve sklonu do 20 % DN 400</t>
  </si>
  <si>
    <t>https://podminky.urs.cz/item/CS_URS_2023_01/831392121</t>
  </si>
  <si>
    <t>20,5+7,5</t>
  </si>
  <si>
    <t>36</t>
  </si>
  <si>
    <t>59710701</t>
  </si>
  <si>
    <t>trouba kameninová glazovaná DN 400 dl 2,50m spojovací systém C</t>
  </si>
  <si>
    <t>-2050143142</t>
  </si>
  <si>
    <t>28*1,015 'Přepočtené koeficientem množství</t>
  </si>
  <si>
    <t>37</t>
  </si>
  <si>
    <t>837371221</t>
  </si>
  <si>
    <t>Montáž kameninových tvarovek odbočných s integrovaným těsněním otevřený výkop DN 300</t>
  </si>
  <si>
    <t>1376636777</t>
  </si>
  <si>
    <t>Montáž kameninových tvarovek na potrubí z trub kameninových v otevřeném výkopu s integrovaným těsněním odbočných DN 300</t>
  </si>
  <si>
    <t>https://podminky.urs.cz/item/CS_URS_2023_01/837371221</t>
  </si>
  <si>
    <t>38</t>
  </si>
  <si>
    <t>59711770</t>
  </si>
  <si>
    <t>odbočka kameninová glazovaná jednoduchá kolmá DN 300/150 dl 500mm spojovací systém C/F tř.160/-</t>
  </si>
  <si>
    <t>-47600170</t>
  </si>
  <si>
    <t>39</t>
  </si>
  <si>
    <t>28612016</t>
  </si>
  <si>
    <t>přechod kanalizační PP KG na kameninové hrdlo DN 160</t>
  </si>
  <si>
    <t>2058528526</t>
  </si>
  <si>
    <t>40</t>
  </si>
  <si>
    <t>837391221</t>
  </si>
  <si>
    <t>Montáž kameninových tvarovek odbočných s integrovaným těsněním otevřený výkop DN 400</t>
  </si>
  <si>
    <t>-983585155</t>
  </si>
  <si>
    <t>Montáž kameninových tvarovek na potrubí z trub kameninových v otevřeném výkopu s integrovaným těsněním odbočných DN 400</t>
  </si>
  <si>
    <t>https://podminky.urs.cz/item/CS_URS_2023_01/837391221</t>
  </si>
  <si>
    <t>41</t>
  </si>
  <si>
    <t>59711790</t>
  </si>
  <si>
    <t>odbočka kameninová glazovaná jednoduchá kolmá DN 400/150 dl 1000mm spojovací systém C/F tř.160/-</t>
  </si>
  <si>
    <t>1595416683</t>
  </si>
  <si>
    <t>42</t>
  </si>
  <si>
    <t>-887391919</t>
  </si>
  <si>
    <t>43</t>
  </si>
  <si>
    <t>837392221</t>
  </si>
  <si>
    <t>Montáž kameninových tvarovek jednoosých s integrovaným těsněním otevřený výkop DN 400</t>
  </si>
  <si>
    <t>1542918795</t>
  </si>
  <si>
    <t>Montáž kameninových tvarovek na potrubí z trub kameninových v otevřeném výkopu s integrovaným těsněním jednoosých DN 400</t>
  </si>
  <si>
    <t>https://podminky.urs.cz/item/CS_URS_2023_01/837392221</t>
  </si>
  <si>
    <t>44</t>
  </si>
  <si>
    <t>0004016C00</t>
  </si>
  <si>
    <t>záslepka kamenina DN400 Cl160 K</t>
  </si>
  <si>
    <t>1347529981</t>
  </si>
  <si>
    <t>45</t>
  </si>
  <si>
    <t>851311131R</t>
  </si>
  <si>
    <t>Přeložka vodovodu - kompletní dodávka a montáž včetně všech tvarovek a armatur</t>
  </si>
  <si>
    <t>kpl</t>
  </si>
  <si>
    <t>97424641</t>
  </si>
  <si>
    <t>46</t>
  </si>
  <si>
    <t>892372121</t>
  </si>
  <si>
    <t>Tlaková zkouška vzduchem potrubí DN 300 těsnícím vakem ucpávkovým</t>
  </si>
  <si>
    <t>úsek</t>
  </si>
  <si>
    <t>-1881792364</t>
  </si>
  <si>
    <t>Tlakové zkoušky vzduchem těsnícími vaky ucpávkovými DN 300</t>
  </si>
  <si>
    <t>https://podminky.urs.cz/item/CS_URS_2023_01/892372121</t>
  </si>
  <si>
    <t>47</t>
  </si>
  <si>
    <t>892392121</t>
  </si>
  <si>
    <t>Tlaková zkouška vzduchem potrubí DN 400 těsnícím vakem ucpávkovým</t>
  </si>
  <si>
    <t>1097751986</t>
  </si>
  <si>
    <t>Tlakové zkoušky vzduchem těsnícími vaky ucpávkovými DN 400</t>
  </si>
  <si>
    <t>https://podminky.urs.cz/item/CS_URS_2023_01/892392121</t>
  </si>
  <si>
    <t>48</t>
  </si>
  <si>
    <t>894411311</t>
  </si>
  <si>
    <t>Osazení betonových nebo železobetonových dílců pro šachty skruží rovných</t>
  </si>
  <si>
    <t>1958111498</t>
  </si>
  <si>
    <t>https://podminky.urs.cz/item/CS_URS_2023_01/894411311</t>
  </si>
  <si>
    <t>49</t>
  </si>
  <si>
    <t>59224161</t>
  </si>
  <si>
    <t>skruž kanalizační s ocelovými stupadly 100x50x12cm</t>
  </si>
  <si>
    <t>-1608185772</t>
  </si>
  <si>
    <t>50</t>
  </si>
  <si>
    <t>59224161.r</t>
  </si>
  <si>
    <t>skruž kanalizační s ocelovými stupadly 120x25x15cm</t>
  </si>
  <si>
    <t>-40966145</t>
  </si>
  <si>
    <t>51</t>
  </si>
  <si>
    <t>894412411</t>
  </si>
  <si>
    <t>Osazení betonových nebo železobetonových dílců pro šachty skruží přechodových</t>
  </si>
  <si>
    <t>-710317895</t>
  </si>
  <si>
    <t>https://podminky.urs.cz/item/CS_URS_2023_01/894412411</t>
  </si>
  <si>
    <t>52</t>
  </si>
  <si>
    <t>59224168</t>
  </si>
  <si>
    <t>skruž betonová přechodová 62,5/100x60x12cm, stupadla poplastovaná kapsová</t>
  </si>
  <si>
    <t>256780351</t>
  </si>
  <si>
    <t>53</t>
  </si>
  <si>
    <t>894414111</t>
  </si>
  <si>
    <t>Osazení betonových nebo železobetonových dílců pro šachty skruží základových (dno)</t>
  </si>
  <si>
    <t>2070835228</t>
  </si>
  <si>
    <t>https://podminky.urs.cz/item/CS_URS_2023_01/894414111</t>
  </si>
  <si>
    <t>54</t>
  </si>
  <si>
    <t>59224338</t>
  </si>
  <si>
    <t>dno betonové šachty kanalizační přímé 100x80x50cm</t>
  </si>
  <si>
    <t>-1193962192</t>
  </si>
  <si>
    <t>55</t>
  </si>
  <si>
    <t>59224337</t>
  </si>
  <si>
    <t>dno betonové šachty kanalizační přímé 100x60x40cm</t>
  </si>
  <si>
    <t>1431235165</t>
  </si>
  <si>
    <t>56</t>
  </si>
  <si>
    <t>59224427</t>
  </si>
  <si>
    <t>dno betonové šachty DN 1200 kanalizační výšky 120cm přímé 120x120 max. zaústění potrubí V80</t>
  </si>
  <si>
    <t>-1384736340</t>
  </si>
  <si>
    <t>57</t>
  </si>
  <si>
    <t>899104112</t>
  </si>
  <si>
    <t>Osazení poklopů litinových nebo ocelových včetně rámů pro třídu zatížení D400, E600</t>
  </si>
  <si>
    <t>721293260</t>
  </si>
  <si>
    <t>Osazení poklopů litinových a ocelových včetně rámů pro třídu zatížení D400, E600</t>
  </si>
  <si>
    <t>https://podminky.urs.cz/item/CS_URS_2023_01/899104112</t>
  </si>
  <si>
    <t>58</t>
  </si>
  <si>
    <t>28661935</t>
  </si>
  <si>
    <t>poklop šachtový litinový DN 600 pro třídu zatížení D400</t>
  </si>
  <si>
    <t>-215895190</t>
  </si>
  <si>
    <t>59</t>
  </si>
  <si>
    <t>89910430R</t>
  </si>
  <si>
    <t>Přepojení stávajících kan přípojek do nově budované stoky</t>
  </si>
  <si>
    <t>-368602944</t>
  </si>
  <si>
    <t>Přepojení stávajících kan přípojek do nově budované stoky.
Přepojení bude provedeno v rýze nově budované stoky.</t>
  </si>
  <si>
    <t>60</t>
  </si>
  <si>
    <t>89910520R</t>
  </si>
  <si>
    <t>Napojení nového potrubí do stávající šachty, úprava kynety a výstupu, utěsnění potrubí, včetně všech nutných činností k funkčnímu napojení</t>
  </si>
  <si>
    <t>1192658321</t>
  </si>
  <si>
    <t>61</t>
  </si>
  <si>
    <t>899722113</t>
  </si>
  <si>
    <t>Krytí potrubí z plastů výstražnou fólií z PVC 34cm</t>
  </si>
  <si>
    <t>1226589502</t>
  </si>
  <si>
    <t>Krytí potrubí z plastů výstražnou fólií z PVC šířky 34 cm</t>
  </si>
  <si>
    <t>https://podminky.urs.cz/item/CS_URS_2023_01/899722113</t>
  </si>
  <si>
    <t>20,5+10,7+7,5+4,8</t>
  </si>
  <si>
    <t>998</t>
  </si>
  <si>
    <t>Přesun hmot</t>
  </si>
  <si>
    <t>62</t>
  </si>
  <si>
    <t>998275101</t>
  </si>
  <si>
    <t>Přesun hmot pro trubní vedení z trub kameninových otevřený výkop</t>
  </si>
  <si>
    <t>762859140</t>
  </si>
  <si>
    <t>Přesun hmot pro trubní vedení hloubené z trub kameninových pro kanalizace v otevřeném výkopu dopravní vzdálenost do 15 m</t>
  </si>
  <si>
    <t>https://podminky.urs.cz/item/CS_URS_2023_01/998275101</t>
  </si>
  <si>
    <t>63</t>
  </si>
  <si>
    <t>998275126</t>
  </si>
  <si>
    <t>Příplatek k přesunu hmot pro trubní vedení z trub kameninových za zvětšený přesun hmot přes 1000 do 2000 m</t>
  </si>
  <si>
    <t>-598628083</t>
  </si>
  <si>
    <t>Přesun hmot pro trubní vedení hloubené z trub kameninových Příplatek k cenám za zvětšený přesun přes vymezenou největší dopravní vzdálenost přes 1000 do 2000 m</t>
  </si>
  <si>
    <t>https://podminky.urs.cz/item/CS_URS_2023_01/998275126</t>
  </si>
  <si>
    <t>1,6</t>
  </si>
  <si>
    <t>Obsyp</t>
  </si>
  <si>
    <t>7,066</t>
  </si>
  <si>
    <t>24,716</t>
  </si>
  <si>
    <t>15,333</t>
  </si>
  <si>
    <t>SO 01.2 - Rekonstrukce kanalizačních přípojek a UV</t>
  </si>
  <si>
    <t>132254201</t>
  </si>
  <si>
    <t>Hloubení zapažených rýh š do 2000 mm v hornině třídy těžitelnosti I skupiny 3 objem do 20 m3</t>
  </si>
  <si>
    <t>Hloubení zapažených rýh šířky přes 800 do 2 000 mm strojně s urovnáním dna do předepsaného profilu a spádu v hornině třídy těžitelnosti I skupiny 3 do 20 m3</t>
  </si>
  <si>
    <t>https://podminky.urs.cz/item/CS_URS_2023_01/132254201</t>
  </si>
  <si>
    <t>(2,1-0,62)*0,8*8,5/2 "DKŠ asf</t>
  </si>
  <si>
    <t>(2,1-0,4)*0,8*8,5/2 "DKŠ chodník</t>
  </si>
  <si>
    <t>(2,1-0,62)*0,8*(3,5+3,5+1,5) "UV asf</t>
  </si>
  <si>
    <t>(2,1-0,5)*0,8*3 "UV panel</t>
  </si>
  <si>
    <t>"předpokládaný rozsah tříd těžitelnosti horniny: 3-50%, 4-50%</t>
  </si>
  <si>
    <t>24,716*0,5 'Přepočtené koeficientem množství</t>
  </si>
  <si>
    <t>132354201</t>
  </si>
  <si>
    <t>Hloubení zapažených rýh š do 2000 mm v hornině třídy těžitelnosti II skupiny 4 objem do 20 m3</t>
  </si>
  <si>
    <t>-605291479</t>
  </si>
  <si>
    <t>Hloubení zapažených rýh šířky přes 800 do 2 000 mm strojně s urovnáním dna do předepsaného profilu a spádu v hornině třídy těžitelnosti II skupiny 4 do 20 m3</t>
  </si>
  <si>
    <t>https://podminky.urs.cz/item/CS_URS_2023_01/132354201</t>
  </si>
  <si>
    <t>2*2,1*20</t>
  </si>
  <si>
    <t>Lože+Obsyp+Zásyp "meziskládka</t>
  </si>
  <si>
    <t>162751137r1</t>
  </si>
  <si>
    <t>1511839119</t>
  </si>
  <si>
    <t>24,716*1,8 'Přepočtené koeficientem množství</t>
  </si>
  <si>
    <t>Výkopek_celkem-Lože-Obsyp-(0,4*0,4*3,14)/4*2,1-(0,17*0,17*3,14)/4*20 "odpočet potrubí</t>
  </si>
  <si>
    <t>15,333*2 'Přepočtené koeficientem množství</t>
  </si>
  <si>
    <t>20*0,8*(0,17+0,3)-(0,17*0,17*3,14)/4*20</t>
  </si>
  <si>
    <t>7,066*2 'Přepočtené koeficientem množství</t>
  </si>
  <si>
    <t>20*0,8</t>
  </si>
  <si>
    <t>Lože_potrubí</t>
  </si>
  <si>
    <t>20*0,8*0,1 "lože pod potrubí</t>
  </si>
  <si>
    <t>452141112</t>
  </si>
  <si>
    <t>Osazení plastových podkladních a vyrovnávacích prstenců nebo adaptérů pro šachty a vpusti do DN 500 v přes 50 do 100 mm</t>
  </si>
  <si>
    <t>-1382583634</t>
  </si>
  <si>
    <t>Osazení plastových podkladních a vyrovnávacích prvků pro šachty a vpusti prstenců nebo adaptérů včetně zalití cementovou maltou s kamenivem průměru do DN 500, výšky přes 50 do 100 mm</t>
  </si>
  <si>
    <t>https://podminky.urs.cz/item/CS_URS_2023_01/452141112</t>
  </si>
  <si>
    <t>59223864</t>
  </si>
  <si>
    <t>prstenec pro uliční vpusť vyrovnávací betonový 390x60x130mm</t>
  </si>
  <si>
    <t>-1255773491</t>
  </si>
  <si>
    <t>871350420</t>
  </si>
  <si>
    <t>Montáž kanalizačního potrubí korugovaného SN 12 z polypropylenu DN 200</t>
  </si>
  <si>
    <t>-1787185265</t>
  </si>
  <si>
    <t>Montáž kanalizačního potrubí z plastů z polypropylenu PP korugovaného nebo žebrovaného SN 12 DN 200</t>
  </si>
  <si>
    <t>https://podminky.urs.cz/item/CS_URS_2023_01/871350420</t>
  </si>
  <si>
    <t>28614095</t>
  </si>
  <si>
    <t>trubka kanalizační žebrovaná PP DN 150x3000mm</t>
  </si>
  <si>
    <t>-969759740</t>
  </si>
  <si>
    <t>20*1,015 'Přepočtené koeficientem množství</t>
  </si>
  <si>
    <t>877310410</t>
  </si>
  <si>
    <t>Montáž kolen na kanalizačním potrubí z PP trub korugovaných DN 150</t>
  </si>
  <si>
    <t>-1015791917</t>
  </si>
  <si>
    <t>Montáž tvarovek na kanalizačním plastovém potrubí z polypropylenu PP korugovaného nebo žebrovaného kolen DN 150</t>
  </si>
  <si>
    <t>https://podminky.urs.cz/item/CS_URS_2023_01/877310410</t>
  </si>
  <si>
    <t>28614758</t>
  </si>
  <si>
    <t>koleno kanalizační žebrované PP 45° 160mm</t>
  </si>
  <si>
    <t>1870554279</t>
  </si>
  <si>
    <t>10*1,015 'Přepočtené koeficientem množství</t>
  </si>
  <si>
    <t>892312121</t>
  </si>
  <si>
    <t>Tlaková zkouška vzduchem potrubí DN 150 těsnícím vakem ucpávkovým</t>
  </si>
  <si>
    <t>Tlakové zkoušky vzduchem těsnícími vaky ucpávkovými DN 150</t>
  </si>
  <si>
    <t>https://podminky.urs.cz/item/CS_URS_2023_01/892312121</t>
  </si>
  <si>
    <t>894812001</t>
  </si>
  <si>
    <t>Revizní a čistící šachta z PP šachtové dno DN 400/150 přímý tok</t>
  </si>
  <si>
    <t>1963055317</t>
  </si>
  <si>
    <t>Revizní a čistící šachta z polypropylenu PP pro hladké trouby DN 400 šachtové dno (DN šachty / DN trubního vedení) DN 400/150 přímý tok</t>
  </si>
  <si>
    <t>https://podminky.urs.cz/item/CS_URS_2023_01/894812001</t>
  </si>
  <si>
    <t>894812033</t>
  </si>
  <si>
    <t>Revizní a čistící šachta z PP DN 400 šachtová roura korugovaná bez hrdla světlé hloubky 2000 mm</t>
  </si>
  <si>
    <t>-1329643190</t>
  </si>
  <si>
    <t>Revizní a čistící šachta z polypropylenu PP pro hladké trouby DN 400 roura šachtová korugovaná bez hrdla, světlé hloubky 2000 mm</t>
  </si>
  <si>
    <t>https://podminky.urs.cz/item/CS_URS_2023_01/894812033</t>
  </si>
  <si>
    <t>894812041</t>
  </si>
  <si>
    <t>Příplatek k rourám revizní a čistící šachty z PP DN 400 za uříznutí šachtové roury</t>
  </si>
  <si>
    <t>-2132598943</t>
  </si>
  <si>
    <t>Revizní a čistící šachta z polypropylenu PP pro hladké trouby DN 400 roura šachtová korugovaná Příplatek k cenám 2031 - 2035 za uříznutí šachtové roury</t>
  </si>
  <si>
    <t>https://podminky.urs.cz/item/CS_URS_2023_01/894812041</t>
  </si>
  <si>
    <t>894812063</t>
  </si>
  <si>
    <t>Revizní a čistící šachta z PP DN 400 poklop litinový plný do teleskopické trubky pro třídu zatížení D400</t>
  </si>
  <si>
    <t>-980754428</t>
  </si>
  <si>
    <t>Revizní a čistící šachta z polypropylenu PP pro hladké trouby DN 400 poklop litinový (pro třídu zatížení) plný do teleskopické trubky (D400)</t>
  </si>
  <si>
    <t>https://podminky.urs.cz/item/CS_URS_2023_01/894812063</t>
  </si>
  <si>
    <t>895941302</t>
  </si>
  <si>
    <t>Osazení vpusti uliční DN 450 z betonových dílců dno s kalištěm</t>
  </si>
  <si>
    <t>-854184218</t>
  </si>
  <si>
    <t>Osazení vpusti uliční z betonových dílců DN 450 dno s kalištěm</t>
  </si>
  <si>
    <t>https://podminky.urs.cz/item/CS_URS_2023_01/895941302</t>
  </si>
  <si>
    <t>59223852</t>
  </si>
  <si>
    <t>dno pro uliční vpusť s kalovou prohlubní betonové 450x300x50mm</t>
  </si>
  <si>
    <t>998709612</t>
  </si>
  <si>
    <t>895941312</t>
  </si>
  <si>
    <t>Osazení vpusti uliční DN 450 z betonových dílců skruž horní 195 mm</t>
  </si>
  <si>
    <t>234098158</t>
  </si>
  <si>
    <t>Osazení vpusti uliční z betonových dílců DN 450 skruž horní 195 mm</t>
  </si>
  <si>
    <t>https://podminky.urs.cz/item/CS_URS_2023_01/895941312</t>
  </si>
  <si>
    <t>59223856</t>
  </si>
  <si>
    <t>skruž pro uliční vpusť horní betonová 450x195x50mm</t>
  </si>
  <si>
    <t>-319007182</t>
  </si>
  <si>
    <t>895941331</t>
  </si>
  <si>
    <t>Osazení vpusti uliční DN 450 z betonových dílců skruž průběžná s výtokem</t>
  </si>
  <si>
    <t>-910992375</t>
  </si>
  <si>
    <t>Osazení vpusti uliční z betonových dílců DN 450 skruž průběžná s výtokem</t>
  </si>
  <si>
    <t>https://podminky.urs.cz/item/CS_URS_2023_01/895941331</t>
  </si>
  <si>
    <t>59224490</t>
  </si>
  <si>
    <t>vpusť uliční DN 450 skruž průběžná s odtokem 150mm PVC 450/450x50mm</t>
  </si>
  <si>
    <t>919243801</t>
  </si>
  <si>
    <t>89910430R1</t>
  </si>
  <si>
    <t>Přepojení stávajících kan přípojek v průběhu výstavby</t>
  </si>
  <si>
    <t>89910430R2</t>
  </si>
  <si>
    <t>Přepojení stávajících ul vpustí v průběhu výstavby</t>
  </si>
  <si>
    <t>-823914175</t>
  </si>
  <si>
    <t>899204112</t>
  </si>
  <si>
    <t>Osazení mříží litinových včetně rámů a košů na bahno pro třídu zatížení D400, E600</t>
  </si>
  <si>
    <t>1182771637</t>
  </si>
  <si>
    <t>https://podminky.urs.cz/item/CS_URS_2023_01/899204112</t>
  </si>
  <si>
    <t>59223875</t>
  </si>
  <si>
    <t>koš nízký pro uliční vpusti žárově Pz plech pro rám 500/500mm</t>
  </si>
  <si>
    <t>437178173</t>
  </si>
  <si>
    <t>59223260</t>
  </si>
  <si>
    <t>mříž vtoková litinová k uliční vpusti C250/D400 500x500mm</t>
  </si>
  <si>
    <t>214143423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</si>
  <si>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</si>
  <si>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</si>
  <si>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</si>
  <si>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https://podminky.urs.cz/item/CS_URS_2023_01/998276101</t>
  </si>
  <si>
    <t>998276126</t>
  </si>
  <si>
    <t>Příplatek k přesunu hmot pro trubní vedení z trub z plastických hmot za zvětšený přesun přes 1000 do 2000 m</t>
  </si>
  <si>
    <t>Přesun hmot pro trubní vedení hloubené z trub z plastických hmot nebo sklolaminátových Příplatek k cenám za zvětšený přesun přes vymezenou největší dopravní vzdálenost přes 1000 do 2000 m</t>
  </si>
  <si>
    <t>https://podminky.urs.cz/item/CS_URS_2023_01/998276126</t>
  </si>
  <si>
    <t>SO 01.3 - Rušení stávající kanalizace a vodovodu</t>
  </si>
  <si>
    <t xml:space="preserve">    997 - Přesun sutě</t>
  </si>
  <si>
    <t>359901111</t>
  </si>
  <si>
    <t>Vyčištění stok</t>
  </si>
  <si>
    <t>-856510903</t>
  </si>
  <si>
    <t>Vyčištění stok jakékoliv výšky</t>
  </si>
  <si>
    <t>https://podminky.urs.cz/item/CS_URS_2023_01/359901111</t>
  </si>
  <si>
    <t>810391811</t>
  </si>
  <si>
    <t>Bourání stávajícího potrubí z betonu DN přes 200 do 400</t>
  </si>
  <si>
    <t>1532314643</t>
  </si>
  <si>
    <t>Bourání stávajícího potrubí z betonu v otevřeném výkopu DN přes 200 do 400</t>
  </si>
  <si>
    <t>https://podminky.urs.cz/item/CS_URS_2023_01/810391811</t>
  </si>
  <si>
    <t>20,5</t>
  </si>
  <si>
    <t>830361811</t>
  </si>
  <si>
    <t>Bourání stávajícího kameninového potrubí DN přes 150 do 250</t>
  </si>
  <si>
    <t>1723347117</t>
  </si>
  <si>
    <t>Bourání stávajícího potrubí z kameninových trub v otevřeném výkopu DN přes 150 do 250</t>
  </si>
  <si>
    <t>https://podminky.urs.cz/item/CS_URS_2023_01/830361811</t>
  </si>
  <si>
    <t>4,8</t>
  </si>
  <si>
    <t>830391811</t>
  </si>
  <si>
    <t>Bourání stávajícího kameninového potrubí DN přes 205 do 400</t>
  </si>
  <si>
    <t>-1849493215</t>
  </si>
  <si>
    <t>Bourání stávajícího potrubí z kameninových trub v otevřeném výkopu DN přes 250 do 400</t>
  </si>
  <si>
    <t>https://podminky.urs.cz/item/CS_URS_2023_01/830391811</t>
  </si>
  <si>
    <t>10,7+7,5</t>
  </si>
  <si>
    <t>850311811</t>
  </si>
  <si>
    <t>Bourání stávajícího potrubí z trub litinových DN 150</t>
  </si>
  <si>
    <t>-522865668</t>
  </si>
  <si>
    <t>Bourání stávajícího potrubí z trub litinových hrdlových nebo přírubových v otevřeném výkopu DN do 150</t>
  </si>
  <si>
    <t>https://podminky.urs.cz/item/CS_URS_2023_01/850311811</t>
  </si>
  <si>
    <t>3 "vodovod - předpokládané množství</t>
  </si>
  <si>
    <t>857312122</t>
  </si>
  <si>
    <t>Montáž litinových tvarovek jednoosých přírubových otevřený výkop DN 150</t>
  </si>
  <si>
    <t>1486403106</t>
  </si>
  <si>
    <t>Montáž litinových tvarovek na potrubí litinovém tlakovém jednoosých na potrubí z trub přírubových v otevřeném výkopu, kanálu nebo v šachtě DN 150</t>
  </si>
  <si>
    <t>https://podminky.urs.cz/item/CS_URS_2023_01/857312122</t>
  </si>
  <si>
    <t>55253663</t>
  </si>
  <si>
    <t>příruba zaslepovací litinová vodovodní PN10/16 X-kus DN 150</t>
  </si>
  <si>
    <t>1942847029</t>
  </si>
  <si>
    <t>890431851</t>
  </si>
  <si>
    <t>Bourání šachet z prefabrikovaných skruží strojně obestavěného prostoru přes 1,5 do 3 m3</t>
  </si>
  <si>
    <t>-1481367904</t>
  </si>
  <si>
    <t>Bourání šachet a jímek strojně velikosti obestavěného prostoru přes 1,5 do 3 m3 z prefabrikovaných skruží</t>
  </si>
  <si>
    <t>https://podminky.urs.cz/item/CS_URS_2023_01/890431851</t>
  </si>
  <si>
    <t>3*(1,24*1,24*3,14)/4*2,1 "stávající šachty</t>
  </si>
  <si>
    <t>899201211</t>
  </si>
  <si>
    <t>Demontáž mříží litinových včetně rámů hmotnosti do 50 kg</t>
  </si>
  <si>
    <t>-293678548</t>
  </si>
  <si>
    <t>Demontáž mříží litinových včetně rámů, hmotnosti jednotlivě do 50 kg</t>
  </si>
  <si>
    <t>https://podminky.urs.cz/item/CS_URS_2023_01/899201211</t>
  </si>
  <si>
    <t>3 "ul vpusti</t>
  </si>
  <si>
    <t>899304811</t>
  </si>
  <si>
    <t>Demontáž poklopů betonových nebo ŽB včetně rámu hmotnosti přes 150 kg</t>
  </si>
  <si>
    <t>-1254788757</t>
  </si>
  <si>
    <t>Demontáž poklopů betonových a železobetonových včetně rámu, hmotnosti jednotlivě přes 150 kg</t>
  </si>
  <si>
    <t>https://podminky.urs.cz/item/CS_URS_2023_01/899304811</t>
  </si>
  <si>
    <t>3 "stávající šachty</t>
  </si>
  <si>
    <t>997</t>
  </si>
  <si>
    <t>Přesun sutě</t>
  </si>
  <si>
    <t>997013501r</t>
  </si>
  <si>
    <t>Odvoz suti a vybouraných hmot na skládku nebo meziskládku se složením</t>
  </si>
  <si>
    <t>674071975</t>
  </si>
  <si>
    <t>14,255+0,132</t>
  </si>
  <si>
    <t>997013509</t>
  </si>
  <si>
    <t>Příplatek k odvozu suti a vybouraných hmot na skládku ZKD 1 km přes 1 km</t>
  </si>
  <si>
    <t>1855489850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</si>
  <si>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</si>
  <si>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</si>
  <si>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14,255+0,132  "předpokládaná vzdálenost do 10km</t>
  </si>
  <si>
    <t>14,387*9 'Přepočtené koeficientem množství</t>
  </si>
  <si>
    <t>997013631</t>
  </si>
  <si>
    <t>Poplatek za uložení na skládce (skládkovné) stavebního odpadu směsného kód odpadu 17 09 04</t>
  </si>
  <si>
    <t>157055873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</si>
  <si>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</si>
  <si>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</si>
  <si>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997013841</t>
  </si>
  <si>
    <t>Poplatek za uložení na skládce (skládkovné) odpadu po otryskávání bez obsahu nebezpečných látek kód odpadu 12 01 17</t>
  </si>
  <si>
    <t>1444935926</t>
  </si>
  <si>
    <t>Poplatek za uložení stavebního odpadu na skládce (skládkovné) odpadního materiálu po otryskávání bez obsahu nebezpečných látek zatříděného do Katalogu odpadů pod kódem 12 01 17</t>
  </si>
  <si>
    <t>https://podminky.urs.cz/item/CS_URS_2023_01/997013841</t>
  </si>
  <si>
    <t>15,137-0,6-0,15-0,132</t>
  </si>
  <si>
    <t>998273102</t>
  </si>
  <si>
    <t>Přesun hmot pro trubní vedení z trub litinových otevřený výkop</t>
  </si>
  <si>
    <t>-1834047313</t>
  </si>
  <si>
    <t>Přesun hmot pro trubní vedení hloubené z trub litinových pro vodovody nebo kanalizace v otevřeném výkopu dopravní vzdálenost do 15 m</t>
  </si>
  <si>
    <t>https://podminky.urs.cz/item/CS_URS_2023_01/998273102</t>
  </si>
  <si>
    <t>kom_obrus</t>
  </si>
  <si>
    <t>246,5</t>
  </si>
  <si>
    <t>Dl_pěší</t>
  </si>
  <si>
    <t>kom_ložní</t>
  </si>
  <si>
    <t>254,54</t>
  </si>
  <si>
    <t>kom_beton</t>
  </si>
  <si>
    <t>74,415</t>
  </si>
  <si>
    <t>kom_štěrk</t>
  </si>
  <si>
    <t>65,61</t>
  </si>
  <si>
    <t>Dl_voz</t>
  </si>
  <si>
    <t>panely</t>
  </si>
  <si>
    <t>SO 01.4 - Komunikace</t>
  </si>
  <si>
    <t xml:space="preserve">    5 - Komunikace pozemní</t>
  </si>
  <si>
    <t xml:space="preserve">    9 - Ostatní konstrukce a práce, bourání</t>
  </si>
  <si>
    <t>113106123</t>
  </si>
  <si>
    <t>Rozebrání dlažeb ze zámkových dlaždic komunikací pro pěší ručně</t>
  </si>
  <si>
    <t>-139079834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</si>
  <si>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</si>
  <si>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https://podminky.urs.cz/item/CS_URS_2023_01/113106123</t>
  </si>
  <si>
    <t>"DKŠ - chodník a cyklostezka" 38+5+10</t>
  </si>
  <si>
    <t>113106171</t>
  </si>
  <si>
    <t>Rozebrání dlažeb vozovek ze zámkové dlažby s ložem z kameniva ručně</t>
  </si>
  <si>
    <t>-1218906878</t>
  </si>
  <si>
    <t>Rozebrání dlažeb vozovek a ploch s přemístěním hmot na skládku na vzdálenost do 3 m nebo s naložením na dopravní prostředek, s jakoukoliv výplní spár ručně ze zámkové dlažby s ložem z kameniva</t>
  </si>
  <si>
    <t>https://podminky.urs.cz/item/CS_URS_2023_01/113106171</t>
  </si>
  <si>
    <t>"CHVb - nájezd" 20+14</t>
  </si>
  <si>
    <t>113106191</t>
  </si>
  <si>
    <t>Rozebrání vozovek ze silničních dílců se spárami zalitými živicí strojně pl do 50 m2</t>
  </si>
  <si>
    <t>575092405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</si>
  <si>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zalitými živicí</t>
  </si>
  <si>
    <t>https://podminky.urs.cz/item/CS_URS_2023_01/113106191</t>
  </si>
  <si>
    <t>"CHVb - panel" 24</t>
  </si>
  <si>
    <t>113107163</t>
  </si>
  <si>
    <t>Odstranění podkladu z kameniva drceného tl přes 200 do 300 mm strojně pl přes 50 do 200 m2</t>
  </si>
  <si>
    <t>-2011916970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</si>
  <si>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</si>
  <si>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https://podminky.urs.cz/item/CS_URS_2023_01/113107163</t>
  </si>
  <si>
    <t>"CHV - asf" 20,5*1,1</t>
  </si>
  <si>
    <t>"CHVb - asf" 10,7*1,1</t>
  </si>
  <si>
    <t>"CHVc - asf" 7,5*1,1</t>
  </si>
  <si>
    <t>"KP bytovky - asf" 4,8*0,8</t>
  </si>
  <si>
    <t>"DKŠ+UV" 20*0,8</t>
  </si>
  <si>
    <t>"VDV" 4*0,8</t>
  </si>
  <si>
    <t>113107172</t>
  </si>
  <si>
    <t>Odstranění podkladu z betonu prostého tl přes 150 do 300 mm strojně pl přes 50 do 200 m2</t>
  </si>
  <si>
    <t>-1543954525</t>
  </si>
  <si>
    <t>Odstranění podkladů nebo krytů strojně plochy jednotlivě přes 50 m2 do 200 m2 s přemístěním hmot na skládku na vzdálenost do 20 m nebo s naložením na dopravní prostředek z betonu prostého, o tl. vrstvy přes 150 do 300 mm</t>
  </si>
  <si>
    <t>https://podminky.urs.cz/item/CS_URS_2023_01/113107172</t>
  </si>
  <si>
    <t>"CHV - asf" 20,5*(1,1+2*0,25)</t>
  </si>
  <si>
    <t>"CHVb - asf" 3*(1,1+2*0,25)</t>
  </si>
  <si>
    <t>"CHVc - asf" 5,5*(1,1+2*0,25)</t>
  </si>
  <si>
    <t>"KP bytovky - asf" 4,8*(0,8+2*0,25)</t>
  </si>
  <si>
    <t>"DKŠ" 8,5*(0,8+2*0,25)/2</t>
  </si>
  <si>
    <t>"UV" 8,5*(0,8+2*0,25)</t>
  </si>
  <si>
    <t>"VDV" 4*(0,8+2*0,25)</t>
  </si>
  <si>
    <t>113107242</t>
  </si>
  <si>
    <t>Odstranění podkladu živičného tl přes 50 do 100 mm strojně pl přes 200 m2</t>
  </si>
  <si>
    <t>1355621080</t>
  </si>
  <si>
    <t>Odstranění podkladů nebo krytů strojně plochy jednotlivě přes 200 m2 s přemístěním hmot na skládku na vzdálenost do 20 m nebo s naložením na dopravní prostředek živičných, o tl. vrstvy přes 50 do 100 mm</t>
  </si>
  <si>
    <t>https://podminky.urs.cz/item/CS_URS_2023_01/113107242</t>
  </si>
  <si>
    <t>"CHV - asf" 20,5*(1,1+2*2)</t>
  </si>
  <si>
    <t>"CHVb - asf" 3*(1,1+2*2)</t>
  </si>
  <si>
    <t>"CHVc - asf" 5,5*(1,1+2*2)</t>
  </si>
  <si>
    <t>"CHVc - asf místní" 2*(1,1+2*0,25)</t>
  </si>
  <si>
    <t>"KP bytovky - asf" 4,8*(0,8+2*2)</t>
  </si>
  <si>
    <t>"DKŠ" 8,5*(0,8+2*2)/2</t>
  </si>
  <si>
    <t>"UV" 8,5*(0,8+2*2)</t>
  </si>
  <si>
    <t>"VDV" 4*(0,8+2*2)</t>
  </si>
  <si>
    <t>113154123</t>
  </si>
  <si>
    <t>Frézování živičného krytu tl 50 mm pruh š přes 0,5 do 1 m pl do 500 m2 bez překážek v trase</t>
  </si>
  <si>
    <t>1386282565</t>
  </si>
  <si>
    <t>Frézování živičného podkladu nebo krytu s naložením na dopravní prostředek plochy do 500 m2 bez překážek v trase pruhu šířky přes 0,5 m do 1 m, tloušťky vrstvy 50 mm</t>
  </si>
  <si>
    <t>https://podminky.urs.cz/item/CS_URS_2023_01/113154123</t>
  </si>
  <si>
    <t>218,5+28 "celá plocha křižovatky - kom SÚS+místní</t>
  </si>
  <si>
    <t>113201112</t>
  </si>
  <si>
    <t>Vytrhání obrub silničních ležatých</t>
  </si>
  <si>
    <t>1666710151</t>
  </si>
  <si>
    <t>Vytrhání obrub s vybouráním lože, s přemístěním hmot na skládku na vzdálenost do 3 m nebo s naložením na dopravní prostředek silničních ležatých</t>
  </si>
  <si>
    <t>https://podminky.urs.cz/item/CS_URS_2023_01/113201112</t>
  </si>
  <si>
    <t>4*6 "nájezd - předpokládané množství</t>
  </si>
  <si>
    <t>5,2 "zapuštěný obrubník - chodník</t>
  </si>
  <si>
    <t>113202111</t>
  </si>
  <si>
    <t>Vytrhání obrub krajníků obrubníků stojatých</t>
  </si>
  <si>
    <t>-442417928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</si>
  <si>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</si>
  <si>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</si>
  <si>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15 "přídlažba</t>
  </si>
  <si>
    <t>Komunikace pozemní</t>
  </si>
  <si>
    <t>564871016</t>
  </si>
  <si>
    <t>Podklad ze štěrkodrtě ŠD plochy do 100 m2 tl 300 mm</t>
  </si>
  <si>
    <t>472833948</t>
  </si>
  <si>
    <t>Podklad ze štěrkodrti ŠD s rozprostřením a zhutněním plochy jednotlivě do 100 m2, po zhutnění tl. 300 mm</t>
  </si>
  <si>
    <t>https://podminky.urs.cz/item/CS_URS_2023_01/564871016</t>
  </si>
  <si>
    <t>567131115</t>
  </si>
  <si>
    <t>Podklad ze směsi stmelené cementem SC C 3/4 (SC I) tl 200 mm</t>
  </si>
  <si>
    <t>1791054076</t>
  </si>
  <si>
    <t>Podklad ze směsi stmelené cementem SC bez dilatačních spár, s rozprostřením a zhutněním SC C 3/4 (SC I), po zhutnění tl. 200 mm</t>
  </si>
  <si>
    <t>https://podminky.urs.cz/item/CS_URS_2023_01/567131115</t>
  </si>
  <si>
    <t>573111113</t>
  </si>
  <si>
    <t>Postřik živičný infiltrační s posypem z asfaltu množství 1,5 kg/m2</t>
  </si>
  <si>
    <t>1129196236</t>
  </si>
  <si>
    <t>Postřik infiltrační PI z asfaltu silničního s posypem kamenivem, v množství 1,50 kg/m2</t>
  </si>
  <si>
    <t>https://podminky.urs.cz/item/CS_URS_2023_01/573111113</t>
  </si>
  <si>
    <t>kom_beton+3,2</t>
  </si>
  <si>
    <t>577145142</t>
  </si>
  <si>
    <t>Asfaltový beton vrstva ložní ACL 16 (ABH) tl 50 mm š přes 3 m z modifikovaného asfaltu</t>
  </si>
  <si>
    <t>391214294</t>
  </si>
  <si>
    <t>Asfaltový beton vrstva ložní ACL 16 (ABH) s rozprostřením a zhutněním z modifikovaného asfaltu v pruhu šířky přes 3 m, po zhutnění tl. 50 mm</t>
  </si>
  <si>
    <t>https://podminky.urs.cz/item/CS_URS_2023_01/577145142</t>
  </si>
  <si>
    <t>577165142</t>
  </si>
  <si>
    <t>Asfaltový beton vrstva ložní ACL 16 (ABH) tl 70 mm š přes 3 m z modifikovaného asfaltu</t>
  </si>
  <si>
    <t>-962831699</t>
  </si>
  <si>
    <t>Asfaltový beton vrstva ložní ACL 16 (ABH) s rozprostřením a zhutněním z modifikovaného asfaltu v pruhu šířky přes 3 m, po zhutnění tl. 70 mm</t>
  </si>
  <si>
    <t>https://podminky.urs.cz/item/CS_URS_2023_01/577165142</t>
  </si>
  <si>
    <t>kom_ložní-3,2</t>
  </si>
  <si>
    <t>573231108</t>
  </si>
  <si>
    <t>Postřik živičný spojovací ze silniční emulze v množství 0,50 kg/m2</t>
  </si>
  <si>
    <t>-331287213</t>
  </si>
  <si>
    <t>Postřik spojovací PS bez posypu kamenivem ze silniční emulze, v množství 0,50 kg/m2</t>
  </si>
  <si>
    <t>https://podminky.urs.cz/item/CS_URS_2023_01/573231108</t>
  </si>
  <si>
    <t>577144141</t>
  </si>
  <si>
    <t>Asfaltový beton vrstva obrusná ACO 11 (ABS) tř. I tl 50 mm š přes 3 m z modifikovaného asfaltu</t>
  </si>
  <si>
    <t>991364486</t>
  </si>
  <si>
    <t>Asfaltový beton vrstva obrusná ACO 11 (ABS) s rozprostřením a se zhutněním z modifikovaného asfaltu v pruhu šířky přes 3 m, po zhutnění tl. 50 mm</t>
  </si>
  <si>
    <t>https://podminky.urs.cz/item/CS_URS_2023_01/577144141</t>
  </si>
  <si>
    <t>584921109</t>
  </si>
  <si>
    <t>Osazení dílců z předpjatého betonu do lože z kameniva těženého tl 50 mm hmotnosti do 6 t pl přes 15 do 50 m2</t>
  </si>
  <si>
    <t>-1327602468</t>
  </si>
  <si>
    <t>Osazení dílců z předpjatého betonu s podkladem z kameniva těženého do tl. 50 mm dílce hmotnosti do 6 t/kus, na plochu jednotlivě přes 15 do 50 m2</t>
  </si>
  <si>
    <t>https://podminky.urs.cz/item/CS_URS_2023_01/584921109</t>
  </si>
  <si>
    <t>596211111</t>
  </si>
  <si>
    <t>Kladení zámkové dlažby komunikací pro pěší ručně tl 60 mm skupiny A pl přes 50 do 100 m2</t>
  </si>
  <si>
    <t>1280724456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</si>
  <si>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50 do 100 m2</t>
  </si>
  <si>
    <t>https://podminky.urs.cz/item/CS_URS_2023_01/596211111</t>
  </si>
  <si>
    <t>59245018</t>
  </si>
  <si>
    <t>dlažba tvar obdélník betonová 200x100x60mm přírodní</t>
  </si>
  <si>
    <t>-2024736214</t>
  </si>
  <si>
    <t>38*0,2 'Přepočtené koeficientem množství</t>
  </si>
  <si>
    <t>59245008</t>
  </si>
  <si>
    <t>dlažba tvar obdélník betonová 200x100x60mm barevná</t>
  </si>
  <si>
    <t>603780640</t>
  </si>
  <si>
    <t>5*0,2 'Přepočtené koeficientem množství</t>
  </si>
  <si>
    <t>59245006</t>
  </si>
  <si>
    <t>dlažba tvar obdélník betonová pro nevidomé 200x100x60mm barevná</t>
  </si>
  <si>
    <t>1465304445</t>
  </si>
  <si>
    <t>10*0,2 'Přepočtené koeficientem množství</t>
  </si>
  <si>
    <t>596211114</t>
  </si>
  <si>
    <t>Příplatek za kombinaci dvou barev u kladení betonových dlažeb komunikací pro pěší ručně tl 60 mm skupiny A</t>
  </si>
  <si>
    <t>-1200532341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</si>
  <si>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</si>
  <si>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https://podminky.urs.cz/item/CS_URS_2023_01/596211114</t>
  </si>
  <si>
    <t>596212210</t>
  </si>
  <si>
    <t>Kladení zámkové dlažby pozemních komunikací ručně tl 80 mm skupiny A pl do 50 m2</t>
  </si>
  <si>
    <t>-1511342116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</si>
  <si>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</si>
  <si>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https://podminky.urs.cz/item/CS_URS_2023_01/596212210</t>
  </si>
  <si>
    <t>59245030</t>
  </si>
  <si>
    <t>dlažba tvar čtverec betonová 200x200x80mm přírodní</t>
  </si>
  <si>
    <t>830347531</t>
  </si>
  <si>
    <t>20*0,2 'Přepočtené koeficientem množství</t>
  </si>
  <si>
    <t>59245005</t>
  </si>
  <si>
    <t>dlažba tvar obdélník betonová 200x100x80mm barevná</t>
  </si>
  <si>
    <t>-1390601852</t>
  </si>
  <si>
    <t>14*0,2 'Přepočtené koeficientem množství</t>
  </si>
  <si>
    <t>596212214</t>
  </si>
  <si>
    <t>Příplatek za kombinaci dvou barev u betonových dlažeb pozemních komunikací ručně tl 80 mm skupiny A</t>
  </si>
  <si>
    <t>-354403587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</si>
  <si>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Příplatek k cenám za dlažbu z prvků dvou barev</t>
  </si>
  <si>
    <t>https://podminky.urs.cz/item/CS_URS_2023_01/596212214</t>
  </si>
  <si>
    <t>Ostatní konstrukce a práce, bourání</t>
  </si>
  <si>
    <t>915211121</t>
  </si>
  <si>
    <t>Vodorovné dopravní značení dělící čáry přerušované š 125 mm bílý plast</t>
  </si>
  <si>
    <t>-1646265339</t>
  </si>
  <si>
    <t>Vodorovné dopravní značení stříkaným plastem dělící čára šířky 125 mm přerušovaná bílá základní</t>
  </si>
  <si>
    <t>https://podminky.urs.cz/item/CS_URS_2023_01/915211121</t>
  </si>
  <si>
    <t>915231111</t>
  </si>
  <si>
    <t>Vodorovné dopravní značení přechody pro chodce, šipky, symboly bílý plast</t>
  </si>
  <si>
    <t>2021611900</t>
  </si>
  <si>
    <t>Vodorovné dopravní značení stříkaným plastem přechody pro chodce, šipky, symboly nápisy bílé základní</t>
  </si>
  <si>
    <t>https://podminky.urs.cz/item/CS_URS_2023_01/915231111</t>
  </si>
  <si>
    <t>4*7</t>
  </si>
  <si>
    <t>916131112</t>
  </si>
  <si>
    <t>Osazení silničního obrubníku betonového ležatého bez boční opěry do lože z betonu prostého</t>
  </si>
  <si>
    <t>-1034760165</t>
  </si>
  <si>
    <t>Osazení silničního obrubníku betonového se zřízením lože, s vyplněním a zatřením spár cementovou maltou ležatého bez boční opěry, do lože z betonu prostého</t>
  </si>
  <si>
    <t>https://podminky.urs.cz/item/CS_URS_2023_01/916131112</t>
  </si>
  <si>
    <t>916132112</t>
  </si>
  <si>
    <t>Osazení obruby z betonové přídlažby bez boční opěry do lože z betonu prostého</t>
  </si>
  <si>
    <t>-1374634566</t>
  </si>
  <si>
    <t>Osazení silniční obruby z betonové přídlažby (krajníků) s ložem tl. přes 50 do 100 mm, s vyplněním a zatřením spár cementovou maltou šířky do 250 mm bez boční opěry, do lože z betonu prostého</t>
  </si>
  <si>
    <t>https://podminky.urs.cz/item/CS_URS_2023_01/916132112</t>
  </si>
  <si>
    <t>919112223</t>
  </si>
  <si>
    <t>Řezání spár pro vytvoření komůrky š 15 mm hl 30 mm pro těsnící zálivku v živičném krytu</t>
  </si>
  <si>
    <t>630874210</t>
  </si>
  <si>
    <t>Řezání dilatačních spár v živičném krytu vytvoření komůrky pro těsnící zálivku šířky 15 mm, hloubky 30 mm</t>
  </si>
  <si>
    <t>https://podminky.urs.cz/item/CS_URS_2023_01/919112223</t>
  </si>
  <si>
    <t>19,7+150,9</t>
  </si>
  <si>
    <t>919121223</t>
  </si>
  <si>
    <t>Těsnění spár zálivkou za studena pro komůrky š 15 mm hl 30 mm bez těsnicího profilu</t>
  </si>
  <si>
    <t>-549661572</t>
  </si>
  <si>
    <t>Utěsnění dilatačních spár zálivkou za studena v cementobetonovém nebo živičném krytu včetně adhezního nátěru bez těsnicího profilu pod zálivkou, pro komůrky šířky 15 mm, hloubky 30 mm</t>
  </si>
  <si>
    <t>https://podminky.urs.cz/item/CS_URS_2023_01/919121223</t>
  </si>
  <si>
    <t>919735111</t>
  </si>
  <si>
    <t>Řezání stávajícího živičného krytu hl do 50 mm</t>
  </si>
  <si>
    <t>-503463156</t>
  </si>
  <si>
    <t>Řezání stávajícího živičného krytu nebo podkladu hloubky do 50 mm</t>
  </si>
  <si>
    <t>https://podminky.urs.cz/item/CS_URS_2023_01/919735111</t>
  </si>
  <si>
    <t>5,5+7,2+7 "obrus - předpokládané množství</t>
  </si>
  <si>
    <t>919735112</t>
  </si>
  <si>
    <t>Řezání stávajícího živičného krytu hl přes 50 do 100 mm</t>
  </si>
  <si>
    <t>1460295881</t>
  </si>
  <si>
    <t>Řezání stávajícího živičného krytu nebo podkladu hloubky přes 50 do 100 mm</t>
  </si>
  <si>
    <t>https://podminky.urs.cz/item/CS_URS_2023_01/919735112</t>
  </si>
  <si>
    <t>"CHV - asf" 20,5*2</t>
  </si>
  <si>
    <t>"CHVb - asf" 3*2</t>
  </si>
  <si>
    <t>"CHVc - asf" 5,5*2</t>
  </si>
  <si>
    <t>"KP bytovky - asf" 4,8*2</t>
  </si>
  <si>
    <t>"DKŠ" 8,5*2/2</t>
  </si>
  <si>
    <t>"UV" 8,5*2</t>
  </si>
  <si>
    <t>"VDV" 2*4</t>
  </si>
  <si>
    <t>6*(1,1+2*2)+4*(0,8+2*2)</t>
  </si>
  <si>
    <t>919735124</t>
  </si>
  <si>
    <t>Řezání stávajícího betonového krytu hl přes 150 do 200 mm</t>
  </si>
  <si>
    <t>1673019073</t>
  </si>
  <si>
    <t>Řezání stávajícího betonového krytu nebo podkladu hloubky přes 150 do 200 mm</t>
  </si>
  <si>
    <t>https://podminky.urs.cz/item/CS_URS_2023_01/919735124</t>
  </si>
  <si>
    <t>6*(1,1+2*0,25)+4*(0,8+2*0,25)</t>
  </si>
  <si>
    <t>979024443</t>
  </si>
  <si>
    <t>Očištění vybouraných obrubníků a krajníků silničních</t>
  </si>
  <si>
    <t>-495107623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</si>
  <si>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</si>
  <si>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https://podminky.urs.cz/item/CS_URS_2023_01/979024443</t>
  </si>
  <si>
    <t>29,2+15</t>
  </si>
  <si>
    <t>979054451</t>
  </si>
  <si>
    <t>Očištění vybouraných zámkových dlaždic s původním spárováním z kameniva těženého</t>
  </si>
  <si>
    <t>833889321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</si>
  <si>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</si>
  <si>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https://podminky.urs.cz/item/CS_URS_2023_01/979054451</t>
  </si>
  <si>
    <t>(Dl_voz+Dl_pěší)*0,8</t>
  </si>
  <si>
    <t>979094441</t>
  </si>
  <si>
    <t>Očištění vybouraných silničních dílců s původním spárováním z kameniva těženého</t>
  </si>
  <si>
    <t>770530630</t>
  </si>
  <si>
    <t>Očištění vybouraných prvků komunikací od spojovacího materiálu s odklizením a uložením očištěných hmot a spojovacího materiálu na skládku na vzdálenost do 10 m silničních dílců s původním vyplněním spár kamenivem těženým</t>
  </si>
  <si>
    <t>https://podminky.urs.cz/item/CS_URS_2023_01/979094441</t>
  </si>
  <si>
    <t>997221551</t>
  </si>
  <si>
    <t>Vodorovná doprava suti ze sypkých materiálů do 1 km</t>
  </si>
  <si>
    <t>-1764116491</t>
  </si>
  <si>
    <t>Vodorovná doprava suti bez naložení, ale se složením a s hrubým urovnáním ze sypkých materiálů, na vzdálenost do 1 km</t>
  </si>
  <si>
    <t>https://podminky.urs.cz/item/CS_URS_2023_01/997221551</t>
  </si>
  <si>
    <t>28,868 "kamenivo</t>
  </si>
  <si>
    <t>997221559</t>
  </si>
  <si>
    <t>Příplatek ZKD 1 km u vodorovné dopravy suti ze sypkých materiálů</t>
  </si>
  <si>
    <t>-2002036901</t>
  </si>
  <si>
    <t>Vodorovná doprava suti bez naložení, ale se složením a s hrubým urovnáním Příplatek k ceně za každý další i započatý 1 km přes 1 km</t>
  </si>
  <si>
    <t>https://podminky.urs.cz/item/CS_URS_2023_01/997221559</t>
  </si>
  <si>
    <t>28,868 "předpokládaná vzdálenost do 10km</t>
  </si>
  <si>
    <t>28,868*9 'Přepočtené koeficientem množství</t>
  </si>
  <si>
    <t>997221561</t>
  </si>
  <si>
    <t>Vodorovná doprava suti z kusových materiálů do 1 km</t>
  </si>
  <si>
    <t>1280245107</t>
  </si>
  <si>
    <t>Vodorovná doprava suti bez naložení, ale se složením a s hrubým urovnáním z kusových materiálů, na vzdálenost do 1 km</t>
  </si>
  <si>
    <t>https://podminky.urs.cz/item/CS_URS_2023_01/997221561</t>
  </si>
  <si>
    <t>13,78*0,2+10,03*0,2+46,509+55,999+28,348 "beton a asfalt</t>
  </si>
  <si>
    <t>997221569</t>
  </si>
  <si>
    <t>Příplatek ZKD 1 km u vodorovné dopravy suti z kusových materiálů</t>
  </si>
  <si>
    <t>-2016254563</t>
  </si>
  <si>
    <t>https://podminky.urs.cz/item/CS_URS_2023_01/997221569</t>
  </si>
  <si>
    <t>135,618 "předpokládaná vzdálenost do 10km</t>
  </si>
  <si>
    <t>135,618*9 'Přepočtené koeficientem množství</t>
  </si>
  <si>
    <t>997221611</t>
  </si>
  <si>
    <t>Nakládání suti na dopravní prostředky pro vodorovnou dopravu</t>
  </si>
  <si>
    <t>-958720240</t>
  </si>
  <si>
    <t>Nakládání na dopravní prostředky pro vodorovnou dopravu suti</t>
  </si>
  <si>
    <t>https://podminky.urs.cz/item/CS_URS_2023_01/997221611</t>
  </si>
  <si>
    <t>28,868+135,618</t>
  </si>
  <si>
    <t>997221861</t>
  </si>
  <si>
    <t>Poplatek za uložení stavebního odpadu na recyklační skládce (skládkovné) z prostého betonu pod kódem 17 01 01</t>
  </si>
  <si>
    <t>1750338451</t>
  </si>
  <si>
    <t>Poplatek za uložení stavebního odpadu na recyklační skládce (skládkovné) z prostého betonu zatříděného do Katalogu odpadů pod kódem 17 01 01</t>
  </si>
  <si>
    <t>https://podminky.urs.cz/item/CS_URS_2023_01/997221861</t>
  </si>
  <si>
    <t>13,78*0,2+10,03*0,2+46,509 "beton</t>
  </si>
  <si>
    <t>997221875</t>
  </si>
  <si>
    <t>Poplatek za uložení stavebního odpadu na recyklační skládce (skládkovné) asfaltového bez obsahu dehtu zatříděného do Katalogu odpadů pod kódem 17 03 02</t>
  </si>
  <si>
    <t>-854677848</t>
  </si>
  <si>
    <t>https://podminky.urs.cz/item/CS_URS_2023_01/997221875</t>
  </si>
  <si>
    <t>55,999+28,348 "asfalt</t>
  </si>
  <si>
    <t>997221873</t>
  </si>
  <si>
    <t>1779712408</t>
  </si>
  <si>
    <t>https://podminky.urs.cz/item/CS_URS_2023_01/997221873</t>
  </si>
  <si>
    <t>998225111</t>
  </si>
  <si>
    <t>Přesun hmot pro pozemní komunikace s krytem z kamene, monolitickým betonovým nebo živičným</t>
  </si>
  <si>
    <t>-166683238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</si>
  <si>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</si>
  <si>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</si>
  <si>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998225192</t>
  </si>
  <si>
    <t>Příplatek k přesunu hmot pro pozemní komunikace s krytem z kamene, živičným, betonovým do 2000 m</t>
  </si>
  <si>
    <t>-1798373873</t>
  </si>
  <si>
    <t>Přesun hmot pro komunikace s krytem z kameniva, monolitickým betonovým nebo živičným Příplatek k ceně za zvětšený přesun přes vymezenou největší dopravní vzdálenost do 2000 m</t>
  </si>
  <si>
    <t>https://podminky.urs.cz/item/CS_URS_2023_01/998225192</t>
  </si>
  <si>
    <t>VRN - Vedlejší rozpočtové náklady</t>
  </si>
  <si>
    <t>01</t>
  </si>
  <si>
    <t>Průzkumné, geodetické a projektové práce</t>
  </si>
  <si>
    <t>soub</t>
  </si>
  <si>
    <t>1024</t>
  </si>
  <si>
    <t>-830446912</t>
  </si>
  <si>
    <t>02</t>
  </si>
  <si>
    <t>Zařízení staveniště</t>
  </si>
  <si>
    <t>977902433</t>
  </si>
  <si>
    <t>03</t>
  </si>
  <si>
    <t>Ostatní náklady</t>
  </si>
  <si>
    <t>19639629</t>
  </si>
  <si>
    <t>SEZNAM FIGUR</t>
  </si>
  <si>
    <t>Výměra</t>
  </si>
  <si>
    <t xml:space="preserve"> SO 01.1</t>
  </si>
  <si>
    <t>Použití figury:</t>
  </si>
  <si>
    <t xml:space="preserve"> SO 01.2</t>
  </si>
  <si>
    <t xml:space="preserve"> SO 01.4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</si>
</sst>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22" xfId="0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71251201" TargetMode="External"/><Relationship Id="rId18" Type="http://schemas.openxmlformats.org/officeDocument/2006/relationships/hyperlink" Target="https://podminky.urs.cz/item/CS_URS_2023_01/359901211" TargetMode="External"/><Relationship Id="rId26" Type="http://schemas.openxmlformats.org/officeDocument/2006/relationships/hyperlink" Target="https://podminky.urs.cz/item/CS_URS_2023_01/831392121" TargetMode="External"/><Relationship Id="rId39" Type="http://schemas.openxmlformats.org/officeDocument/2006/relationships/drawing" Target="../drawings/drawing2.xml"/><Relationship Id="rId21" Type="http://schemas.openxmlformats.org/officeDocument/2006/relationships/hyperlink" Target="https://podminky.urs.cz/item/CS_URS_2021_02/452111111" TargetMode="External"/><Relationship Id="rId34" Type="http://schemas.openxmlformats.org/officeDocument/2006/relationships/hyperlink" Target="https://podminky.urs.cz/item/CS_URS_2023_01/894414111" TargetMode="External"/><Relationship Id="rId7" Type="http://schemas.openxmlformats.org/officeDocument/2006/relationships/hyperlink" Target="https://podminky.urs.cz/item/CS_URS_2023_01/132454201" TargetMode="External"/><Relationship Id="rId12" Type="http://schemas.openxmlformats.org/officeDocument/2006/relationships/hyperlink" Target="https://podminky.urs.cz/item/CS_URS_2023_01/171201231" TargetMode="External"/><Relationship Id="rId17" Type="http://schemas.openxmlformats.org/officeDocument/2006/relationships/hyperlink" Target="https://podminky.urs.cz/item/CS_URS_2023_01/181951114" TargetMode="External"/><Relationship Id="rId25" Type="http://schemas.openxmlformats.org/officeDocument/2006/relationships/hyperlink" Target="https://podminky.urs.cz/item/CS_URS_2023_01/831372121" TargetMode="External"/><Relationship Id="rId33" Type="http://schemas.openxmlformats.org/officeDocument/2006/relationships/hyperlink" Target="https://podminky.urs.cz/item/CS_URS_2023_01/894412411" TargetMode="External"/><Relationship Id="rId38" Type="http://schemas.openxmlformats.org/officeDocument/2006/relationships/hyperlink" Target="https://podminky.urs.cz/item/CS_URS_2023_01/998275126" TargetMode="External"/><Relationship Id="rId2" Type="http://schemas.openxmlformats.org/officeDocument/2006/relationships/hyperlink" Target="https://podminky.urs.cz/item/CS_URS_2023_01/115101301" TargetMode="External"/><Relationship Id="rId16" Type="http://schemas.openxmlformats.org/officeDocument/2006/relationships/hyperlink" Target="https://podminky.urs.cz/item/CS_URS_2023_01/181951112" TargetMode="External"/><Relationship Id="rId20" Type="http://schemas.openxmlformats.org/officeDocument/2006/relationships/hyperlink" Target="https://podminky.urs.cz/item/CS_URS_2023_01/451573111" TargetMode="External"/><Relationship Id="rId29" Type="http://schemas.openxmlformats.org/officeDocument/2006/relationships/hyperlink" Target="https://podminky.urs.cz/item/CS_URS_2023_01/837392221" TargetMode="External"/><Relationship Id="rId1" Type="http://schemas.openxmlformats.org/officeDocument/2006/relationships/hyperlink" Target="https://podminky.urs.cz/item/CS_URS_2023_01/115101201" TargetMode="External"/><Relationship Id="rId6" Type="http://schemas.openxmlformats.org/officeDocument/2006/relationships/hyperlink" Target="https://podminky.urs.cz/item/CS_URS_2023_01/132354202" TargetMode="External"/><Relationship Id="rId11" Type="http://schemas.openxmlformats.org/officeDocument/2006/relationships/hyperlink" Target="https://podminky.urs.cz/item/CS_URS_2023_01/167151101" TargetMode="External"/><Relationship Id="rId24" Type="http://schemas.openxmlformats.org/officeDocument/2006/relationships/hyperlink" Target="https://podminky.urs.cz/item/CS_URS_2021_02/452312131" TargetMode="External"/><Relationship Id="rId32" Type="http://schemas.openxmlformats.org/officeDocument/2006/relationships/hyperlink" Target="https://podminky.urs.cz/item/CS_URS_2023_01/894411311" TargetMode="External"/><Relationship Id="rId37" Type="http://schemas.openxmlformats.org/officeDocument/2006/relationships/hyperlink" Target="https://podminky.urs.cz/item/CS_URS_2023_01/998275101" TargetMode="External"/><Relationship Id="rId5" Type="http://schemas.openxmlformats.org/officeDocument/2006/relationships/hyperlink" Target="https://podminky.urs.cz/item/CS_URS_2023_01/132254202" TargetMode="External"/><Relationship Id="rId15" Type="http://schemas.openxmlformats.org/officeDocument/2006/relationships/hyperlink" Target="https://podminky.urs.cz/item/CS_URS_2023_01/175151101" TargetMode="External"/><Relationship Id="rId23" Type="http://schemas.openxmlformats.org/officeDocument/2006/relationships/hyperlink" Target="https://podminky.urs.cz/item/CS_URS_2023_01/452311131" TargetMode="External"/><Relationship Id="rId28" Type="http://schemas.openxmlformats.org/officeDocument/2006/relationships/hyperlink" Target="https://podminky.urs.cz/item/CS_URS_2023_01/837391221" TargetMode="External"/><Relationship Id="rId36" Type="http://schemas.openxmlformats.org/officeDocument/2006/relationships/hyperlink" Target="https://podminky.urs.cz/item/CS_URS_2023_01/899722113" TargetMode="External"/><Relationship Id="rId10" Type="http://schemas.openxmlformats.org/officeDocument/2006/relationships/hyperlink" Target="https://podminky.urs.cz/item/CS_URS_2023_01/151101112" TargetMode="External"/><Relationship Id="rId19" Type="http://schemas.openxmlformats.org/officeDocument/2006/relationships/hyperlink" Target="https://podminky.urs.cz/item/CS_URS_2023_01/359901212" TargetMode="External"/><Relationship Id="rId31" Type="http://schemas.openxmlformats.org/officeDocument/2006/relationships/hyperlink" Target="https://podminky.urs.cz/item/CS_URS_2023_01/892392121" TargetMode="External"/><Relationship Id="rId4" Type="http://schemas.openxmlformats.org/officeDocument/2006/relationships/hyperlink" Target="https://podminky.urs.cz/item/CS_URS_2023_01/119001421" TargetMode="External"/><Relationship Id="rId9" Type="http://schemas.openxmlformats.org/officeDocument/2006/relationships/hyperlink" Target="https://podminky.urs.cz/item/CS_URS_2023_01/151101102" TargetMode="External"/><Relationship Id="rId14" Type="http://schemas.openxmlformats.org/officeDocument/2006/relationships/hyperlink" Target="https://podminky.urs.cz/item/CS_URS_2023_01/174151101" TargetMode="External"/><Relationship Id="rId22" Type="http://schemas.openxmlformats.org/officeDocument/2006/relationships/hyperlink" Target="https://podminky.urs.cz/item/CS_URS_2023_01/452112112" TargetMode="External"/><Relationship Id="rId27" Type="http://schemas.openxmlformats.org/officeDocument/2006/relationships/hyperlink" Target="https://podminky.urs.cz/item/CS_URS_2023_01/837371221" TargetMode="External"/><Relationship Id="rId30" Type="http://schemas.openxmlformats.org/officeDocument/2006/relationships/hyperlink" Target="https://podminky.urs.cz/item/CS_URS_2023_01/892372121" TargetMode="External"/><Relationship Id="rId35" Type="http://schemas.openxmlformats.org/officeDocument/2006/relationships/hyperlink" Target="https://podminky.urs.cz/item/CS_URS_2023_01/899104112" TargetMode="External"/><Relationship Id="rId8" Type="http://schemas.openxmlformats.org/officeDocument/2006/relationships/hyperlink" Target="https://podminky.urs.cz/item/CS_URS_2023_01/139001101" TargetMode="External"/><Relationship Id="rId3" Type="http://schemas.openxmlformats.org/officeDocument/2006/relationships/hyperlink" Target="https://podminky.urs.cz/item/CS_URS_2023_01/119001402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74151101" TargetMode="External"/><Relationship Id="rId13" Type="http://schemas.openxmlformats.org/officeDocument/2006/relationships/hyperlink" Target="https://podminky.urs.cz/item/CS_URS_2023_01/452141112" TargetMode="External"/><Relationship Id="rId18" Type="http://schemas.openxmlformats.org/officeDocument/2006/relationships/hyperlink" Target="https://podminky.urs.cz/item/CS_URS_2023_01/894812033" TargetMode="External"/><Relationship Id="rId26" Type="http://schemas.openxmlformats.org/officeDocument/2006/relationships/hyperlink" Target="https://podminky.urs.cz/item/CS_URS_2023_01/998276101" TargetMode="External"/><Relationship Id="rId3" Type="http://schemas.openxmlformats.org/officeDocument/2006/relationships/hyperlink" Target="https://podminky.urs.cz/item/CS_URS_2023_01/151101112" TargetMode="External"/><Relationship Id="rId21" Type="http://schemas.openxmlformats.org/officeDocument/2006/relationships/hyperlink" Target="https://podminky.urs.cz/item/CS_URS_2023_01/895941302" TargetMode="External"/><Relationship Id="rId7" Type="http://schemas.openxmlformats.org/officeDocument/2006/relationships/hyperlink" Target="https://podminky.urs.cz/item/CS_URS_2023_01/171251201" TargetMode="External"/><Relationship Id="rId12" Type="http://schemas.openxmlformats.org/officeDocument/2006/relationships/hyperlink" Target="https://podminky.urs.cz/item/CS_URS_2023_01/451573111" TargetMode="External"/><Relationship Id="rId17" Type="http://schemas.openxmlformats.org/officeDocument/2006/relationships/hyperlink" Target="https://podminky.urs.cz/item/CS_URS_2023_01/894812001" TargetMode="External"/><Relationship Id="rId25" Type="http://schemas.openxmlformats.org/officeDocument/2006/relationships/hyperlink" Target="https://podminky.urs.cz/item/CS_URS_2023_01/899722113" TargetMode="External"/><Relationship Id="rId2" Type="http://schemas.openxmlformats.org/officeDocument/2006/relationships/hyperlink" Target="https://podminky.urs.cz/item/CS_URS_2023_01/132354201" TargetMode="External"/><Relationship Id="rId16" Type="http://schemas.openxmlformats.org/officeDocument/2006/relationships/hyperlink" Target="https://podminky.urs.cz/item/CS_URS_2023_01/892312121" TargetMode="External"/><Relationship Id="rId20" Type="http://schemas.openxmlformats.org/officeDocument/2006/relationships/hyperlink" Target="https://podminky.urs.cz/item/CS_URS_2023_01/894812063" TargetMode="External"/><Relationship Id="rId1" Type="http://schemas.openxmlformats.org/officeDocument/2006/relationships/hyperlink" Target="https://podminky.urs.cz/item/CS_URS_2023_01/132254201" TargetMode="External"/><Relationship Id="rId6" Type="http://schemas.openxmlformats.org/officeDocument/2006/relationships/hyperlink" Target="https://podminky.urs.cz/item/CS_URS_2023_01/171201231" TargetMode="External"/><Relationship Id="rId11" Type="http://schemas.openxmlformats.org/officeDocument/2006/relationships/hyperlink" Target="https://podminky.urs.cz/item/CS_URS_2023_01/359901211" TargetMode="External"/><Relationship Id="rId24" Type="http://schemas.openxmlformats.org/officeDocument/2006/relationships/hyperlink" Target="https://podminky.urs.cz/item/CS_URS_2023_01/899204112" TargetMode="External"/><Relationship Id="rId5" Type="http://schemas.openxmlformats.org/officeDocument/2006/relationships/hyperlink" Target="https://podminky.urs.cz/item/CS_URS_2023_01/167151101" TargetMode="External"/><Relationship Id="rId15" Type="http://schemas.openxmlformats.org/officeDocument/2006/relationships/hyperlink" Target="https://podminky.urs.cz/item/CS_URS_2023_01/877310410" TargetMode="External"/><Relationship Id="rId23" Type="http://schemas.openxmlformats.org/officeDocument/2006/relationships/hyperlink" Target="https://podminky.urs.cz/item/CS_URS_2023_01/895941331" TargetMode="External"/><Relationship Id="rId28" Type="http://schemas.openxmlformats.org/officeDocument/2006/relationships/drawing" Target="../drawings/drawing3.xml"/><Relationship Id="rId10" Type="http://schemas.openxmlformats.org/officeDocument/2006/relationships/hyperlink" Target="https://podminky.urs.cz/item/CS_URS_2023_01/181951112" TargetMode="External"/><Relationship Id="rId19" Type="http://schemas.openxmlformats.org/officeDocument/2006/relationships/hyperlink" Target="https://podminky.urs.cz/item/CS_URS_2023_01/894812041" TargetMode="External"/><Relationship Id="rId4" Type="http://schemas.openxmlformats.org/officeDocument/2006/relationships/hyperlink" Target="https://podminky.urs.cz/item/CS_URS_2023_01/151101112" TargetMode="External"/><Relationship Id="rId9" Type="http://schemas.openxmlformats.org/officeDocument/2006/relationships/hyperlink" Target="https://podminky.urs.cz/item/CS_URS_2023_01/175151101" TargetMode="External"/><Relationship Id="rId14" Type="http://schemas.openxmlformats.org/officeDocument/2006/relationships/hyperlink" Target="https://podminky.urs.cz/item/CS_URS_2023_01/871350420" TargetMode="External"/><Relationship Id="rId22" Type="http://schemas.openxmlformats.org/officeDocument/2006/relationships/hyperlink" Target="https://podminky.urs.cz/item/CS_URS_2023_01/895941312" TargetMode="External"/><Relationship Id="rId27" Type="http://schemas.openxmlformats.org/officeDocument/2006/relationships/hyperlink" Target="https://podminky.urs.cz/item/CS_URS_2023_01/998276126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899201211" TargetMode="External"/><Relationship Id="rId13" Type="http://schemas.openxmlformats.org/officeDocument/2006/relationships/hyperlink" Target="https://podminky.urs.cz/item/CS_URS_2023_01/998273102" TargetMode="External"/><Relationship Id="rId3" Type="http://schemas.openxmlformats.org/officeDocument/2006/relationships/hyperlink" Target="https://podminky.urs.cz/item/CS_URS_2023_01/830361811" TargetMode="External"/><Relationship Id="rId7" Type="http://schemas.openxmlformats.org/officeDocument/2006/relationships/hyperlink" Target="https://podminky.urs.cz/item/CS_URS_2023_01/890431851" TargetMode="External"/><Relationship Id="rId12" Type="http://schemas.openxmlformats.org/officeDocument/2006/relationships/hyperlink" Target="https://podminky.urs.cz/item/CS_URS_2023_01/997013841" TargetMode="External"/><Relationship Id="rId2" Type="http://schemas.openxmlformats.org/officeDocument/2006/relationships/hyperlink" Target="https://podminky.urs.cz/item/CS_URS_2023_01/810391811" TargetMode="External"/><Relationship Id="rId1" Type="http://schemas.openxmlformats.org/officeDocument/2006/relationships/hyperlink" Target="https://podminky.urs.cz/item/CS_URS_2023_01/359901111" TargetMode="External"/><Relationship Id="rId6" Type="http://schemas.openxmlformats.org/officeDocument/2006/relationships/hyperlink" Target="https://podminky.urs.cz/item/CS_URS_2023_01/857312122" TargetMode="External"/><Relationship Id="rId11" Type="http://schemas.openxmlformats.org/officeDocument/2006/relationships/hyperlink" Target="https://podminky.urs.cz/item/CS_URS_2023_01/997013631" TargetMode="External"/><Relationship Id="rId5" Type="http://schemas.openxmlformats.org/officeDocument/2006/relationships/hyperlink" Target="https://podminky.urs.cz/item/CS_URS_2023_01/850311811" TargetMode="External"/><Relationship Id="rId10" Type="http://schemas.openxmlformats.org/officeDocument/2006/relationships/hyperlink" Target="https://podminky.urs.cz/item/CS_URS_2023_01/997013509" TargetMode="External"/><Relationship Id="rId4" Type="http://schemas.openxmlformats.org/officeDocument/2006/relationships/hyperlink" Target="https://podminky.urs.cz/item/CS_URS_2023_01/830391811" TargetMode="External"/><Relationship Id="rId9" Type="http://schemas.openxmlformats.org/officeDocument/2006/relationships/hyperlink" Target="https://podminky.urs.cz/item/CS_URS_2023_01/899304811" TargetMode="External"/><Relationship Id="rId1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577145142" TargetMode="External"/><Relationship Id="rId18" Type="http://schemas.openxmlformats.org/officeDocument/2006/relationships/hyperlink" Target="https://podminky.urs.cz/item/CS_URS_2023_01/596211111" TargetMode="External"/><Relationship Id="rId26" Type="http://schemas.openxmlformats.org/officeDocument/2006/relationships/hyperlink" Target="https://podminky.urs.cz/item/CS_URS_2023_01/919112223" TargetMode="External"/><Relationship Id="rId39" Type="http://schemas.openxmlformats.org/officeDocument/2006/relationships/hyperlink" Target="https://podminky.urs.cz/item/CS_URS_2023_01/997221861" TargetMode="External"/><Relationship Id="rId21" Type="http://schemas.openxmlformats.org/officeDocument/2006/relationships/hyperlink" Target="https://podminky.urs.cz/item/CS_URS_2023_01/596212214" TargetMode="External"/><Relationship Id="rId34" Type="http://schemas.openxmlformats.org/officeDocument/2006/relationships/hyperlink" Target="https://podminky.urs.cz/item/CS_URS_2023_01/997221551" TargetMode="External"/><Relationship Id="rId42" Type="http://schemas.openxmlformats.org/officeDocument/2006/relationships/hyperlink" Target="https://podminky.urs.cz/item/CS_URS_2023_01/998225111" TargetMode="External"/><Relationship Id="rId7" Type="http://schemas.openxmlformats.org/officeDocument/2006/relationships/hyperlink" Target="https://podminky.urs.cz/item/CS_URS_2023_01/113154123" TargetMode="External"/><Relationship Id="rId2" Type="http://schemas.openxmlformats.org/officeDocument/2006/relationships/hyperlink" Target="https://podminky.urs.cz/item/CS_URS_2023_01/113106171" TargetMode="External"/><Relationship Id="rId16" Type="http://schemas.openxmlformats.org/officeDocument/2006/relationships/hyperlink" Target="https://podminky.urs.cz/item/CS_URS_2023_01/577144141" TargetMode="External"/><Relationship Id="rId20" Type="http://schemas.openxmlformats.org/officeDocument/2006/relationships/hyperlink" Target="https://podminky.urs.cz/item/CS_URS_2023_01/596212210" TargetMode="External"/><Relationship Id="rId29" Type="http://schemas.openxmlformats.org/officeDocument/2006/relationships/hyperlink" Target="https://podminky.urs.cz/item/CS_URS_2023_01/919735112" TargetMode="External"/><Relationship Id="rId41" Type="http://schemas.openxmlformats.org/officeDocument/2006/relationships/hyperlink" Target="https://podminky.urs.cz/item/CS_URS_2023_01/997221873" TargetMode="External"/><Relationship Id="rId1" Type="http://schemas.openxmlformats.org/officeDocument/2006/relationships/hyperlink" Target="https://podminky.urs.cz/item/CS_URS_2023_01/113106123" TargetMode="External"/><Relationship Id="rId6" Type="http://schemas.openxmlformats.org/officeDocument/2006/relationships/hyperlink" Target="https://podminky.urs.cz/item/CS_URS_2023_01/113107242" TargetMode="External"/><Relationship Id="rId11" Type="http://schemas.openxmlformats.org/officeDocument/2006/relationships/hyperlink" Target="https://podminky.urs.cz/item/CS_URS_2023_01/567131115" TargetMode="External"/><Relationship Id="rId24" Type="http://schemas.openxmlformats.org/officeDocument/2006/relationships/hyperlink" Target="https://podminky.urs.cz/item/CS_URS_2023_01/916131112" TargetMode="External"/><Relationship Id="rId32" Type="http://schemas.openxmlformats.org/officeDocument/2006/relationships/hyperlink" Target="https://podminky.urs.cz/item/CS_URS_2023_01/979054451" TargetMode="External"/><Relationship Id="rId37" Type="http://schemas.openxmlformats.org/officeDocument/2006/relationships/hyperlink" Target="https://podminky.urs.cz/item/CS_URS_2023_01/997221569" TargetMode="External"/><Relationship Id="rId40" Type="http://schemas.openxmlformats.org/officeDocument/2006/relationships/hyperlink" Target="https://podminky.urs.cz/item/CS_URS_2023_01/997221875" TargetMode="External"/><Relationship Id="rId5" Type="http://schemas.openxmlformats.org/officeDocument/2006/relationships/hyperlink" Target="https://podminky.urs.cz/item/CS_URS_2023_01/113107172" TargetMode="External"/><Relationship Id="rId15" Type="http://schemas.openxmlformats.org/officeDocument/2006/relationships/hyperlink" Target="https://podminky.urs.cz/item/CS_URS_2023_01/573231108" TargetMode="External"/><Relationship Id="rId23" Type="http://schemas.openxmlformats.org/officeDocument/2006/relationships/hyperlink" Target="https://podminky.urs.cz/item/CS_URS_2023_01/915231111" TargetMode="External"/><Relationship Id="rId28" Type="http://schemas.openxmlformats.org/officeDocument/2006/relationships/hyperlink" Target="https://podminky.urs.cz/item/CS_URS_2023_01/919735111" TargetMode="External"/><Relationship Id="rId36" Type="http://schemas.openxmlformats.org/officeDocument/2006/relationships/hyperlink" Target="https://podminky.urs.cz/item/CS_URS_2023_01/997221561" TargetMode="External"/><Relationship Id="rId10" Type="http://schemas.openxmlformats.org/officeDocument/2006/relationships/hyperlink" Target="https://podminky.urs.cz/item/CS_URS_2023_01/564871016" TargetMode="External"/><Relationship Id="rId19" Type="http://schemas.openxmlformats.org/officeDocument/2006/relationships/hyperlink" Target="https://podminky.urs.cz/item/CS_URS_2023_01/596211114" TargetMode="External"/><Relationship Id="rId31" Type="http://schemas.openxmlformats.org/officeDocument/2006/relationships/hyperlink" Target="https://podminky.urs.cz/item/CS_URS_2023_01/979024443" TargetMode="External"/><Relationship Id="rId44" Type="http://schemas.openxmlformats.org/officeDocument/2006/relationships/drawing" Target="../drawings/drawing5.xml"/><Relationship Id="rId4" Type="http://schemas.openxmlformats.org/officeDocument/2006/relationships/hyperlink" Target="https://podminky.urs.cz/item/CS_URS_2023_01/113107163" TargetMode="External"/><Relationship Id="rId9" Type="http://schemas.openxmlformats.org/officeDocument/2006/relationships/hyperlink" Target="https://podminky.urs.cz/item/CS_URS_2023_01/113202111" TargetMode="External"/><Relationship Id="rId14" Type="http://schemas.openxmlformats.org/officeDocument/2006/relationships/hyperlink" Target="https://podminky.urs.cz/item/CS_URS_2023_01/577165142" TargetMode="External"/><Relationship Id="rId22" Type="http://schemas.openxmlformats.org/officeDocument/2006/relationships/hyperlink" Target="https://podminky.urs.cz/item/CS_URS_2023_01/915211121" TargetMode="External"/><Relationship Id="rId27" Type="http://schemas.openxmlformats.org/officeDocument/2006/relationships/hyperlink" Target="https://podminky.urs.cz/item/CS_URS_2023_01/919121223" TargetMode="External"/><Relationship Id="rId30" Type="http://schemas.openxmlformats.org/officeDocument/2006/relationships/hyperlink" Target="https://podminky.urs.cz/item/CS_URS_2023_01/919735124" TargetMode="External"/><Relationship Id="rId35" Type="http://schemas.openxmlformats.org/officeDocument/2006/relationships/hyperlink" Target="https://podminky.urs.cz/item/CS_URS_2023_01/997221559" TargetMode="External"/><Relationship Id="rId43" Type="http://schemas.openxmlformats.org/officeDocument/2006/relationships/hyperlink" Target="https://podminky.urs.cz/item/CS_URS_2023_01/998225192" TargetMode="External"/><Relationship Id="rId8" Type="http://schemas.openxmlformats.org/officeDocument/2006/relationships/hyperlink" Target="https://podminky.urs.cz/item/CS_URS_2023_01/113201112" TargetMode="External"/><Relationship Id="rId3" Type="http://schemas.openxmlformats.org/officeDocument/2006/relationships/hyperlink" Target="https://podminky.urs.cz/item/CS_URS_2023_01/113106191" TargetMode="External"/><Relationship Id="rId12" Type="http://schemas.openxmlformats.org/officeDocument/2006/relationships/hyperlink" Target="https://podminky.urs.cz/item/CS_URS_2023_01/573111113" TargetMode="External"/><Relationship Id="rId17" Type="http://schemas.openxmlformats.org/officeDocument/2006/relationships/hyperlink" Target="https://podminky.urs.cz/item/CS_URS_2023_01/584921109" TargetMode="External"/><Relationship Id="rId25" Type="http://schemas.openxmlformats.org/officeDocument/2006/relationships/hyperlink" Target="https://podminky.urs.cz/item/CS_URS_2023_01/916132112" TargetMode="External"/><Relationship Id="rId33" Type="http://schemas.openxmlformats.org/officeDocument/2006/relationships/hyperlink" Target="https://podminky.urs.cz/item/CS_URS_2023_01/979094441" TargetMode="External"/><Relationship Id="rId38" Type="http://schemas.openxmlformats.org/officeDocument/2006/relationships/hyperlink" Target="https://podminky.urs.cz/item/CS_URS_2023_01/99722161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topLeftCell="A22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96" t="s">
        <v>14</v>
      </c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297"/>
      <c r="AH5" s="297"/>
      <c r="AI5" s="297"/>
      <c r="AJ5" s="297"/>
      <c r="AK5" s="297"/>
      <c r="AL5" s="297"/>
      <c r="AM5" s="297"/>
      <c r="AN5" s="297"/>
      <c r="AO5" s="297"/>
      <c r="AP5" s="23"/>
      <c r="AQ5" s="23"/>
      <c r="AR5" s="21"/>
      <c r="BE5" s="293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98" t="s">
        <v>17</v>
      </c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297"/>
      <c r="AH6" s="297"/>
      <c r="AI6" s="297"/>
      <c r="AJ6" s="297"/>
      <c r="AK6" s="297"/>
      <c r="AL6" s="297"/>
      <c r="AM6" s="297"/>
      <c r="AN6" s="297"/>
      <c r="AO6" s="297"/>
      <c r="AP6" s="23"/>
      <c r="AQ6" s="23"/>
      <c r="AR6" s="21"/>
      <c r="BE6" s="294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294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294"/>
      <c r="BS8" s="18" t="s">
        <v>6</v>
      </c>
    </row>
    <row r="9" spans="1:74" s="1" customFormat="1" ht="29.25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2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2" t="s">
        <v>29</v>
      </c>
      <c r="AO9" s="23"/>
      <c r="AP9" s="23"/>
      <c r="AQ9" s="23"/>
      <c r="AR9" s="21"/>
      <c r="BE9" s="294"/>
      <c r="BS9" s="18" t="s">
        <v>6</v>
      </c>
    </row>
    <row r="10" spans="1:74" s="1" customFormat="1" ht="12" customHeight="1">
      <c r="B10" s="22"/>
      <c r="C10" s="23"/>
      <c r="D10" s="30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294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294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94"/>
      <c r="BS12" s="18" t="s">
        <v>6</v>
      </c>
    </row>
    <row r="13" spans="1:74" s="1" customFormat="1" ht="12" customHeight="1">
      <c r="B13" s="22"/>
      <c r="C13" s="23"/>
      <c r="D13" s="30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31</v>
      </c>
      <c r="AL13" s="23"/>
      <c r="AM13" s="23"/>
      <c r="AN13" s="33" t="s">
        <v>37</v>
      </c>
      <c r="AO13" s="23"/>
      <c r="AP13" s="23"/>
      <c r="AQ13" s="23"/>
      <c r="AR13" s="21"/>
      <c r="BE13" s="294"/>
      <c r="BS13" s="18" t="s">
        <v>6</v>
      </c>
    </row>
    <row r="14" spans="1:74" ht="12.75">
      <c r="B14" s="22"/>
      <c r="C14" s="23"/>
      <c r="D14" s="23"/>
      <c r="E14" s="299" t="s">
        <v>37</v>
      </c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0"/>
      <c r="AK14" s="30" t="s">
        <v>34</v>
      </c>
      <c r="AL14" s="23"/>
      <c r="AM14" s="23"/>
      <c r="AN14" s="33" t="s">
        <v>37</v>
      </c>
      <c r="AO14" s="23"/>
      <c r="AP14" s="23"/>
      <c r="AQ14" s="23"/>
      <c r="AR14" s="21"/>
      <c r="BE14" s="294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94"/>
      <c r="BS15" s="18" t="s">
        <v>4</v>
      </c>
    </row>
    <row r="16" spans="1:74" s="1" customFormat="1" ht="12" customHeight="1">
      <c r="B16" s="22"/>
      <c r="C16" s="23"/>
      <c r="D16" s="30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294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34</v>
      </c>
      <c r="AL17" s="23"/>
      <c r="AM17" s="23"/>
      <c r="AN17" s="28" t="s">
        <v>35</v>
      </c>
      <c r="AO17" s="23"/>
      <c r="AP17" s="23"/>
      <c r="AQ17" s="23"/>
      <c r="AR17" s="21"/>
      <c r="BE17" s="294"/>
      <c r="BS17" s="18" t="s">
        <v>41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94"/>
      <c r="BS18" s="18" t="s">
        <v>6</v>
      </c>
    </row>
    <row r="19" spans="1:71" s="1" customFormat="1" ht="12" customHeight="1">
      <c r="B19" s="22"/>
      <c r="C19" s="23"/>
      <c r="D19" s="30" t="s">
        <v>42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31</v>
      </c>
      <c r="AL19" s="23"/>
      <c r="AM19" s="23"/>
      <c r="AN19" s="28" t="s">
        <v>43</v>
      </c>
      <c r="AO19" s="23"/>
      <c r="AP19" s="23"/>
      <c r="AQ19" s="23"/>
      <c r="AR19" s="21"/>
      <c r="BE19" s="294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44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34</v>
      </c>
      <c r="AL20" s="23"/>
      <c r="AM20" s="23"/>
      <c r="AN20" s="28" t="s">
        <v>35</v>
      </c>
      <c r="AO20" s="23"/>
      <c r="AP20" s="23"/>
      <c r="AQ20" s="23"/>
      <c r="AR20" s="21"/>
      <c r="BE20" s="294"/>
      <c r="BS20" s="18" t="s">
        <v>41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94"/>
    </row>
    <row r="22" spans="1:71" s="1" customFormat="1" ht="12" customHeight="1">
      <c r="B22" s="22"/>
      <c r="C22" s="23"/>
      <c r="D22" s="30" t="s">
        <v>45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94"/>
    </row>
    <row r="23" spans="1:71" s="1" customFormat="1" ht="47.25" customHeight="1">
      <c r="B23" s="22"/>
      <c r="C23" s="23"/>
      <c r="D23" s="23"/>
      <c r="E23" s="301" t="s">
        <v>46</v>
      </c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O23" s="23"/>
      <c r="AP23" s="23"/>
      <c r="AQ23" s="23"/>
      <c r="AR23" s="21"/>
      <c r="BE23" s="294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94"/>
    </row>
    <row r="25" spans="1:71" s="1" customFormat="1" ht="6.95" customHeight="1">
      <c r="B25" s="22"/>
      <c r="C25" s="23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3"/>
      <c r="AQ25" s="23"/>
      <c r="AR25" s="21"/>
      <c r="BE25" s="294"/>
    </row>
    <row r="26" spans="1:71" s="2" customFormat="1" ht="25.9" customHeight="1">
      <c r="A26" s="36"/>
      <c r="B26" s="37"/>
      <c r="C26" s="38"/>
      <c r="D26" s="39" t="s">
        <v>47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02">
        <f>ROUND(AG54,1)</f>
        <v>0</v>
      </c>
      <c r="AL26" s="303"/>
      <c r="AM26" s="303"/>
      <c r="AN26" s="303"/>
      <c r="AO26" s="303"/>
      <c r="AP26" s="38"/>
      <c r="AQ26" s="38"/>
      <c r="AR26" s="41"/>
      <c r="BE26" s="294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294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04" t="s">
        <v>48</v>
      </c>
      <c r="M28" s="304"/>
      <c r="N28" s="304"/>
      <c r="O28" s="304"/>
      <c r="P28" s="304"/>
      <c r="Q28" s="38"/>
      <c r="R28" s="38"/>
      <c r="S28" s="38"/>
      <c r="T28" s="38"/>
      <c r="U28" s="38"/>
      <c r="V28" s="38"/>
      <c r="W28" s="304" t="s">
        <v>49</v>
      </c>
      <c r="X28" s="304"/>
      <c r="Y28" s="304"/>
      <c r="Z28" s="304"/>
      <c r="AA28" s="304"/>
      <c r="AB28" s="304"/>
      <c r="AC28" s="304"/>
      <c r="AD28" s="304"/>
      <c r="AE28" s="304"/>
      <c r="AF28" s="38"/>
      <c r="AG28" s="38"/>
      <c r="AH28" s="38"/>
      <c r="AI28" s="38"/>
      <c r="AJ28" s="38"/>
      <c r="AK28" s="304" t="s">
        <v>50</v>
      </c>
      <c r="AL28" s="304"/>
      <c r="AM28" s="304"/>
      <c r="AN28" s="304"/>
      <c r="AO28" s="304"/>
      <c r="AP28" s="38"/>
      <c r="AQ28" s="38"/>
      <c r="AR28" s="41"/>
      <c r="BE28" s="294"/>
    </row>
    <row r="29" spans="1:71" s="3" customFormat="1" ht="14.45" customHeight="1">
      <c r="B29" s="42"/>
      <c r="C29" s="43"/>
      <c r="D29" s="30" t="s">
        <v>51</v>
      </c>
      <c r="E29" s="43"/>
      <c r="F29" s="30" t="s">
        <v>52</v>
      </c>
      <c r="G29" s="43"/>
      <c r="H29" s="43"/>
      <c r="I29" s="43"/>
      <c r="J29" s="43"/>
      <c r="K29" s="43"/>
      <c r="L29" s="307">
        <v>0.21</v>
      </c>
      <c r="M29" s="306"/>
      <c r="N29" s="306"/>
      <c r="O29" s="306"/>
      <c r="P29" s="306"/>
      <c r="Q29" s="43"/>
      <c r="R29" s="43"/>
      <c r="S29" s="43"/>
      <c r="T29" s="43"/>
      <c r="U29" s="43"/>
      <c r="V29" s="43"/>
      <c r="W29" s="305">
        <f>ROUND(AZ54, 1)</f>
        <v>0</v>
      </c>
      <c r="X29" s="306"/>
      <c r="Y29" s="306"/>
      <c r="Z29" s="306"/>
      <c r="AA29" s="306"/>
      <c r="AB29" s="306"/>
      <c r="AC29" s="306"/>
      <c r="AD29" s="306"/>
      <c r="AE29" s="306"/>
      <c r="AF29" s="43"/>
      <c r="AG29" s="43"/>
      <c r="AH29" s="43"/>
      <c r="AI29" s="43"/>
      <c r="AJ29" s="43"/>
      <c r="AK29" s="305">
        <f>ROUND(AV54, 1)</f>
        <v>0</v>
      </c>
      <c r="AL29" s="306"/>
      <c r="AM29" s="306"/>
      <c r="AN29" s="306"/>
      <c r="AO29" s="306"/>
      <c r="AP29" s="43"/>
      <c r="AQ29" s="43"/>
      <c r="AR29" s="44"/>
      <c r="BE29" s="295"/>
    </row>
    <row r="30" spans="1:71" s="3" customFormat="1" ht="14.45" customHeight="1">
      <c r="B30" s="42"/>
      <c r="C30" s="43"/>
      <c r="D30" s="43"/>
      <c r="E30" s="43"/>
      <c r="F30" s="30" t="s">
        <v>53</v>
      </c>
      <c r="G30" s="43"/>
      <c r="H30" s="43"/>
      <c r="I30" s="43"/>
      <c r="J30" s="43"/>
      <c r="K30" s="43"/>
      <c r="L30" s="307">
        <v>0.15</v>
      </c>
      <c r="M30" s="306"/>
      <c r="N30" s="306"/>
      <c r="O30" s="306"/>
      <c r="P30" s="306"/>
      <c r="Q30" s="43"/>
      <c r="R30" s="43"/>
      <c r="S30" s="43"/>
      <c r="T30" s="43"/>
      <c r="U30" s="43"/>
      <c r="V30" s="43"/>
      <c r="W30" s="305">
        <f>ROUND(BA54, 1)</f>
        <v>0</v>
      </c>
      <c r="X30" s="306"/>
      <c r="Y30" s="306"/>
      <c r="Z30" s="306"/>
      <c r="AA30" s="306"/>
      <c r="AB30" s="306"/>
      <c r="AC30" s="306"/>
      <c r="AD30" s="306"/>
      <c r="AE30" s="306"/>
      <c r="AF30" s="43"/>
      <c r="AG30" s="43"/>
      <c r="AH30" s="43"/>
      <c r="AI30" s="43"/>
      <c r="AJ30" s="43"/>
      <c r="AK30" s="305">
        <f>ROUND(AW54, 1)</f>
        <v>0</v>
      </c>
      <c r="AL30" s="306"/>
      <c r="AM30" s="306"/>
      <c r="AN30" s="306"/>
      <c r="AO30" s="306"/>
      <c r="AP30" s="43"/>
      <c r="AQ30" s="43"/>
      <c r="AR30" s="44"/>
      <c r="BE30" s="295"/>
    </row>
    <row r="31" spans="1:71" s="3" customFormat="1" ht="14.45" hidden="1" customHeight="1">
      <c r="B31" s="42"/>
      <c r="C31" s="43"/>
      <c r="D31" s="43"/>
      <c r="E31" s="43"/>
      <c r="F31" s="30" t="s">
        <v>54</v>
      </c>
      <c r="G31" s="43"/>
      <c r="H31" s="43"/>
      <c r="I31" s="43"/>
      <c r="J31" s="43"/>
      <c r="K31" s="43"/>
      <c r="L31" s="307">
        <v>0.21</v>
      </c>
      <c r="M31" s="306"/>
      <c r="N31" s="306"/>
      <c r="O31" s="306"/>
      <c r="P31" s="306"/>
      <c r="Q31" s="43"/>
      <c r="R31" s="43"/>
      <c r="S31" s="43"/>
      <c r="T31" s="43"/>
      <c r="U31" s="43"/>
      <c r="V31" s="43"/>
      <c r="W31" s="305">
        <f>ROUND(BB54, 1)</f>
        <v>0</v>
      </c>
      <c r="X31" s="306"/>
      <c r="Y31" s="306"/>
      <c r="Z31" s="306"/>
      <c r="AA31" s="306"/>
      <c r="AB31" s="306"/>
      <c r="AC31" s="306"/>
      <c r="AD31" s="306"/>
      <c r="AE31" s="306"/>
      <c r="AF31" s="43"/>
      <c r="AG31" s="43"/>
      <c r="AH31" s="43"/>
      <c r="AI31" s="43"/>
      <c r="AJ31" s="43"/>
      <c r="AK31" s="305">
        <v>0</v>
      </c>
      <c r="AL31" s="306"/>
      <c r="AM31" s="306"/>
      <c r="AN31" s="306"/>
      <c r="AO31" s="306"/>
      <c r="AP31" s="43"/>
      <c r="AQ31" s="43"/>
      <c r="AR31" s="44"/>
      <c r="BE31" s="295"/>
    </row>
    <row r="32" spans="1:71" s="3" customFormat="1" ht="14.45" hidden="1" customHeight="1">
      <c r="B32" s="42"/>
      <c r="C32" s="43"/>
      <c r="D32" s="43"/>
      <c r="E32" s="43"/>
      <c r="F32" s="30" t="s">
        <v>55</v>
      </c>
      <c r="G32" s="43"/>
      <c r="H32" s="43"/>
      <c r="I32" s="43"/>
      <c r="J32" s="43"/>
      <c r="K32" s="43"/>
      <c r="L32" s="307">
        <v>0.15</v>
      </c>
      <c r="M32" s="306"/>
      <c r="N32" s="306"/>
      <c r="O32" s="306"/>
      <c r="P32" s="306"/>
      <c r="Q32" s="43"/>
      <c r="R32" s="43"/>
      <c r="S32" s="43"/>
      <c r="T32" s="43"/>
      <c r="U32" s="43"/>
      <c r="V32" s="43"/>
      <c r="W32" s="305">
        <f>ROUND(BC54, 1)</f>
        <v>0</v>
      </c>
      <c r="X32" s="306"/>
      <c r="Y32" s="306"/>
      <c r="Z32" s="306"/>
      <c r="AA32" s="306"/>
      <c r="AB32" s="306"/>
      <c r="AC32" s="306"/>
      <c r="AD32" s="306"/>
      <c r="AE32" s="306"/>
      <c r="AF32" s="43"/>
      <c r="AG32" s="43"/>
      <c r="AH32" s="43"/>
      <c r="AI32" s="43"/>
      <c r="AJ32" s="43"/>
      <c r="AK32" s="305">
        <v>0</v>
      </c>
      <c r="AL32" s="306"/>
      <c r="AM32" s="306"/>
      <c r="AN32" s="306"/>
      <c r="AO32" s="306"/>
      <c r="AP32" s="43"/>
      <c r="AQ32" s="43"/>
      <c r="AR32" s="44"/>
      <c r="BE32" s="295"/>
    </row>
    <row r="33" spans="1:57" s="3" customFormat="1" ht="14.45" hidden="1" customHeight="1">
      <c r="B33" s="42"/>
      <c r="C33" s="43"/>
      <c r="D33" s="43"/>
      <c r="E33" s="43"/>
      <c r="F33" s="30" t="s">
        <v>56</v>
      </c>
      <c r="G33" s="43"/>
      <c r="H33" s="43"/>
      <c r="I33" s="43"/>
      <c r="J33" s="43"/>
      <c r="K33" s="43"/>
      <c r="L33" s="307">
        <v>0</v>
      </c>
      <c r="M33" s="306"/>
      <c r="N33" s="306"/>
      <c r="O33" s="306"/>
      <c r="P33" s="306"/>
      <c r="Q33" s="43"/>
      <c r="R33" s="43"/>
      <c r="S33" s="43"/>
      <c r="T33" s="43"/>
      <c r="U33" s="43"/>
      <c r="V33" s="43"/>
      <c r="W33" s="305">
        <f>ROUND(BD54, 1)</f>
        <v>0</v>
      </c>
      <c r="X33" s="306"/>
      <c r="Y33" s="306"/>
      <c r="Z33" s="306"/>
      <c r="AA33" s="306"/>
      <c r="AB33" s="306"/>
      <c r="AC33" s="306"/>
      <c r="AD33" s="306"/>
      <c r="AE33" s="306"/>
      <c r="AF33" s="43"/>
      <c r="AG33" s="43"/>
      <c r="AH33" s="43"/>
      <c r="AI33" s="43"/>
      <c r="AJ33" s="43"/>
      <c r="AK33" s="305">
        <v>0</v>
      </c>
      <c r="AL33" s="306"/>
      <c r="AM33" s="306"/>
      <c r="AN33" s="306"/>
      <c r="AO33" s="306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57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58</v>
      </c>
      <c r="U35" s="47"/>
      <c r="V35" s="47"/>
      <c r="W35" s="47"/>
      <c r="X35" s="311" t="s">
        <v>59</v>
      </c>
      <c r="Y35" s="309"/>
      <c r="Z35" s="309"/>
      <c r="AA35" s="309"/>
      <c r="AB35" s="309"/>
      <c r="AC35" s="47"/>
      <c r="AD35" s="47"/>
      <c r="AE35" s="47"/>
      <c r="AF35" s="47"/>
      <c r="AG35" s="47"/>
      <c r="AH35" s="47"/>
      <c r="AI35" s="47"/>
      <c r="AJ35" s="47"/>
      <c r="AK35" s="308">
        <f>SUM(AK26:AK33)</f>
        <v>0</v>
      </c>
      <c r="AL35" s="309"/>
      <c r="AM35" s="309"/>
      <c r="AN35" s="309"/>
      <c r="AO35" s="310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4" t="s">
        <v>60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0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2023-02-03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273" t="str">
        <f>K6</f>
        <v>Rekonstrukce kanalizační stoky CHVc, ul. Zličská - křižovatka s ul. Vetrubská, Kolín</v>
      </c>
      <c r="M45" s="274"/>
      <c r="N45" s="274"/>
      <c r="O45" s="274"/>
      <c r="P45" s="274"/>
      <c r="Q45" s="274"/>
      <c r="R45" s="274"/>
      <c r="S45" s="274"/>
      <c r="T45" s="274"/>
      <c r="U45" s="274"/>
      <c r="V45" s="274"/>
      <c r="W45" s="274"/>
      <c r="X45" s="274"/>
      <c r="Y45" s="274"/>
      <c r="Z45" s="274"/>
      <c r="AA45" s="274"/>
      <c r="AB45" s="274"/>
      <c r="AC45" s="274"/>
      <c r="AD45" s="274"/>
      <c r="AE45" s="274"/>
      <c r="AF45" s="274"/>
      <c r="AG45" s="274"/>
      <c r="AH45" s="274"/>
      <c r="AI45" s="274"/>
      <c r="AJ45" s="274"/>
      <c r="AK45" s="274"/>
      <c r="AL45" s="274"/>
      <c r="AM45" s="274"/>
      <c r="AN45" s="274"/>
      <c r="AO45" s="274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Kolín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275" t="str">
        <f>IF(AN8= "","",AN8)</f>
        <v>23. 2. 2023</v>
      </c>
      <c r="AN47" s="275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0" t="s">
        <v>30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Město Kolín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38</v>
      </c>
      <c r="AJ49" s="38"/>
      <c r="AK49" s="38"/>
      <c r="AL49" s="38"/>
      <c r="AM49" s="276" t="str">
        <f>IF(E17="","",E17)</f>
        <v>LK PROJEKT s.r.o.</v>
      </c>
      <c r="AN49" s="277"/>
      <c r="AO49" s="277"/>
      <c r="AP49" s="277"/>
      <c r="AQ49" s="38"/>
      <c r="AR49" s="41"/>
      <c r="AS49" s="278" t="s">
        <v>61</v>
      </c>
      <c r="AT49" s="279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0" t="s">
        <v>36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42</v>
      </c>
      <c r="AJ50" s="38"/>
      <c r="AK50" s="38"/>
      <c r="AL50" s="38"/>
      <c r="AM50" s="276" t="str">
        <f>IF(E20="","",E20)</f>
        <v>Ing. Martina Beňáková</v>
      </c>
      <c r="AN50" s="277"/>
      <c r="AO50" s="277"/>
      <c r="AP50" s="277"/>
      <c r="AQ50" s="38"/>
      <c r="AR50" s="41"/>
      <c r="AS50" s="280"/>
      <c r="AT50" s="281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282"/>
      <c r="AT51" s="283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284" t="s">
        <v>62</v>
      </c>
      <c r="D52" s="285"/>
      <c r="E52" s="285"/>
      <c r="F52" s="285"/>
      <c r="G52" s="285"/>
      <c r="H52" s="68"/>
      <c r="I52" s="287" t="s">
        <v>63</v>
      </c>
      <c r="J52" s="285"/>
      <c r="K52" s="285"/>
      <c r="L52" s="285"/>
      <c r="M52" s="285"/>
      <c r="N52" s="285"/>
      <c r="O52" s="285"/>
      <c r="P52" s="285"/>
      <c r="Q52" s="285"/>
      <c r="R52" s="285"/>
      <c r="S52" s="285"/>
      <c r="T52" s="285"/>
      <c r="U52" s="285"/>
      <c r="V52" s="285"/>
      <c r="W52" s="285"/>
      <c r="X52" s="285"/>
      <c r="Y52" s="285"/>
      <c r="Z52" s="285"/>
      <c r="AA52" s="285"/>
      <c r="AB52" s="285"/>
      <c r="AC52" s="285"/>
      <c r="AD52" s="285"/>
      <c r="AE52" s="285"/>
      <c r="AF52" s="285"/>
      <c r="AG52" s="286" t="s">
        <v>64</v>
      </c>
      <c r="AH52" s="285"/>
      <c r="AI52" s="285"/>
      <c r="AJ52" s="285"/>
      <c r="AK52" s="285"/>
      <c r="AL52" s="285"/>
      <c r="AM52" s="285"/>
      <c r="AN52" s="287" t="s">
        <v>65</v>
      </c>
      <c r="AO52" s="285"/>
      <c r="AP52" s="285"/>
      <c r="AQ52" s="69" t="s">
        <v>66</v>
      </c>
      <c r="AR52" s="41"/>
      <c r="AS52" s="70" t="s">
        <v>67</v>
      </c>
      <c r="AT52" s="71" t="s">
        <v>68</v>
      </c>
      <c r="AU52" s="71" t="s">
        <v>69</v>
      </c>
      <c r="AV52" s="71" t="s">
        <v>70</v>
      </c>
      <c r="AW52" s="71" t="s">
        <v>71</v>
      </c>
      <c r="AX52" s="71" t="s">
        <v>72</v>
      </c>
      <c r="AY52" s="71" t="s">
        <v>73</v>
      </c>
      <c r="AZ52" s="71" t="s">
        <v>74</v>
      </c>
      <c r="BA52" s="71" t="s">
        <v>75</v>
      </c>
      <c r="BB52" s="71" t="s">
        <v>76</v>
      </c>
      <c r="BC52" s="71" t="s">
        <v>77</v>
      </c>
      <c r="BD52" s="72" t="s">
        <v>78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79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291">
        <f>ROUND(SUM(AG55:AG59),1)</f>
        <v>0</v>
      </c>
      <c r="AH54" s="291"/>
      <c r="AI54" s="291"/>
      <c r="AJ54" s="291"/>
      <c r="AK54" s="291"/>
      <c r="AL54" s="291"/>
      <c r="AM54" s="291"/>
      <c r="AN54" s="292">
        <f t="shared" ref="AN54:AN59" si="0">SUM(AG54,AT54)</f>
        <v>0</v>
      </c>
      <c r="AO54" s="292"/>
      <c r="AP54" s="292"/>
      <c r="AQ54" s="80" t="s">
        <v>35</v>
      </c>
      <c r="AR54" s="81"/>
      <c r="AS54" s="82">
        <f>ROUND(SUM(AS55:AS59),1)</f>
        <v>0</v>
      </c>
      <c r="AT54" s="83">
        <f t="shared" ref="AT54:AT59" si="1">ROUND(SUM(AV54:AW54),1)</f>
        <v>0</v>
      </c>
      <c r="AU54" s="84">
        <f>ROUND(SUM(AU55:AU59),5)</f>
        <v>0</v>
      </c>
      <c r="AV54" s="83">
        <f>ROUND(AZ54*L29,1)</f>
        <v>0</v>
      </c>
      <c r="AW54" s="83">
        <f>ROUND(BA54*L30,1)</f>
        <v>0</v>
      </c>
      <c r="AX54" s="83">
        <f>ROUND(BB54*L29,1)</f>
        <v>0</v>
      </c>
      <c r="AY54" s="83">
        <f>ROUND(BC54*L30,1)</f>
        <v>0</v>
      </c>
      <c r="AZ54" s="83">
        <f>ROUND(SUM(AZ55:AZ59),1)</f>
        <v>0</v>
      </c>
      <c r="BA54" s="83">
        <f>ROUND(SUM(BA55:BA59),1)</f>
        <v>0</v>
      </c>
      <c r="BB54" s="83">
        <f>ROUND(SUM(BB55:BB59),1)</f>
        <v>0</v>
      </c>
      <c r="BC54" s="83">
        <f>ROUND(SUM(BC55:BC59),1)</f>
        <v>0</v>
      </c>
      <c r="BD54" s="85">
        <f>ROUND(SUM(BD55:BD59),1)</f>
        <v>0</v>
      </c>
      <c r="BS54" s="86" t="s">
        <v>80</v>
      </c>
      <c r="BT54" s="86" t="s">
        <v>81</v>
      </c>
      <c r="BU54" s="87" t="s">
        <v>82</v>
      </c>
      <c r="BV54" s="86" t="s">
        <v>83</v>
      </c>
      <c r="BW54" s="86" t="s">
        <v>5</v>
      </c>
      <c r="BX54" s="86" t="s">
        <v>84</v>
      </c>
      <c r="CL54" s="86" t="s">
        <v>19</v>
      </c>
    </row>
    <row r="55" spans="1:91" s="7" customFormat="1" ht="24.75" customHeight="1">
      <c r="A55" s="88" t="s">
        <v>85</v>
      </c>
      <c r="B55" s="89"/>
      <c r="C55" s="90"/>
      <c r="D55" s="288" t="s">
        <v>86</v>
      </c>
      <c r="E55" s="288"/>
      <c r="F55" s="288"/>
      <c r="G55" s="288"/>
      <c r="H55" s="288"/>
      <c r="I55" s="91"/>
      <c r="J55" s="288" t="s">
        <v>87</v>
      </c>
      <c r="K55" s="288"/>
      <c r="L55" s="288"/>
      <c r="M55" s="288"/>
      <c r="N55" s="288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  <c r="AE55" s="288"/>
      <c r="AF55" s="288"/>
      <c r="AG55" s="289">
        <f>'SO 01.1 - Rekonstrukce ka...'!J30</f>
        <v>0</v>
      </c>
      <c r="AH55" s="290"/>
      <c r="AI55" s="290"/>
      <c r="AJ55" s="290"/>
      <c r="AK55" s="290"/>
      <c r="AL55" s="290"/>
      <c r="AM55" s="290"/>
      <c r="AN55" s="289">
        <f t="shared" si="0"/>
        <v>0</v>
      </c>
      <c r="AO55" s="290"/>
      <c r="AP55" s="290"/>
      <c r="AQ55" s="92" t="s">
        <v>88</v>
      </c>
      <c r="AR55" s="93"/>
      <c r="AS55" s="94">
        <v>0</v>
      </c>
      <c r="AT55" s="95">
        <f t="shared" si="1"/>
        <v>0</v>
      </c>
      <c r="AU55" s="96">
        <f>'SO 01.1 - Rekonstrukce ka...'!P85</f>
        <v>0</v>
      </c>
      <c r="AV55" s="95">
        <f>'SO 01.1 - Rekonstrukce ka...'!J33</f>
        <v>0</v>
      </c>
      <c r="AW55" s="95">
        <f>'SO 01.1 - Rekonstrukce ka...'!J34</f>
        <v>0</v>
      </c>
      <c r="AX55" s="95">
        <f>'SO 01.1 - Rekonstrukce ka...'!J35</f>
        <v>0</v>
      </c>
      <c r="AY55" s="95">
        <f>'SO 01.1 - Rekonstrukce ka...'!J36</f>
        <v>0</v>
      </c>
      <c r="AZ55" s="95">
        <f>'SO 01.1 - Rekonstrukce ka...'!F33</f>
        <v>0</v>
      </c>
      <c r="BA55" s="95">
        <f>'SO 01.1 - Rekonstrukce ka...'!F34</f>
        <v>0</v>
      </c>
      <c r="BB55" s="95">
        <f>'SO 01.1 - Rekonstrukce ka...'!F35</f>
        <v>0</v>
      </c>
      <c r="BC55" s="95">
        <f>'SO 01.1 - Rekonstrukce ka...'!F36</f>
        <v>0</v>
      </c>
      <c r="BD55" s="97">
        <f>'SO 01.1 - Rekonstrukce ka...'!F37</f>
        <v>0</v>
      </c>
      <c r="BT55" s="98" t="s">
        <v>89</v>
      </c>
      <c r="BV55" s="98" t="s">
        <v>83</v>
      </c>
      <c r="BW55" s="98" t="s">
        <v>90</v>
      </c>
      <c r="BX55" s="98" t="s">
        <v>5</v>
      </c>
      <c r="CL55" s="98" t="s">
        <v>19</v>
      </c>
      <c r="CM55" s="98" t="s">
        <v>91</v>
      </c>
    </row>
    <row r="56" spans="1:91" s="7" customFormat="1" ht="24.75" customHeight="1">
      <c r="A56" s="88" t="s">
        <v>85</v>
      </c>
      <c r="B56" s="89"/>
      <c r="C56" s="90"/>
      <c r="D56" s="288" t="s">
        <v>92</v>
      </c>
      <c r="E56" s="288"/>
      <c r="F56" s="288"/>
      <c r="G56" s="288"/>
      <c r="H56" s="288"/>
      <c r="I56" s="91"/>
      <c r="J56" s="288" t="s">
        <v>93</v>
      </c>
      <c r="K56" s="288"/>
      <c r="L56" s="288"/>
      <c r="M56" s="288"/>
      <c r="N56" s="288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  <c r="AF56" s="288"/>
      <c r="AG56" s="289">
        <f>'SO 01.2 - Rekonstrukce ka...'!J30</f>
        <v>0</v>
      </c>
      <c r="AH56" s="290"/>
      <c r="AI56" s="290"/>
      <c r="AJ56" s="290"/>
      <c r="AK56" s="290"/>
      <c r="AL56" s="290"/>
      <c r="AM56" s="290"/>
      <c r="AN56" s="289">
        <f t="shared" si="0"/>
        <v>0</v>
      </c>
      <c r="AO56" s="290"/>
      <c r="AP56" s="290"/>
      <c r="AQ56" s="92" t="s">
        <v>88</v>
      </c>
      <c r="AR56" s="93"/>
      <c r="AS56" s="94">
        <v>0</v>
      </c>
      <c r="AT56" s="95">
        <f t="shared" si="1"/>
        <v>0</v>
      </c>
      <c r="AU56" s="96">
        <f>'SO 01.2 - Rekonstrukce ka...'!P85</f>
        <v>0</v>
      </c>
      <c r="AV56" s="95">
        <f>'SO 01.2 - Rekonstrukce ka...'!J33</f>
        <v>0</v>
      </c>
      <c r="AW56" s="95">
        <f>'SO 01.2 - Rekonstrukce ka...'!J34</f>
        <v>0</v>
      </c>
      <c r="AX56" s="95">
        <f>'SO 01.2 - Rekonstrukce ka...'!J35</f>
        <v>0</v>
      </c>
      <c r="AY56" s="95">
        <f>'SO 01.2 - Rekonstrukce ka...'!J36</f>
        <v>0</v>
      </c>
      <c r="AZ56" s="95">
        <f>'SO 01.2 - Rekonstrukce ka...'!F33</f>
        <v>0</v>
      </c>
      <c r="BA56" s="95">
        <f>'SO 01.2 - Rekonstrukce ka...'!F34</f>
        <v>0</v>
      </c>
      <c r="BB56" s="95">
        <f>'SO 01.2 - Rekonstrukce ka...'!F35</f>
        <v>0</v>
      </c>
      <c r="BC56" s="95">
        <f>'SO 01.2 - Rekonstrukce ka...'!F36</f>
        <v>0</v>
      </c>
      <c r="BD56" s="97">
        <f>'SO 01.2 - Rekonstrukce ka...'!F37</f>
        <v>0</v>
      </c>
      <c r="BT56" s="98" t="s">
        <v>89</v>
      </c>
      <c r="BV56" s="98" t="s">
        <v>83</v>
      </c>
      <c r="BW56" s="98" t="s">
        <v>94</v>
      </c>
      <c r="BX56" s="98" t="s">
        <v>5</v>
      </c>
      <c r="CL56" s="98" t="s">
        <v>19</v>
      </c>
      <c r="CM56" s="98" t="s">
        <v>91</v>
      </c>
    </row>
    <row r="57" spans="1:91" s="7" customFormat="1" ht="24.75" customHeight="1">
      <c r="A57" s="88" t="s">
        <v>85</v>
      </c>
      <c r="B57" s="89"/>
      <c r="C57" s="90"/>
      <c r="D57" s="288" t="s">
        <v>95</v>
      </c>
      <c r="E57" s="288"/>
      <c r="F57" s="288"/>
      <c r="G57" s="288"/>
      <c r="H57" s="288"/>
      <c r="I57" s="91"/>
      <c r="J57" s="288" t="s">
        <v>96</v>
      </c>
      <c r="K57" s="288"/>
      <c r="L57" s="288"/>
      <c r="M57" s="288"/>
      <c r="N57" s="288"/>
      <c r="O57" s="288"/>
      <c r="P57" s="288"/>
      <c r="Q57" s="288"/>
      <c r="R57" s="288"/>
      <c r="S57" s="288"/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  <c r="AE57" s="288"/>
      <c r="AF57" s="288"/>
      <c r="AG57" s="289">
        <f>'SO 01.3 - Rušení stávajíc...'!J30</f>
        <v>0</v>
      </c>
      <c r="AH57" s="290"/>
      <c r="AI57" s="290"/>
      <c r="AJ57" s="290"/>
      <c r="AK57" s="290"/>
      <c r="AL57" s="290"/>
      <c r="AM57" s="290"/>
      <c r="AN57" s="289">
        <f t="shared" si="0"/>
        <v>0</v>
      </c>
      <c r="AO57" s="290"/>
      <c r="AP57" s="290"/>
      <c r="AQ57" s="92" t="s">
        <v>88</v>
      </c>
      <c r="AR57" s="93"/>
      <c r="AS57" s="94">
        <v>0</v>
      </c>
      <c r="AT57" s="95">
        <f t="shared" si="1"/>
        <v>0</v>
      </c>
      <c r="AU57" s="96">
        <f>'SO 01.3 - Rušení stávajíc...'!P84</f>
        <v>0</v>
      </c>
      <c r="AV57" s="95">
        <f>'SO 01.3 - Rušení stávajíc...'!J33</f>
        <v>0</v>
      </c>
      <c r="AW57" s="95">
        <f>'SO 01.3 - Rušení stávajíc...'!J34</f>
        <v>0</v>
      </c>
      <c r="AX57" s="95">
        <f>'SO 01.3 - Rušení stávajíc...'!J35</f>
        <v>0</v>
      </c>
      <c r="AY57" s="95">
        <f>'SO 01.3 - Rušení stávajíc...'!J36</f>
        <v>0</v>
      </c>
      <c r="AZ57" s="95">
        <f>'SO 01.3 - Rušení stávajíc...'!F33</f>
        <v>0</v>
      </c>
      <c r="BA57" s="95">
        <f>'SO 01.3 - Rušení stávajíc...'!F34</f>
        <v>0</v>
      </c>
      <c r="BB57" s="95">
        <f>'SO 01.3 - Rušení stávajíc...'!F35</f>
        <v>0</v>
      </c>
      <c r="BC57" s="95">
        <f>'SO 01.3 - Rušení stávajíc...'!F36</f>
        <v>0</v>
      </c>
      <c r="BD57" s="97">
        <f>'SO 01.3 - Rušení stávajíc...'!F37</f>
        <v>0</v>
      </c>
      <c r="BT57" s="98" t="s">
        <v>89</v>
      </c>
      <c r="BV57" s="98" t="s">
        <v>83</v>
      </c>
      <c r="BW57" s="98" t="s">
        <v>97</v>
      </c>
      <c r="BX57" s="98" t="s">
        <v>5</v>
      </c>
      <c r="CL57" s="98" t="s">
        <v>19</v>
      </c>
      <c r="CM57" s="98" t="s">
        <v>91</v>
      </c>
    </row>
    <row r="58" spans="1:91" s="7" customFormat="1" ht="24.75" customHeight="1">
      <c r="A58" s="88" t="s">
        <v>85</v>
      </c>
      <c r="B58" s="89"/>
      <c r="C58" s="90"/>
      <c r="D58" s="288" t="s">
        <v>98</v>
      </c>
      <c r="E58" s="288"/>
      <c r="F58" s="288"/>
      <c r="G58" s="288"/>
      <c r="H58" s="288"/>
      <c r="I58" s="91"/>
      <c r="J58" s="288" t="s">
        <v>99</v>
      </c>
      <c r="K58" s="288"/>
      <c r="L58" s="288"/>
      <c r="M58" s="288"/>
      <c r="N58" s="288"/>
      <c r="O58" s="288"/>
      <c r="P58" s="288"/>
      <c r="Q58" s="288"/>
      <c r="R58" s="288"/>
      <c r="S58" s="288"/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  <c r="AE58" s="288"/>
      <c r="AF58" s="288"/>
      <c r="AG58" s="289">
        <f>'SO 01.4 - Komunikace'!J30</f>
        <v>0</v>
      </c>
      <c r="AH58" s="290"/>
      <c r="AI58" s="290"/>
      <c r="AJ58" s="290"/>
      <c r="AK58" s="290"/>
      <c r="AL58" s="290"/>
      <c r="AM58" s="290"/>
      <c r="AN58" s="289">
        <f t="shared" si="0"/>
        <v>0</v>
      </c>
      <c r="AO58" s="290"/>
      <c r="AP58" s="290"/>
      <c r="AQ58" s="92" t="s">
        <v>88</v>
      </c>
      <c r="AR58" s="93"/>
      <c r="AS58" s="94">
        <v>0</v>
      </c>
      <c r="AT58" s="95">
        <f t="shared" si="1"/>
        <v>0</v>
      </c>
      <c r="AU58" s="96">
        <f>'SO 01.4 - Komunikace'!P85</f>
        <v>0</v>
      </c>
      <c r="AV58" s="95">
        <f>'SO 01.4 - Komunikace'!J33</f>
        <v>0</v>
      </c>
      <c r="AW58" s="95">
        <f>'SO 01.4 - Komunikace'!J34</f>
        <v>0</v>
      </c>
      <c r="AX58" s="95">
        <f>'SO 01.4 - Komunikace'!J35</f>
        <v>0</v>
      </c>
      <c r="AY58" s="95">
        <f>'SO 01.4 - Komunikace'!J36</f>
        <v>0</v>
      </c>
      <c r="AZ58" s="95">
        <f>'SO 01.4 - Komunikace'!F33</f>
        <v>0</v>
      </c>
      <c r="BA58" s="95">
        <f>'SO 01.4 - Komunikace'!F34</f>
        <v>0</v>
      </c>
      <c r="BB58" s="95">
        <f>'SO 01.4 - Komunikace'!F35</f>
        <v>0</v>
      </c>
      <c r="BC58" s="95">
        <f>'SO 01.4 - Komunikace'!F36</f>
        <v>0</v>
      </c>
      <c r="BD58" s="97">
        <f>'SO 01.4 - Komunikace'!F37</f>
        <v>0</v>
      </c>
      <c r="BT58" s="98" t="s">
        <v>89</v>
      </c>
      <c r="BV58" s="98" t="s">
        <v>83</v>
      </c>
      <c r="BW58" s="98" t="s">
        <v>100</v>
      </c>
      <c r="BX58" s="98" t="s">
        <v>5</v>
      </c>
      <c r="CL58" s="98" t="s">
        <v>35</v>
      </c>
      <c r="CM58" s="98" t="s">
        <v>91</v>
      </c>
    </row>
    <row r="59" spans="1:91" s="7" customFormat="1" ht="16.5" customHeight="1">
      <c r="A59" s="88" t="s">
        <v>85</v>
      </c>
      <c r="B59" s="89"/>
      <c r="C59" s="90"/>
      <c r="D59" s="288" t="s">
        <v>101</v>
      </c>
      <c r="E59" s="288"/>
      <c r="F59" s="288"/>
      <c r="G59" s="288"/>
      <c r="H59" s="288"/>
      <c r="I59" s="91"/>
      <c r="J59" s="288" t="s">
        <v>102</v>
      </c>
      <c r="K59" s="288"/>
      <c r="L59" s="288"/>
      <c r="M59" s="288"/>
      <c r="N59" s="288"/>
      <c r="O59" s="288"/>
      <c r="P59" s="288"/>
      <c r="Q59" s="288"/>
      <c r="R59" s="288"/>
      <c r="S59" s="288"/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  <c r="AE59" s="288"/>
      <c r="AF59" s="288"/>
      <c r="AG59" s="289">
        <f>'VRN - Vedlejší rozpočtové...'!J30</f>
        <v>0</v>
      </c>
      <c r="AH59" s="290"/>
      <c r="AI59" s="290"/>
      <c r="AJ59" s="290"/>
      <c r="AK59" s="290"/>
      <c r="AL59" s="290"/>
      <c r="AM59" s="290"/>
      <c r="AN59" s="289">
        <f t="shared" si="0"/>
        <v>0</v>
      </c>
      <c r="AO59" s="290"/>
      <c r="AP59" s="290"/>
      <c r="AQ59" s="92" t="s">
        <v>88</v>
      </c>
      <c r="AR59" s="93"/>
      <c r="AS59" s="99">
        <v>0</v>
      </c>
      <c r="AT59" s="100">
        <f t="shared" si="1"/>
        <v>0</v>
      </c>
      <c r="AU59" s="101">
        <f>'VRN - Vedlejší rozpočtové...'!P80</f>
        <v>0</v>
      </c>
      <c r="AV59" s="100">
        <f>'VRN - Vedlejší rozpočtové...'!J33</f>
        <v>0</v>
      </c>
      <c r="AW59" s="100">
        <f>'VRN - Vedlejší rozpočtové...'!J34</f>
        <v>0</v>
      </c>
      <c r="AX59" s="100">
        <f>'VRN - Vedlejší rozpočtové...'!J35</f>
        <v>0</v>
      </c>
      <c r="AY59" s="100">
        <f>'VRN - Vedlejší rozpočtové...'!J36</f>
        <v>0</v>
      </c>
      <c r="AZ59" s="100">
        <f>'VRN - Vedlejší rozpočtové...'!F33</f>
        <v>0</v>
      </c>
      <c r="BA59" s="100">
        <f>'VRN - Vedlejší rozpočtové...'!F34</f>
        <v>0</v>
      </c>
      <c r="BB59" s="100">
        <f>'VRN - Vedlejší rozpočtové...'!F35</f>
        <v>0</v>
      </c>
      <c r="BC59" s="100">
        <f>'VRN - Vedlejší rozpočtové...'!F36</f>
        <v>0</v>
      </c>
      <c r="BD59" s="102">
        <f>'VRN - Vedlejší rozpočtové...'!F37</f>
        <v>0</v>
      </c>
      <c r="BT59" s="98" t="s">
        <v>89</v>
      </c>
      <c r="BV59" s="98" t="s">
        <v>83</v>
      </c>
      <c r="BW59" s="98" t="s">
        <v>103</v>
      </c>
      <c r="BX59" s="98" t="s">
        <v>5</v>
      </c>
      <c r="CL59" s="98" t="s">
        <v>35</v>
      </c>
      <c r="CM59" s="98" t="s">
        <v>91</v>
      </c>
    </row>
    <row r="60" spans="1:91" s="2" customFormat="1" ht="30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41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  <row r="61" spans="1:91" s="2" customFormat="1" ht="6.95" customHeight="1">
      <c r="A61" s="36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41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</row>
  </sheetData>
  <sheetProtection algorithmName="SHA-512" hashValue="IC6arBieFJoI1ihLfm0l0E2suS1aLFHBWFmokjfCeVn9IkO7vjWUvXxnQF+m+JoZV5X/Nso6Vl/lqR3WHFjdSw==" saltValue="Kq61pCFfDOIwZ1Qv3RR/UOfg7HDOpGvbEaFrzRovfYwpuivwSKbsPoGMqIk6pXKZtaB7z/jgJyAo6WZmdK+GJQ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01.1 - Rekonstrukce ka...'!C2" display="/"/>
    <hyperlink ref="A56" location="'SO 01.2 - Rekonstrukce ka...'!C2" display="/"/>
    <hyperlink ref="A57" location="'SO 01.3 - Rušení stávajíc...'!C2" display="/"/>
    <hyperlink ref="A58" location="'SO 01.4 - Komunikace'!C2" display="/"/>
    <hyperlink ref="A59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90</v>
      </c>
      <c r="AZ2" s="103" t="s">
        <v>104</v>
      </c>
      <c r="BA2" s="103" t="s">
        <v>35</v>
      </c>
      <c r="BB2" s="103" t="s">
        <v>35</v>
      </c>
      <c r="BC2" s="103" t="s">
        <v>105</v>
      </c>
      <c r="BD2" s="103" t="s">
        <v>91</v>
      </c>
    </row>
    <row r="3" spans="1:5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1"/>
      <c r="AT3" s="18" t="s">
        <v>91</v>
      </c>
      <c r="AZ3" s="103" t="s">
        <v>106</v>
      </c>
      <c r="BA3" s="103" t="s">
        <v>35</v>
      </c>
      <c r="BB3" s="103" t="s">
        <v>35</v>
      </c>
      <c r="BC3" s="103" t="s">
        <v>107</v>
      </c>
      <c r="BD3" s="103" t="s">
        <v>91</v>
      </c>
    </row>
    <row r="4" spans="1:56" s="1" customFormat="1" ht="24.95" hidden="1" customHeight="1">
      <c r="B4" s="21"/>
      <c r="D4" s="106" t="s">
        <v>108</v>
      </c>
      <c r="L4" s="21"/>
      <c r="M4" s="107" t="s">
        <v>10</v>
      </c>
      <c r="AT4" s="18" t="s">
        <v>4</v>
      </c>
      <c r="AZ4" s="103" t="s">
        <v>109</v>
      </c>
      <c r="BA4" s="103" t="s">
        <v>35</v>
      </c>
      <c r="BB4" s="103" t="s">
        <v>35</v>
      </c>
      <c r="BC4" s="103" t="s">
        <v>110</v>
      </c>
      <c r="BD4" s="103" t="s">
        <v>91</v>
      </c>
    </row>
    <row r="5" spans="1:56" s="1" customFormat="1" ht="6.95" hidden="1" customHeight="1">
      <c r="B5" s="21"/>
      <c r="L5" s="21"/>
      <c r="AZ5" s="103" t="s">
        <v>111</v>
      </c>
      <c r="BA5" s="103" t="s">
        <v>35</v>
      </c>
      <c r="BB5" s="103" t="s">
        <v>35</v>
      </c>
      <c r="BC5" s="103" t="s">
        <v>112</v>
      </c>
      <c r="BD5" s="103" t="s">
        <v>91</v>
      </c>
    </row>
    <row r="6" spans="1:56" s="1" customFormat="1" ht="12" hidden="1" customHeight="1">
      <c r="B6" s="21"/>
      <c r="D6" s="108" t="s">
        <v>16</v>
      </c>
      <c r="L6" s="21"/>
      <c r="AZ6" s="103" t="s">
        <v>113</v>
      </c>
      <c r="BA6" s="103" t="s">
        <v>35</v>
      </c>
      <c r="BB6" s="103" t="s">
        <v>35</v>
      </c>
      <c r="BC6" s="103" t="s">
        <v>114</v>
      </c>
      <c r="BD6" s="103" t="s">
        <v>91</v>
      </c>
    </row>
    <row r="7" spans="1:56" s="1" customFormat="1" ht="26.25" hidden="1" customHeight="1">
      <c r="B7" s="21"/>
      <c r="E7" s="313" t="str">
        <f>'Rekapitulace stavby'!K6</f>
        <v>Rekonstrukce kanalizační stoky CHVc, ul. Zličská - křižovatka s ul. Vetrubská, Kolín</v>
      </c>
      <c r="F7" s="314"/>
      <c r="G7" s="314"/>
      <c r="H7" s="314"/>
      <c r="L7" s="21"/>
      <c r="AZ7" s="103" t="s">
        <v>115</v>
      </c>
      <c r="BA7" s="103" t="s">
        <v>35</v>
      </c>
      <c r="BB7" s="103" t="s">
        <v>35</v>
      </c>
      <c r="BC7" s="103" t="s">
        <v>116</v>
      </c>
      <c r="BD7" s="103" t="s">
        <v>91</v>
      </c>
    </row>
    <row r="8" spans="1:56" s="2" customFormat="1" ht="12" hidden="1" customHeight="1">
      <c r="A8" s="36"/>
      <c r="B8" s="41"/>
      <c r="C8" s="36"/>
      <c r="D8" s="108" t="s">
        <v>117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103" t="s">
        <v>118</v>
      </c>
      <c r="BA8" s="103" t="s">
        <v>35</v>
      </c>
      <c r="BB8" s="103" t="s">
        <v>35</v>
      </c>
      <c r="BC8" s="103" t="s">
        <v>119</v>
      </c>
      <c r="BD8" s="103" t="s">
        <v>91</v>
      </c>
    </row>
    <row r="9" spans="1:56" s="2" customFormat="1" ht="16.5" hidden="1" customHeight="1">
      <c r="A9" s="36"/>
      <c r="B9" s="41"/>
      <c r="C9" s="36"/>
      <c r="D9" s="36"/>
      <c r="E9" s="315" t="s">
        <v>120</v>
      </c>
      <c r="F9" s="316"/>
      <c r="G9" s="316"/>
      <c r="H9" s="316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03" t="s">
        <v>121</v>
      </c>
      <c r="BA9" s="103" t="s">
        <v>35</v>
      </c>
      <c r="BB9" s="103" t="s">
        <v>35</v>
      </c>
      <c r="BC9" s="103" t="s">
        <v>122</v>
      </c>
      <c r="BD9" s="103" t="s">
        <v>91</v>
      </c>
    </row>
    <row r="10" spans="1:56" s="2" customFormat="1" ht="11.25" hidden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2" hidden="1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35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hidden="1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23. 2. 2023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hidden="1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hidden="1" customHeight="1">
      <c r="A14" s="36"/>
      <c r="B14" s="41"/>
      <c r="C14" s="36"/>
      <c r="D14" s="108" t="s">
        <v>30</v>
      </c>
      <c r="E14" s="36"/>
      <c r="F14" s="36"/>
      <c r="G14" s="36"/>
      <c r="H14" s="36"/>
      <c r="I14" s="108" t="s">
        <v>31</v>
      </c>
      <c r="J14" s="110" t="s">
        <v>32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hidden="1" customHeight="1">
      <c r="A15" s="36"/>
      <c r="B15" s="41"/>
      <c r="C15" s="36"/>
      <c r="D15" s="36"/>
      <c r="E15" s="110" t="s">
        <v>33</v>
      </c>
      <c r="F15" s="36"/>
      <c r="G15" s="36"/>
      <c r="H15" s="36"/>
      <c r="I15" s="108" t="s">
        <v>34</v>
      </c>
      <c r="J15" s="110" t="s">
        <v>35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hidden="1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hidden="1" customHeight="1">
      <c r="A17" s="36"/>
      <c r="B17" s="41"/>
      <c r="C17" s="36"/>
      <c r="D17" s="108" t="s">
        <v>36</v>
      </c>
      <c r="E17" s="36"/>
      <c r="F17" s="36"/>
      <c r="G17" s="36"/>
      <c r="H17" s="36"/>
      <c r="I17" s="108" t="s">
        <v>31</v>
      </c>
      <c r="J17" s="31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hidden="1" customHeight="1">
      <c r="A18" s="36"/>
      <c r="B18" s="41"/>
      <c r="C18" s="36"/>
      <c r="D18" s="36"/>
      <c r="E18" s="317" t="str">
        <f>'Rekapitulace stavby'!E14</f>
        <v>Vyplň údaj</v>
      </c>
      <c r="F18" s="318"/>
      <c r="G18" s="318"/>
      <c r="H18" s="318"/>
      <c r="I18" s="108" t="s">
        <v>34</v>
      </c>
      <c r="J18" s="31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hidden="1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hidden="1" customHeight="1">
      <c r="A20" s="36"/>
      <c r="B20" s="41"/>
      <c r="C20" s="36"/>
      <c r="D20" s="108" t="s">
        <v>38</v>
      </c>
      <c r="E20" s="36"/>
      <c r="F20" s="36"/>
      <c r="G20" s="36"/>
      <c r="H20" s="36"/>
      <c r="I20" s="108" t="s">
        <v>31</v>
      </c>
      <c r="J20" s="110" t="s">
        <v>39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hidden="1" customHeight="1">
      <c r="A21" s="36"/>
      <c r="B21" s="41"/>
      <c r="C21" s="36"/>
      <c r="D21" s="36"/>
      <c r="E21" s="110" t="s">
        <v>40</v>
      </c>
      <c r="F21" s="36"/>
      <c r="G21" s="36"/>
      <c r="H21" s="36"/>
      <c r="I21" s="108" t="s">
        <v>34</v>
      </c>
      <c r="J21" s="110" t="s">
        <v>35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hidden="1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hidden="1" customHeight="1">
      <c r="A23" s="36"/>
      <c r="B23" s="41"/>
      <c r="C23" s="36"/>
      <c r="D23" s="108" t="s">
        <v>42</v>
      </c>
      <c r="E23" s="36"/>
      <c r="F23" s="36"/>
      <c r="G23" s="36"/>
      <c r="H23" s="36"/>
      <c r="I23" s="108" t="s">
        <v>31</v>
      </c>
      <c r="J23" s="110" t="s">
        <v>43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hidden="1" customHeight="1">
      <c r="A24" s="36"/>
      <c r="B24" s="41"/>
      <c r="C24" s="36"/>
      <c r="D24" s="36"/>
      <c r="E24" s="110" t="s">
        <v>44</v>
      </c>
      <c r="F24" s="36"/>
      <c r="G24" s="36"/>
      <c r="H24" s="36"/>
      <c r="I24" s="108" t="s">
        <v>34</v>
      </c>
      <c r="J24" s="110" t="s">
        <v>35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hidden="1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hidden="1" customHeight="1">
      <c r="A26" s="36"/>
      <c r="B26" s="41"/>
      <c r="C26" s="36"/>
      <c r="D26" s="108" t="s">
        <v>45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71.25" hidden="1" customHeight="1">
      <c r="A27" s="112"/>
      <c r="B27" s="113"/>
      <c r="C27" s="112"/>
      <c r="D27" s="112"/>
      <c r="E27" s="319" t="s">
        <v>46</v>
      </c>
      <c r="F27" s="319"/>
      <c r="G27" s="319"/>
      <c r="H27" s="319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hidden="1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hidden="1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hidden="1" customHeight="1">
      <c r="A30" s="36"/>
      <c r="B30" s="41"/>
      <c r="C30" s="36"/>
      <c r="D30" s="116" t="s">
        <v>47</v>
      </c>
      <c r="E30" s="36"/>
      <c r="F30" s="36"/>
      <c r="G30" s="36"/>
      <c r="H30" s="36"/>
      <c r="I30" s="36"/>
      <c r="J30" s="117">
        <f>ROUND(J85, 1)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hidden="1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hidden="1" customHeight="1">
      <c r="A32" s="36"/>
      <c r="B32" s="41"/>
      <c r="C32" s="36"/>
      <c r="D32" s="36"/>
      <c r="E32" s="36"/>
      <c r="F32" s="118" t="s">
        <v>49</v>
      </c>
      <c r="G32" s="36"/>
      <c r="H32" s="36"/>
      <c r="I32" s="118" t="s">
        <v>48</v>
      </c>
      <c r="J32" s="118" t="s">
        <v>50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hidden="1" customHeight="1">
      <c r="A33" s="36"/>
      <c r="B33" s="41"/>
      <c r="C33" s="36"/>
      <c r="D33" s="119" t="s">
        <v>51</v>
      </c>
      <c r="E33" s="108" t="s">
        <v>52</v>
      </c>
      <c r="F33" s="120">
        <f>ROUND((SUM(BE85:BE353)),  1)</f>
        <v>0</v>
      </c>
      <c r="G33" s="36"/>
      <c r="H33" s="36"/>
      <c r="I33" s="121">
        <v>0.21</v>
      </c>
      <c r="J33" s="120">
        <f>ROUND(((SUM(BE85:BE353))*I33),  1)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hidden="1" customHeight="1">
      <c r="A34" s="36"/>
      <c r="B34" s="41"/>
      <c r="C34" s="36"/>
      <c r="D34" s="36"/>
      <c r="E34" s="108" t="s">
        <v>53</v>
      </c>
      <c r="F34" s="120">
        <f>ROUND((SUM(BF85:BF353)),  1)</f>
        <v>0</v>
      </c>
      <c r="G34" s="36"/>
      <c r="H34" s="36"/>
      <c r="I34" s="121">
        <v>0.15</v>
      </c>
      <c r="J34" s="120">
        <f>ROUND(((SUM(BF85:BF353))*I34),  1)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54</v>
      </c>
      <c r="F35" s="120">
        <f>ROUND((SUM(BG85:BG353)),  1)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55</v>
      </c>
      <c r="F36" s="120">
        <f>ROUND((SUM(BH85:BH353)),  1)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56</v>
      </c>
      <c r="F37" s="120">
        <f>ROUND((SUM(BI85:BI353)),  1)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hidden="1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hidden="1" customHeight="1">
      <c r="A39" s="36"/>
      <c r="B39" s="41"/>
      <c r="C39" s="122"/>
      <c r="D39" s="123" t="s">
        <v>57</v>
      </c>
      <c r="E39" s="124"/>
      <c r="F39" s="124"/>
      <c r="G39" s="125" t="s">
        <v>58</v>
      </c>
      <c r="H39" s="126" t="s">
        <v>59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ht="11.25" hidden="1"/>
    <row r="42" spans="1:31" ht="11.25" hidden="1"/>
    <row r="43" spans="1:31" ht="11.25" hidden="1"/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4" t="s">
        <v>123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26.25" customHeight="1">
      <c r="A48" s="36"/>
      <c r="B48" s="37"/>
      <c r="C48" s="38"/>
      <c r="D48" s="38"/>
      <c r="E48" s="320" t="str">
        <f>E7</f>
        <v>Rekonstrukce kanalizační stoky CHVc, ul. Zličská - křižovatka s ul. Vetrubská, Kolín</v>
      </c>
      <c r="F48" s="321"/>
      <c r="G48" s="321"/>
      <c r="H48" s="321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117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273" t="str">
        <f>E9</f>
        <v>SO 01.1 - Rekonstrukce kanalizačních stok</v>
      </c>
      <c r="F50" s="322"/>
      <c r="G50" s="322"/>
      <c r="H50" s="322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Kolín</v>
      </c>
      <c r="G52" s="38"/>
      <c r="H52" s="38"/>
      <c r="I52" s="30" t="s">
        <v>24</v>
      </c>
      <c r="J52" s="61" t="str">
        <f>IF(J12="","",J12)</f>
        <v>23. 2. 2023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0" t="s">
        <v>30</v>
      </c>
      <c r="D54" s="38"/>
      <c r="E54" s="38"/>
      <c r="F54" s="28" t="str">
        <f>E15</f>
        <v>Město Kolín</v>
      </c>
      <c r="G54" s="38"/>
      <c r="H54" s="38"/>
      <c r="I54" s="30" t="s">
        <v>38</v>
      </c>
      <c r="J54" s="34" t="str">
        <f>E21</f>
        <v>LK PROJEKT s.r.o.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0" t="s">
        <v>36</v>
      </c>
      <c r="D55" s="38"/>
      <c r="E55" s="38"/>
      <c r="F55" s="28" t="str">
        <f>IF(E18="","",E18)</f>
        <v>Vyplň údaj</v>
      </c>
      <c r="G55" s="38"/>
      <c r="H55" s="38"/>
      <c r="I55" s="30" t="s">
        <v>42</v>
      </c>
      <c r="J55" s="34" t="str">
        <f>E24</f>
        <v>Ing. Martina Beňáková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124</v>
      </c>
      <c r="D57" s="134"/>
      <c r="E57" s="134"/>
      <c r="F57" s="134"/>
      <c r="G57" s="134"/>
      <c r="H57" s="134"/>
      <c r="I57" s="134"/>
      <c r="J57" s="135" t="s">
        <v>125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79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126</v>
      </c>
    </row>
    <row r="60" spans="1:47" s="9" customFormat="1" ht="24.95" customHeight="1">
      <c r="B60" s="137"/>
      <c r="C60" s="138"/>
      <c r="D60" s="139" t="s">
        <v>127</v>
      </c>
      <c r="E60" s="140"/>
      <c r="F60" s="140"/>
      <c r="G60" s="140"/>
      <c r="H60" s="140"/>
      <c r="I60" s="140"/>
      <c r="J60" s="141">
        <f>J86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128</v>
      </c>
      <c r="E61" s="146"/>
      <c r="F61" s="146"/>
      <c r="G61" s="146"/>
      <c r="H61" s="146"/>
      <c r="I61" s="146"/>
      <c r="J61" s="147">
        <f>J87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129</v>
      </c>
      <c r="E62" s="146"/>
      <c r="F62" s="146"/>
      <c r="G62" s="146"/>
      <c r="H62" s="146"/>
      <c r="I62" s="146"/>
      <c r="J62" s="147">
        <f>J232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130</v>
      </c>
      <c r="E63" s="146"/>
      <c r="F63" s="146"/>
      <c r="G63" s="146"/>
      <c r="H63" s="146"/>
      <c r="I63" s="146"/>
      <c r="J63" s="147">
        <f>J239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131</v>
      </c>
      <c r="E64" s="146"/>
      <c r="F64" s="146"/>
      <c r="G64" s="146"/>
      <c r="H64" s="146"/>
      <c r="I64" s="146"/>
      <c r="J64" s="147">
        <f>J270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132</v>
      </c>
      <c r="E65" s="146"/>
      <c r="F65" s="146"/>
      <c r="G65" s="146"/>
      <c r="H65" s="146"/>
      <c r="I65" s="146"/>
      <c r="J65" s="147">
        <f>J347</f>
        <v>0</v>
      </c>
      <c r="K65" s="144"/>
      <c r="L65" s="148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9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9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4" t="s">
        <v>133</v>
      </c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26.25" customHeight="1">
      <c r="A75" s="36"/>
      <c r="B75" s="37"/>
      <c r="C75" s="38"/>
      <c r="D75" s="38"/>
      <c r="E75" s="320" t="str">
        <f>E7</f>
        <v>Rekonstrukce kanalizační stoky CHVc, ul. Zličská - křižovatka s ul. Vetrubská, Kolín</v>
      </c>
      <c r="F75" s="321"/>
      <c r="G75" s="321"/>
      <c r="H75" s="321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0" t="s">
        <v>117</v>
      </c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273" t="str">
        <f>E9</f>
        <v>SO 01.1 - Rekonstrukce kanalizačních stok</v>
      </c>
      <c r="F77" s="322"/>
      <c r="G77" s="322"/>
      <c r="H77" s="322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0" t="s">
        <v>22</v>
      </c>
      <c r="D79" s="38"/>
      <c r="E79" s="38"/>
      <c r="F79" s="28" t="str">
        <f>F12</f>
        <v>Kolín</v>
      </c>
      <c r="G79" s="38"/>
      <c r="H79" s="38"/>
      <c r="I79" s="30" t="s">
        <v>24</v>
      </c>
      <c r="J79" s="61" t="str">
        <f>IF(J12="","",J12)</f>
        <v>23. 2. 2023</v>
      </c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0" t="s">
        <v>30</v>
      </c>
      <c r="D81" s="38"/>
      <c r="E81" s="38"/>
      <c r="F81" s="28" t="str">
        <f>E15</f>
        <v>Město Kolín</v>
      </c>
      <c r="G81" s="38"/>
      <c r="H81" s="38"/>
      <c r="I81" s="30" t="s">
        <v>38</v>
      </c>
      <c r="J81" s="34" t="str">
        <f>E21</f>
        <v>LK PROJEKT s.r.o.</v>
      </c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0" t="s">
        <v>36</v>
      </c>
      <c r="D82" s="38"/>
      <c r="E82" s="38"/>
      <c r="F82" s="28" t="str">
        <f>IF(E18="","",E18)</f>
        <v>Vyplň údaj</v>
      </c>
      <c r="G82" s="38"/>
      <c r="H82" s="38"/>
      <c r="I82" s="30" t="s">
        <v>42</v>
      </c>
      <c r="J82" s="34" t="str">
        <f>E24</f>
        <v>Ing. Martina Beňáková</v>
      </c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49"/>
      <c r="B84" s="150"/>
      <c r="C84" s="151" t="s">
        <v>134</v>
      </c>
      <c r="D84" s="152" t="s">
        <v>66</v>
      </c>
      <c r="E84" s="152" t="s">
        <v>62</v>
      </c>
      <c r="F84" s="152" t="s">
        <v>63</v>
      </c>
      <c r="G84" s="152" t="s">
        <v>135</v>
      </c>
      <c r="H84" s="152" t="s">
        <v>136</v>
      </c>
      <c r="I84" s="152" t="s">
        <v>137</v>
      </c>
      <c r="J84" s="153" t="s">
        <v>125</v>
      </c>
      <c r="K84" s="154" t="s">
        <v>138</v>
      </c>
      <c r="L84" s="155"/>
      <c r="M84" s="70" t="s">
        <v>35</v>
      </c>
      <c r="N84" s="71" t="s">
        <v>51</v>
      </c>
      <c r="O84" s="71" t="s">
        <v>139</v>
      </c>
      <c r="P84" s="71" t="s">
        <v>140</v>
      </c>
      <c r="Q84" s="71" t="s">
        <v>141</v>
      </c>
      <c r="R84" s="71" t="s">
        <v>142</v>
      </c>
      <c r="S84" s="71" t="s">
        <v>143</v>
      </c>
      <c r="T84" s="72" t="s">
        <v>144</v>
      </c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65" s="2" customFormat="1" ht="22.9" customHeight="1">
      <c r="A85" s="36"/>
      <c r="B85" s="37"/>
      <c r="C85" s="77" t="s">
        <v>145</v>
      </c>
      <c r="D85" s="38"/>
      <c r="E85" s="38"/>
      <c r="F85" s="38"/>
      <c r="G85" s="38"/>
      <c r="H85" s="38"/>
      <c r="I85" s="38"/>
      <c r="J85" s="156">
        <f>BK85</f>
        <v>0</v>
      </c>
      <c r="K85" s="38"/>
      <c r="L85" s="41"/>
      <c r="M85" s="73"/>
      <c r="N85" s="157"/>
      <c r="O85" s="74"/>
      <c r="P85" s="158">
        <f>P86</f>
        <v>0</v>
      </c>
      <c r="Q85" s="74"/>
      <c r="R85" s="158">
        <f>R86</f>
        <v>21.574314999999999</v>
      </c>
      <c r="S85" s="74"/>
      <c r="T85" s="159">
        <f>T86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8" t="s">
        <v>80</v>
      </c>
      <c r="AU85" s="18" t="s">
        <v>126</v>
      </c>
      <c r="BK85" s="160">
        <f>BK86</f>
        <v>0</v>
      </c>
    </row>
    <row r="86" spans="1:65" s="12" customFormat="1" ht="25.9" customHeight="1">
      <c r="B86" s="161"/>
      <c r="C86" s="162"/>
      <c r="D86" s="163" t="s">
        <v>80</v>
      </c>
      <c r="E86" s="164" t="s">
        <v>146</v>
      </c>
      <c r="F86" s="164" t="s">
        <v>147</v>
      </c>
      <c r="G86" s="162"/>
      <c r="H86" s="162"/>
      <c r="I86" s="165"/>
      <c r="J86" s="166">
        <f>BK86</f>
        <v>0</v>
      </c>
      <c r="K86" s="162"/>
      <c r="L86" s="167"/>
      <c r="M86" s="168"/>
      <c r="N86" s="169"/>
      <c r="O86" s="169"/>
      <c r="P86" s="170">
        <f>P87+P232+P239+P270+P347</f>
        <v>0</v>
      </c>
      <c r="Q86" s="169"/>
      <c r="R86" s="170">
        <f>R87+R232+R239+R270+R347</f>
        <v>21.574314999999999</v>
      </c>
      <c r="S86" s="169"/>
      <c r="T86" s="171">
        <f>T87+T232+T239+T270+T347</f>
        <v>0</v>
      </c>
      <c r="AR86" s="172" t="s">
        <v>89</v>
      </c>
      <c r="AT86" s="173" t="s">
        <v>80</v>
      </c>
      <c r="AU86" s="173" t="s">
        <v>81</v>
      </c>
      <c r="AY86" s="172" t="s">
        <v>148</v>
      </c>
      <c r="BK86" s="174">
        <f>BK87+BK232+BK239+BK270+BK347</f>
        <v>0</v>
      </c>
    </row>
    <row r="87" spans="1:65" s="12" customFormat="1" ht="22.9" customHeight="1">
      <c r="B87" s="161"/>
      <c r="C87" s="162"/>
      <c r="D87" s="163" t="s">
        <v>80</v>
      </c>
      <c r="E87" s="175" t="s">
        <v>89</v>
      </c>
      <c r="F87" s="175" t="s">
        <v>149</v>
      </c>
      <c r="G87" s="162"/>
      <c r="H87" s="162"/>
      <c r="I87" s="165"/>
      <c r="J87" s="176">
        <f>BK87</f>
        <v>0</v>
      </c>
      <c r="K87" s="162"/>
      <c r="L87" s="167"/>
      <c r="M87" s="168"/>
      <c r="N87" s="169"/>
      <c r="O87" s="169"/>
      <c r="P87" s="170">
        <f>SUM(P88:P231)</f>
        <v>0</v>
      </c>
      <c r="Q87" s="169"/>
      <c r="R87" s="170">
        <f>SUM(R88:R231)</f>
        <v>0.38888400000000001</v>
      </c>
      <c r="S87" s="169"/>
      <c r="T87" s="171">
        <f>SUM(T88:T231)</f>
        <v>0</v>
      </c>
      <c r="AR87" s="172" t="s">
        <v>89</v>
      </c>
      <c r="AT87" s="173" t="s">
        <v>80</v>
      </c>
      <c r="AU87" s="173" t="s">
        <v>89</v>
      </c>
      <c r="AY87" s="172" t="s">
        <v>148</v>
      </c>
      <c r="BK87" s="174">
        <f>SUM(BK88:BK231)</f>
        <v>0</v>
      </c>
    </row>
    <row r="88" spans="1:65" s="2" customFormat="1" ht="24.2" customHeight="1">
      <c r="A88" s="36"/>
      <c r="B88" s="37"/>
      <c r="C88" s="177" t="s">
        <v>89</v>
      </c>
      <c r="D88" s="177" t="s">
        <v>150</v>
      </c>
      <c r="E88" s="178" t="s">
        <v>151</v>
      </c>
      <c r="F88" s="179" t="s">
        <v>152</v>
      </c>
      <c r="G88" s="180" t="s">
        <v>153</v>
      </c>
      <c r="H88" s="181">
        <v>80</v>
      </c>
      <c r="I88" s="182"/>
      <c r="J88" s="183">
        <f>ROUND(I88*H88,1)</f>
        <v>0</v>
      </c>
      <c r="K88" s="184"/>
      <c r="L88" s="41"/>
      <c r="M88" s="185" t="s">
        <v>35</v>
      </c>
      <c r="N88" s="186" t="s">
        <v>52</v>
      </c>
      <c r="O88" s="66"/>
      <c r="P88" s="187">
        <f>O88*H88</f>
        <v>0</v>
      </c>
      <c r="Q88" s="187">
        <v>3.0000000000000001E-5</v>
      </c>
      <c r="R88" s="187">
        <f>Q88*H88</f>
        <v>2.4000000000000002E-3</v>
      </c>
      <c r="S88" s="187">
        <v>0</v>
      </c>
      <c r="T88" s="188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9" t="s">
        <v>154</v>
      </c>
      <c r="AT88" s="189" t="s">
        <v>150</v>
      </c>
      <c r="AU88" s="189" t="s">
        <v>91</v>
      </c>
      <c r="AY88" s="18" t="s">
        <v>148</v>
      </c>
      <c r="BE88" s="190">
        <f>IF(N88="základní",J88,0)</f>
        <v>0</v>
      </c>
      <c r="BF88" s="190">
        <f>IF(N88="snížená",J88,0)</f>
        <v>0</v>
      </c>
      <c r="BG88" s="190">
        <f>IF(N88="zákl. přenesená",J88,0)</f>
        <v>0</v>
      </c>
      <c r="BH88" s="190">
        <f>IF(N88="sníž. přenesená",J88,0)</f>
        <v>0</v>
      </c>
      <c r="BI88" s="190">
        <f>IF(N88="nulová",J88,0)</f>
        <v>0</v>
      </c>
      <c r="BJ88" s="18" t="s">
        <v>89</v>
      </c>
      <c r="BK88" s="190">
        <f>ROUND(I88*H88,1)</f>
        <v>0</v>
      </c>
      <c r="BL88" s="18" t="s">
        <v>154</v>
      </c>
      <c r="BM88" s="189" t="s">
        <v>155</v>
      </c>
    </row>
    <row r="89" spans="1:65" s="2" customFormat="1" ht="19.5">
      <c r="A89" s="36"/>
      <c r="B89" s="37"/>
      <c r="C89" s="38"/>
      <c r="D89" s="191" t="s">
        <v>156</v>
      </c>
      <c r="E89" s="38"/>
      <c r="F89" s="192" t="s">
        <v>157</v>
      </c>
      <c r="G89" s="38"/>
      <c r="H89" s="38"/>
      <c r="I89" s="193"/>
      <c r="J89" s="38"/>
      <c r="K89" s="38"/>
      <c r="L89" s="41"/>
      <c r="M89" s="194"/>
      <c r="N89" s="195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8" t="s">
        <v>156</v>
      </c>
      <c r="AU89" s="18" t="s">
        <v>91</v>
      </c>
    </row>
    <row r="90" spans="1:65" s="2" customFormat="1" ht="11.25">
      <c r="A90" s="36"/>
      <c r="B90" s="37"/>
      <c r="C90" s="38"/>
      <c r="D90" s="196" t="s">
        <v>158</v>
      </c>
      <c r="E90" s="38"/>
      <c r="F90" s="197" t="s">
        <v>159</v>
      </c>
      <c r="G90" s="38"/>
      <c r="H90" s="38"/>
      <c r="I90" s="193"/>
      <c r="J90" s="38"/>
      <c r="K90" s="38"/>
      <c r="L90" s="41"/>
      <c r="M90" s="194"/>
      <c r="N90" s="195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8" t="s">
        <v>158</v>
      </c>
      <c r="AU90" s="18" t="s">
        <v>91</v>
      </c>
    </row>
    <row r="91" spans="1:65" s="13" customFormat="1" ht="11.25">
      <c r="B91" s="198"/>
      <c r="C91" s="199"/>
      <c r="D91" s="191" t="s">
        <v>160</v>
      </c>
      <c r="E91" s="200" t="s">
        <v>35</v>
      </c>
      <c r="F91" s="201" t="s">
        <v>161</v>
      </c>
      <c r="G91" s="199"/>
      <c r="H91" s="200" t="s">
        <v>35</v>
      </c>
      <c r="I91" s="202"/>
      <c r="J91" s="199"/>
      <c r="K91" s="199"/>
      <c r="L91" s="203"/>
      <c r="M91" s="204"/>
      <c r="N91" s="205"/>
      <c r="O91" s="205"/>
      <c r="P91" s="205"/>
      <c r="Q91" s="205"/>
      <c r="R91" s="205"/>
      <c r="S91" s="205"/>
      <c r="T91" s="206"/>
      <c r="AT91" s="207" t="s">
        <v>160</v>
      </c>
      <c r="AU91" s="207" t="s">
        <v>91</v>
      </c>
      <c r="AV91" s="13" t="s">
        <v>89</v>
      </c>
      <c r="AW91" s="13" t="s">
        <v>41</v>
      </c>
      <c r="AX91" s="13" t="s">
        <v>81</v>
      </c>
      <c r="AY91" s="207" t="s">
        <v>148</v>
      </c>
    </row>
    <row r="92" spans="1:65" s="14" customFormat="1" ht="11.25">
      <c r="B92" s="208"/>
      <c r="C92" s="209"/>
      <c r="D92" s="191" t="s">
        <v>160</v>
      </c>
      <c r="E92" s="210" t="s">
        <v>35</v>
      </c>
      <c r="F92" s="211" t="s">
        <v>162</v>
      </c>
      <c r="G92" s="209"/>
      <c r="H92" s="212">
        <v>80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160</v>
      </c>
      <c r="AU92" s="218" t="s">
        <v>91</v>
      </c>
      <c r="AV92" s="14" t="s">
        <v>91</v>
      </c>
      <c r="AW92" s="14" t="s">
        <v>41</v>
      </c>
      <c r="AX92" s="14" t="s">
        <v>89</v>
      </c>
      <c r="AY92" s="218" t="s">
        <v>148</v>
      </c>
    </row>
    <row r="93" spans="1:65" s="2" customFormat="1" ht="24.2" customHeight="1">
      <c r="A93" s="36"/>
      <c r="B93" s="37"/>
      <c r="C93" s="177" t="s">
        <v>91</v>
      </c>
      <c r="D93" s="177" t="s">
        <v>150</v>
      </c>
      <c r="E93" s="178" t="s">
        <v>163</v>
      </c>
      <c r="F93" s="179" t="s">
        <v>164</v>
      </c>
      <c r="G93" s="180" t="s">
        <v>165</v>
      </c>
      <c r="H93" s="181">
        <v>10</v>
      </c>
      <c r="I93" s="182"/>
      <c r="J93" s="183">
        <f>ROUND(I93*H93,1)</f>
        <v>0</v>
      </c>
      <c r="K93" s="184"/>
      <c r="L93" s="41"/>
      <c r="M93" s="185" t="s">
        <v>35</v>
      </c>
      <c r="N93" s="186" t="s">
        <v>52</v>
      </c>
      <c r="O93" s="66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9" t="s">
        <v>154</v>
      </c>
      <c r="AT93" s="189" t="s">
        <v>150</v>
      </c>
      <c r="AU93" s="189" t="s">
        <v>91</v>
      </c>
      <c r="AY93" s="18" t="s">
        <v>148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8" t="s">
        <v>89</v>
      </c>
      <c r="BK93" s="190">
        <f>ROUND(I93*H93,1)</f>
        <v>0</v>
      </c>
      <c r="BL93" s="18" t="s">
        <v>154</v>
      </c>
      <c r="BM93" s="189" t="s">
        <v>166</v>
      </c>
    </row>
    <row r="94" spans="1:65" s="2" customFormat="1" ht="19.5">
      <c r="A94" s="36"/>
      <c r="B94" s="37"/>
      <c r="C94" s="38"/>
      <c r="D94" s="191" t="s">
        <v>156</v>
      </c>
      <c r="E94" s="38"/>
      <c r="F94" s="192" t="s">
        <v>167</v>
      </c>
      <c r="G94" s="38"/>
      <c r="H94" s="38"/>
      <c r="I94" s="193"/>
      <c r="J94" s="38"/>
      <c r="K94" s="38"/>
      <c r="L94" s="41"/>
      <c r="M94" s="194"/>
      <c r="N94" s="195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8" t="s">
        <v>156</v>
      </c>
      <c r="AU94" s="18" t="s">
        <v>91</v>
      </c>
    </row>
    <row r="95" spans="1:65" s="2" customFormat="1" ht="11.25">
      <c r="A95" s="36"/>
      <c r="B95" s="37"/>
      <c r="C95" s="38"/>
      <c r="D95" s="196" t="s">
        <v>158</v>
      </c>
      <c r="E95" s="38"/>
      <c r="F95" s="197" t="s">
        <v>168</v>
      </c>
      <c r="G95" s="38"/>
      <c r="H95" s="38"/>
      <c r="I95" s="193"/>
      <c r="J95" s="38"/>
      <c r="K95" s="38"/>
      <c r="L95" s="41"/>
      <c r="M95" s="194"/>
      <c r="N95" s="195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8" t="s">
        <v>158</v>
      </c>
      <c r="AU95" s="18" t="s">
        <v>91</v>
      </c>
    </row>
    <row r="96" spans="1:65" s="13" customFormat="1" ht="11.25">
      <c r="B96" s="198"/>
      <c r="C96" s="199"/>
      <c r="D96" s="191" t="s">
        <v>160</v>
      </c>
      <c r="E96" s="200" t="s">
        <v>35</v>
      </c>
      <c r="F96" s="201" t="s">
        <v>161</v>
      </c>
      <c r="G96" s="199"/>
      <c r="H96" s="200" t="s">
        <v>35</v>
      </c>
      <c r="I96" s="202"/>
      <c r="J96" s="199"/>
      <c r="K96" s="199"/>
      <c r="L96" s="203"/>
      <c r="M96" s="204"/>
      <c r="N96" s="205"/>
      <c r="O96" s="205"/>
      <c r="P96" s="205"/>
      <c r="Q96" s="205"/>
      <c r="R96" s="205"/>
      <c r="S96" s="205"/>
      <c r="T96" s="206"/>
      <c r="AT96" s="207" t="s">
        <v>160</v>
      </c>
      <c r="AU96" s="207" t="s">
        <v>91</v>
      </c>
      <c r="AV96" s="13" t="s">
        <v>89</v>
      </c>
      <c r="AW96" s="13" t="s">
        <v>41</v>
      </c>
      <c r="AX96" s="13" t="s">
        <v>81</v>
      </c>
      <c r="AY96" s="207" t="s">
        <v>148</v>
      </c>
    </row>
    <row r="97" spans="1:65" s="14" customFormat="1" ht="11.25">
      <c r="B97" s="208"/>
      <c r="C97" s="209"/>
      <c r="D97" s="191" t="s">
        <v>160</v>
      </c>
      <c r="E97" s="210" t="s">
        <v>35</v>
      </c>
      <c r="F97" s="211" t="s">
        <v>169</v>
      </c>
      <c r="G97" s="209"/>
      <c r="H97" s="212">
        <v>10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160</v>
      </c>
      <c r="AU97" s="218" t="s">
        <v>91</v>
      </c>
      <c r="AV97" s="14" t="s">
        <v>91</v>
      </c>
      <c r="AW97" s="14" t="s">
        <v>41</v>
      </c>
      <c r="AX97" s="14" t="s">
        <v>89</v>
      </c>
      <c r="AY97" s="218" t="s">
        <v>148</v>
      </c>
    </row>
    <row r="98" spans="1:65" s="2" customFormat="1" ht="24.2" customHeight="1">
      <c r="A98" s="36"/>
      <c r="B98" s="37"/>
      <c r="C98" s="177" t="s">
        <v>170</v>
      </c>
      <c r="D98" s="177" t="s">
        <v>150</v>
      </c>
      <c r="E98" s="178" t="s">
        <v>171</v>
      </c>
      <c r="F98" s="179" t="s">
        <v>172</v>
      </c>
      <c r="G98" s="180" t="s">
        <v>173</v>
      </c>
      <c r="H98" s="181">
        <v>1.1000000000000001</v>
      </c>
      <c r="I98" s="182"/>
      <c r="J98" s="183">
        <f>ROUND(I98*H98,1)</f>
        <v>0</v>
      </c>
      <c r="K98" s="184"/>
      <c r="L98" s="41"/>
      <c r="M98" s="185" t="s">
        <v>35</v>
      </c>
      <c r="N98" s="186" t="s">
        <v>52</v>
      </c>
      <c r="O98" s="66"/>
      <c r="P98" s="187">
        <f>O98*H98</f>
        <v>0</v>
      </c>
      <c r="Q98" s="187">
        <v>1.269E-2</v>
      </c>
      <c r="R98" s="187">
        <f>Q98*H98</f>
        <v>1.3959000000000001E-2</v>
      </c>
      <c r="S98" s="187">
        <v>0</v>
      </c>
      <c r="T98" s="188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9" t="s">
        <v>154</v>
      </c>
      <c r="AT98" s="189" t="s">
        <v>150</v>
      </c>
      <c r="AU98" s="189" t="s">
        <v>91</v>
      </c>
      <c r="AY98" s="18" t="s">
        <v>148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8" t="s">
        <v>89</v>
      </c>
      <c r="BK98" s="190">
        <f>ROUND(I98*H98,1)</f>
        <v>0</v>
      </c>
      <c r="BL98" s="18" t="s">
        <v>154</v>
      </c>
      <c r="BM98" s="189" t="s">
        <v>174</v>
      </c>
    </row>
    <row r="99" spans="1:65" s="2" customFormat="1" ht="58.5">
      <c r="A99" s="36"/>
      <c r="B99" s="37"/>
      <c r="C99" s="38"/>
      <c r="D99" s="191" t="s">
        <v>156</v>
      </c>
      <c r="E99" s="38"/>
      <c r="F99" s="192" t="s">
        <v>175</v>
      </c>
      <c r="G99" s="38"/>
      <c r="H99" s="38"/>
      <c r="I99" s="193"/>
      <c r="J99" s="38"/>
      <c r="K99" s="38"/>
      <c r="L99" s="41"/>
      <c r="M99" s="194"/>
      <c r="N99" s="195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8" t="s">
        <v>156</v>
      </c>
      <c r="AU99" s="18" t="s">
        <v>91</v>
      </c>
    </row>
    <row r="100" spans="1:65" s="2" customFormat="1" ht="11.25">
      <c r="A100" s="36"/>
      <c r="B100" s="37"/>
      <c r="C100" s="38"/>
      <c r="D100" s="196" t="s">
        <v>158</v>
      </c>
      <c r="E100" s="38"/>
      <c r="F100" s="197" t="s">
        <v>176</v>
      </c>
      <c r="G100" s="38"/>
      <c r="H100" s="38"/>
      <c r="I100" s="193"/>
      <c r="J100" s="38"/>
      <c r="K100" s="38"/>
      <c r="L100" s="41"/>
      <c r="M100" s="194"/>
      <c r="N100" s="195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8" t="s">
        <v>158</v>
      </c>
      <c r="AU100" s="18" t="s">
        <v>91</v>
      </c>
    </row>
    <row r="101" spans="1:65" s="14" customFormat="1" ht="11.25">
      <c r="B101" s="208"/>
      <c r="C101" s="209"/>
      <c r="D101" s="191" t="s">
        <v>160</v>
      </c>
      <c r="E101" s="210" t="s">
        <v>35</v>
      </c>
      <c r="F101" s="211" t="s">
        <v>177</v>
      </c>
      <c r="G101" s="209"/>
      <c r="H101" s="212">
        <v>1.1000000000000001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160</v>
      </c>
      <c r="AU101" s="218" t="s">
        <v>91</v>
      </c>
      <c r="AV101" s="14" t="s">
        <v>91</v>
      </c>
      <c r="AW101" s="14" t="s">
        <v>41</v>
      </c>
      <c r="AX101" s="14" t="s">
        <v>89</v>
      </c>
      <c r="AY101" s="218" t="s">
        <v>148</v>
      </c>
    </row>
    <row r="102" spans="1:65" s="2" customFormat="1" ht="24.2" customHeight="1">
      <c r="A102" s="36"/>
      <c r="B102" s="37"/>
      <c r="C102" s="177" t="s">
        <v>154</v>
      </c>
      <c r="D102" s="177" t="s">
        <v>150</v>
      </c>
      <c r="E102" s="178" t="s">
        <v>178</v>
      </c>
      <c r="F102" s="179" t="s">
        <v>179</v>
      </c>
      <c r="G102" s="180" t="s">
        <v>173</v>
      </c>
      <c r="H102" s="181">
        <v>5.5</v>
      </c>
      <c r="I102" s="182"/>
      <c r="J102" s="183">
        <f>ROUND(I102*H102,1)</f>
        <v>0</v>
      </c>
      <c r="K102" s="184"/>
      <c r="L102" s="41"/>
      <c r="M102" s="185" t="s">
        <v>35</v>
      </c>
      <c r="N102" s="186" t="s">
        <v>52</v>
      </c>
      <c r="O102" s="66"/>
      <c r="P102" s="187">
        <f>O102*H102</f>
        <v>0</v>
      </c>
      <c r="Q102" s="187">
        <v>3.6900000000000002E-2</v>
      </c>
      <c r="R102" s="187">
        <f>Q102*H102</f>
        <v>0.20295000000000002</v>
      </c>
      <c r="S102" s="187">
        <v>0</v>
      </c>
      <c r="T102" s="188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9" t="s">
        <v>154</v>
      </c>
      <c r="AT102" s="189" t="s">
        <v>150</v>
      </c>
      <c r="AU102" s="189" t="s">
        <v>91</v>
      </c>
      <c r="AY102" s="18" t="s">
        <v>148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8" t="s">
        <v>89</v>
      </c>
      <c r="BK102" s="190">
        <f>ROUND(I102*H102,1)</f>
        <v>0</v>
      </c>
      <c r="BL102" s="18" t="s">
        <v>154</v>
      </c>
      <c r="BM102" s="189" t="s">
        <v>180</v>
      </c>
    </row>
    <row r="103" spans="1:65" s="2" customFormat="1" ht="58.5">
      <c r="A103" s="36"/>
      <c r="B103" s="37"/>
      <c r="C103" s="38"/>
      <c r="D103" s="191" t="s">
        <v>156</v>
      </c>
      <c r="E103" s="38"/>
      <c r="F103" s="192" t="s">
        <v>181</v>
      </c>
      <c r="G103" s="38"/>
      <c r="H103" s="38"/>
      <c r="I103" s="193"/>
      <c r="J103" s="38"/>
      <c r="K103" s="38"/>
      <c r="L103" s="41"/>
      <c r="M103" s="194"/>
      <c r="N103" s="195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8" t="s">
        <v>156</v>
      </c>
      <c r="AU103" s="18" t="s">
        <v>91</v>
      </c>
    </row>
    <row r="104" spans="1:65" s="2" customFormat="1" ht="11.25">
      <c r="A104" s="36"/>
      <c r="B104" s="37"/>
      <c r="C104" s="38"/>
      <c r="D104" s="196" t="s">
        <v>158</v>
      </c>
      <c r="E104" s="38"/>
      <c r="F104" s="197" t="s">
        <v>182</v>
      </c>
      <c r="G104" s="38"/>
      <c r="H104" s="38"/>
      <c r="I104" s="193"/>
      <c r="J104" s="38"/>
      <c r="K104" s="38"/>
      <c r="L104" s="41"/>
      <c r="M104" s="194"/>
      <c r="N104" s="195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8" t="s">
        <v>158</v>
      </c>
      <c r="AU104" s="18" t="s">
        <v>91</v>
      </c>
    </row>
    <row r="105" spans="1:65" s="14" customFormat="1" ht="11.25">
      <c r="B105" s="208"/>
      <c r="C105" s="209"/>
      <c r="D105" s="191" t="s">
        <v>160</v>
      </c>
      <c r="E105" s="210" t="s">
        <v>35</v>
      </c>
      <c r="F105" s="211" t="s">
        <v>183</v>
      </c>
      <c r="G105" s="209"/>
      <c r="H105" s="212">
        <v>5.5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160</v>
      </c>
      <c r="AU105" s="218" t="s">
        <v>91</v>
      </c>
      <c r="AV105" s="14" t="s">
        <v>91</v>
      </c>
      <c r="AW105" s="14" t="s">
        <v>41</v>
      </c>
      <c r="AX105" s="14" t="s">
        <v>89</v>
      </c>
      <c r="AY105" s="218" t="s">
        <v>148</v>
      </c>
    </row>
    <row r="106" spans="1:65" s="2" customFormat="1" ht="33" customHeight="1">
      <c r="A106" s="36"/>
      <c r="B106" s="37"/>
      <c r="C106" s="177" t="s">
        <v>184</v>
      </c>
      <c r="D106" s="177" t="s">
        <v>150</v>
      </c>
      <c r="E106" s="178" t="s">
        <v>185</v>
      </c>
      <c r="F106" s="179" t="s">
        <v>186</v>
      </c>
      <c r="G106" s="180" t="s">
        <v>187</v>
      </c>
      <c r="H106" s="181">
        <v>30.34</v>
      </c>
      <c r="I106" s="182"/>
      <c r="J106" s="183">
        <f>ROUND(I106*H106,1)</f>
        <v>0</v>
      </c>
      <c r="K106" s="184"/>
      <c r="L106" s="41"/>
      <c r="M106" s="185" t="s">
        <v>35</v>
      </c>
      <c r="N106" s="186" t="s">
        <v>52</v>
      </c>
      <c r="O106" s="66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9" t="s">
        <v>154</v>
      </c>
      <c r="AT106" s="189" t="s">
        <v>150</v>
      </c>
      <c r="AU106" s="189" t="s">
        <v>91</v>
      </c>
      <c r="AY106" s="18" t="s">
        <v>148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8" t="s">
        <v>89</v>
      </c>
      <c r="BK106" s="190">
        <f>ROUND(I106*H106,1)</f>
        <v>0</v>
      </c>
      <c r="BL106" s="18" t="s">
        <v>154</v>
      </c>
      <c r="BM106" s="189" t="s">
        <v>188</v>
      </c>
    </row>
    <row r="107" spans="1:65" s="2" customFormat="1" ht="29.25">
      <c r="A107" s="36"/>
      <c r="B107" s="37"/>
      <c r="C107" s="38"/>
      <c r="D107" s="191" t="s">
        <v>156</v>
      </c>
      <c r="E107" s="38"/>
      <c r="F107" s="192" t="s">
        <v>189</v>
      </c>
      <c r="G107" s="38"/>
      <c r="H107" s="38"/>
      <c r="I107" s="193"/>
      <c r="J107" s="38"/>
      <c r="K107" s="38"/>
      <c r="L107" s="41"/>
      <c r="M107" s="194"/>
      <c r="N107" s="195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8" t="s">
        <v>156</v>
      </c>
      <c r="AU107" s="18" t="s">
        <v>91</v>
      </c>
    </row>
    <row r="108" spans="1:65" s="2" customFormat="1" ht="11.25">
      <c r="A108" s="36"/>
      <c r="B108" s="37"/>
      <c r="C108" s="38"/>
      <c r="D108" s="196" t="s">
        <v>158</v>
      </c>
      <c r="E108" s="38"/>
      <c r="F108" s="197" t="s">
        <v>190</v>
      </c>
      <c r="G108" s="38"/>
      <c r="H108" s="38"/>
      <c r="I108" s="193"/>
      <c r="J108" s="38"/>
      <c r="K108" s="38"/>
      <c r="L108" s="41"/>
      <c r="M108" s="194"/>
      <c r="N108" s="195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8" t="s">
        <v>158</v>
      </c>
      <c r="AU108" s="18" t="s">
        <v>91</v>
      </c>
    </row>
    <row r="109" spans="1:65" s="14" customFormat="1" ht="11.25">
      <c r="B109" s="208"/>
      <c r="C109" s="209"/>
      <c r="D109" s="191" t="s">
        <v>160</v>
      </c>
      <c r="E109" s="210" t="s">
        <v>35</v>
      </c>
      <c r="F109" s="211" t="s">
        <v>191</v>
      </c>
      <c r="G109" s="209"/>
      <c r="H109" s="212">
        <v>33.374000000000002</v>
      </c>
      <c r="I109" s="213"/>
      <c r="J109" s="209"/>
      <c r="K109" s="209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160</v>
      </c>
      <c r="AU109" s="218" t="s">
        <v>91</v>
      </c>
      <c r="AV109" s="14" t="s">
        <v>91</v>
      </c>
      <c r="AW109" s="14" t="s">
        <v>41</v>
      </c>
      <c r="AX109" s="14" t="s">
        <v>81</v>
      </c>
      <c r="AY109" s="218" t="s">
        <v>148</v>
      </c>
    </row>
    <row r="110" spans="1:65" s="14" customFormat="1" ht="11.25">
      <c r="B110" s="208"/>
      <c r="C110" s="209"/>
      <c r="D110" s="191" t="s">
        <v>160</v>
      </c>
      <c r="E110" s="210" t="s">
        <v>35</v>
      </c>
      <c r="F110" s="211" t="s">
        <v>192</v>
      </c>
      <c r="G110" s="209"/>
      <c r="H110" s="212">
        <v>4.8840000000000003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160</v>
      </c>
      <c r="AU110" s="218" t="s">
        <v>91</v>
      </c>
      <c r="AV110" s="14" t="s">
        <v>91</v>
      </c>
      <c r="AW110" s="14" t="s">
        <v>41</v>
      </c>
      <c r="AX110" s="14" t="s">
        <v>81</v>
      </c>
      <c r="AY110" s="218" t="s">
        <v>148</v>
      </c>
    </row>
    <row r="111" spans="1:65" s="14" customFormat="1" ht="11.25">
      <c r="B111" s="208"/>
      <c r="C111" s="209"/>
      <c r="D111" s="191" t="s">
        <v>160</v>
      </c>
      <c r="E111" s="210" t="s">
        <v>35</v>
      </c>
      <c r="F111" s="211" t="s">
        <v>193</v>
      </c>
      <c r="G111" s="209"/>
      <c r="H111" s="212">
        <v>11.022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160</v>
      </c>
      <c r="AU111" s="218" t="s">
        <v>91</v>
      </c>
      <c r="AV111" s="14" t="s">
        <v>91</v>
      </c>
      <c r="AW111" s="14" t="s">
        <v>41</v>
      </c>
      <c r="AX111" s="14" t="s">
        <v>81</v>
      </c>
      <c r="AY111" s="218" t="s">
        <v>148</v>
      </c>
    </row>
    <row r="112" spans="1:65" s="14" customFormat="1" ht="11.25">
      <c r="B112" s="208"/>
      <c r="C112" s="209"/>
      <c r="D112" s="191" t="s">
        <v>160</v>
      </c>
      <c r="E112" s="210" t="s">
        <v>35</v>
      </c>
      <c r="F112" s="211" t="s">
        <v>194</v>
      </c>
      <c r="G112" s="209"/>
      <c r="H112" s="212">
        <v>2.992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160</v>
      </c>
      <c r="AU112" s="218" t="s">
        <v>91</v>
      </c>
      <c r="AV112" s="14" t="s">
        <v>91</v>
      </c>
      <c r="AW112" s="14" t="s">
        <v>41</v>
      </c>
      <c r="AX112" s="14" t="s">
        <v>81</v>
      </c>
      <c r="AY112" s="218" t="s">
        <v>148</v>
      </c>
    </row>
    <row r="113" spans="2:51" s="14" customFormat="1" ht="11.25">
      <c r="B113" s="208"/>
      <c r="C113" s="209"/>
      <c r="D113" s="191" t="s">
        <v>160</v>
      </c>
      <c r="E113" s="210" t="s">
        <v>35</v>
      </c>
      <c r="F113" s="211" t="s">
        <v>195</v>
      </c>
      <c r="G113" s="209"/>
      <c r="H113" s="212">
        <v>8.9540000000000006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160</v>
      </c>
      <c r="AU113" s="218" t="s">
        <v>91</v>
      </c>
      <c r="AV113" s="14" t="s">
        <v>91</v>
      </c>
      <c r="AW113" s="14" t="s">
        <v>41</v>
      </c>
      <c r="AX113" s="14" t="s">
        <v>81</v>
      </c>
      <c r="AY113" s="218" t="s">
        <v>148</v>
      </c>
    </row>
    <row r="114" spans="2:51" s="14" customFormat="1" ht="11.25">
      <c r="B114" s="208"/>
      <c r="C114" s="209"/>
      <c r="D114" s="191" t="s">
        <v>160</v>
      </c>
      <c r="E114" s="210" t="s">
        <v>35</v>
      </c>
      <c r="F114" s="211" t="s">
        <v>196</v>
      </c>
      <c r="G114" s="209"/>
      <c r="H114" s="212">
        <v>3.74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160</v>
      </c>
      <c r="AU114" s="218" t="s">
        <v>91</v>
      </c>
      <c r="AV114" s="14" t="s">
        <v>91</v>
      </c>
      <c r="AW114" s="14" t="s">
        <v>41</v>
      </c>
      <c r="AX114" s="14" t="s">
        <v>81</v>
      </c>
      <c r="AY114" s="218" t="s">
        <v>148</v>
      </c>
    </row>
    <row r="115" spans="2:51" s="14" customFormat="1" ht="11.25">
      <c r="B115" s="208"/>
      <c r="C115" s="209"/>
      <c r="D115" s="191" t="s">
        <v>160</v>
      </c>
      <c r="E115" s="210" t="s">
        <v>35</v>
      </c>
      <c r="F115" s="211" t="s">
        <v>197</v>
      </c>
      <c r="G115" s="209"/>
      <c r="H115" s="212">
        <v>5.6829999999999998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160</v>
      </c>
      <c r="AU115" s="218" t="s">
        <v>91</v>
      </c>
      <c r="AV115" s="14" t="s">
        <v>91</v>
      </c>
      <c r="AW115" s="14" t="s">
        <v>41</v>
      </c>
      <c r="AX115" s="14" t="s">
        <v>81</v>
      </c>
      <c r="AY115" s="218" t="s">
        <v>148</v>
      </c>
    </row>
    <row r="116" spans="2:51" s="14" customFormat="1" ht="11.25">
      <c r="B116" s="208"/>
      <c r="C116" s="209"/>
      <c r="D116" s="191" t="s">
        <v>160</v>
      </c>
      <c r="E116" s="210" t="s">
        <v>35</v>
      </c>
      <c r="F116" s="211" t="s">
        <v>198</v>
      </c>
      <c r="G116" s="209"/>
      <c r="H116" s="212">
        <v>3.7759999999999998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160</v>
      </c>
      <c r="AU116" s="218" t="s">
        <v>91</v>
      </c>
      <c r="AV116" s="14" t="s">
        <v>91</v>
      </c>
      <c r="AW116" s="14" t="s">
        <v>41</v>
      </c>
      <c r="AX116" s="14" t="s">
        <v>81</v>
      </c>
      <c r="AY116" s="218" t="s">
        <v>148</v>
      </c>
    </row>
    <row r="117" spans="2:51" s="15" customFormat="1" ht="11.25">
      <c r="B117" s="219"/>
      <c r="C117" s="220"/>
      <c r="D117" s="191" t="s">
        <v>160</v>
      </c>
      <c r="E117" s="221" t="s">
        <v>35</v>
      </c>
      <c r="F117" s="222" t="s">
        <v>199</v>
      </c>
      <c r="G117" s="220"/>
      <c r="H117" s="223">
        <v>74.424999999999997</v>
      </c>
      <c r="I117" s="224"/>
      <c r="J117" s="220"/>
      <c r="K117" s="220"/>
      <c r="L117" s="225"/>
      <c r="M117" s="226"/>
      <c r="N117" s="227"/>
      <c r="O117" s="227"/>
      <c r="P117" s="227"/>
      <c r="Q117" s="227"/>
      <c r="R117" s="227"/>
      <c r="S117" s="227"/>
      <c r="T117" s="228"/>
      <c r="AT117" s="229" t="s">
        <v>160</v>
      </c>
      <c r="AU117" s="229" t="s">
        <v>91</v>
      </c>
      <c r="AV117" s="15" t="s">
        <v>170</v>
      </c>
      <c r="AW117" s="15" t="s">
        <v>41</v>
      </c>
      <c r="AX117" s="15" t="s">
        <v>81</v>
      </c>
      <c r="AY117" s="229" t="s">
        <v>148</v>
      </c>
    </row>
    <row r="118" spans="2:51" s="14" customFormat="1" ht="11.25">
      <c r="B118" s="208"/>
      <c r="C118" s="209"/>
      <c r="D118" s="191" t="s">
        <v>160</v>
      </c>
      <c r="E118" s="210" t="s">
        <v>35</v>
      </c>
      <c r="F118" s="211" t="s">
        <v>200</v>
      </c>
      <c r="G118" s="209"/>
      <c r="H118" s="212">
        <v>2.3679999999999999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160</v>
      </c>
      <c r="AU118" s="218" t="s">
        <v>91</v>
      </c>
      <c r="AV118" s="14" t="s">
        <v>91</v>
      </c>
      <c r="AW118" s="14" t="s">
        <v>41</v>
      </c>
      <c r="AX118" s="14" t="s">
        <v>81</v>
      </c>
      <c r="AY118" s="218" t="s">
        <v>148</v>
      </c>
    </row>
    <row r="119" spans="2:51" s="14" customFormat="1" ht="11.25">
      <c r="B119" s="208"/>
      <c r="C119" s="209"/>
      <c r="D119" s="191" t="s">
        <v>160</v>
      </c>
      <c r="E119" s="210" t="s">
        <v>35</v>
      </c>
      <c r="F119" s="211" t="s">
        <v>201</v>
      </c>
      <c r="G119" s="209"/>
      <c r="H119" s="212">
        <v>3.1080000000000001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160</v>
      </c>
      <c r="AU119" s="218" t="s">
        <v>91</v>
      </c>
      <c r="AV119" s="14" t="s">
        <v>91</v>
      </c>
      <c r="AW119" s="14" t="s">
        <v>41</v>
      </c>
      <c r="AX119" s="14" t="s">
        <v>81</v>
      </c>
      <c r="AY119" s="218" t="s">
        <v>148</v>
      </c>
    </row>
    <row r="120" spans="2:51" s="14" customFormat="1" ht="11.25">
      <c r="B120" s="208"/>
      <c r="C120" s="209"/>
      <c r="D120" s="191" t="s">
        <v>160</v>
      </c>
      <c r="E120" s="210" t="s">
        <v>35</v>
      </c>
      <c r="F120" s="211" t="s">
        <v>202</v>
      </c>
      <c r="G120" s="209"/>
      <c r="H120" s="212">
        <v>1.28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160</v>
      </c>
      <c r="AU120" s="218" t="s">
        <v>91</v>
      </c>
      <c r="AV120" s="14" t="s">
        <v>91</v>
      </c>
      <c r="AW120" s="14" t="s">
        <v>41</v>
      </c>
      <c r="AX120" s="14" t="s">
        <v>81</v>
      </c>
      <c r="AY120" s="218" t="s">
        <v>148</v>
      </c>
    </row>
    <row r="121" spans="2:51" s="15" customFormat="1" ht="11.25">
      <c r="B121" s="219"/>
      <c r="C121" s="220"/>
      <c r="D121" s="191" t="s">
        <v>160</v>
      </c>
      <c r="E121" s="221" t="s">
        <v>35</v>
      </c>
      <c r="F121" s="222" t="s">
        <v>199</v>
      </c>
      <c r="G121" s="220"/>
      <c r="H121" s="223">
        <v>6.7560000000000002</v>
      </c>
      <c r="I121" s="224"/>
      <c r="J121" s="220"/>
      <c r="K121" s="220"/>
      <c r="L121" s="225"/>
      <c r="M121" s="226"/>
      <c r="N121" s="227"/>
      <c r="O121" s="227"/>
      <c r="P121" s="227"/>
      <c r="Q121" s="227"/>
      <c r="R121" s="227"/>
      <c r="S121" s="227"/>
      <c r="T121" s="228"/>
      <c r="AT121" s="229" t="s">
        <v>160</v>
      </c>
      <c r="AU121" s="229" t="s">
        <v>91</v>
      </c>
      <c r="AV121" s="15" t="s">
        <v>170</v>
      </c>
      <c r="AW121" s="15" t="s">
        <v>41</v>
      </c>
      <c r="AX121" s="15" t="s">
        <v>81</v>
      </c>
      <c r="AY121" s="229" t="s">
        <v>148</v>
      </c>
    </row>
    <row r="122" spans="2:51" s="14" customFormat="1" ht="11.25">
      <c r="B122" s="208"/>
      <c r="C122" s="209"/>
      <c r="D122" s="191" t="s">
        <v>160</v>
      </c>
      <c r="E122" s="210" t="s">
        <v>35</v>
      </c>
      <c r="F122" s="211" t="s">
        <v>203</v>
      </c>
      <c r="G122" s="209"/>
      <c r="H122" s="212">
        <v>2.6880000000000002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160</v>
      </c>
      <c r="AU122" s="218" t="s">
        <v>91</v>
      </c>
      <c r="AV122" s="14" t="s">
        <v>91</v>
      </c>
      <c r="AW122" s="14" t="s">
        <v>41</v>
      </c>
      <c r="AX122" s="14" t="s">
        <v>81</v>
      </c>
      <c r="AY122" s="218" t="s">
        <v>148</v>
      </c>
    </row>
    <row r="123" spans="2:51" s="14" customFormat="1" ht="11.25">
      <c r="B123" s="208"/>
      <c r="C123" s="209"/>
      <c r="D123" s="191" t="s">
        <v>160</v>
      </c>
      <c r="E123" s="210" t="s">
        <v>35</v>
      </c>
      <c r="F123" s="211" t="s">
        <v>204</v>
      </c>
      <c r="G123" s="209"/>
      <c r="H123" s="212">
        <v>1.764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160</v>
      </c>
      <c r="AU123" s="218" t="s">
        <v>91</v>
      </c>
      <c r="AV123" s="14" t="s">
        <v>91</v>
      </c>
      <c r="AW123" s="14" t="s">
        <v>41</v>
      </c>
      <c r="AX123" s="14" t="s">
        <v>81</v>
      </c>
      <c r="AY123" s="218" t="s">
        <v>148</v>
      </c>
    </row>
    <row r="124" spans="2:51" s="15" customFormat="1" ht="11.25">
      <c r="B124" s="219"/>
      <c r="C124" s="220"/>
      <c r="D124" s="191" t="s">
        <v>160</v>
      </c>
      <c r="E124" s="221" t="s">
        <v>35</v>
      </c>
      <c r="F124" s="222" t="s">
        <v>199</v>
      </c>
      <c r="G124" s="220"/>
      <c r="H124" s="223">
        <v>4.452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160</v>
      </c>
      <c r="AU124" s="229" t="s">
        <v>91</v>
      </c>
      <c r="AV124" s="15" t="s">
        <v>170</v>
      </c>
      <c r="AW124" s="15" t="s">
        <v>41</v>
      </c>
      <c r="AX124" s="15" t="s">
        <v>81</v>
      </c>
      <c r="AY124" s="229" t="s">
        <v>148</v>
      </c>
    </row>
    <row r="125" spans="2:51" s="13" customFormat="1" ht="11.25">
      <c r="B125" s="198"/>
      <c r="C125" s="199"/>
      <c r="D125" s="191" t="s">
        <v>160</v>
      </c>
      <c r="E125" s="200" t="s">
        <v>35</v>
      </c>
      <c r="F125" s="201" t="s">
        <v>205</v>
      </c>
      <c r="G125" s="199"/>
      <c r="H125" s="200" t="s">
        <v>35</v>
      </c>
      <c r="I125" s="202"/>
      <c r="J125" s="199"/>
      <c r="K125" s="199"/>
      <c r="L125" s="203"/>
      <c r="M125" s="204"/>
      <c r="N125" s="205"/>
      <c r="O125" s="205"/>
      <c r="P125" s="205"/>
      <c r="Q125" s="205"/>
      <c r="R125" s="205"/>
      <c r="S125" s="205"/>
      <c r="T125" s="206"/>
      <c r="AT125" s="207" t="s">
        <v>160</v>
      </c>
      <c r="AU125" s="207" t="s">
        <v>91</v>
      </c>
      <c r="AV125" s="13" t="s">
        <v>89</v>
      </c>
      <c r="AW125" s="13" t="s">
        <v>41</v>
      </c>
      <c r="AX125" s="13" t="s">
        <v>81</v>
      </c>
      <c r="AY125" s="207" t="s">
        <v>148</v>
      </c>
    </row>
    <row r="126" spans="2:51" s="14" customFormat="1" ht="11.25">
      <c r="B126" s="208"/>
      <c r="C126" s="209"/>
      <c r="D126" s="191" t="s">
        <v>160</v>
      </c>
      <c r="E126" s="210" t="s">
        <v>35</v>
      </c>
      <c r="F126" s="211" t="s">
        <v>206</v>
      </c>
      <c r="G126" s="209"/>
      <c r="H126" s="212">
        <v>-5.359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160</v>
      </c>
      <c r="AU126" s="218" t="s">
        <v>91</v>
      </c>
      <c r="AV126" s="14" t="s">
        <v>91</v>
      </c>
      <c r="AW126" s="14" t="s">
        <v>41</v>
      </c>
      <c r="AX126" s="14" t="s">
        <v>81</v>
      </c>
      <c r="AY126" s="218" t="s">
        <v>148</v>
      </c>
    </row>
    <row r="127" spans="2:51" s="14" customFormat="1" ht="11.25">
      <c r="B127" s="208"/>
      <c r="C127" s="209"/>
      <c r="D127" s="191" t="s">
        <v>160</v>
      </c>
      <c r="E127" s="210" t="s">
        <v>35</v>
      </c>
      <c r="F127" s="211" t="s">
        <v>207</v>
      </c>
      <c r="G127" s="209"/>
      <c r="H127" s="212">
        <v>-3.5169999999999999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160</v>
      </c>
      <c r="AU127" s="218" t="s">
        <v>91</v>
      </c>
      <c r="AV127" s="14" t="s">
        <v>91</v>
      </c>
      <c r="AW127" s="14" t="s">
        <v>41</v>
      </c>
      <c r="AX127" s="14" t="s">
        <v>81</v>
      </c>
      <c r="AY127" s="218" t="s">
        <v>148</v>
      </c>
    </row>
    <row r="128" spans="2:51" s="14" customFormat="1" ht="11.25">
      <c r="B128" s="208"/>
      <c r="C128" s="209"/>
      <c r="D128" s="191" t="s">
        <v>160</v>
      </c>
      <c r="E128" s="210" t="s">
        <v>35</v>
      </c>
      <c r="F128" s="211" t="s">
        <v>208</v>
      </c>
      <c r="G128" s="209"/>
      <c r="H128" s="212">
        <v>-0.75600000000000001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160</v>
      </c>
      <c r="AU128" s="218" t="s">
        <v>91</v>
      </c>
      <c r="AV128" s="14" t="s">
        <v>91</v>
      </c>
      <c r="AW128" s="14" t="s">
        <v>41</v>
      </c>
      <c r="AX128" s="14" t="s">
        <v>81</v>
      </c>
      <c r="AY128" s="218" t="s">
        <v>148</v>
      </c>
    </row>
    <row r="129" spans="1:65" s="14" customFormat="1" ht="11.25">
      <c r="B129" s="208"/>
      <c r="C129" s="209"/>
      <c r="D129" s="191" t="s">
        <v>160</v>
      </c>
      <c r="E129" s="210" t="s">
        <v>35</v>
      </c>
      <c r="F129" s="211" t="s">
        <v>209</v>
      </c>
      <c r="G129" s="209"/>
      <c r="H129" s="212">
        <v>-0.151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160</v>
      </c>
      <c r="AU129" s="218" t="s">
        <v>91</v>
      </c>
      <c r="AV129" s="14" t="s">
        <v>91</v>
      </c>
      <c r="AW129" s="14" t="s">
        <v>41</v>
      </c>
      <c r="AX129" s="14" t="s">
        <v>81</v>
      </c>
      <c r="AY129" s="218" t="s">
        <v>148</v>
      </c>
    </row>
    <row r="130" spans="1:65" s="15" customFormat="1" ht="11.25">
      <c r="B130" s="219"/>
      <c r="C130" s="220"/>
      <c r="D130" s="191" t="s">
        <v>160</v>
      </c>
      <c r="E130" s="221" t="s">
        <v>35</v>
      </c>
      <c r="F130" s="222" t="s">
        <v>199</v>
      </c>
      <c r="G130" s="220"/>
      <c r="H130" s="223">
        <v>-9.7829999999999995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160</v>
      </c>
      <c r="AU130" s="229" t="s">
        <v>91</v>
      </c>
      <c r="AV130" s="15" t="s">
        <v>170</v>
      </c>
      <c r="AW130" s="15" t="s">
        <v>41</v>
      </c>
      <c r="AX130" s="15" t="s">
        <v>81</v>
      </c>
      <c r="AY130" s="229" t="s">
        <v>148</v>
      </c>
    </row>
    <row r="131" spans="1:65" s="16" customFormat="1" ht="11.25">
      <c r="B131" s="230"/>
      <c r="C131" s="231"/>
      <c r="D131" s="191" t="s">
        <v>160</v>
      </c>
      <c r="E131" s="232" t="s">
        <v>111</v>
      </c>
      <c r="F131" s="233" t="s">
        <v>210</v>
      </c>
      <c r="G131" s="231"/>
      <c r="H131" s="234">
        <v>75.849999999999994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AT131" s="240" t="s">
        <v>160</v>
      </c>
      <c r="AU131" s="240" t="s">
        <v>91</v>
      </c>
      <c r="AV131" s="16" t="s">
        <v>154</v>
      </c>
      <c r="AW131" s="16" t="s">
        <v>41</v>
      </c>
      <c r="AX131" s="16" t="s">
        <v>89</v>
      </c>
      <c r="AY131" s="240" t="s">
        <v>148</v>
      </c>
    </row>
    <row r="132" spans="1:65" s="13" customFormat="1" ht="22.5">
      <c r="B132" s="198"/>
      <c r="C132" s="199"/>
      <c r="D132" s="191" t="s">
        <v>160</v>
      </c>
      <c r="E132" s="200" t="s">
        <v>35</v>
      </c>
      <c r="F132" s="201" t="s">
        <v>211</v>
      </c>
      <c r="G132" s="199"/>
      <c r="H132" s="200" t="s">
        <v>35</v>
      </c>
      <c r="I132" s="202"/>
      <c r="J132" s="199"/>
      <c r="K132" s="199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160</v>
      </c>
      <c r="AU132" s="207" t="s">
        <v>91</v>
      </c>
      <c r="AV132" s="13" t="s">
        <v>89</v>
      </c>
      <c r="AW132" s="13" t="s">
        <v>41</v>
      </c>
      <c r="AX132" s="13" t="s">
        <v>81</v>
      </c>
      <c r="AY132" s="207" t="s">
        <v>148</v>
      </c>
    </row>
    <row r="133" spans="1:65" s="14" customFormat="1" ht="11.25">
      <c r="B133" s="208"/>
      <c r="C133" s="209"/>
      <c r="D133" s="191" t="s">
        <v>160</v>
      </c>
      <c r="E133" s="209"/>
      <c r="F133" s="211" t="s">
        <v>212</v>
      </c>
      <c r="G133" s="209"/>
      <c r="H133" s="212">
        <v>30.34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160</v>
      </c>
      <c r="AU133" s="218" t="s">
        <v>91</v>
      </c>
      <c r="AV133" s="14" t="s">
        <v>91</v>
      </c>
      <c r="AW133" s="14" t="s">
        <v>4</v>
      </c>
      <c r="AX133" s="14" t="s">
        <v>89</v>
      </c>
      <c r="AY133" s="218" t="s">
        <v>148</v>
      </c>
    </row>
    <row r="134" spans="1:65" s="2" customFormat="1" ht="33" customHeight="1">
      <c r="A134" s="36"/>
      <c r="B134" s="37"/>
      <c r="C134" s="177" t="s">
        <v>213</v>
      </c>
      <c r="D134" s="177" t="s">
        <v>150</v>
      </c>
      <c r="E134" s="178" t="s">
        <v>214</v>
      </c>
      <c r="F134" s="179" t="s">
        <v>215</v>
      </c>
      <c r="G134" s="180" t="s">
        <v>187</v>
      </c>
      <c r="H134" s="181">
        <v>37.924999999999997</v>
      </c>
      <c r="I134" s="182"/>
      <c r="J134" s="183">
        <f>ROUND(I134*H134,1)</f>
        <v>0</v>
      </c>
      <c r="K134" s="184"/>
      <c r="L134" s="41"/>
      <c r="M134" s="185" t="s">
        <v>35</v>
      </c>
      <c r="N134" s="186" t="s">
        <v>52</v>
      </c>
      <c r="O134" s="66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9" t="s">
        <v>154</v>
      </c>
      <c r="AT134" s="189" t="s">
        <v>150</v>
      </c>
      <c r="AU134" s="189" t="s">
        <v>91</v>
      </c>
      <c r="AY134" s="18" t="s">
        <v>148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8" t="s">
        <v>89</v>
      </c>
      <c r="BK134" s="190">
        <f>ROUND(I134*H134,1)</f>
        <v>0</v>
      </c>
      <c r="BL134" s="18" t="s">
        <v>154</v>
      </c>
      <c r="BM134" s="189" t="s">
        <v>216</v>
      </c>
    </row>
    <row r="135" spans="1:65" s="2" customFormat="1" ht="29.25">
      <c r="A135" s="36"/>
      <c r="B135" s="37"/>
      <c r="C135" s="38"/>
      <c r="D135" s="191" t="s">
        <v>156</v>
      </c>
      <c r="E135" s="38"/>
      <c r="F135" s="192" t="s">
        <v>217</v>
      </c>
      <c r="G135" s="38"/>
      <c r="H135" s="38"/>
      <c r="I135" s="193"/>
      <c r="J135" s="38"/>
      <c r="K135" s="38"/>
      <c r="L135" s="41"/>
      <c r="M135" s="194"/>
      <c r="N135" s="195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8" t="s">
        <v>156</v>
      </c>
      <c r="AU135" s="18" t="s">
        <v>91</v>
      </c>
    </row>
    <row r="136" spans="1:65" s="2" customFormat="1" ht="11.25">
      <c r="A136" s="36"/>
      <c r="B136" s="37"/>
      <c r="C136" s="38"/>
      <c r="D136" s="196" t="s">
        <v>158</v>
      </c>
      <c r="E136" s="38"/>
      <c r="F136" s="197" t="s">
        <v>218</v>
      </c>
      <c r="G136" s="38"/>
      <c r="H136" s="38"/>
      <c r="I136" s="193"/>
      <c r="J136" s="38"/>
      <c r="K136" s="38"/>
      <c r="L136" s="41"/>
      <c r="M136" s="194"/>
      <c r="N136" s="195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8" t="s">
        <v>158</v>
      </c>
      <c r="AU136" s="18" t="s">
        <v>91</v>
      </c>
    </row>
    <row r="137" spans="1:65" s="14" customFormat="1" ht="11.25">
      <c r="B137" s="208"/>
      <c r="C137" s="209"/>
      <c r="D137" s="191" t="s">
        <v>160</v>
      </c>
      <c r="E137" s="210" t="s">
        <v>35</v>
      </c>
      <c r="F137" s="211" t="s">
        <v>111</v>
      </c>
      <c r="G137" s="209"/>
      <c r="H137" s="212">
        <v>75.849999999999994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160</v>
      </c>
      <c r="AU137" s="218" t="s">
        <v>91</v>
      </c>
      <c r="AV137" s="14" t="s">
        <v>91</v>
      </c>
      <c r="AW137" s="14" t="s">
        <v>41</v>
      </c>
      <c r="AX137" s="14" t="s">
        <v>89</v>
      </c>
      <c r="AY137" s="218" t="s">
        <v>148</v>
      </c>
    </row>
    <row r="138" spans="1:65" s="13" customFormat="1" ht="22.5">
      <c r="B138" s="198"/>
      <c r="C138" s="199"/>
      <c r="D138" s="191" t="s">
        <v>160</v>
      </c>
      <c r="E138" s="200" t="s">
        <v>35</v>
      </c>
      <c r="F138" s="201" t="s">
        <v>211</v>
      </c>
      <c r="G138" s="199"/>
      <c r="H138" s="200" t="s">
        <v>35</v>
      </c>
      <c r="I138" s="202"/>
      <c r="J138" s="199"/>
      <c r="K138" s="199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160</v>
      </c>
      <c r="AU138" s="207" t="s">
        <v>91</v>
      </c>
      <c r="AV138" s="13" t="s">
        <v>89</v>
      </c>
      <c r="AW138" s="13" t="s">
        <v>41</v>
      </c>
      <c r="AX138" s="13" t="s">
        <v>81</v>
      </c>
      <c r="AY138" s="207" t="s">
        <v>148</v>
      </c>
    </row>
    <row r="139" spans="1:65" s="14" customFormat="1" ht="11.25">
      <c r="B139" s="208"/>
      <c r="C139" s="209"/>
      <c r="D139" s="191" t="s">
        <v>160</v>
      </c>
      <c r="E139" s="209"/>
      <c r="F139" s="211" t="s">
        <v>219</v>
      </c>
      <c r="G139" s="209"/>
      <c r="H139" s="212">
        <v>37.924999999999997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160</v>
      </c>
      <c r="AU139" s="218" t="s">
        <v>91</v>
      </c>
      <c r="AV139" s="14" t="s">
        <v>91</v>
      </c>
      <c r="AW139" s="14" t="s">
        <v>4</v>
      </c>
      <c r="AX139" s="14" t="s">
        <v>89</v>
      </c>
      <c r="AY139" s="218" t="s">
        <v>148</v>
      </c>
    </row>
    <row r="140" spans="1:65" s="2" customFormat="1" ht="33" customHeight="1">
      <c r="A140" s="36"/>
      <c r="B140" s="37"/>
      <c r="C140" s="177" t="s">
        <v>220</v>
      </c>
      <c r="D140" s="177" t="s">
        <v>150</v>
      </c>
      <c r="E140" s="178" t="s">
        <v>221</v>
      </c>
      <c r="F140" s="179" t="s">
        <v>222</v>
      </c>
      <c r="G140" s="180" t="s">
        <v>187</v>
      </c>
      <c r="H140" s="181">
        <v>7.585</v>
      </c>
      <c r="I140" s="182"/>
      <c r="J140" s="183">
        <f>ROUND(I140*H140,1)</f>
        <v>0</v>
      </c>
      <c r="K140" s="184"/>
      <c r="L140" s="41"/>
      <c r="M140" s="185" t="s">
        <v>35</v>
      </c>
      <c r="N140" s="186" t="s">
        <v>52</v>
      </c>
      <c r="O140" s="66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9" t="s">
        <v>154</v>
      </c>
      <c r="AT140" s="189" t="s">
        <v>150</v>
      </c>
      <c r="AU140" s="189" t="s">
        <v>91</v>
      </c>
      <c r="AY140" s="18" t="s">
        <v>148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8" t="s">
        <v>89</v>
      </c>
      <c r="BK140" s="190">
        <f>ROUND(I140*H140,1)</f>
        <v>0</v>
      </c>
      <c r="BL140" s="18" t="s">
        <v>154</v>
      </c>
      <c r="BM140" s="189" t="s">
        <v>223</v>
      </c>
    </row>
    <row r="141" spans="1:65" s="2" customFormat="1" ht="29.25">
      <c r="A141" s="36"/>
      <c r="B141" s="37"/>
      <c r="C141" s="38"/>
      <c r="D141" s="191" t="s">
        <v>156</v>
      </c>
      <c r="E141" s="38"/>
      <c r="F141" s="192" t="s">
        <v>224</v>
      </c>
      <c r="G141" s="38"/>
      <c r="H141" s="38"/>
      <c r="I141" s="193"/>
      <c r="J141" s="38"/>
      <c r="K141" s="38"/>
      <c r="L141" s="41"/>
      <c r="M141" s="194"/>
      <c r="N141" s="195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8" t="s">
        <v>156</v>
      </c>
      <c r="AU141" s="18" t="s">
        <v>91</v>
      </c>
    </row>
    <row r="142" spans="1:65" s="2" customFormat="1" ht="11.25">
      <c r="A142" s="36"/>
      <c r="B142" s="37"/>
      <c r="C142" s="38"/>
      <c r="D142" s="196" t="s">
        <v>158</v>
      </c>
      <c r="E142" s="38"/>
      <c r="F142" s="197" t="s">
        <v>225</v>
      </c>
      <c r="G142" s="38"/>
      <c r="H142" s="38"/>
      <c r="I142" s="193"/>
      <c r="J142" s="38"/>
      <c r="K142" s="38"/>
      <c r="L142" s="41"/>
      <c r="M142" s="194"/>
      <c r="N142" s="195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8" t="s">
        <v>158</v>
      </c>
      <c r="AU142" s="18" t="s">
        <v>91</v>
      </c>
    </row>
    <row r="143" spans="1:65" s="14" customFormat="1" ht="11.25">
      <c r="B143" s="208"/>
      <c r="C143" s="209"/>
      <c r="D143" s="191" t="s">
        <v>160</v>
      </c>
      <c r="E143" s="210" t="s">
        <v>35</v>
      </c>
      <c r="F143" s="211" t="s">
        <v>111</v>
      </c>
      <c r="G143" s="209"/>
      <c r="H143" s="212">
        <v>75.849999999999994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160</v>
      </c>
      <c r="AU143" s="218" t="s">
        <v>91</v>
      </c>
      <c r="AV143" s="14" t="s">
        <v>91</v>
      </c>
      <c r="AW143" s="14" t="s">
        <v>41</v>
      </c>
      <c r="AX143" s="14" t="s">
        <v>89</v>
      </c>
      <c r="AY143" s="218" t="s">
        <v>148</v>
      </c>
    </row>
    <row r="144" spans="1:65" s="13" customFormat="1" ht="22.5">
      <c r="B144" s="198"/>
      <c r="C144" s="199"/>
      <c r="D144" s="191" t="s">
        <v>160</v>
      </c>
      <c r="E144" s="200" t="s">
        <v>35</v>
      </c>
      <c r="F144" s="201" t="s">
        <v>211</v>
      </c>
      <c r="G144" s="199"/>
      <c r="H144" s="200" t="s">
        <v>35</v>
      </c>
      <c r="I144" s="202"/>
      <c r="J144" s="199"/>
      <c r="K144" s="199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160</v>
      </c>
      <c r="AU144" s="207" t="s">
        <v>91</v>
      </c>
      <c r="AV144" s="13" t="s">
        <v>89</v>
      </c>
      <c r="AW144" s="13" t="s">
        <v>41</v>
      </c>
      <c r="AX144" s="13" t="s">
        <v>81</v>
      </c>
      <c r="AY144" s="207" t="s">
        <v>148</v>
      </c>
    </row>
    <row r="145" spans="1:65" s="14" customFormat="1" ht="11.25">
      <c r="B145" s="208"/>
      <c r="C145" s="209"/>
      <c r="D145" s="191" t="s">
        <v>160</v>
      </c>
      <c r="E145" s="209"/>
      <c r="F145" s="211" t="s">
        <v>226</v>
      </c>
      <c r="G145" s="209"/>
      <c r="H145" s="212">
        <v>7.585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160</v>
      </c>
      <c r="AU145" s="218" t="s">
        <v>91</v>
      </c>
      <c r="AV145" s="14" t="s">
        <v>91</v>
      </c>
      <c r="AW145" s="14" t="s">
        <v>4</v>
      </c>
      <c r="AX145" s="14" t="s">
        <v>89</v>
      </c>
      <c r="AY145" s="218" t="s">
        <v>148</v>
      </c>
    </row>
    <row r="146" spans="1:65" s="2" customFormat="1" ht="24.2" customHeight="1">
      <c r="A146" s="36"/>
      <c r="B146" s="37"/>
      <c r="C146" s="177" t="s">
        <v>227</v>
      </c>
      <c r="D146" s="177" t="s">
        <v>150</v>
      </c>
      <c r="E146" s="178" t="s">
        <v>228</v>
      </c>
      <c r="F146" s="179" t="s">
        <v>229</v>
      </c>
      <c r="G146" s="180" t="s">
        <v>187</v>
      </c>
      <c r="H146" s="181">
        <v>9.9</v>
      </c>
      <c r="I146" s="182"/>
      <c r="J146" s="183">
        <f>ROUND(I146*H146,1)</f>
        <v>0</v>
      </c>
      <c r="K146" s="184"/>
      <c r="L146" s="41"/>
      <c r="M146" s="185" t="s">
        <v>35</v>
      </c>
      <c r="N146" s="186" t="s">
        <v>52</v>
      </c>
      <c r="O146" s="66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9" t="s">
        <v>154</v>
      </c>
      <c r="AT146" s="189" t="s">
        <v>150</v>
      </c>
      <c r="AU146" s="189" t="s">
        <v>91</v>
      </c>
      <c r="AY146" s="18" t="s">
        <v>148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8" t="s">
        <v>89</v>
      </c>
      <c r="BK146" s="190">
        <f>ROUND(I146*H146,1)</f>
        <v>0</v>
      </c>
      <c r="BL146" s="18" t="s">
        <v>154</v>
      </c>
      <c r="BM146" s="189" t="s">
        <v>230</v>
      </c>
    </row>
    <row r="147" spans="1:65" s="2" customFormat="1" ht="29.25">
      <c r="A147" s="36"/>
      <c r="B147" s="37"/>
      <c r="C147" s="38"/>
      <c r="D147" s="191" t="s">
        <v>156</v>
      </c>
      <c r="E147" s="38"/>
      <c r="F147" s="192" t="s">
        <v>231</v>
      </c>
      <c r="G147" s="38"/>
      <c r="H147" s="38"/>
      <c r="I147" s="193"/>
      <c r="J147" s="38"/>
      <c r="K147" s="38"/>
      <c r="L147" s="41"/>
      <c r="M147" s="194"/>
      <c r="N147" s="195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8" t="s">
        <v>156</v>
      </c>
      <c r="AU147" s="18" t="s">
        <v>91</v>
      </c>
    </row>
    <row r="148" spans="1:65" s="2" customFormat="1" ht="11.25">
      <c r="A148" s="36"/>
      <c r="B148" s="37"/>
      <c r="C148" s="38"/>
      <c r="D148" s="196" t="s">
        <v>158</v>
      </c>
      <c r="E148" s="38"/>
      <c r="F148" s="197" t="s">
        <v>232</v>
      </c>
      <c r="G148" s="38"/>
      <c r="H148" s="38"/>
      <c r="I148" s="193"/>
      <c r="J148" s="38"/>
      <c r="K148" s="38"/>
      <c r="L148" s="41"/>
      <c r="M148" s="194"/>
      <c r="N148" s="195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8" t="s">
        <v>158</v>
      </c>
      <c r="AU148" s="18" t="s">
        <v>91</v>
      </c>
    </row>
    <row r="149" spans="1:65" s="14" customFormat="1" ht="11.25">
      <c r="B149" s="208"/>
      <c r="C149" s="209"/>
      <c r="D149" s="191" t="s">
        <v>160</v>
      </c>
      <c r="E149" s="210" t="s">
        <v>35</v>
      </c>
      <c r="F149" s="211" t="s">
        <v>233</v>
      </c>
      <c r="G149" s="209"/>
      <c r="H149" s="212">
        <v>1.65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160</v>
      </c>
      <c r="AU149" s="218" t="s">
        <v>91</v>
      </c>
      <c r="AV149" s="14" t="s">
        <v>91</v>
      </c>
      <c r="AW149" s="14" t="s">
        <v>41</v>
      </c>
      <c r="AX149" s="14" t="s">
        <v>81</v>
      </c>
      <c r="AY149" s="218" t="s">
        <v>148</v>
      </c>
    </row>
    <row r="150" spans="1:65" s="14" customFormat="1" ht="11.25">
      <c r="B150" s="208"/>
      <c r="C150" s="209"/>
      <c r="D150" s="191" t="s">
        <v>160</v>
      </c>
      <c r="E150" s="210" t="s">
        <v>35</v>
      </c>
      <c r="F150" s="211" t="s">
        <v>234</v>
      </c>
      <c r="G150" s="209"/>
      <c r="H150" s="212">
        <v>8.25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160</v>
      </c>
      <c r="AU150" s="218" t="s">
        <v>91</v>
      </c>
      <c r="AV150" s="14" t="s">
        <v>91</v>
      </c>
      <c r="AW150" s="14" t="s">
        <v>41</v>
      </c>
      <c r="AX150" s="14" t="s">
        <v>81</v>
      </c>
      <c r="AY150" s="218" t="s">
        <v>148</v>
      </c>
    </row>
    <row r="151" spans="1:65" s="16" customFormat="1" ht="11.25">
      <c r="B151" s="230"/>
      <c r="C151" s="231"/>
      <c r="D151" s="191" t="s">
        <v>160</v>
      </c>
      <c r="E151" s="232" t="s">
        <v>35</v>
      </c>
      <c r="F151" s="233" t="s">
        <v>210</v>
      </c>
      <c r="G151" s="231"/>
      <c r="H151" s="234">
        <v>9.9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AT151" s="240" t="s">
        <v>160</v>
      </c>
      <c r="AU151" s="240" t="s">
        <v>91</v>
      </c>
      <c r="AV151" s="16" t="s">
        <v>154</v>
      </c>
      <c r="AW151" s="16" t="s">
        <v>41</v>
      </c>
      <c r="AX151" s="16" t="s">
        <v>89</v>
      </c>
      <c r="AY151" s="240" t="s">
        <v>148</v>
      </c>
    </row>
    <row r="152" spans="1:65" s="2" customFormat="1" ht="24.2" customHeight="1">
      <c r="A152" s="36"/>
      <c r="B152" s="37"/>
      <c r="C152" s="177" t="s">
        <v>235</v>
      </c>
      <c r="D152" s="177" t="s">
        <v>150</v>
      </c>
      <c r="E152" s="178" t="s">
        <v>236</v>
      </c>
      <c r="F152" s="179" t="s">
        <v>237</v>
      </c>
      <c r="G152" s="180" t="s">
        <v>238</v>
      </c>
      <c r="H152" s="181">
        <v>199.5</v>
      </c>
      <c r="I152" s="182"/>
      <c r="J152" s="183">
        <f>ROUND(I152*H152,1)</f>
        <v>0</v>
      </c>
      <c r="K152" s="184"/>
      <c r="L152" s="41"/>
      <c r="M152" s="185" t="s">
        <v>35</v>
      </c>
      <c r="N152" s="186" t="s">
        <v>52</v>
      </c>
      <c r="O152" s="66"/>
      <c r="P152" s="187">
        <f>O152*H152</f>
        <v>0</v>
      </c>
      <c r="Q152" s="187">
        <v>8.4999999999999995E-4</v>
      </c>
      <c r="R152" s="187">
        <f>Q152*H152</f>
        <v>0.169575</v>
      </c>
      <c r="S152" s="187">
        <v>0</v>
      </c>
      <c r="T152" s="18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9" t="s">
        <v>154</v>
      </c>
      <c r="AT152" s="189" t="s">
        <v>150</v>
      </c>
      <c r="AU152" s="189" t="s">
        <v>91</v>
      </c>
      <c r="AY152" s="18" t="s">
        <v>148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8" t="s">
        <v>89</v>
      </c>
      <c r="BK152" s="190">
        <f>ROUND(I152*H152,1)</f>
        <v>0</v>
      </c>
      <c r="BL152" s="18" t="s">
        <v>154</v>
      </c>
      <c r="BM152" s="189" t="s">
        <v>239</v>
      </c>
    </row>
    <row r="153" spans="1:65" s="2" customFormat="1" ht="19.5">
      <c r="A153" s="36"/>
      <c r="B153" s="37"/>
      <c r="C153" s="38"/>
      <c r="D153" s="191" t="s">
        <v>156</v>
      </c>
      <c r="E153" s="38"/>
      <c r="F153" s="192" t="s">
        <v>240</v>
      </c>
      <c r="G153" s="38"/>
      <c r="H153" s="38"/>
      <c r="I153" s="193"/>
      <c r="J153" s="38"/>
      <c r="K153" s="38"/>
      <c r="L153" s="41"/>
      <c r="M153" s="194"/>
      <c r="N153" s="195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8" t="s">
        <v>156</v>
      </c>
      <c r="AU153" s="18" t="s">
        <v>91</v>
      </c>
    </row>
    <row r="154" spans="1:65" s="2" customFormat="1" ht="11.25">
      <c r="A154" s="36"/>
      <c r="B154" s="37"/>
      <c r="C154" s="38"/>
      <c r="D154" s="196" t="s">
        <v>158</v>
      </c>
      <c r="E154" s="38"/>
      <c r="F154" s="197" t="s">
        <v>241</v>
      </c>
      <c r="G154" s="38"/>
      <c r="H154" s="38"/>
      <c r="I154" s="193"/>
      <c r="J154" s="38"/>
      <c r="K154" s="38"/>
      <c r="L154" s="41"/>
      <c r="M154" s="194"/>
      <c r="N154" s="195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8" t="s">
        <v>158</v>
      </c>
      <c r="AU154" s="18" t="s">
        <v>91</v>
      </c>
    </row>
    <row r="155" spans="1:65" s="14" customFormat="1" ht="11.25">
      <c r="B155" s="208"/>
      <c r="C155" s="209"/>
      <c r="D155" s="191" t="s">
        <v>160</v>
      </c>
      <c r="E155" s="210" t="s">
        <v>35</v>
      </c>
      <c r="F155" s="211" t="s">
        <v>242</v>
      </c>
      <c r="G155" s="209"/>
      <c r="H155" s="212">
        <v>199.5</v>
      </c>
      <c r="I155" s="213"/>
      <c r="J155" s="209"/>
      <c r="K155" s="209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160</v>
      </c>
      <c r="AU155" s="218" t="s">
        <v>91</v>
      </c>
      <c r="AV155" s="14" t="s">
        <v>91</v>
      </c>
      <c r="AW155" s="14" t="s">
        <v>41</v>
      </c>
      <c r="AX155" s="14" t="s">
        <v>81</v>
      </c>
      <c r="AY155" s="218" t="s">
        <v>148</v>
      </c>
    </row>
    <row r="156" spans="1:65" s="16" customFormat="1" ht="11.25">
      <c r="B156" s="230"/>
      <c r="C156" s="231"/>
      <c r="D156" s="191" t="s">
        <v>160</v>
      </c>
      <c r="E156" s="232" t="s">
        <v>109</v>
      </c>
      <c r="F156" s="233" t="s">
        <v>210</v>
      </c>
      <c r="G156" s="231"/>
      <c r="H156" s="234">
        <v>199.5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160</v>
      </c>
      <c r="AU156" s="240" t="s">
        <v>91</v>
      </c>
      <c r="AV156" s="16" t="s">
        <v>154</v>
      </c>
      <c r="AW156" s="16" t="s">
        <v>41</v>
      </c>
      <c r="AX156" s="16" t="s">
        <v>89</v>
      </c>
      <c r="AY156" s="240" t="s">
        <v>148</v>
      </c>
    </row>
    <row r="157" spans="1:65" s="2" customFormat="1" ht="24.2" customHeight="1">
      <c r="A157" s="36"/>
      <c r="B157" s="37"/>
      <c r="C157" s="177" t="s">
        <v>169</v>
      </c>
      <c r="D157" s="177" t="s">
        <v>150</v>
      </c>
      <c r="E157" s="178" t="s">
        <v>243</v>
      </c>
      <c r="F157" s="179" t="s">
        <v>244</v>
      </c>
      <c r="G157" s="180" t="s">
        <v>238</v>
      </c>
      <c r="H157" s="181">
        <v>199.5</v>
      </c>
      <c r="I157" s="182"/>
      <c r="J157" s="183">
        <f>ROUND(I157*H157,1)</f>
        <v>0</v>
      </c>
      <c r="K157" s="184"/>
      <c r="L157" s="41"/>
      <c r="M157" s="185" t="s">
        <v>35</v>
      </c>
      <c r="N157" s="186" t="s">
        <v>52</v>
      </c>
      <c r="O157" s="66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9" t="s">
        <v>154</v>
      </c>
      <c r="AT157" s="189" t="s">
        <v>150</v>
      </c>
      <c r="AU157" s="189" t="s">
        <v>91</v>
      </c>
      <c r="AY157" s="18" t="s">
        <v>148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8" t="s">
        <v>89</v>
      </c>
      <c r="BK157" s="190">
        <f>ROUND(I157*H157,1)</f>
        <v>0</v>
      </c>
      <c r="BL157" s="18" t="s">
        <v>154</v>
      </c>
      <c r="BM157" s="189" t="s">
        <v>245</v>
      </c>
    </row>
    <row r="158" spans="1:65" s="2" customFormat="1" ht="29.25">
      <c r="A158" s="36"/>
      <c r="B158" s="37"/>
      <c r="C158" s="38"/>
      <c r="D158" s="191" t="s">
        <v>156</v>
      </c>
      <c r="E158" s="38"/>
      <c r="F158" s="192" t="s">
        <v>246</v>
      </c>
      <c r="G158" s="38"/>
      <c r="H158" s="38"/>
      <c r="I158" s="193"/>
      <c r="J158" s="38"/>
      <c r="K158" s="38"/>
      <c r="L158" s="41"/>
      <c r="M158" s="194"/>
      <c r="N158" s="195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8" t="s">
        <v>156</v>
      </c>
      <c r="AU158" s="18" t="s">
        <v>91</v>
      </c>
    </row>
    <row r="159" spans="1:65" s="2" customFormat="1" ht="11.25">
      <c r="A159" s="36"/>
      <c r="B159" s="37"/>
      <c r="C159" s="38"/>
      <c r="D159" s="196" t="s">
        <v>158</v>
      </c>
      <c r="E159" s="38"/>
      <c r="F159" s="197" t="s">
        <v>247</v>
      </c>
      <c r="G159" s="38"/>
      <c r="H159" s="38"/>
      <c r="I159" s="193"/>
      <c r="J159" s="38"/>
      <c r="K159" s="38"/>
      <c r="L159" s="41"/>
      <c r="M159" s="194"/>
      <c r="N159" s="195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8" t="s">
        <v>158</v>
      </c>
      <c r="AU159" s="18" t="s">
        <v>91</v>
      </c>
    </row>
    <row r="160" spans="1:65" s="14" customFormat="1" ht="11.25">
      <c r="B160" s="208"/>
      <c r="C160" s="209"/>
      <c r="D160" s="191" t="s">
        <v>160</v>
      </c>
      <c r="E160" s="210" t="s">
        <v>35</v>
      </c>
      <c r="F160" s="211" t="s">
        <v>109</v>
      </c>
      <c r="G160" s="209"/>
      <c r="H160" s="212">
        <v>199.5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160</v>
      </c>
      <c r="AU160" s="218" t="s">
        <v>91</v>
      </c>
      <c r="AV160" s="14" t="s">
        <v>91</v>
      </c>
      <c r="AW160" s="14" t="s">
        <v>41</v>
      </c>
      <c r="AX160" s="14" t="s">
        <v>89</v>
      </c>
      <c r="AY160" s="218" t="s">
        <v>148</v>
      </c>
    </row>
    <row r="161" spans="1:65" s="2" customFormat="1" ht="24.2" customHeight="1">
      <c r="A161" s="36"/>
      <c r="B161" s="37"/>
      <c r="C161" s="177" t="s">
        <v>248</v>
      </c>
      <c r="D161" s="177" t="s">
        <v>150</v>
      </c>
      <c r="E161" s="178" t="s">
        <v>249</v>
      </c>
      <c r="F161" s="179" t="s">
        <v>250</v>
      </c>
      <c r="G161" s="180" t="s">
        <v>187</v>
      </c>
      <c r="H161" s="181">
        <v>45.749000000000002</v>
      </c>
      <c r="I161" s="182"/>
      <c r="J161" s="183">
        <f>ROUND(I161*H161,1)</f>
        <v>0</v>
      </c>
      <c r="K161" s="184"/>
      <c r="L161" s="41"/>
      <c r="M161" s="185" t="s">
        <v>35</v>
      </c>
      <c r="N161" s="186" t="s">
        <v>52</v>
      </c>
      <c r="O161" s="66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9" t="s">
        <v>154</v>
      </c>
      <c r="AT161" s="189" t="s">
        <v>150</v>
      </c>
      <c r="AU161" s="189" t="s">
        <v>91</v>
      </c>
      <c r="AY161" s="18" t="s">
        <v>148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8" t="s">
        <v>89</v>
      </c>
      <c r="BK161" s="190">
        <f>ROUND(I161*H161,1)</f>
        <v>0</v>
      </c>
      <c r="BL161" s="18" t="s">
        <v>154</v>
      </c>
      <c r="BM161" s="189" t="s">
        <v>251</v>
      </c>
    </row>
    <row r="162" spans="1:65" s="2" customFormat="1" ht="39">
      <c r="A162" s="36"/>
      <c r="B162" s="37"/>
      <c r="C162" s="38"/>
      <c r="D162" s="191" t="s">
        <v>156</v>
      </c>
      <c r="E162" s="38"/>
      <c r="F162" s="192" t="s">
        <v>252</v>
      </c>
      <c r="G162" s="38"/>
      <c r="H162" s="38"/>
      <c r="I162" s="193"/>
      <c r="J162" s="38"/>
      <c r="K162" s="38"/>
      <c r="L162" s="41"/>
      <c r="M162" s="194"/>
      <c r="N162" s="195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8" t="s">
        <v>156</v>
      </c>
      <c r="AU162" s="18" t="s">
        <v>91</v>
      </c>
    </row>
    <row r="163" spans="1:65" s="14" customFormat="1" ht="11.25">
      <c r="B163" s="208"/>
      <c r="C163" s="209"/>
      <c r="D163" s="191" t="s">
        <v>160</v>
      </c>
      <c r="E163" s="210" t="s">
        <v>35</v>
      </c>
      <c r="F163" s="211" t="s">
        <v>253</v>
      </c>
      <c r="G163" s="209"/>
      <c r="H163" s="212">
        <v>45.749000000000002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160</v>
      </c>
      <c r="AU163" s="218" t="s">
        <v>91</v>
      </c>
      <c r="AV163" s="14" t="s">
        <v>91</v>
      </c>
      <c r="AW163" s="14" t="s">
        <v>41</v>
      </c>
      <c r="AX163" s="14" t="s">
        <v>89</v>
      </c>
      <c r="AY163" s="218" t="s">
        <v>148</v>
      </c>
    </row>
    <row r="164" spans="1:65" s="2" customFormat="1" ht="24.2" customHeight="1">
      <c r="A164" s="36"/>
      <c r="B164" s="37"/>
      <c r="C164" s="177" t="s">
        <v>254</v>
      </c>
      <c r="D164" s="177" t="s">
        <v>150</v>
      </c>
      <c r="E164" s="178" t="s">
        <v>255</v>
      </c>
      <c r="F164" s="179" t="s">
        <v>256</v>
      </c>
      <c r="G164" s="180" t="s">
        <v>187</v>
      </c>
      <c r="H164" s="181">
        <v>30.34</v>
      </c>
      <c r="I164" s="182"/>
      <c r="J164" s="183">
        <f>ROUND(I164*H164,1)</f>
        <v>0</v>
      </c>
      <c r="K164" s="184"/>
      <c r="L164" s="41"/>
      <c r="M164" s="185" t="s">
        <v>35</v>
      </c>
      <c r="N164" s="186" t="s">
        <v>52</v>
      </c>
      <c r="O164" s="66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9" t="s">
        <v>154</v>
      </c>
      <c r="AT164" s="189" t="s">
        <v>150</v>
      </c>
      <c r="AU164" s="189" t="s">
        <v>91</v>
      </c>
      <c r="AY164" s="18" t="s">
        <v>148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8" t="s">
        <v>89</v>
      </c>
      <c r="BK164" s="190">
        <f>ROUND(I164*H164,1)</f>
        <v>0</v>
      </c>
      <c r="BL164" s="18" t="s">
        <v>154</v>
      </c>
      <c r="BM164" s="189" t="s">
        <v>257</v>
      </c>
    </row>
    <row r="165" spans="1:65" s="2" customFormat="1" ht="39">
      <c r="A165" s="36"/>
      <c r="B165" s="37"/>
      <c r="C165" s="38"/>
      <c r="D165" s="191" t="s">
        <v>156</v>
      </c>
      <c r="E165" s="38"/>
      <c r="F165" s="192" t="s">
        <v>258</v>
      </c>
      <c r="G165" s="38"/>
      <c r="H165" s="38"/>
      <c r="I165" s="193"/>
      <c r="J165" s="38"/>
      <c r="K165" s="38"/>
      <c r="L165" s="41"/>
      <c r="M165" s="194"/>
      <c r="N165" s="195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8" t="s">
        <v>156</v>
      </c>
      <c r="AU165" s="18" t="s">
        <v>91</v>
      </c>
    </row>
    <row r="166" spans="1:65" s="14" customFormat="1" ht="11.25">
      <c r="B166" s="208"/>
      <c r="C166" s="209"/>
      <c r="D166" s="191" t="s">
        <v>160</v>
      </c>
      <c r="E166" s="210" t="s">
        <v>35</v>
      </c>
      <c r="F166" s="211" t="s">
        <v>111</v>
      </c>
      <c r="G166" s="209"/>
      <c r="H166" s="212">
        <v>75.849999999999994</v>
      </c>
      <c r="I166" s="213"/>
      <c r="J166" s="209"/>
      <c r="K166" s="209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160</v>
      </c>
      <c r="AU166" s="218" t="s">
        <v>91</v>
      </c>
      <c r="AV166" s="14" t="s">
        <v>91</v>
      </c>
      <c r="AW166" s="14" t="s">
        <v>41</v>
      </c>
      <c r="AX166" s="14" t="s">
        <v>89</v>
      </c>
      <c r="AY166" s="218" t="s">
        <v>148</v>
      </c>
    </row>
    <row r="167" spans="1:65" s="13" customFormat="1" ht="22.5">
      <c r="B167" s="198"/>
      <c r="C167" s="199"/>
      <c r="D167" s="191" t="s">
        <v>160</v>
      </c>
      <c r="E167" s="200" t="s">
        <v>35</v>
      </c>
      <c r="F167" s="201" t="s">
        <v>211</v>
      </c>
      <c r="G167" s="199"/>
      <c r="H167" s="200" t="s">
        <v>35</v>
      </c>
      <c r="I167" s="202"/>
      <c r="J167" s="199"/>
      <c r="K167" s="199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160</v>
      </c>
      <c r="AU167" s="207" t="s">
        <v>91</v>
      </c>
      <c r="AV167" s="13" t="s">
        <v>89</v>
      </c>
      <c r="AW167" s="13" t="s">
        <v>41</v>
      </c>
      <c r="AX167" s="13" t="s">
        <v>81</v>
      </c>
      <c r="AY167" s="207" t="s">
        <v>148</v>
      </c>
    </row>
    <row r="168" spans="1:65" s="14" customFormat="1" ht="11.25">
      <c r="B168" s="208"/>
      <c r="C168" s="209"/>
      <c r="D168" s="191" t="s">
        <v>160</v>
      </c>
      <c r="E168" s="209"/>
      <c r="F168" s="211" t="s">
        <v>212</v>
      </c>
      <c r="G168" s="209"/>
      <c r="H168" s="212">
        <v>30.34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160</v>
      </c>
      <c r="AU168" s="218" t="s">
        <v>91</v>
      </c>
      <c r="AV168" s="14" t="s">
        <v>91</v>
      </c>
      <c r="AW168" s="14" t="s">
        <v>4</v>
      </c>
      <c r="AX168" s="14" t="s">
        <v>89</v>
      </c>
      <c r="AY168" s="218" t="s">
        <v>148</v>
      </c>
    </row>
    <row r="169" spans="1:65" s="2" customFormat="1" ht="24.2" customHeight="1">
      <c r="A169" s="36"/>
      <c r="B169" s="37"/>
      <c r="C169" s="177" t="s">
        <v>259</v>
      </c>
      <c r="D169" s="177" t="s">
        <v>150</v>
      </c>
      <c r="E169" s="178" t="s">
        <v>260</v>
      </c>
      <c r="F169" s="179" t="s">
        <v>261</v>
      </c>
      <c r="G169" s="180" t="s">
        <v>187</v>
      </c>
      <c r="H169" s="181">
        <v>45.51</v>
      </c>
      <c r="I169" s="182"/>
      <c r="J169" s="183">
        <f>ROUND(I169*H169,1)</f>
        <v>0</v>
      </c>
      <c r="K169" s="184"/>
      <c r="L169" s="41"/>
      <c r="M169" s="185" t="s">
        <v>35</v>
      </c>
      <c r="N169" s="186" t="s">
        <v>52</v>
      </c>
      <c r="O169" s="66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9" t="s">
        <v>154</v>
      </c>
      <c r="AT169" s="189" t="s">
        <v>150</v>
      </c>
      <c r="AU169" s="189" t="s">
        <v>91</v>
      </c>
      <c r="AY169" s="18" t="s">
        <v>148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8" t="s">
        <v>89</v>
      </c>
      <c r="BK169" s="190">
        <f>ROUND(I169*H169,1)</f>
        <v>0</v>
      </c>
      <c r="BL169" s="18" t="s">
        <v>154</v>
      </c>
      <c r="BM169" s="189" t="s">
        <v>262</v>
      </c>
    </row>
    <row r="170" spans="1:65" s="2" customFormat="1" ht="39">
      <c r="A170" s="36"/>
      <c r="B170" s="37"/>
      <c r="C170" s="38"/>
      <c r="D170" s="191" t="s">
        <v>156</v>
      </c>
      <c r="E170" s="38"/>
      <c r="F170" s="192" t="s">
        <v>263</v>
      </c>
      <c r="G170" s="38"/>
      <c r="H170" s="38"/>
      <c r="I170" s="193"/>
      <c r="J170" s="38"/>
      <c r="K170" s="38"/>
      <c r="L170" s="41"/>
      <c r="M170" s="194"/>
      <c r="N170" s="195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8" t="s">
        <v>156</v>
      </c>
      <c r="AU170" s="18" t="s">
        <v>91</v>
      </c>
    </row>
    <row r="171" spans="1:65" s="14" customFormat="1" ht="11.25">
      <c r="B171" s="208"/>
      <c r="C171" s="209"/>
      <c r="D171" s="191" t="s">
        <v>160</v>
      </c>
      <c r="E171" s="210" t="s">
        <v>35</v>
      </c>
      <c r="F171" s="211" t="s">
        <v>111</v>
      </c>
      <c r="G171" s="209"/>
      <c r="H171" s="212">
        <v>75.849999999999994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160</v>
      </c>
      <c r="AU171" s="218" t="s">
        <v>91</v>
      </c>
      <c r="AV171" s="14" t="s">
        <v>91</v>
      </c>
      <c r="AW171" s="14" t="s">
        <v>41</v>
      </c>
      <c r="AX171" s="14" t="s">
        <v>89</v>
      </c>
      <c r="AY171" s="218" t="s">
        <v>148</v>
      </c>
    </row>
    <row r="172" spans="1:65" s="13" customFormat="1" ht="22.5">
      <c r="B172" s="198"/>
      <c r="C172" s="199"/>
      <c r="D172" s="191" t="s">
        <v>160</v>
      </c>
      <c r="E172" s="200" t="s">
        <v>35</v>
      </c>
      <c r="F172" s="201" t="s">
        <v>211</v>
      </c>
      <c r="G172" s="199"/>
      <c r="H172" s="200" t="s">
        <v>35</v>
      </c>
      <c r="I172" s="202"/>
      <c r="J172" s="199"/>
      <c r="K172" s="199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160</v>
      </c>
      <c r="AU172" s="207" t="s">
        <v>91</v>
      </c>
      <c r="AV172" s="13" t="s">
        <v>89</v>
      </c>
      <c r="AW172" s="13" t="s">
        <v>41</v>
      </c>
      <c r="AX172" s="13" t="s">
        <v>81</v>
      </c>
      <c r="AY172" s="207" t="s">
        <v>148</v>
      </c>
    </row>
    <row r="173" spans="1:65" s="14" customFormat="1" ht="11.25">
      <c r="B173" s="208"/>
      <c r="C173" s="209"/>
      <c r="D173" s="191" t="s">
        <v>160</v>
      </c>
      <c r="E173" s="209"/>
      <c r="F173" s="211" t="s">
        <v>264</v>
      </c>
      <c r="G173" s="209"/>
      <c r="H173" s="212">
        <v>45.51</v>
      </c>
      <c r="I173" s="213"/>
      <c r="J173" s="209"/>
      <c r="K173" s="209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160</v>
      </c>
      <c r="AU173" s="218" t="s">
        <v>91</v>
      </c>
      <c r="AV173" s="14" t="s">
        <v>91</v>
      </c>
      <c r="AW173" s="14" t="s">
        <v>4</v>
      </c>
      <c r="AX173" s="14" t="s">
        <v>89</v>
      </c>
      <c r="AY173" s="218" t="s">
        <v>148</v>
      </c>
    </row>
    <row r="174" spans="1:65" s="2" customFormat="1" ht="24.2" customHeight="1">
      <c r="A174" s="36"/>
      <c r="B174" s="37"/>
      <c r="C174" s="177" t="s">
        <v>265</v>
      </c>
      <c r="D174" s="177" t="s">
        <v>150</v>
      </c>
      <c r="E174" s="178" t="s">
        <v>266</v>
      </c>
      <c r="F174" s="179" t="s">
        <v>267</v>
      </c>
      <c r="G174" s="180" t="s">
        <v>187</v>
      </c>
      <c r="H174" s="181">
        <v>45.749000000000002</v>
      </c>
      <c r="I174" s="182"/>
      <c r="J174" s="183">
        <f>ROUND(I174*H174,1)</f>
        <v>0</v>
      </c>
      <c r="K174" s="184"/>
      <c r="L174" s="41"/>
      <c r="M174" s="185" t="s">
        <v>35</v>
      </c>
      <c r="N174" s="186" t="s">
        <v>52</v>
      </c>
      <c r="O174" s="66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9" t="s">
        <v>154</v>
      </c>
      <c r="AT174" s="189" t="s">
        <v>150</v>
      </c>
      <c r="AU174" s="189" t="s">
        <v>91</v>
      </c>
      <c r="AY174" s="18" t="s">
        <v>148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8" t="s">
        <v>89</v>
      </c>
      <c r="BK174" s="190">
        <f>ROUND(I174*H174,1)</f>
        <v>0</v>
      </c>
      <c r="BL174" s="18" t="s">
        <v>154</v>
      </c>
      <c r="BM174" s="189" t="s">
        <v>268</v>
      </c>
    </row>
    <row r="175" spans="1:65" s="2" customFormat="1" ht="29.25">
      <c r="A175" s="36"/>
      <c r="B175" s="37"/>
      <c r="C175" s="38"/>
      <c r="D175" s="191" t="s">
        <v>156</v>
      </c>
      <c r="E175" s="38"/>
      <c r="F175" s="192" t="s">
        <v>269</v>
      </c>
      <c r="G175" s="38"/>
      <c r="H175" s="38"/>
      <c r="I175" s="193"/>
      <c r="J175" s="38"/>
      <c r="K175" s="38"/>
      <c r="L175" s="41"/>
      <c r="M175" s="194"/>
      <c r="N175" s="195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8" t="s">
        <v>156</v>
      </c>
      <c r="AU175" s="18" t="s">
        <v>91</v>
      </c>
    </row>
    <row r="176" spans="1:65" s="2" customFormat="1" ht="11.25">
      <c r="A176" s="36"/>
      <c r="B176" s="37"/>
      <c r="C176" s="38"/>
      <c r="D176" s="196" t="s">
        <v>158</v>
      </c>
      <c r="E176" s="38"/>
      <c r="F176" s="197" t="s">
        <v>270</v>
      </c>
      <c r="G176" s="38"/>
      <c r="H176" s="38"/>
      <c r="I176" s="193"/>
      <c r="J176" s="38"/>
      <c r="K176" s="38"/>
      <c r="L176" s="41"/>
      <c r="M176" s="194"/>
      <c r="N176" s="195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8" t="s">
        <v>158</v>
      </c>
      <c r="AU176" s="18" t="s">
        <v>91</v>
      </c>
    </row>
    <row r="177" spans="1:65" s="14" customFormat="1" ht="11.25">
      <c r="B177" s="208"/>
      <c r="C177" s="209"/>
      <c r="D177" s="191" t="s">
        <v>160</v>
      </c>
      <c r="E177" s="210" t="s">
        <v>35</v>
      </c>
      <c r="F177" s="211" t="s">
        <v>253</v>
      </c>
      <c r="G177" s="209"/>
      <c r="H177" s="212">
        <v>45.749000000000002</v>
      </c>
      <c r="I177" s="213"/>
      <c r="J177" s="209"/>
      <c r="K177" s="209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160</v>
      </c>
      <c r="AU177" s="218" t="s">
        <v>91</v>
      </c>
      <c r="AV177" s="14" t="s">
        <v>91</v>
      </c>
      <c r="AW177" s="14" t="s">
        <v>41</v>
      </c>
      <c r="AX177" s="14" t="s">
        <v>89</v>
      </c>
      <c r="AY177" s="218" t="s">
        <v>148</v>
      </c>
    </row>
    <row r="178" spans="1:65" s="2" customFormat="1" ht="33" customHeight="1">
      <c r="A178" s="36"/>
      <c r="B178" s="37"/>
      <c r="C178" s="177" t="s">
        <v>8</v>
      </c>
      <c r="D178" s="177" t="s">
        <v>150</v>
      </c>
      <c r="E178" s="178" t="s">
        <v>271</v>
      </c>
      <c r="F178" s="179" t="s">
        <v>272</v>
      </c>
      <c r="G178" s="180" t="s">
        <v>273</v>
      </c>
      <c r="H178" s="181">
        <v>136.53</v>
      </c>
      <c r="I178" s="182"/>
      <c r="J178" s="183">
        <f>ROUND(I178*H178,1)</f>
        <v>0</v>
      </c>
      <c r="K178" s="184"/>
      <c r="L178" s="41"/>
      <c r="M178" s="185" t="s">
        <v>35</v>
      </c>
      <c r="N178" s="186" t="s">
        <v>52</v>
      </c>
      <c r="O178" s="66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9" t="s">
        <v>154</v>
      </c>
      <c r="AT178" s="189" t="s">
        <v>150</v>
      </c>
      <c r="AU178" s="189" t="s">
        <v>91</v>
      </c>
      <c r="AY178" s="18" t="s">
        <v>148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8" t="s">
        <v>89</v>
      </c>
      <c r="BK178" s="190">
        <f>ROUND(I178*H178,1)</f>
        <v>0</v>
      </c>
      <c r="BL178" s="18" t="s">
        <v>154</v>
      </c>
      <c r="BM178" s="189" t="s">
        <v>274</v>
      </c>
    </row>
    <row r="179" spans="1:65" s="2" customFormat="1" ht="29.25">
      <c r="A179" s="36"/>
      <c r="B179" s="37"/>
      <c r="C179" s="38"/>
      <c r="D179" s="191" t="s">
        <v>156</v>
      </c>
      <c r="E179" s="38"/>
      <c r="F179" s="192" t="s">
        <v>275</v>
      </c>
      <c r="G179" s="38"/>
      <c r="H179" s="38"/>
      <c r="I179" s="193"/>
      <c r="J179" s="38"/>
      <c r="K179" s="38"/>
      <c r="L179" s="41"/>
      <c r="M179" s="194"/>
      <c r="N179" s="195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8" t="s">
        <v>156</v>
      </c>
      <c r="AU179" s="18" t="s">
        <v>91</v>
      </c>
    </row>
    <row r="180" spans="1:65" s="2" customFormat="1" ht="11.25">
      <c r="A180" s="36"/>
      <c r="B180" s="37"/>
      <c r="C180" s="38"/>
      <c r="D180" s="196" t="s">
        <v>158</v>
      </c>
      <c r="E180" s="38"/>
      <c r="F180" s="197" t="s">
        <v>276</v>
      </c>
      <c r="G180" s="38"/>
      <c r="H180" s="38"/>
      <c r="I180" s="193"/>
      <c r="J180" s="38"/>
      <c r="K180" s="38"/>
      <c r="L180" s="41"/>
      <c r="M180" s="194"/>
      <c r="N180" s="195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8" t="s">
        <v>158</v>
      </c>
      <c r="AU180" s="18" t="s">
        <v>91</v>
      </c>
    </row>
    <row r="181" spans="1:65" s="14" customFormat="1" ht="11.25">
      <c r="B181" s="208"/>
      <c r="C181" s="209"/>
      <c r="D181" s="191" t="s">
        <v>160</v>
      </c>
      <c r="E181" s="210" t="s">
        <v>35</v>
      </c>
      <c r="F181" s="211" t="s">
        <v>111</v>
      </c>
      <c r="G181" s="209"/>
      <c r="H181" s="212">
        <v>75.849999999999994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160</v>
      </c>
      <c r="AU181" s="218" t="s">
        <v>91</v>
      </c>
      <c r="AV181" s="14" t="s">
        <v>91</v>
      </c>
      <c r="AW181" s="14" t="s">
        <v>41</v>
      </c>
      <c r="AX181" s="14" t="s">
        <v>89</v>
      </c>
      <c r="AY181" s="218" t="s">
        <v>148</v>
      </c>
    </row>
    <row r="182" spans="1:65" s="14" customFormat="1" ht="11.25">
      <c r="B182" s="208"/>
      <c r="C182" s="209"/>
      <c r="D182" s="191" t="s">
        <v>160</v>
      </c>
      <c r="E182" s="209"/>
      <c r="F182" s="211" t="s">
        <v>277</v>
      </c>
      <c r="G182" s="209"/>
      <c r="H182" s="212">
        <v>136.53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160</v>
      </c>
      <c r="AU182" s="218" t="s">
        <v>91</v>
      </c>
      <c r="AV182" s="14" t="s">
        <v>91</v>
      </c>
      <c r="AW182" s="14" t="s">
        <v>4</v>
      </c>
      <c r="AX182" s="14" t="s">
        <v>89</v>
      </c>
      <c r="AY182" s="218" t="s">
        <v>148</v>
      </c>
    </row>
    <row r="183" spans="1:65" s="2" customFormat="1" ht="16.5" customHeight="1">
      <c r="A183" s="36"/>
      <c r="B183" s="37"/>
      <c r="C183" s="177" t="s">
        <v>278</v>
      </c>
      <c r="D183" s="177" t="s">
        <v>150</v>
      </c>
      <c r="E183" s="178" t="s">
        <v>279</v>
      </c>
      <c r="F183" s="179" t="s">
        <v>280</v>
      </c>
      <c r="G183" s="180" t="s">
        <v>187</v>
      </c>
      <c r="H183" s="181">
        <v>121.599</v>
      </c>
      <c r="I183" s="182"/>
      <c r="J183" s="183">
        <f>ROUND(I183*H183,1)</f>
        <v>0</v>
      </c>
      <c r="K183" s="184"/>
      <c r="L183" s="41"/>
      <c r="M183" s="185" t="s">
        <v>35</v>
      </c>
      <c r="N183" s="186" t="s">
        <v>52</v>
      </c>
      <c r="O183" s="66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9" t="s">
        <v>154</v>
      </c>
      <c r="AT183" s="189" t="s">
        <v>150</v>
      </c>
      <c r="AU183" s="189" t="s">
        <v>91</v>
      </c>
      <c r="AY183" s="18" t="s">
        <v>148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8" t="s">
        <v>89</v>
      </c>
      <c r="BK183" s="190">
        <f>ROUND(I183*H183,1)</f>
        <v>0</v>
      </c>
      <c r="BL183" s="18" t="s">
        <v>154</v>
      </c>
      <c r="BM183" s="189" t="s">
        <v>281</v>
      </c>
    </row>
    <row r="184" spans="1:65" s="2" customFormat="1" ht="19.5">
      <c r="A184" s="36"/>
      <c r="B184" s="37"/>
      <c r="C184" s="38"/>
      <c r="D184" s="191" t="s">
        <v>156</v>
      </c>
      <c r="E184" s="38"/>
      <c r="F184" s="192" t="s">
        <v>282</v>
      </c>
      <c r="G184" s="38"/>
      <c r="H184" s="38"/>
      <c r="I184" s="193"/>
      <c r="J184" s="38"/>
      <c r="K184" s="38"/>
      <c r="L184" s="41"/>
      <c r="M184" s="194"/>
      <c r="N184" s="195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8" t="s">
        <v>156</v>
      </c>
      <c r="AU184" s="18" t="s">
        <v>91</v>
      </c>
    </row>
    <row r="185" spans="1:65" s="2" customFormat="1" ht="11.25">
      <c r="A185" s="36"/>
      <c r="B185" s="37"/>
      <c r="C185" s="38"/>
      <c r="D185" s="196" t="s">
        <v>158</v>
      </c>
      <c r="E185" s="38"/>
      <c r="F185" s="197" t="s">
        <v>283</v>
      </c>
      <c r="G185" s="38"/>
      <c r="H185" s="38"/>
      <c r="I185" s="193"/>
      <c r="J185" s="38"/>
      <c r="K185" s="38"/>
      <c r="L185" s="41"/>
      <c r="M185" s="194"/>
      <c r="N185" s="195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8" t="s">
        <v>158</v>
      </c>
      <c r="AU185" s="18" t="s">
        <v>91</v>
      </c>
    </row>
    <row r="186" spans="1:65" s="14" customFormat="1" ht="11.25">
      <c r="B186" s="208"/>
      <c r="C186" s="209"/>
      <c r="D186" s="191" t="s">
        <v>160</v>
      </c>
      <c r="E186" s="210" t="s">
        <v>35</v>
      </c>
      <c r="F186" s="211" t="s">
        <v>284</v>
      </c>
      <c r="G186" s="209"/>
      <c r="H186" s="212">
        <v>45.749000000000002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160</v>
      </c>
      <c r="AU186" s="218" t="s">
        <v>91</v>
      </c>
      <c r="AV186" s="14" t="s">
        <v>91</v>
      </c>
      <c r="AW186" s="14" t="s">
        <v>41</v>
      </c>
      <c r="AX186" s="14" t="s">
        <v>81</v>
      </c>
      <c r="AY186" s="218" t="s">
        <v>148</v>
      </c>
    </row>
    <row r="187" spans="1:65" s="14" customFormat="1" ht="11.25">
      <c r="B187" s="208"/>
      <c r="C187" s="209"/>
      <c r="D187" s="191" t="s">
        <v>160</v>
      </c>
      <c r="E187" s="210" t="s">
        <v>35</v>
      </c>
      <c r="F187" s="211" t="s">
        <v>285</v>
      </c>
      <c r="G187" s="209"/>
      <c r="H187" s="212">
        <v>75.849999999999994</v>
      </c>
      <c r="I187" s="213"/>
      <c r="J187" s="209"/>
      <c r="K187" s="209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160</v>
      </c>
      <c r="AU187" s="218" t="s">
        <v>91</v>
      </c>
      <c r="AV187" s="14" t="s">
        <v>91</v>
      </c>
      <c r="AW187" s="14" t="s">
        <v>41</v>
      </c>
      <c r="AX187" s="14" t="s">
        <v>81</v>
      </c>
      <c r="AY187" s="218" t="s">
        <v>148</v>
      </c>
    </row>
    <row r="188" spans="1:65" s="16" customFormat="1" ht="11.25">
      <c r="B188" s="230"/>
      <c r="C188" s="231"/>
      <c r="D188" s="191" t="s">
        <v>160</v>
      </c>
      <c r="E188" s="232" t="s">
        <v>35</v>
      </c>
      <c r="F188" s="233" t="s">
        <v>210</v>
      </c>
      <c r="G188" s="231"/>
      <c r="H188" s="234">
        <v>121.599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AT188" s="240" t="s">
        <v>160</v>
      </c>
      <c r="AU188" s="240" t="s">
        <v>91</v>
      </c>
      <c r="AV188" s="16" t="s">
        <v>154</v>
      </c>
      <c r="AW188" s="16" t="s">
        <v>41</v>
      </c>
      <c r="AX188" s="16" t="s">
        <v>89</v>
      </c>
      <c r="AY188" s="240" t="s">
        <v>148</v>
      </c>
    </row>
    <row r="189" spans="1:65" s="2" customFormat="1" ht="24.2" customHeight="1">
      <c r="A189" s="36"/>
      <c r="B189" s="37"/>
      <c r="C189" s="177" t="s">
        <v>286</v>
      </c>
      <c r="D189" s="177" t="s">
        <v>150</v>
      </c>
      <c r="E189" s="178" t="s">
        <v>287</v>
      </c>
      <c r="F189" s="179" t="s">
        <v>288</v>
      </c>
      <c r="G189" s="180" t="s">
        <v>187</v>
      </c>
      <c r="H189" s="181">
        <v>23.498000000000001</v>
      </c>
      <c r="I189" s="182"/>
      <c r="J189" s="183">
        <f>ROUND(I189*H189,1)</f>
        <v>0</v>
      </c>
      <c r="K189" s="184"/>
      <c r="L189" s="41"/>
      <c r="M189" s="185" t="s">
        <v>35</v>
      </c>
      <c r="N189" s="186" t="s">
        <v>52</v>
      </c>
      <c r="O189" s="66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9" t="s">
        <v>154</v>
      </c>
      <c r="AT189" s="189" t="s">
        <v>150</v>
      </c>
      <c r="AU189" s="189" t="s">
        <v>91</v>
      </c>
      <c r="AY189" s="18" t="s">
        <v>148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8" t="s">
        <v>89</v>
      </c>
      <c r="BK189" s="190">
        <f>ROUND(I189*H189,1)</f>
        <v>0</v>
      </c>
      <c r="BL189" s="18" t="s">
        <v>154</v>
      </c>
      <c r="BM189" s="189" t="s">
        <v>289</v>
      </c>
    </row>
    <row r="190" spans="1:65" s="2" customFormat="1" ht="29.25">
      <c r="A190" s="36"/>
      <c r="B190" s="37"/>
      <c r="C190" s="38"/>
      <c r="D190" s="191" t="s">
        <v>156</v>
      </c>
      <c r="E190" s="38"/>
      <c r="F190" s="192" t="s">
        <v>290</v>
      </c>
      <c r="G190" s="38"/>
      <c r="H190" s="38"/>
      <c r="I190" s="193"/>
      <c r="J190" s="38"/>
      <c r="K190" s="38"/>
      <c r="L190" s="41"/>
      <c r="M190" s="194"/>
      <c r="N190" s="195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8" t="s">
        <v>156</v>
      </c>
      <c r="AU190" s="18" t="s">
        <v>91</v>
      </c>
    </row>
    <row r="191" spans="1:65" s="2" customFormat="1" ht="11.25">
      <c r="A191" s="36"/>
      <c r="B191" s="37"/>
      <c r="C191" s="38"/>
      <c r="D191" s="196" t="s">
        <v>158</v>
      </c>
      <c r="E191" s="38"/>
      <c r="F191" s="197" t="s">
        <v>291</v>
      </c>
      <c r="G191" s="38"/>
      <c r="H191" s="38"/>
      <c r="I191" s="193"/>
      <c r="J191" s="38"/>
      <c r="K191" s="38"/>
      <c r="L191" s="41"/>
      <c r="M191" s="194"/>
      <c r="N191" s="195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8" t="s">
        <v>158</v>
      </c>
      <c r="AU191" s="18" t="s">
        <v>91</v>
      </c>
    </row>
    <row r="192" spans="1:65" s="14" customFormat="1" ht="11.25">
      <c r="B192" s="208"/>
      <c r="C192" s="209"/>
      <c r="D192" s="191" t="s">
        <v>160</v>
      </c>
      <c r="E192" s="210" t="s">
        <v>35</v>
      </c>
      <c r="F192" s="211" t="s">
        <v>292</v>
      </c>
      <c r="G192" s="209"/>
      <c r="H192" s="212">
        <v>31.471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160</v>
      </c>
      <c r="AU192" s="218" t="s">
        <v>91</v>
      </c>
      <c r="AV192" s="14" t="s">
        <v>91</v>
      </c>
      <c r="AW192" s="14" t="s">
        <v>41</v>
      </c>
      <c r="AX192" s="14" t="s">
        <v>81</v>
      </c>
      <c r="AY192" s="218" t="s">
        <v>148</v>
      </c>
    </row>
    <row r="193" spans="1:65" s="14" customFormat="1" ht="11.25">
      <c r="B193" s="208"/>
      <c r="C193" s="209"/>
      <c r="D193" s="191" t="s">
        <v>160</v>
      </c>
      <c r="E193" s="210" t="s">
        <v>35</v>
      </c>
      <c r="F193" s="211" t="s">
        <v>293</v>
      </c>
      <c r="G193" s="209"/>
      <c r="H193" s="212">
        <v>-5.359</v>
      </c>
      <c r="I193" s="213"/>
      <c r="J193" s="209"/>
      <c r="K193" s="209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160</v>
      </c>
      <c r="AU193" s="218" t="s">
        <v>91</v>
      </c>
      <c r="AV193" s="14" t="s">
        <v>91</v>
      </c>
      <c r="AW193" s="14" t="s">
        <v>41</v>
      </c>
      <c r="AX193" s="14" t="s">
        <v>81</v>
      </c>
      <c r="AY193" s="218" t="s">
        <v>148</v>
      </c>
    </row>
    <row r="194" spans="1:65" s="14" customFormat="1" ht="11.25">
      <c r="B194" s="208"/>
      <c r="C194" s="209"/>
      <c r="D194" s="191" t="s">
        <v>160</v>
      </c>
      <c r="E194" s="210" t="s">
        <v>35</v>
      </c>
      <c r="F194" s="211" t="s">
        <v>294</v>
      </c>
      <c r="G194" s="209"/>
      <c r="H194" s="212">
        <v>-2.6139999999999999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160</v>
      </c>
      <c r="AU194" s="218" t="s">
        <v>91</v>
      </c>
      <c r="AV194" s="14" t="s">
        <v>91</v>
      </c>
      <c r="AW194" s="14" t="s">
        <v>41</v>
      </c>
      <c r="AX194" s="14" t="s">
        <v>81</v>
      </c>
      <c r="AY194" s="218" t="s">
        <v>148</v>
      </c>
    </row>
    <row r="195" spans="1:65" s="16" customFormat="1" ht="11.25">
      <c r="B195" s="230"/>
      <c r="C195" s="231"/>
      <c r="D195" s="191" t="s">
        <v>160</v>
      </c>
      <c r="E195" s="232" t="s">
        <v>121</v>
      </c>
      <c r="F195" s="233" t="s">
        <v>210</v>
      </c>
      <c r="G195" s="231"/>
      <c r="H195" s="234">
        <v>23.498000000000001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AT195" s="240" t="s">
        <v>160</v>
      </c>
      <c r="AU195" s="240" t="s">
        <v>91</v>
      </c>
      <c r="AV195" s="16" t="s">
        <v>154</v>
      </c>
      <c r="AW195" s="16" t="s">
        <v>41</v>
      </c>
      <c r="AX195" s="16" t="s">
        <v>89</v>
      </c>
      <c r="AY195" s="240" t="s">
        <v>148</v>
      </c>
    </row>
    <row r="196" spans="1:65" s="2" customFormat="1" ht="16.5" customHeight="1">
      <c r="A196" s="36"/>
      <c r="B196" s="37"/>
      <c r="C196" s="241" t="s">
        <v>295</v>
      </c>
      <c r="D196" s="241" t="s">
        <v>296</v>
      </c>
      <c r="E196" s="242" t="s">
        <v>297</v>
      </c>
      <c r="F196" s="243" t="s">
        <v>298</v>
      </c>
      <c r="G196" s="244" t="s">
        <v>273</v>
      </c>
      <c r="H196" s="245">
        <v>46.996000000000002</v>
      </c>
      <c r="I196" s="246"/>
      <c r="J196" s="247">
        <f>ROUND(I196*H196,1)</f>
        <v>0</v>
      </c>
      <c r="K196" s="248"/>
      <c r="L196" s="249"/>
      <c r="M196" s="250" t="s">
        <v>35</v>
      </c>
      <c r="N196" s="251" t="s">
        <v>52</v>
      </c>
      <c r="O196" s="66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9" t="s">
        <v>227</v>
      </c>
      <c r="AT196" s="189" t="s">
        <v>296</v>
      </c>
      <c r="AU196" s="189" t="s">
        <v>91</v>
      </c>
      <c r="AY196" s="18" t="s">
        <v>148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8" t="s">
        <v>89</v>
      </c>
      <c r="BK196" s="190">
        <f>ROUND(I196*H196,1)</f>
        <v>0</v>
      </c>
      <c r="BL196" s="18" t="s">
        <v>154</v>
      </c>
      <c r="BM196" s="189" t="s">
        <v>299</v>
      </c>
    </row>
    <row r="197" spans="1:65" s="2" customFormat="1" ht="11.25">
      <c r="A197" s="36"/>
      <c r="B197" s="37"/>
      <c r="C197" s="38"/>
      <c r="D197" s="191" t="s">
        <v>156</v>
      </c>
      <c r="E197" s="38"/>
      <c r="F197" s="192" t="s">
        <v>298</v>
      </c>
      <c r="G197" s="38"/>
      <c r="H197" s="38"/>
      <c r="I197" s="193"/>
      <c r="J197" s="38"/>
      <c r="K197" s="38"/>
      <c r="L197" s="41"/>
      <c r="M197" s="194"/>
      <c r="N197" s="195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8" t="s">
        <v>156</v>
      </c>
      <c r="AU197" s="18" t="s">
        <v>91</v>
      </c>
    </row>
    <row r="198" spans="1:65" s="14" customFormat="1" ht="11.25">
      <c r="B198" s="208"/>
      <c r="C198" s="209"/>
      <c r="D198" s="191" t="s">
        <v>160</v>
      </c>
      <c r="E198" s="209"/>
      <c r="F198" s="211" t="s">
        <v>300</v>
      </c>
      <c r="G198" s="209"/>
      <c r="H198" s="212">
        <v>46.996000000000002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160</v>
      </c>
      <c r="AU198" s="218" t="s">
        <v>91</v>
      </c>
      <c r="AV198" s="14" t="s">
        <v>91</v>
      </c>
      <c r="AW198" s="14" t="s">
        <v>4</v>
      </c>
      <c r="AX198" s="14" t="s">
        <v>89</v>
      </c>
      <c r="AY198" s="218" t="s">
        <v>148</v>
      </c>
    </row>
    <row r="199" spans="1:65" s="2" customFormat="1" ht="24.2" customHeight="1">
      <c r="A199" s="36"/>
      <c r="B199" s="37"/>
      <c r="C199" s="177" t="s">
        <v>301</v>
      </c>
      <c r="D199" s="177" t="s">
        <v>150</v>
      </c>
      <c r="E199" s="178" t="s">
        <v>302</v>
      </c>
      <c r="F199" s="179" t="s">
        <v>303</v>
      </c>
      <c r="G199" s="180" t="s">
        <v>187</v>
      </c>
      <c r="H199" s="181">
        <v>20.722000000000001</v>
      </c>
      <c r="I199" s="182"/>
      <c r="J199" s="183">
        <f>ROUND(I199*H199,1)</f>
        <v>0</v>
      </c>
      <c r="K199" s="184"/>
      <c r="L199" s="41"/>
      <c r="M199" s="185" t="s">
        <v>35</v>
      </c>
      <c r="N199" s="186" t="s">
        <v>52</v>
      </c>
      <c r="O199" s="66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9" t="s">
        <v>154</v>
      </c>
      <c r="AT199" s="189" t="s">
        <v>150</v>
      </c>
      <c r="AU199" s="189" t="s">
        <v>91</v>
      </c>
      <c r="AY199" s="18" t="s">
        <v>148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8" t="s">
        <v>89</v>
      </c>
      <c r="BK199" s="190">
        <f>ROUND(I199*H199,1)</f>
        <v>0</v>
      </c>
      <c r="BL199" s="18" t="s">
        <v>154</v>
      </c>
      <c r="BM199" s="189" t="s">
        <v>304</v>
      </c>
    </row>
    <row r="200" spans="1:65" s="2" customFormat="1" ht="39">
      <c r="A200" s="36"/>
      <c r="B200" s="37"/>
      <c r="C200" s="38"/>
      <c r="D200" s="191" t="s">
        <v>156</v>
      </c>
      <c r="E200" s="38"/>
      <c r="F200" s="192" t="s">
        <v>305</v>
      </c>
      <c r="G200" s="38"/>
      <c r="H200" s="38"/>
      <c r="I200" s="193"/>
      <c r="J200" s="38"/>
      <c r="K200" s="38"/>
      <c r="L200" s="41"/>
      <c r="M200" s="194"/>
      <c r="N200" s="195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8" t="s">
        <v>156</v>
      </c>
      <c r="AU200" s="18" t="s">
        <v>91</v>
      </c>
    </row>
    <row r="201" spans="1:65" s="2" customFormat="1" ht="11.25">
      <c r="A201" s="36"/>
      <c r="B201" s="37"/>
      <c r="C201" s="38"/>
      <c r="D201" s="196" t="s">
        <v>158</v>
      </c>
      <c r="E201" s="38"/>
      <c r="F201" s="197" t="s">
        <v>306</v>
      </c>
      <c r="G201" s="38"/>
      <c r="H201" s="38"/>
      <c r="I201" s="193"/>
      <c r="J201" s="38"/>
      <c r="K201" s="38"/>
      <c r="L201" s="41"/>
      <c r="M201" s="194"/>
      <c r="N201" s="195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8" t="s">
        <v>158</v>
      </c>
      <c r="AU201" s="18" t="s">
        <v>91</v>
      </c>
    </row>
    <row r="202" spans="1:65" s="14" customFormat="1" ht="11.25">
      <c r="B202" s="208"/>
      <c r="C202" s="209"/>
      <c r="D202" s="191" t="s">
        <v>160</v>
      </c>
      <c r="E202" s="210" t="s">
        <v>35</v>
      </c>
      <c r="F202" s="211" t="s">
        <v>307</v>
      </c>
      <c r="G202" s="209"/>
      <c r="H202" s="212">
        <v>16.940000000000001</v>
      </c>
      <c r="I202" s="213"/>
      <c r="J202" s="209"/>
      <c r="K202" s="209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160</v>
      </c>
      <c r="AU202" s="218" t="s">
        <v>91</v>
      </c>
      <c r="AV202" s="14" t="s">
        <v>91</v>
      </c>
      <c r="AW202" s="14" t="s">
        <v>41</v>
      </c>
      <c r="AX202" s="14" t="s">
        <v>81</v>
      </c>
      <c r="AY202" s="218" t="s">
        <v>148</v>
      </c>
    </row>
    <row r="203" spans="1:65" s="14" customFormat="1" ht="11.25">
      <c r="B203" s="208"/>
      <c r="C203" s="209"/>
      <c r="D203" s="191" t="s">
        <v>160</v>
      </c>
      <c r="E203" s="210" t="s">
        <v>35</v>
      </c>
      <c r="F203" s="211" t="s">
        <v>308</v>
      </c>
      <c r="G203" s="209"/>
      <c r="H203" s="212">
        <v>5.2969999999999997</v>
      </c>
      <c r="I203" s="213"/>
      <c r="J203" s="209"/>
      <c r="K203" s="209"/>
      <c r="L203" s="214"/>
      <c r="M203" s="215"/>
      <c r="N203" s="216"/>
      <c r="O203" s="216"/>
      <c r="P203" s="216"/>
      <c r="Q203" s="216"/>
      <c r="R203" s="216"/>
      <c r="S203" s="216"/>
      <c r="T203" s="217"/>
      <c r="AT203" s="218" t="s">
        <v>160</v>
      </c>
      <c r="AU203" s="218" t="s">
        <v>91</v>
      </c>
      <c r="AV203" s="14" t="s">
        <v>91</v>
      </c>
      <c r="AW203" s="14" t="s">
        <v>41</v>
      </c>
      <c r="AX203" s="14" t="s">
        <v>81</v>
      </c>
      <c r="AY203" s="218" t="s">
        <v>148</v>
      </c>
    </row>
    <row r="204" spans="1:65" s="14" customFormat="1" ht="11.25">
      <c r="B204" s="208"/>
      <c r="C204" s="209"/>
      <c r="D204" s="191" t="s">
        <v>160</v>
      </c>
      <c r="E204" s="210" t="s">
        <v>35</v>
      </c>
      <c r="F204" s="211" t="s">
        <v>309</v>
      </c>
      <c r="G204" s="209"/>
      <c r="H204" s="212">
        <v>1.728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160</v>
      </c>
      <c r="AU204" s="218" t="s">
        <v>91</v>
      </c>
      <c r="AV204" s="14" t="s">
        <v>91</v>
      </c>
      <c r="AW204" s="14" t="s">
        <v>41</v>
      </c>
      <c r="AX204" s="14" t="s">
        <v>81</v>
      </c>
      <c r="AY204" s="218" t="s">
        <v>148</v>
      </c>
    </row>
    <row r="205" spans="1:65" s="14" customFormat="1" ht="11.25">
      <c r="B205" s="208"/>
      <c r="C205" s="209"/>
      <c r="D205" s="191" t="s">
        <v>160</v>
      </c>
      <c r="E205" s="210" t="s">
        <v>35</v>
      </c>
      <c r="F205" s="211" t="s">
        <v>310</v>
      </c>
      <c r="G205" s="209"/>
      <c r="H205" s="212">
        <v>1.44</v>
      </c>
      <c r="I205" s="213"/>
      <c r="J205" s="209"/>
      <c r="K205" s="209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160</v>
      </c>
      <c r="AU205" s="218" t="s">
        <v>91</v>
      </c>
      <c r="AV205" s="14" t="s">
        <v>91</v>
      </c>
      <c r="AW205" s="14" t="s">
        <v>41</v>
      </c>
      <c r="AX205" s="14" t="s">
        <v>81</v>
      </c>
      <c r="AY205" s="218" t="s">
        <v>148</v>
      </c>
    </row>
    <row r="206" spans="1:65" s="15" customFormat="1" ht="11.25">
      <c r="B206" s="219"/>
      <c r="C206" s="220"/>
      <c r="D206" s="191" t="s">
        <v>160</v>
      </c>
      <c r="E206" s="221" t="s">
        <v>35</v>
      </c>
      <c r="F206" s="222" t="s">
        <v>199</v>
      </c>
      <c r="G206" s="220"/>
      <c r="H206" s="223">
        <v>25.405000000000001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160</v>
      </c>
      <c r="AU206" s="229" t="s">
        <v>91</v>
      </c>
      <c r="AV206" s="15" t="s">
        <v>170</v>
      </c>
      <c r="AW206" s="15" t="s">
        <v>41</v>
      </c>
      <c r="AX206" s="15" t="s">
        <v>81</v>
      </c>
      <c r="AY206" s="229" t="s">
        <v>148</v>
      </c>
    </row>
    <row r="207" spans="1:65" s="13" customFormat="1" ht="11.25">
      <c r="B207" s="198"/>
      <c r="C207" s="199"/>
      <c r="D207" s="191" t="s">
        <v>160</v>
      </c>
      <c r="E207" s="200" t="s">
        <v>35</v>
      </c>
      <c r="F207" s="201" t="s">
        <v>311</v>
      </c>
      <c r="G207" s="199"/>
      <c r="H207" s="200" t="s">
        <v>35</v>
      </c>
      <c r="I207" s="202"/>
      <c r="J207" s="199"/>
      <c r="K207" s="199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160</v>
      </c>
      <c r="AU207" s="207" t="s">
        <v>91</v>
      </c>
      <c r="AV207" s="13" t="s">
        <v>89</v>
      </c>
      <c r="AW207" s="13" t="s">
        <v>41</v>
      </c>
      <c r="AX207" s="13" t="s">
        <v>81</v>
      </c>
      <c r="AY207" s="207" t="s">
        <v>148</v>
      </c>
    </row>
    <row r="208" spans="1:65" s="14" customFormat="1" ht="11.25">
      <c r="B208" s="208"/>
      <c r="C208" s="209"/>
      <c r="D208" s="191" t="s">
        <v>160</v>
      </c>
      <c r="E208" s="210" t="s">
        <v>35</v>
      </c>
      <c r="F208" s="211" t="s">
        <v>312</v>
      </c>
      <c r="G208" s="209"/>
      <c r="H208" s="212">
        <v>-3.5169999999999999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160</v>
      </c>
      <c r="AU208" s="218" t="s">
        <v>91</v>
      </c>
      <c r="AV208" s="14" t="s">
        <v>91</v>
      </c>
      <c r="AW208" s="14" t="s">
        <v>41</v>
      </c>
      <c r="AX208" s="14" t="s">
        <v>81</v>
      </c>
      <c r="AY208" s="218" t="s">
        <v>148</v>
      </c>
    </row>
    <row r="209" spans="1:65" s="14" customFormat="1" ht="11.25">
      <c r="B209" s="208"/>
      <c r="C209" s="209"/>
      <c r="D209" s="191" t="s">
        <v>160</v>
      </c>
      <c r="E209" s="210" t="s">
        <v>35</v>
      </c>
      <c r="F209" s="211" t="s">
        <v>313</v>
      </c>
      <c r="G209" s="209"/>
      <c r="H209" s="212">
        <v>-1.095</v>
      </c>
      <c r="I209" s="213"/>
      <c r="J209" s="209"/>
      <c r="K209" s="209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160</v>
      </c>
      <c r="AU209" s="218" t="s">
        <v>91</v>
      </c>
      <c r="AV209" s="14" t="s">
        <v>91</v>
      </c>
      <c r="AW209" s="14" t="s">
        <v>41</v>
      </c>
      <c r="AX209" s="14" t="s">
        <v>81</v>
      </c>
      <c r="AY209" s="218" t="s">
        <v>148</v>
      </c>
    </row>
    <row r="210" spans="1:65" s="14" customFormat="1" ht="11.25">
      <c r="B210" s="208"/>
      <c r="C210" s="209"/>
      <c r="D210" s="191" t="s">
        <v>160</v>
      </c>
      <c r="E210" s="210" t="s">
        <v>35</v>
      </c>
      <c r="F210" s="211" t="s">
        <v>314</v>
      </c>
      <c r="G210" s="209"/>
      <c r="H210" s="212">
        <v>-7.0999999999999994E-2</v>
      </c>
      <c r="I210" s="213"/>
      <c r="J210" s="209"/>
      <c r="K210" s="209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160</v>
      </c>
      <c r="AU210" s="218" t="s">
        <v>91</v>
      </c>
      <c r="AV210" s="14" t="s">
        <v>91</v>
      </c>
      <c r="AW210" s="14" t="s">
        <v>41</v>
      </c>
      <c r="AX210" s="14" t="s">
        <v>81</v>
      </c>
      <c r="AY210" s="218" t="s">
        <v>148</v>
      </c>
    </row>
    <row r="211" spans="1:65" s="15" customFormat="1" ht="11.25">
      <c r="B211" s="219"/>
      <c r="C211" s="220"/>
      <c r="D211" s="191" t="s">
        <v>160</v>
      </c>
      <c r="E211" s="221" t="s">
        <v>115</v>
      </c>
      <c r="F211" s="222" t="s">
        <v>199</v>
      </c>
      <c r="G211" s="220"/>
      <c r="H211" s="223">
        <v>-4.6829999999999998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160</v>
      </c>
      <c r="AU211" s="229" t="s">
        <v>91</v>
      </c>
      <c r="AV211" s="15" t="s">
        <v>170</v>
      </c>
      <c r="AW211" s="15" t="s">
        <v>41</v>
      </c>
      <c r="AX211" s="15" t="s">
        <v>81</v>
      </c>
      <c r="AY211" s="229" t="s">
        <v>148</v>
      </c>
    </row>
    <row r="212" spans="1:65" s="16" customFormat="1" ht="11.25">
      <c r="B212" s="230"/>
      <c r="C212" s="231"/>
      <c r="D212" s="191" t="s">
        <v>160</v>
      </c>
      <c r="E212" s="232" t="s">
        <v>118</v>
      </c>
      <c r="F212" s="233" t="s">
        <v>210</v>
      </c>
      <c r="G212" s="231"/>
      <c r="H212" s="234">
        <v>20.722000000000001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AT212" s="240" t="s">
        <v>160</v>
      </c>
      <c r="AU212" s="240" t="s">
        <v>91</v>
      </c>
      <c r="AV212" s="16" t="s">
        <v>154</v>
      </c>
      <c r="AW212" s="16" t="s">
        <v>41</v>
      </c>
      <c r="AX212" s="16" t="s">
        <v>89</v>
      </c>
      <c r="AY212" s="240" t="s">
        <v>148</v>
      </c>
    </row>
    <row r="213" spans="1:65" s="2" customFormat="1" ht="16.5" customHeight="1">
      <c r="A213" s="36"/>
      <c r="B213" s="37"/>
      <c r="C213" s="241" t="s">
        <v>315</v>
      </c>
      <c r="D213" s="241" t="s">
        <v>296</v>
      </c>
      <c r="E213" s="242" t="s">
        <v>316</v>
      </c>
      <c r="F213" s="243" t="s">
        <v>317</v>
      </c>
      <c r="G213" s="244" t="s">
        <v>273</v>
      </c>
      <c r="H213" s="245">
        <v>41.444000000000003</v>
      </c>
      <c r="I213" s="246"/>
      <c r="J213" s="247">
        <f>ROUND(I213*H213,1)</f>
        <v>0</v>
      </c>
      <c r="K213" s="248"/>
      <c r="L213" s="249"/>
      <c r="M213" s="250" t="s">
        <v>35</v>
      </c>
      <c r="N213" s="251" t="s">
        <v>52</v>
      </c>
      <c r="O213" s="66"/>
      <c r="P213" s="187">
        <f>O213*H213</f>
        <v>0</v>
      </c>
      <c r="Q213" s="187">
        <v>0</v>
      </c>
      <c r="R213" s="187">
        <f>Q213*H213</f>
        <v>0</v>
      </c>
      <c r="S213" s="187">
        <v>0</v>
      </c>
      <c r="T213" s="188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9" t="s">
        <v>227</v>
      </c>
      <c r="AT213" s="189" t="s">
        <v>296</v>
      </c>
      <c r="AU213" s="189" t="s">
        <v>91</v>
      </c>
      <c r="AY213" s="18" t="s">
        <v>148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8" t="s">
        <v>89</v>
      </c>
      <c r="BK213" s="190">
        <f>ROUND(I213*H213,1)</f>
        <v>0</v>
      </c>
      <c r="BL213" s="18" t="s">
        <v>154</v>
      </c>
      <c r="BM213" s="189" t="s">
        <v>318</v>
      </c>
    </row>
    <row r="214" spans="1:65" s="2" customFormat="1" ht="11.25">
      <c r="A214" s="36"/>
      <c r="B214" s="37"/>
      <c r="C214" s="38"/>
      <c r="D214" s="191" t="s">
        <v>156</v>
      </c>
      <c r="E214" s="38"/>
      <c r="F214" s="192" t="s">
        <v>317</v>
      </c>
      <c r="G214" s="38"/>
      <c r="H214" s="38"/>
      <c r="I214" s="193"/>
      <c r="J214" s="38"/>
      <c r="K214" s="38"/>
      <c r="L214" s="41"/>
      <c r="M214" s="194"/>
      <c r="N214" s="195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8" t="s">
        <v>156</v>
      </c>
      <c r="AU214" s="18" t="s">
        <v>91</v>
      </c>
    </row>
    <row r="215" spans="1:65" s="14" customFormat="1" ht="11.25">
      <c r="B215" s="208"/>
      <c r="C215" s="209"/>
      <c r="D215" s="191" t="s">
        <v>160</v>
      </c>
      <c r="E215" s="209"/>
      <c r="F215" s="211" t="s">
        <v>319</v>
      </c>
      <c r="G215" s="209"/>
      <c r="H215" s="212">
        <v>41.444000000000003</v>
      </c>
      <c r="I215" s="213"/>
      <c r="J215" s="209"/>
      <c r="K215" s="209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160</v>
      </c>
      <c r="AU215" s="218" t="s">
        <v>91</v>
      </c>
      <c r="AV215" s="14" t="s">
        <v>91</v>
      </c>
      <c r="AW215" s="14" t="s">
        <v>4</v>
      </c>
      <c r="AX215" s="14" t="s">
        <v>89</v>
      </c>
      <c r="AY215" s="218" t="s">
        <v>148</v>
      </c>
    </row>
    <row r="216" spans="1:65" s="2" customFormat="1" ht="24.2" customHeight="1">
      <c r="A216" s="36"/>
      <c r="B216" s="37"/>
      <c r="C216" s="177" t="s">
        <v>7</v>
      </c>
      <c r="D216" s="177" t="s">
        <v>150</v>
      </c>
      <c r="E216" s="178" t="s">
        <v>320</v>
      </c>
      <c r="F216" s="179" t="s">
        <v>321</v>
      </c>
      <c r="G216" s="180" t="s">
        <v>238</v>
      </c>
      <c r="H216" s="181">
        <v>19.844000000000001</v>
      </c>
      <c r="I216" s="182"/>
      <c r="J216" s="183">
        <f>ROUND(I216*H216,1)</f>
        <v>0</v>
      </c>
      <c r="K216" s="184"/>
      <c r="L216" s="41"/>
      <c r="M216" s="185" t="s">
        <v>35</v>
      </c>
      <c r="N216" s="186" t="s">
        <v>52</v>
      </c>
      <c r="O216" s="66"/>
      <c r="P216" s="187">
        <f>O216*H216</f>
        <v>0</v>
      </c>
      <c r="Q216" s="187">
        <v>0</v>
      </c>
      <c r="R216" s="187">
        <f>Q216*H216</f>
        <v>0</v>
      </c>
      <c r="S216" s="187">
        <v>0</v>
      </c>
      <c r="T216" s="188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9" t="s">
        <v>154</v>
      </c>
      <c r="AT216" s="189" t="s">
        <v>150</v>
      </c>
      <c r="AU216" s="189" t="s">
        <v>91</v>
      </c>
      <c r="AY216" s="18" t="s">
        <v>148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8" t="s">
        <v>89</v>
      </c>
      <c r="BK216" s="190">
        <f>ROUND(I216*H216,1)</f>
        <v>0</v>
      </c>
      <c r="BL216" s="18" t="s">
        <v>154</v>
      </c>
      <c r="BM216" s="189" t="s">
        <v>322</v>
      </c>
    </row>
    <row r="217" spans="1:65" s="2" customFormat="1" ht="19.5">
      <c r="A217" s="36"/>
      <c r="B217" s="37"/>
      <c r="C217" s="38"/>
      <c r="D217" s="191" t="s">
        <v>156</v>
      </c>
      <c r="E217" s="38"/>
      <c r="F217" s="192" t="s">
        <v>323</v>
      </c>
      <c r="G217" s="38"/>
      <c r="H217" s="38"/>
      <c r="I217" s="193"/>
      <c r="J217" s="38"/>
      <c r="K217" s="38"/>
      <c r="L217" s="41"/>
      <c r="M217" s="194"/>
      <c r="N217" s="195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8" t="s">
        <v>156</v>
      </c>
      <c r="AU217" s="18" t="s">
        <v>91</v>
      </c>
    </row>
    <row r="218" spans="1:65" s="2" customFormat="1" ht="11.25">
      <c r="A218" s="36"/>
      <c r="B218" s="37"/>
      <c r="C218" s="38"/>
      <c r="D218" s="196" t="s">
        <v>158</v>
      </c>
      <c r="E218" s="38"/>
      <c r="F218" s="197" t="s">
        <v>324</v>
      </c>
      <c r="G218" s="38"/>
      <c r="H218" s="38"/>
      <c r="I218" s="193"/>
      <c r="J218" s="38"/>
      <c r="K218" s="38"/>
      <c r="L218" s="41"/>
      <c r="M218" s="194"/>
      <c r="N218" s="195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8" t="s">
        <v>158</v>
      </c>
      <c r="AU218" s="18" t="s">
        <v>91</v>
      </c>
    </row>
    <row r="219" spans="1:65" s="14" customFormat="1" ht="11.25">
      <c r="B219" s="208"/>
      <c r="C219" s="209"/>
      <c r="D219" s="191" t="s">
        <v>160</v>
      </c>
      <c r="E219" s="210" t="s">
        <v>35</v>
      </c>
      <c r="F219" s="211" t="s">
        <v>325</v>
      </c>
      <c r="G219" s="209"/>
      <c r="H219" s="212">
        <v>42.57</v>
      </c>
      <c r="I219" s="213"/>
      <c r="J219" s="209"/>
      <c r="K219" s="209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160</v>
      </c>
      <c r="AU219" s="218" t="s">
        <v>91</v>
      </c>
      <c r="AV219" s="14" t="s">
        <v>91</v>
      </c>
      <c r="AW219" s="14" t="s">
        <v>41</v>
      </c>
      <c r="AX219" s="14" t="s">
        <v>81</v>
      </c>
      <c r="AY219" s="218" t="s">
        <v>148</v>
      </c>
    </row>
    <row r="220" spans="1:65" s="14" customFormat="1" ht="11.25">
      <c r="B220" s="208"/>
      <c r="C220" s="209"/>
      <c r="D220" s="191" t="s">
        <v>160</v>
      </c>
      <c r="E220" s="210" t="s">
        <v>35</v>
      </c>
      <c r="F220" s="211" t="s">
        <v>326</v>
      </c>
      <c r="G220" s="209"/>
      <c r="H220" s="212">
        <v>7.04</v>
      </c>
      <c r="I220" s="213"/>
      <c r="J220" s="209"/>
      <c r="K220" s="209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160</v>
      </c>
      <c r="AU220" s="218" t="s">
        <v>91</v>
      </c>
      <c r="AV220" s="14" t="s">
        <v>91</v>
      </c>
      <c r="AW220" s="14" t="s">
        <v>41</v>
      </c>
      <c r="AX220" s="14" t="s">
        <v>81</v>
      </c>
      <c r="AY220" s="218" t="s">
        <v>148</v>
      </c>
    </row>
    <row r="221" spans="1:65" s="16" customFormat="1" ht="11.25">
      <c r="B221" s="230"/>
      <c r="C221" s="231"/>
      <c r="D221" s="191" t="s">
        <v>160</v>
      </c>
      <c r="E221" s="232" t="s">
        <v>35</v>
      </c>
      <c r="F221" s="233" t="s">
        <v>210</v>
      </c>
      <c r="G221" s="231"/>
      <c r="H221" s="234">
        <v>49.61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AT221" s="240" t="s">
        <v>160</v>
      </c>
      <c r="AU221" s="240" t="s">
        <v>91</v>
      </c>
      <c r="AV221" s="16" t="s">
        <v>154</v>
      </c>
      <c r="AW221" s="16" t="s">
        <v>41</v>
      </c>
      <c r="AX221" s="16" t="s">
        <v>89</v>
      </c>
      <c r="AY221" s="240" t="s">
        <v>148</v>
      </c>
    </row>
    <row r="222" spans="1:65" s="13" customFormat="1" ht="22.5">
      <c r="B222" s="198"/>
      <c r="C222" s="199"/>
      <c r="D222" s="191" t="s">
        <v>160</v>
      </c>
      <c r="E222" s="200" t="s">
        <v>35</v>
      </c>
      <c r="F222" s="201" t="s">
        <v>211</v>
      </c>
      <c r="G222" s="199"/>
      <c r="H222" s="200" t="s">
        <v>35</v>
      </c>
      <c r="I222" s="202"/>
      <c r="J222" s="199"/>
      <c r="K222" s="199"/>
      <c r="L222" s="203"/>
      <c r="M222" s="204"/>
      <c r="N222" s="205"/>
      <c r="O222" s="205"/>
      <c r="P222" s="205"/>
      <c r="Q222" s="205"/>
      <c r="R222" s="205"/>
      <c r="S222" s="205"/>
      <c r="T222" s="206"/>
      <c r="AT222" s="207" t="s">
        <v>160</v>
      </c>
      <c r="AU222" s="207" t="s">
        <v>91</v>
      </c>
      <c r="AV222" s="13" t="s">
        <v>89</v>
      </c>
      <c r="AW222" s="13" t="s">
        <v>41</v>
      </c>
      <c r="AX222" s="13" t="s">
        <v>81</v>
      </c>
      <c r="AY222" s="207" t="s">
        <v>148</v>
      </c>
    </row>
    <row r="223" spans="1:65" s="14" customFormat="1" ht="11.25">
      <c r="B223" s="208"/>
      <c r="C223" s="209"/>
      <c r="D223" s="191" t="s">
        <v>160</v>
      </c>
      <c r="E223" s="209"/>
      <c r="F223" s="211" t="s">
        <v>327</v>
      </c>
      <c r="G223" s="209"/>
      <c r="H223" s="212">
        <v>19.844000000000001</v>
      </c>
      <c r="I223" s="213"/>
      <c r="J223" s="209"/>
      <c r="K223" s="209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160</v>
      </c>
      <c r="AU223" s="218" t="s">
        <v>91</v>
      </c>
      <c r="AV223" s="14" t="s">
        <v>91</v>
      </c>
      <c r="AW223" s="14" t="s">
        <v>4</v>
      </c>
      <c r="AX223" s="14" t="s">
        <v>89</v>
      </c>
      <c r="AY223" s="218" t="s">
        <v>148</v>
      </c>
    </row>
    <row r="224" spans="1:65" s="2" customFormat="1" ht="24.2" customHeight="1">
      <c r="A224" s="36"/>
      <c r="B224" s="37"/>
      <c r="C224" s="177" t="s">
        <v>328</v>
      </c>
      <c r="D224" s="177" t="s">
        <v>150</v>
      </c>
      <c r="E224" s="178" t="s">
        <v>329</v>
      </c>
      <c r="F224" s="179" t="s">
        <v>330</v>
      </c>
      <c r="G224" s="180" t="s">
        <v>238</v>
      </c>
      <c r="H224" s="181">
        <v>29.765999999999998</v>
      </c>
      <c r="I224" s="182"/>
      <c r="J224" s="183">
        <f>ROUND(I224*H224,1)</f>
        <v>0</v>
      </c>
      <c r="K224" s="184"/>
      <c r="L224" s="41"/>
      <c r="M224" s="185" t="s">
        <v>35</v>
      </c>
      <c r="N224" s="186" t="s">
        <v>52</v>
      </c>
      <c r="O224" s="66"/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9" t="s">
        <v>154</v>
      </c>
      <c r="AT224" s="189" t="s">
        <v>150</v>
      </c>
      <c r="AU224" s="189" t="s">
        <v>91</v>
      </c>
      <c r="AY224" s="18" t="s">
        <v>148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8" t="s">
        <v>89</v>
      </c>
      <c r="BK224" s="190">
        <f>ROUND(I224*H224,1)</f>
        <v>0</v>
      </c>
      <c r="BL224" s="18" t="s">
        <v>154</v>
      </c>
      <c r="BM224" s="189" t="s">
        <v>331</v>
      </c>
    </row>
    <row r="225" spans="1:65" s="2" customFormat="1" ht="19.5">
      <c r="A225" s="36"/>
      <c r="B225" s="37"/>
      <c r="C225" s="38"/>
      <c r="D225" s="191" t="s">
        <v>156</v>
      </c>
      <c r="E225" s="38"/>
      <c r="F225" s="192" t="s">
        <v>332</v>
      </c>
      <c r="G225" s="38"/>
      <c r="H225" s="38"/>
      <c r="I225" s="193"/>
      <c r="J225" s="38"/>
      <c r="K225" s="38"/>
      <c r="L225" s="41"/>
      <c r="M225" s="194"/>
      <c r="N225" s="195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8" t="s">
        <v>156</v>
      </c>
      <c r="AU225" s="18" t="s">
        <v>91</v>
      </c>
    </row>
    <row r="226" spans="1:65" s="2" customFormat="1" ht="11.25">
      <c r="A226" s="36"/>
      <c r="B226" s="37"/>
      <c r="C226" s="38"/>
      <c r="D226" s="196" t="s">
        <v>158</v>
      </c>
      <c r="E226" s="38"/>
      <c r="F226" s="197" t="s">
        <v>333</v>
      </c>
      <c r="G226" s="38"/>
      <c r="H226" s="38"/>
      <c r="I226" s="193"/>
      <c r="J226" s="38"/>
      <c r="K226" s="38"/>
      <c r="L226" s="41"/>
      <c r="M226" s="194"/>
      <c r="N226" s="195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8" t="s">
        <v>158</v>
      </c>
      <c r="AU226" s="18" t="s">
        <v>91</v>
      </c>
    </row>
    <row r="227" spans="1:65" s="14" customFormat="1" ht="11.25">
      <c r="B227" s="208"/>
      <c r="C227" s="209"/>
      <c r="D227" s="191" t="s">
        <v>160</v>
      </c>
      <c r="E227" s="210" t="s">
        <v>35</v>
      </c>
      <c r="F227" s="211" t="s">
        <v>325</v>
      </c>
      <c r="G227" s="209"/>
      <c r="H227" s="212">
        <v>42.57</v>
      </c>
      <c r="I227" s="213"/>
      <c r="J227" s="209"/>
      <c r="K227" s="209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160</v>
      </c>
      <c r="AU227" s="218" t="s">
        <v>91</v>
      </c>
      <c r="AV227" s="14" t="s">
        <v>91</v>
      </c>
      <c r="AW227" s="14" t="s">
        <v>41</v>
      </c>
      <c r="AX227" s="14" t="s">
        <v>81</v>
      </c>
      <c r="AY227" s="218" t="s">
        <v>148</v>
      </c>
    </row>
    <row r="228" spans="1:65" s="14" customFormat="1" ht="11.25">
      <c r="B228" s="208"/>
      <c r="C228" s="209"/>
      <c r="D228" s="191" t="s">
        <v>160</v>
      </c>
      <c r="E228" s="210" t="s">
        <v>35</v>
      </c>
      <c r="F228" s="211" t="s">
        <v>326</v>
      </c>
      <c r="G228" s="209"/>
      <c r="H228" s="212">
        <v>7.04</v>
      </c>
      <c r="I228" s="213"/>
      <c r="J228" s="209"/>
      <c r="K228" s="209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160</v>
      </c>
      <c r="AU228" s="218" t="s">
        <v>91</v>
      </c>
      <c r="AV228" s="14" t="s">
        <v>91</v>
      </c>
      <c r="AW228" s="14" t="s">
        <v>41</v>
      </c>
      <c r="AX228" s="14" t="s">
        <v>81</v>
      </c>
      <c r="AY228" s="218" t="s">
        <v>148</v>
      </c>
    </row>
    <row r="229" spans="1:65" s="16" customFormat="1" ht="11.25">
      <c r="B229" s="230"/>
      <c r="C229" s="231"/>
      <c r="D229" s="191" t="s">
        <v>160</v>
      </c>
      <c r="E229" s="232" t="s">
        <v>35</v>
      </c>
      <c r="F229" s="233" t="s">
        <v>210</v>
      </c>
      <c r="G229" s="231"/>
      <c r="H229" s="234">
        <v>49.61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AT229" s="240" t="s">
        <v>160</v>
      </c>
      <c r="AU229" s="240" t="s">
        <v>91</v>
      </c>
      <c r="AV229" s="16" t="s">
        <v>154</v>
      </c>
      <c r="AW229" s="16" t="s">
        <v>41</v>
      </c>
      <c r="AX229" s="16" t="s">
        <v>89</v>
      </c>
      <c r="AY229" s="240" t="s">
        <v>148</v>
      </c>
    </row>
    <row r="230" spans="1:65" s="13" customFormat="1" ht="22.5">
      <c r="B230" s="198"/>
      <c r="C230" s="199"/>
      <c r="D230" s="191" t="s">
        <v>160</v>
      </c>
      <c r="E230" s="200" t="s">
        <v>35</v>
      </c>
      <c r="F230" s="201" t="s">
        <v>211</v>
      </c>
      <c r="G230" s="199"/>
      <c r="H230" s="200" t="s">
        <v>35</v>
      </c>
      <c r="I230" s="202"/>
      <c r="J230" s="199"/>
      <c r="K230" s="199"/>
      <c r="L230" s="203"/>
      <c r="M230" s="204"/>
      <c r="N230" s="205"/>
      <c r="O230" s="205"/>
      <c r="P230" s="205"/>
      <c r="Q230" s="205"/>
      <c r="R230" s="205"/>
      <c r="S230" s="205"/>
      <c r="T230" s="206"/>
      <c r="AT230" s="207" t="s">
        <v>160</v>
      </c>
      <c r="AU230" s="207" t="s">
        <v>91</v>
      </c>
      <c r="AV230" s="13" t="s">
        <v>89</v>
      </c>
      <c r="AW230" s="13" t="s">
        <v>41</v>
      </c>
      <c r="AX230" s="13" t="s">
        <v>81</v>
      </c>
      <c r="AY230" s="207" t="s">
        <v>148</v>
      </c>
    </row>
    <row r="231" spans="1:65" s="14" customFormat="1" ht="11.25">
      <c r="B231" s="208"/>
      <c r="C231" s="209"/>
      <c r="D231" s="191" t="s">
        <v>160</v>
      </c>
      <c r="E231" s="209"/>
      <c r="F231" s="211" t="s">
        <v>334</v>
      </c>
      <c r="G231" s="209"/>
      <c r="H231" s="212">
        <v>29.765999999999998</v>
      </c>
      <c r="I231" s="213"/>
      <c r="J231" s="209"/>
      <c r="K231" s="209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160</v>
      </c>
      <c r="AU231" s="218" t="s">
        <v>91</v>
      </c>
      <c r="AV231" s="14" t="s">
        <v>91</v>
      </c>
      <c r="AW231" s="14" t="s">
        <v>4</v>
      </c>
      <c r="AX231" s="14" t="s">
        <v>89</v>
      </c>
      <c r="AY231" s="218" t="s">
        <v>148</v>
      </c>
    </row>
    <row r="232" spans="1:65" s="12" customFormat="1" ht="22.9" customHeight="1">
      <c r="B232" s="161"/>
      <c r="C232" s="162"/>
      <c r="D232" s="163" t="s">
        <v>80</v>
      </c>
      <c r="E232" s="175" t="s">
        <v>170</v>
      </c>
      <c r="F232" s="175" t="s">
        <v>335</v>
      </c>
      <c r="G232" s="162"/>
      <c r="H232" s="162"/>
      <c r="I232" s="165"/>
      <c r="J232" s="176">
        <f>BK232</f>
        <v>0</v>
      </c>
      <c r="K232" s="162"/>
      <c r="L232" s="167"/>
      <c r="M232" s="168"/>
      <c r="N232" s="169"/>
      <c r="O232" s="169"/>
      <c r="P232" s="170">
        <f>SUM(P233:P238)</f>
        <v>0</v>
      </c>
      <c r="Q232" s="169"/>
      <c r="R232" s="170">
        <f>SUM(R233:R238)</f>
        <v>0</v>
      </c>
      <c r="S232" s="169"/>
      <c r="T232" s="171">
        <f>SUM(T233:T238)</f>
        <v>0</v>
      </c>
      <c r="AR232" s="172" t="s">
        <v>89</v>
      </c>
      <c r="AT232" s="173" t="s">
        <v>80</v>
      </c>
      <c r="AU232" s="173" t="s">
        <v>89</v>
      </c>
      <c r="AY232" s="172" t="s">
        <v>148</v>
      </c>
      <c r="BK232" s="174">
        <f>SUM(BK233:BK238)</f>
        <v>0</v>
      </c>
    </row>
    <row r="233" spans="1:65" s="2" customFormat="1" ht="21.75" customHeight="1">
      <c r="A233" s="36"/>
      <c r="B233" s="37"/>
      <c r="C233" s="177" t="s">
        <v>336</v>
      </c>
      <c r="D233" s="177" t="s">
        <v>150</v>
      </c>
      <c r="E233" s="178" t="s">
        <v>337</v>
      </c>
      <c r="F233" s="179" t="s">
        <v>338</v>
      </c>
      <c r="G233" s="180" t="s">
        <v>173</v>
      </c>
      <c r="H233" s="181">
        <v>43.5</v>
      </c>
      <c r="I233" s="182"/>
      <c r="J233" s="183">
        <f>ROUND(I233*H233,1)</f>
        <v>0</v>
      </c>
      <c r="K233" s="184"/>
      <c r="L233" s="41"/>
      <c r="M233" s="185" t="s">
        <v>35</v>
      </c>
      <c r="N233" s="186" t="s">
        <v>52</v>
      </c>
      <c r="O233" s="66"/>
      <c r="P233" s="187">
        <f>O233*H233</f>
        <v>0</v>
      </c>
      <c r="Q233" s="187">
        <v>0</v>
      </c>
      <c r="R233" s="187">
        <f>Q233*H233</f>
        <v>0</v>
      </c>
      <c r="S233" s="187">
        <v>0</v>
      </c>
      <c r="T233" s="188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9" t="s">
        <v>154</v>
      </c>
      <c r="AT233" s="189" t="s">
        <v>150</v>
      </c>
      <c r="AU233" s="189" t="s">
        <v>91</v>
      </c>
      <c r="AY233" s="18" t="s">
        <v>148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8" t="s">
        <v>89</v>
      </c>
      <c r="BK233" s="190">
        <f>ROUND(I233*H233,1)</f>
        <v>0</v>
      </c>
      <c r="BL233" s="18" t="s">
        <v>154</v>
      </c>
      <c r="BM233" s="189" t="s">
        <v>339</v>
      </c>
    </row>
    <row r="234" spans="1:65" s="2" customFormat="1" ht="11.25">
      <c r="A234" s="36"/>
      <c r="B234" s="37"/>
      <c r="C234" s="38"/>
      <c r="D234" s="191" t="s">
        <v>156</v>
      </c>
      <c r="E234" s="38"/>
      <c r="F234" s="192" t="s">
        <v>340</v>
      </c>
      <c r="G234" s="38"/>
      <c r="H234" s="38"/>
      <c r="I234" s="193"/>
      <c r="J234" s="38"/>
      <c r="K234" s="38"/>
      <c r="L234" s="41"/>
      <c r="M234" s="194"/>
      <c r="N234" s="195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8" t="s">
        <v>156</v>
      </c>
      <c r="AU234" s="18" t="s">
        <v>91</v>
      </c>
    </row>
    <row r="235" spans="1:65" s="2" customFormat="1" ht="11.25">
      <c r="A235" s="36"/>
      <c r="B235" s="37"/>
      <c r="C235" s="38"/>
      <c r="D235" s="196" t="s">
        <v>158</v>
      </c>
      <c r="E235" s="38"/>
      <c r="F235" s="197" t="s">
        <v>341</v>
      </c>
      <c r="G235" s="38"/>
      <c r="H235" s="38"/>
      <c r="I235" s="193"/>
      <c r="J235" s="38"/>
      <c r="K235" s="38"/>
      <c r="L235" s="41"/>
      <c r="M235" s="194"/>
      <c r="N235" s="195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8" t="s">
        <v>158</v>
      </c>
      <c r="AU235" s="18" t="s">
        <v>91</v>
      </c>
    </row>
    <row r="236" spans="1:65" s="2" customFormat="1" ht="21.75" customHeight="1">
      <c r="A236" s="36"/>
      <c r="B236" s="37"/>
      <c r="C236" s="177" t="s">
        <v>342</v>
      </c>
      <c r="D236" s="177" t="s">
        <v>150</v>
      </c>
      <c r="E236" s="178" t="s">
        <v>343</v>
      </c>
      <c r="F236" s="179" t="s">
        <v>344</v>
      </c>
      <c r="G236" s="180" t="s">
        <v>173</v>
      </c>
      <c r="H236" s="181">
        <v>43.5</v>
      </c>
      <c r="I236" s="182"/>
      <c r="J236" s="183">
        <f>ROUND(I236*H236,1)</f>
        <v>0</v>
      </c>
      <c r="K236" s="184"/>
      <c r="L236" s="41"/>
      <c r="M236" s="185" t="s">
        <v>35</v>
      </c>
      <c r="N236" s="186" t="s">
        <v>52</v>
      </c>
      <c r="O236" s="66"/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9" t="s">
        <v>154</v>
      </c>
      <c r="AT236" s="189" t="s">
        <v>150</v>
      </c>
      <c r="AU236" s="189" t="s">
        <v>91</v>
      </c>
      <c r="AY236" s="18" t="s">
        <v>148</v>
      </c>
      <c r="BE236" s="190">
        <f>IF(N236="základní",J236,0)</f>
        <v>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18" t="s">
        <v>89</v>
      </c>
      <c r="BK236" s="190">
        <f>ROUND(I236*H236,1)</f>
        <v>0</v>
      </c>
      <c r="BL236" s="18" t="s">
        <v>154</v>
      </c>
      <c r="BM236" s="189" t="s">
        <v>345</v>
      </c>
    </row>
    <row r="237" spans="1:65" s="2" customFormat="1" ht="19.5">
      <c r="A237" s="36"/>
      <c r="B237" s="37"/>
      <c r="C237" s="38"/>
      <c r="D237" s="191" t="s">
        <v>156</v>
      </c>
      <c r="E237" s="38"/>
      <c r="F237" s="192" t="s">
        <v>346</v>
      </c>
      <c r="G237" s="38"/>
      <c r="H237" s="38"/>
      <c r="I237" s="193"/>
      <c r="J237" s="38"/>
      <c r="K237" s="38"/>
      <c r="L237" s="41"/>
      <c r="M237" s="194"/>
      <c r="N237" s="195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8" t="s">
        <v>156</v>
      </c>
      <c r="AU237" s="18" t="s">
        <v>91</v>
      </c>
    </row>
    <row r="238" spans="1:65" s="2" customFormat="1" ht="11.25">
      <c r="A238" s="36"/>
      <c r="B238" s="37"/>
      <c r="C238" s="38"/>
      <c r="D238" s="196" t="s">
        <v>158</v>
      </c>
      <c r="E238" s="38"/>
      <c r="F238" s="197" t="s">
        <v>347</v>
      </c>
      <c r="G238" s="38"/>
      <c r="H238" s="38"/>
      <c r="I238" s="193"/>
      <c r="J238" s="38"/>
      <c r="K238" s="38"/>
      <c r="L238" s="41"/>
      <c r="M238" s="194"/>
      <c r="N238" s="195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8" t="s">
        <v>158</v>
      </c>
      <c r="AU238" s="18" t="s">
        <v>91</v>
      </c>
    </row>
    <row r="239" spans="1:65" s="12" customFormat="1" ht="22.9" customHeight="1">
      <c r="B239" s="161"/>
      <c r="C239" s="162"/>
      <c r="D239" s="163" t="s">
        <v>80</v>
      </c>
      <c r="E239" s="175" t="s">
        <v>154</v>
      </c>
      <c r="F239" s="175" t="s">
        <v>348</v>
      </c>
      <c r="G239" s="162"/>
      <c r="H239" s="162"/>
      <c r="I239" s="165"/>
      <c r="J239" s="176">
        <f>BK239</f>
        <v>0</v>
      </c>
      <c r="K239" s="162"/>
      <c r="L239" s="167"/>
      <c r="M239" s="168"/>
      <c r="N239" s="169"/>
      <c r="O239" s="169"/>
      <c r="P239" s="170">
        <f>SUM(P240:P269)</f>
        <v>0</v>
      </c>
      <c r="Q239" s="169"/>
      <c r="R239" s="170">
        <f>SUM(R240:R269)</f>
        <v>1.5195699999999999</v>
      </c>
      <c r="S239" s="169"/>
      <c r="T239" s="171">
        <f>SUM(T240:T269)</f>
        <v>0</v>
      </c>
      <c r="AR239" s="172" t="s">
        <v>89</v>
      </c>
      <c r="AT239" s="173" t="s">
        <v>80</v>
      </c>
      <c r="AU239" s="173" t="s">
        <v>89</v>
      </c>
      <c r="AY239" s="172" t="s">
        <v>148</v>
      </c>
      <c r="BK239" s="174">
        <f>SUM(BK240:BK269)</f>
        <v>0</v>
      </c>
    </row>
    <row r="240" spans="1:65" s="2" customFormat="1" ht="16.5" customHeight="1">
      <c r="A240" s="36"/>
      <c r="B240" s="37"/>
      <c r="C240" s="177" t="s">
        <v>349</v>
      </c>
      <c r="D240" s="177" t="s">
        <v>150</v>
      </c>
      <c r="E240" s="178" t="s">
        <v>350</v>
      </c>
      <c r="F240" s="179" t="s">
        <v>351</v>
      </c>
      <c r="G240" s="180" t="s">
        <v>187</v>
      </c>
      <c r="H240" s="181">
        <v>1.5289999999999999</v>
      </c>
      <c r="I240" s="182"/>
      <c r="J240" s="183">
        <f>ROUND(I240*H240,1)</f>
        <v>0</v>
      </c>
      <c r="K240" s="184"/>
      <c r="L240" s="41"/>
      <c r="M240" s="185" t="s">
        <v>35</v>
      </c>
      <c r="N240" s="186" t="s">
        <v>52</v>
      </c>
      <c r="O240" s="66"/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9" t="s">
        <v>154</v>
      </c>
      <c r="AT240" s="189" t="s">
        <v>150</v>
      </c>
      <c r="AU240" s="189" t="s">
        <v>91</v>
      </c>
      <c r="AY240" s="18" t="s">
        <v>148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8" t="s">
        <v>89</v>
      </c>
      <c r="BK240" s="190">
        <f>ROUND(I240*H240,1)</f>
        <v>0</v>
      </c>
      <c r="BL240" s="18" t="s">
        <v>154</v>
      </c>
      <c r="BM240" s="189" t="s">
        <v>352</v>
      </c>
    </row>
    <row r="241" spans="1:65" s="2" customFormat="1" ht="19.5">
      <c r="A241" s="36"/>
      <c r="B241" s="37"/>
      <c r="C241" s="38"/>
      <c r="D241" s="191" t="s">
        <v>156</v>
      </c>
      <c r="E241" s="38"/>
      <c r="F241" s="192" t="s">
        <v>353</v>
      </c>
      <c r="G241" s="38"/>
      <c r="H241" s="38"/>
      <c r="I241" s="193"/>
      <c r="J241" s="38"/>
      <c r="K241" s="38"/>
      <c r="L241" s="41"/>
      <c r="M241" s="194"/>
      <c r="N241" s="195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8" t="s">
        <v>156</v>
      </c>
      <c r="AU241" s="18" t="s">
        <v>91</v>
      </c>
    </row>
    <row r="242" spans="1:65" s="2" customFormat="1" ht="11.25">
      <c r="A242" s="36"/>
      <c r="B242" s="37"/>
      <c r="C242" s="38"/>
      <c r="D242" s="196" t="s">
        <v>158</v>
      </c>
      <c r="E242" s="38"/>
      <c r="F242" s="197" t="s">
        <v>354</v>
      </c>
      <c r="G242" s="38"/>
      <c r="H242" s="38"/>
      <c r="I242" s="193"/>
      <c r="J242" s="38"/>
      <c r="K242" s="38"/>
      <c r="L242" s="41"/>
      <c r="M242" s="194"/>
      <c r="N242" s="195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8" t="s">
        <v>158</v>
      </c>
      <c r="AU242" s="18" t="s">
        <v>91</v>
      </c>
    </row>
    <row r="243" spans="1:65" s="14" customFormat="1" ht="11.25">
      <c r="B243" s="208"/>
      <c r="C243" s="209"/>
      <c r="D243" s="191" t="s">
        <v>160</v>
      </c>
      <c r="E243" s="210" t="s">
        <v>355</v>
      </c>
      <c r="F243" s="211" t="s">
        <v>356</v>
      </c>
      <c r="G243" s="209"/>
      <c r="H243" s="212">
        <v>1.2090000000000001</v>
      </c>
      <c r="I243" s="213"/>
      <c r="J243" s="209"/>
      <c r="K243" s="209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160</v>
      </c>
      <c r="AU243" s="218" t="s">
        <v>91</v>
      </c>
      <c r="AV243" s="14" t="s">
        <v>91</v>
      </c>
      <c r="AW243" s="14" t="s">
        <v>41</v>
      </c>
      <c r="AX243" s="14" t="s">
        <v>81</v>
      </c>
      <c r="AY243" s="218" t="s">
        <v>148</v>
      </c>
    </row>
    <row r="244" spans="1:65" s="14" customFormat="1" ht="11.25">
      <c r="B244" s="208"/>
      <c r="C244" s="209"/>
      <c r="D244" s="191" t="s">
        <v>160</v>
      </c>
      <c r="E244" s="210" t="s">
        <v>35</v>
      </c>
      <c r="F244" s="211" t="s">
        <v>357</v>
      </c>
      <c r="G244" s="209"/>
      <c r="H244" s="212">
        <v>0.32</v>
      </c>
      <c r="I244" s="213"/>
      <c r="J244" s="209"/>
      <c r="K244" s="209"/>
      <c r="L244" s="214"/>
      <c r="M244" s="215"/>
      <c r="N244" s="216"/>
      <c r="O244" s="216"/>
      <c r="P244" s="216"/>
      <c r="Q244" s="216"/>
      <c r="R244" s="216"/>
      <c r="S244" s="216"/>
      <c r="T244" s="217"/>
      <c r="AT244" s="218" t="s">
        <v>160</v>
      </c>
      <c r="AU244" s="218" t="s">
        <v>91</v>
      </c>
      <c r="AV244" s="14" t="s">
        <v>91</v>
      </c>
      <c r="AW244" s="14" t="s">
        <v>41</v>
      </c>
      <c r="AX244" s="14" t="s">
        <v>81</v>
      </c>
      <c r="AY244" s="218" t="s">
        <v>148</v>
      </c>
    </row>
    <row r="245" spans="1:65" s="16" customFormat="1" ht="11.25">
      <c r="B245" s="230"/>
      <c r="C245" s="231"/>
      <c r="D245" s="191" t="s">
        <v>160</v>
      </c>
      <c r="E245" s="232" t="s">
        <v>106</v>
      </c>
      <c r="F245" s="233" t="s">
        <v>210</v>
      </c>
      <c r="G245" s="231"/>
      <c r="H245" s="234">
        <v>1.5289999999999999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AT245" s="240" t="s">
        <v>160</v>
      </c>
      <c r="AU245" s="240" t="s">
        <v>91</v>
      </c>
      <c r="AV245" s="16" t="s">
        <v>154</v>
      </c>
      <c r="AW245" s="16" t="s">
        <v>41</v>
      </c>
      <c r="AX245" s="16" t="s">
        <v>89</v>
      </c>
      <c r="AY245" s="240" t="s">
        <v>148</v>
      </c>
    </row>
    <row r="246" spans="1:65" s="2" customFormat="1" ht="24.2" customHeight="1">
      <c r="A246" s="36"/>
      <c r="B246" s="37"/>
      <c r="C246" s="177" t="s">
        <v>358</v>
      </c>
      <c r="D246" s="177" t="s">
        <v>150</v>
      </c>
      <c r="E246" s="178" t="s">
        <v>359</v>
      </c>
      <c r="F246" s="179" t="s">
        <v>360</v>
      </c>
      <c r="G246" s="180" t="s">
        <v>361</v>
      </c>
      <c r="H246" s="181">
        <v>35</v>
      </c>
      <c r="I246" s="182"/>
      <c r="J246" s="183">
        <f>ROUND(I246*H246,1)</f>
        <v>0</v>
      </c>
      <c r="K246" s="184"/>
      <c r="L246" s="41"/>
      <c r="M246" s="185" t="s">
        <v>35</v>
      </c>
      <c r="N246" s="186" t="s">
        <v>52</v>
      </c>
      <c r="O246" s="66"/>
      <c r="P246" s="187">
        <f>O246*H246</f>
        <v>0</v>
      </c>
      <c r="Q246" s="187">
        <v>1.65E-3</v>
      </c>
      <c r="R246" s="187">
        <f>Q246*H246</f>
        <v>5.7750000000000003E-2</v>
      </c>
      <c r="S246" s="187">
        <v>0</v>
      </c>
      <c r="T246" s="188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9" t="s">
        <v>154</v>
      </c>
      <c r="AT246" s="189" t="s">
        <v>150</v>
      </c>
      <c r="AU246" s="189" t="s">
        <v>91</v>
      </c>
      <c r="AY246" s="18" t="s">
        <v>148</v>
      </c>
      <c r="BE246" s="190">
        <f>IF(N246="základní",J246,0)</f>
        <v>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8" t="s">
        <v>89</v>
      </c>
      <c r="BK246" s="190">
        <f>ROUND(I246*H246,1)</f>
        <v>0</v>
      </c>
      <c r="BL246" s="18" t="s">
        <v>154</v>
      </c>
      <c r="BM246" s="189" t="s">
        <v>362</v>
      </c>
    </row>
    <row r="247" spans="1:65" s="2" customFormat="1" ht="19.5">
      <c r="A247" s="36"/>
      <c r="B247" s="37"/>
      <c r="C247" s="38"/>
      <c r="D247" s="191" t="s">
        <v>156</v>
      </c>
      <c r="E247" s="38"/>
      <c r="F247" s="192" t="s">
        <v>363</v>
      </c>
      <c r="G247" s="38"/>
      <c r="H247" s="38"/>
      <c r="I247" s="193"/>
      <c r="J247" s="38"/>
      <c r="K247" s="38"/>
      <c r="L247" s="41"/>
      <c r="M247" s="194"/>
      <c r="N247" s="195"/>
      <c r="O247" s="66"/>
      <c r="P247" s="66"/>
      <c r="Q247" s="66"/>
      <c r="R247" s="66"/>
      <c r="S247" s="66"/>
      <c r="T247" s="67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8" t="s">
        <v>156</v>
      </c>
      <c r="AU247" s="18" t="s">
        <v>91</v>
      </c>
    </row>
    <row r="248" spans="1:65" s="2" customFormat="1" ht="11.25">
      <c r="A248" s="36"/>
      <c r="B248" s="37"/>
      <c r="C248" s="38"/>
      <c r="D248" s="196" t="s">
        <v>158</v>
      </c>
      <c r="E248" s="38"/>
      <c r="F248" s="197" t="s">
        <v>364</v>
      </c>
      <c r="G248" s="38"/>
      <c r="H248" s="38"/>
      <c r="I248" s="193"/>
      <c r="J248" s="38"/>
      <c r="K248" s="38"/>
      <c r="L248" s="41"/>
      <c r="M248" s="194"/>
      <c r="N248" s="195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8" t="s">
        <v>158</v>
      </c>
      <c r="AU248" s="18" t="s">
        <v>91</v>
      </c>
    </row>
    <row r="249" spans="1:65" s="14" customFormat="1" ht="11.25">
      <c r="B249" s="208"/>
      <c r="C249" s="209"/>
      <c r="D249" s="191" t="s">
        <v>160</v>
      </c>
      <c r="E249" s="210" t="s">
        <v>35</v>
      </c>
      <c r="F249" s="211" t="s">
        <v>365</v>
      </c>
      <c r="G249" s="209"/>
      <c r="H249" s="212">
        <v>34.799999999999997</v>
      </c>
      <c r="I249" s="213"/>
      <c r="J249" s="209"/>
      <c r="K249" s="209"/>
      <c r="L249" s="214"/>
      <c r="M249" s="215"/>
      <c r="N249" s="216"/>
      <c r="O249" s="216"/>
      <c r="P249" s="216"/>
      <c r="Q249" s="216"/>
      <c r="R249" s="216"/>
      <c r="S249" s="216"/>
      <c r="T249" s="217"/>
      <c r="AT249" s="218" t="s">
        <v>160</v>
      </c>
      <c r="AU249" s="218" t="s">
        <v>91</v>
      </c>
      <c r="AV249" s="14" t="s">
        <v>91</v>
      </c>
      <c r="AW249" s="14" t="s">
        <v>41</v>
      </c>
      <c r="AX249" s="14" t="s">
        <v>81</v>
      </c>
      <c r="AY249" s="218" t="s">
        <v>148</v>
      </c>
    </row>
    <row r="250" spans="1:65" s="14" customFormat="1" ht="11.25">
      <c r="B250" s="208"/>
      <c r="C250" s="209"/>
      <c r="D250" s="191" t="s">
        <v>160</v>
      </c>
      <c r="E250" s="210" t="s">
        <v>35</v>
      </c>
      <c r="F250" s="211" t="s">
        <v>366</v>
      </c>
      <c r="G250" s="209"/>
      <c r="H250" s="212">
        <v>35</v>
      </c>
      <c r="I250" s="213"/>
      <c r="J250" s="209"/>
      <c r="K250" s="209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160</v>
      </c>
      <c r="AU250" s="218" t="s">
        <v>91</v>
      </c>
      <c r="AV250" s="14" t="s">
        <v>91</v>
      </c>
      <c r="AW250" s="14" t="s">
        <v>41</v>
      </c>
      <c r="AX250" s="14" t="s">
        <v>89</v>
      </c>
      <c r="AY250" s="218" t="s">
        <v>148</v>
      </c>
    </row>
    <row r="251" spans="1:65" s="2" customFormat="1" ht="16.5" customHeight="1">
      <c r="A251" s="36"/>
      <c r="B251" s="37"/>
      <c r="C251" s="241" t="s">
        <v>367</v>
      </c>
      <c r="D251" s="241" t="s">
        <v>296</v>
      </c>
      <c r="E251" s="242" t="s">
        <v>368</v>
      </c>
      <c r="F251" s="243" t="s">
        <v>369</v>
      </c>
      <c r="G251" s="244" t="s">
        <v>361</v>
      </c>
      <c r="H251" s="245">
        <v>35</v>
      </c>
      <c r="I251" s="246"/>
      <c r="J251" s="247">
        <f>ROUND(I251*H251,1)</f>
        <v>0</v>
      </c>
      <c r="K251" s="248"/>
      <c r="L251" s="249"/>
      <c r="M251" s="250" t="s">
        <v>35</v>
      </c>
      <c r="N251" s="251" t="s">
        <v>52</v>
      </c>
      <c r="O251" s="66"/>
      <c r="P251" s="187">
        <f>O251*H251</f>
        <v>0</v>
      </c>
      <c r="Q251" s="187">
        <v>1.6E-2</v>
      </c>
      <c r="R251" s="187">
        <f>Q251*H251</f>
        <v>0.56000000000000005</v>
      </c>
      <c r="S251" s="187">
        <v>0</v>
      </c>
      <c r="T251" s="188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9" t="s">
        <v>227</v>
      </c>
      <c r="AT251" s="189" t="s">
        <v>296</v>
      </c>
      <c r="AU251" s="189" t="s">
        <v>91</v>
      </c>
      <c r="AY251" s="18" t="s">
        <v>148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8" t="s">
        <v>89</v>
      </c>
      <c r="BK251" s="190">
        <f>ROUND(I251*H251,1)</f>
        <v>0</v>
      </c>
      <c r="BL251" s="18" t="s">
        <v>154</v>
      </c>
      <c r="BM251" s="189" t="s">
        <v>370</v>
      </c>
    </row>
    <row r="252" spans="1:65" s="2" customFormat="1" ht="11.25">
      <c r="A252" s="36"/>
      <c r="B252" s="37"/>
      <c r="C252" s="38"/>
      <c r="D252" s="191" t="s">
        <v>156</v>
      </c>
      <c r="E252" s="38"/>
      <c r="F252" s="192" t="s">
        <v>369</v>
      </c>
      <c r="G252" s="38"/>
      <c r="H252" s="38"/>
      <c r="I252" s="193"/>
      <c r="J252" s="38"/>
      <c r="K252" s="38"/>
      <c r="L252" s="41"/>
      <c r="M252" s="194"/>
      <c r="N252" s="195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8" t="s">
        <v>156</v>
      </c>
      <c r="AU252" s="18" t="s">
        <v>91</v>
      </c>
    </row>
    <row r="253" spans="1:65" s="2" customFormat="1" ht="21.75" customHeight="1">
      <c r="A253" s="36"/>
      <c r="B253" s="37"/>
      <c r="C253" s="177" t="s">
        <v>371</v>
      </c>
      <c r="D253" s="177" t="s">
        <v>150</v>
      </c>
      <c r="E253" s="178" t="s">
        <v>372</v>
      </c>
      <c r="F253" s="179" t="s">
        <v>373</v>
      </c>
      <c r="G253" s="180" t="s">
        <v>361</v>
      </c>
      <c r="H253" s="181">
        <v>3</v>
      </c>
      <c r="I253" s="182"/>
      <c r="J253" s="183">
        <f>ROUND(I253*H253,1)</f>
        <v>0</v>
      </c>
      <c r="K253" s="184"/>
      <c r="L253" s="41"/>
      <c r="M253" s="185" t="s">
        <v>35</v>
      </c>
      <c r="N253" s="186" t="s">
        <v>52</v>
      </c>
      <c r="O253" s="66"/>
      <c r="P253" s="187">
        <f>O253*H253</f>
        <v>0</v>
      </c>
      <c r="Q253" s="187">
        <v>0.22394</v>
      </c>
      <c r="R253" s="187">
        <f>Q253*H253</f>
        <v>0.67181999999999997</v>
      </c>
      <c r="S253" s="187">
        <v>0</v>
      </c>
      <c r="T253" s="188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9" t="s">
        <v>154</v>
      </c>
      <c r="AT253" s="189" t="s">
        <v>150</v>
      </c>
      <c r="AU253" s="189" t="s">
        <v>91</v>
      </c>
      <c r="AY253" s="18" t="s">
        <v>148</v>
      </c>
      <c r="BE253" s="190">
        <f>IF(N253="základní",J253,0)</f>
        <v>0</v>
      </c>
      <c r="BF253" s="190">
        <f>IF(N253="snížená",J253,0)</f>
        <v>0</v>
      </c>
      <c r="BG253" s="190">
        <f>IF(N253="zákl. přenesená",J253,0)</f>
        <v>0</v>
      </c>
      <c r="BH253" s="190">
        <f>IF(N253="sníž. přenesená",J253,0)</f>
        <v>0</v>
      </c>
      <c r="BI253" s="190">
        <f>IF(N253="nulová",J253,0)</f>
        <v>0</v>
      </c>
      <c r="BJ253" s="18" t="s">
        <v>89</v>
      </c>
      <c r="BK253" s="190">
        <f>ROUND(I253*H253,1)</f>
        <v>0</v>
      </c>
      <c r="BL253" s="18" t="s">
        <v>154</v>
      </c>
      <c r="BM253" s="189" t="s">
        <v>374</v>
      </c>
    </row>
    <row r="254" spans="1:65" s="2" customFormat="1" ht="19.5">
      <c r="A254" s="36"/>
      <c r="B254" s="37"/>
      <c r="C254" s="38"/>
      <c r="D254" s="191" t="s">
        <v>156</v>
      </c>
      <c r="E254" s="38"/>
      <c r="F254" s="192" t="s">
        <v>375</v>
      </c>
      <c r="G254" s="38"/>
      <c r="H254" s="38"/>
      <c r="I254" s="193"/>
      <c r="J254" s="38"/>
      <c r="K254" s="38"/>
      <c r="L254" s="41"/>
      <c r="M254" s="194"/>
      <c r="N254" s="195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8" t="s">
        <v>156</v>
      </c>
      <c r="AU254" s="18" t="s">
        <v>91</v>
      </c>
    </row>
    <row r="255" spans="1:65" s="2" customFormat="1" ht="11.25">
      <c r="A255" s="36"/>
      <c r="B255" s="37"/>
      <c r="C255" s="38"/>
      <c r="D255" s="196" t="s">
        <v>158</v>
      </c>
      <c r="E255" s="38"/>
      <c r="F255" s="197" t="s">
        <v>376</v>
      </c>
      <c r="G255" s="38"/>
      <c r="H255" s="38"/>
      <c r="I255" s="193"/>
      <c r="J255" s="38"/>
      <c r="K255" s="38"/>
      <c r="L255" s="41"/>
      <c r="M255" s="194"/>
      <c r="N255" s="195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8" t="s">
        <v>158</v>
      </c>
      <c r="AU255" s="18" t="s">
        <v>91</v>
      </c>
    </row>
    <row r="256" spans="1:65" s="2" customFormat="1" ht="24.2" customHeight="1">
      <c r="A256" s="36"/>
      <c r="B256" s="37"/>
      <c r="C256" s="241" t="s">
        <v>377</v>
      </c>
      <c r="D256" s="241" t="s">
        <v>296</v>
      </c>
      <c r="E256" s="242" t="s">
        <v>378</v>
      </c>
      <c r="F256" s="243" t="s">
        <v>379</v>
      </c>
      <c r="G256" s="244" t="s">
        <v>361</v>
      </c>
      <c r="H256" s="245">
        <v>1</v>
      </c>
      <c r="I256" s="246"/>
      <c r="J256" s="247">
        <f>ROUND(I256*H256,1)</f>
        <v>0</v>
      </c>
      <c r="K256" s="248"/>
      <c r="L256" s="249"/>
      <c r="M256" s="250" t="s">
        <v>35</v>
      </c>
      <c r="N256" s="251" t="s">
        <v>52</v>
      </c>
      <c r="O256" s="66"/>
      <c r="P256" s="187">
        <f>O256*H256</f>
        <v>0</v>
      </c>
      <c r="Q256" s="187">
        <v>6.8000000000000005E-2</v>
      </c>
      <c r="R256" s="187">
        <f>Q256*H256</f>
        <v>6.8000000000000005E-2</v>
      </c>
      <c r="S256" s="187">
        <v>0</v>
      </c>
      <c r="T256" s="188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9" t="s">
        <v>227</v>
      </c>
      <c r="AT256" s="189" t="s">
        <v>296</v>
      </c>
      <c r="AU256" s="189" t="s">
        <v>91</v>
      </c>
      <c r="AY256" s="18" t="s">
        <v>148</v>
      </c>
      <c r="BE256" s="190">
        <f>IF(N256="základní",J256,0)</f>
        <v>0</v>
      </c>
      <c r="BF256" s="190">
        <f>IF(N256="snížená",J256,0)</f>
        <v>0</v>
      </c>
      <c r="BG256" s="190">
        <f>IF(N256="zákl. přenesená",J256,0)</f>
        <v>0</v>
      </c>
      <c r="BH256" s="190">
        <f>IF(N256="sníž. přenesená",J256,0)</f>
        <v>0</v>
      </c>
      <c r="BI256" s="190">
        <f>IF(N256="nulová",J256,0)</f>
        <v>0</v>
      </c>
      <c r="BJ256" s="18" t="s">
        <v>89</v>
      </c>
      <c r="BK256" s="190">
        <f>ROUND(I256*H256,1)</f>
        <v>0</v>
      </c>
      <c r="BL256" s="18" t="s">
        <v>154</v>
      </c>
      <c r="BM256" s="189" t="s">
        <v>380</v>
      </c>
    </row>
    <row r="257" spans="1:65" s="2" customFormat="1" ht="11.25">
      <c r="A257" s="36"/>
      <c r="B257" s="37"/>
      <c r="C257" s="38"/>
      <c r="D257" s="191" t="s">
        <v>156</v>
      </c>
      <c r="E257" s="38"/>
      <c r="F257" s="192" t="s">
        <v>379</v>
      </c>
      <c r="G257" s="38"/>
      <c r="H257" s="38"/>
      <c r="I257" s="193"/>
      <c r="J257" s="38"/>
      <c r="K257" s="38"/>
      <c r="L257" s="41"/>
      <c r="M257" s="194"/>
      <c r="N257" s="195"/>
      <c r="O257" s="66"/>
      <c r="P257" s="66"/>
      <c r="Q257" s="66"/>
      <c r="R257" s="66"/>
      <c r="S257" s="66"/>
      <c r="T257" s="67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8" t="s">
        <v>156</v>
      </c>
      <c r="AU257" s="18" t="s">
        <v>91</v>
      </c>
    </row>
    <row r="258" spans="1:65" s="2" customFormat="1" ht="24.2" customHeight="1">
      <c r="A258" s="36"/>
      <c r="B258" s="37"/>
      <c r="C258" s="241" t="s">
        <v>381</v>
      </c>
      <c r="D258" s="241" t="s">
        <v>296</v>
      </c>
      <c r="E258" s="242" t="s">
        <v>382</v>
      </c>
      <c r="F258" s="243" t="s">
        <v>383</v>
      </c>
      <c r="G258" s="244" t="s">
        <v>361</v>
      </c>
      <c r="H258" s="245">
        <v>2</v>
      </c>
      <c r="I258" s="246"/>
      <c r="J258" s="247">
        <f>ROUND(I258*H258,1)</f>
        <v>0</v>
      </c>
      <c r="K258" s="248"/>
      <c r="L258" s="249"/>
      <c r="M258" s="250" t="s">
        <v>35</v>
      </c>
      <c r="N258" s="251" t="s">
        <v>52</v>
      </c>
      <c r="O258" s="66"/>
      <c r="P258" s="187">
        <f>O258*H258</f>
        <v>0</v>
      </c>
      <c r="Q258" s="187">
        <v>8.1000000000000003E-2</v>
      </c>
      <c r="R258" s="187">
        <f>Q258*H258</f>
        <v>0.16200000000000001</v>
      </c>
      <c r="S258" s="187">
        <v>0</v>
      </c>
      <c r="T258" s="188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9" t="s">
        <v>227</v>
      </c>
      <c r="AT258" s="189" t="s">
        <v>296</v>
      </c>
      <c r="AU258" s="189" t="s">
        <v>91</v>
      </c>
      <c r="AY258" s="18" t="s">
        <v>148</v>
      </c>
      <c r="BE258" s="190">
        <f>IF(N258="základní",J258,0)</f>
        <v>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18" t="s">
        <v>89</v>
      </c>
      <c r="BK258" s="190">
        <f>ROUND(I258*H258,1)</f>
        <v>0</v>
      </c>
      <c r="BL258" s="18" t="s">
        <v>154</v>
      </c>
      <c r="BM258" s="189" t="s">
        <v>384</v>
      </c>
    </row>
    <row r="259" spans="1:65" s="2" customFormat="1" ht="11.25">
      <c r="A259" s="36"/>
      <c r="B259" s="37"/>
      <c r="C259" s="38"/>
      <c r="D259" s="191" t="s">
        <v>156</v>
      </c>
      <c r="E259" s="38"/>
      <c r="F259" s="192" t="s">
        <v>383</v>
      </c>
      <c r="G259" s="38"/>
      <c r="H259" s="38"/>
      <c r="I259" s="193"/>
      <c r="J259" s="38"/>
      <c r="K259" s="38"/>
      <c r="L259" s="41"/>
      <c r="M259" s="194"/>
      <c r="N259" s="195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8" t="s">
        <v>156</v>
      </c>
      <c r="AU259" s="18" t="s">
        <v>91</v>
      </c>
    </row>
    <row r="260" spans="1:65" s="2" customFormat="1" ht="33" customHeight="1">
      <c r="A260" s="36"/>
      <c r="B260" s="37"/>
      <c r="C260" s="177" t="s">
        <v>385</v>
      </c>
      <c r="D260" s="177" t="s">
        <v>150</v>
      </c>
      <c r="E260" s="178" t="s">
        <v>386</v>
      </c>
      <c r="F260" s="179" t="s">
        <v>387</v>
      </c>
      <c r="G260" s="180" t="s">
        <v>187</v>
      </c>
      <c r="H260" s="181">
        <v>3.0779999999999998</v>
      </c>
      <c r="I260" s="182"/>
      <c r="J260" s="183">
        <f>ROUND(I260*H260,1)</f>
        <v>0</v>
      </c>
      <c r="K260" s="184"/>
      <c r="L260" s="41"/>
      <c r="M260" s="185" t="s">
        <v>35</v>
      </c>
      <c r="N260" s="186" t="s">
        <v>52</v>
      </c>
      <c r="O260" s="66"/>
      <c r="P260" s="187">
        <f>O260*H260</f>
        <v>0</v>
      </c>
      <c r="Q260" s="187">
        <v>0</v>
      </c>
      <c r="R260" s="187">
        <f>Q260*H260</f>
        <v>0</v>
      </c>
      <c r="S260" s="187">
        <v>0</v>
      </c>
      <c r="T260" s="188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9" t="s">
        <v>154</v>
      </c>
      <c r="AT260" s="189" t="s">
        <v>150</v>
      </c>
      <c r="AU260" s="189" t="s">
        <v>91</v>
      </c>
      <c r="AY260" s="18" t="s">
        <v>148</v>
      </c>
      <c r="BE260" s="190">
        <f>IF(N260="základní",J260,0)</f>
        <v>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18" t="s">
        <v>89</v>
      </c>
      <c r="BK260" s="190">
        <f>ROUND(I260*H260,1)</f>
        <v>0</v>
      </c>
      <c r="BL260" s="18" t="s">
        <v>154</v>
      </c>
      <c r="BM260" s="189" t="s">
        <v>388</v>
      </c>
    </row>
    <row r="261" spans="1:65" s="2" customFormat="1" ht="29.25">
      <c r="A261" s="36"/>
      <c r="B261" s="37"/>
      <c r="C261" s="38"/>
      <c r="D261" s="191" t="s">
        <v>156</v>
      </c>
      <c r="E261" s="38"/>
      <c r="F261" s="192" t="s">
        <v>389</v>
      </c>
      <c r="G261" s="38"/>
      <c r="H261" s="38"/>
      <c r="I261" s="193"/>
      <c r="J261" s="38"/>
      <c r="K261" s="38"/>
      <c r="L261" s="41"/>
      <c r="M261" s="194"/>
      <c r="N261" s="195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8" t="s">
        <v>156</v>
      </c>
      <c r="AU261" s="18" t="s">
        <v>91</v>
      </c>
    </row>
    <row r="262" spans="1:65" s="2" customFormat="1" ht="11.25">
      <c r="A262" s="36"/>
      <c r="B262" s="37"/>
      <c r="C262" s="38"/>
      <c r="D262" s="196" t="s">
        <v>158</v>
      </c>
      <c r="E262" s="38"/>
      <c r="F262" s="197" t="s">
        <v>390</v>
      </c>
      <c r="G262" s="38"/>
      <c r="H262" s="38"/>
      <c r="I262" s="193"/>
      <c r="J262" s="38"/>
      <c r="K262" s="38"/>
      <c r="L262" s="41"/>
      <c r="M262" s="194"/>
      <c r="N262" s="195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8" t="s">
        <v>158</v>
      </c>
      <c r="AU262" s="18" t="s">
        <v>91</v>
      </c>
    </row>
    <row r="263" spans="1:65" s="14" customFormat="1" ht="11.25">
      <c r="B263" s="208"/>
      <c r="C263" s="209"/>
      <c r="D263" s="191" t="s">
        <v>160</v>
      </c>
      <c r="E263" s="210" t="s">
        <v>104</v>
      </c>
      <c r="F263" s="211" t="s">
        <v>391</v>
      </c>
      <c r="G263" s="209"/>
      <c r="H263" s="212">
        <v>3.0779999999999998</v>
      </c>
      <c r="I263" s="213"/>
      <c r="J263" s="209"/>
      <c r="K263" s="209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160</v>
      </c>
      <c r="AU263" s="218" t="s">
        <v>91</v>
      </c>
      <c r="AV263" s="14" t="s">
        <v>91</v>
      </c>
      <c r="AW263" s="14" t="s">
        <v>41</v>
      </c>
      <c r="AX263" s="14" t="s">
        <v>89</v>
      </c>
      <c r="AY263" s="218" t="s">
        <v>148</v>
      </c>
    </row>
    <row r="264" spans="1:65" s="2" customFormat="1" ht="24.2" customHeight="1">
      <c r="A264" s="36"/>
      <c r="B264" s="37"/>
      <c r="C264" s="177" t="s">
        <v>392</v>
      </c>
      <c r="D264" s="177" t="s">
        <v>150</v>
      </c>
      <c r="E264" s="178" t="s">
        <v>393</v>
      </c>
      <c r="F264" s="179" t="s">
        <v>394</v>
      </c>
      <c r="G264" s="180" t="s">
        <v>187</v>
      </c>
      <c r="H264" s="181">
        <v>14.367000000000001</v>
      </c>
      <c r="I264" s="182"/>
      <c r="J264" s="183">
        <f>ROUND(I264*H264,1)</f>
        <v>0</v>
      </c>
      <c r="K264" s="184"/>
      <c r="L264" s="41"/>
      <c r="M264" s="185" t="s">
        <v>35</v>
      </c>
      <c r="N264" s="186" t="s">
        <v>52</v>
      </c>
      <c r="O264" s="66"/>
      <c r="P264" s="187">
        <f>O264*H264</f>
        <v>0</v>
      </c>
      <c r="Q264" s="187">
        <v>0</v>
      </c>
      <c r="R264" s="187">
        <f>Q264*H264</f>
        <v>0</v>
      </c>
      <c r="S264" s="187">
        <v>0</v>
      </c>
      <c r="T264" s="188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9" t="s">
        <v>154</v>
      </c>
      <c r="AT264" s="189" t="s">
        <v>150</v>
      </c>
      <c r="AU264" s="189" t="s">
        <v>91</v>
      </c>
      <c r="AY264" s="18" t="s">
        <v>148</v>
      </c>
      <c r="BE264" s="190">
        <f>IF(N264="základní",J264,0)</f>
        <v>0</v>
      </c>
      <c r="BF264" s="190">
        <f>IF(N264="snížená",J264,0)</f>
        <v>0</v>
      </c>
      <c r="BG264" s="190">
        <f>IF(N264="zákl. přenesená",J264,0)</f>
        <v>0</v>
      </c>
      <c r="BH264" s="190">
        <f>IF(N264="sníž. přenesená",J264,0)</f>
        <v>0</v>
      </c>
      <c r="BI264" s="190">
        <f>IF(N264="nulová",J264,0)</f>
        <v>0</v>
      </c>
      <c r="BJ264" s="18" t="s">
        <v>89</v>
      </c>
      <c r="BK264" s="190">
        <f>ROUND(I264*H264,1)</f>
        <v>0</v>
      </c>
      <c r="BL264" s="18" t="s">
        <v>154</v>
      </c>
      <c r="BM264" s="189" t="s">
        <v>395</v>
      </c>
    </row>
    <row r="265" spans="1:65" s="2" customFormat="1" ht="19.5">
      <c r="A265" s="36"/>
      <c r="B265" s="37"/>
      <c r="C265" s="38"/>
      <c r="D265" s="191" t="s">
        <v>156</v>
      </c>
      <c r="E265" s="38"/>
      <c r="F265" s="192" t="s">
        <v>396</v>
      </c>
      <c r="G265" s="38"/>
      <c r="H265" s="38"/>
      <c r="I265" s="193"/>
      <c r="J265" s="38"/>
      <c r="K265" s="38"/>
      <c r="L265" s="41"/>
      <c r="M265" s="194"/>
      <c r="N265" s="195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8" t="s">
        <v>156</v>
      </c>
      <c r="AU265" s="18" t="s">
        <v>91</v>
      </c>
    </row>
    <row r="266" spans="1:65" s="2" customFormat="1" ht="11.25">
      <c r="A266" s="36"/>
      <c r="B266" s="37"/>
      <c r="C266" s="38"/>
      <c r="D266" s="196" t="s">
        <v>158</v>
      </c>
      <c r="E266" s="38"/>
      <c r="F266" s="197" t="s">
        <v>397</v>
      </c>
      <c r="G266" s="38"/>
      <c r="H266" s="38"/>
      <c r="I266" s="193"/>
      <c r="J266" s="38"/>
      <c r="K266" s="38"/>
      <c r="L266" s="41"/>
      <c r="M266" s="194"/>
      <c r="N266" s="195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8" t="s">
        <v>158</v>
      </c>
      <c r="AU266" s="18" t="s">
        <v>91</v>
      </c>
    </row>
    <row r="267" spans="1:65" s="14" customFormat="1" ht="11.25">
      <c r="B267" s="208"/>
      <c r="C267" s="209"/>
      <c r="D267" s="191" t="s">
        <v>160</v>
      </c>
      <c r="E267" s="210" t="s">
        <v>35</v>
      </c>
      <c r="F267" s="211" t="s">
        <v>398</v>
      </c>
      <c r="G267" s="209"/>
      <c r="H267" s="212">
        <v>4.3710000000000004</v>
      </c>
      <c r="I267" s="213"/>
      <c r="J267" s="209"/>
      <c r="K267" s="209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160</v>
      </c>
      <c r="AU267" s="218" t="s">
        <v>91</v>
      </c>
      <c r="AV267" s="14" t="s">
        <v>91</v>
      </c>
      <c r="AW267" s="14" t="s">
        <v>41</v>
      </c>
      <c r="AX267" s="14" t="s">
        <v>81</v>
      </c>
      <c r="AY267" s="218" t="s">
        <v>148</v>
      </c>
    </row>
    <row r="268" spans="1:65" s="14" customFormat="1" ht="11.25">
      <c r="B268" s="208"/>
      <c r="C268" s="209"/>
      <c r="D268" s="191" t="s">
        <v>160</v>
      </c>
      <c r="E268" s="210" t="s">
        <v>35</v>
      </c>
      <c r="F268" s="211" t="s">
        <v>399</v>
      </c>
      <c r="G268" s="209"/>
      <c r="H268" s="212">
        <v>9.9960000000000004</v>
      </c>
      <c r="I268" s="213"/>
      <c r="J268" s="209"/>
      <c r="K268" s="209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160</v>
      </c>
      <c r="AU268" s="218" t="s">
        <v>91</v>
      </c>
      <c r="AV268" s="14" t="s">
        <v>91</v>
      </c>
      <c r="AW268" s="14" t="s">
        <v>41</v>
      </c>
      <c r="AX268" s="14" t="s">
        <v>81</v>
      </c>
      <c r="AY268" s="218" t="s">
        <v>148</v>
      </c>
    </row>
    <row r="269" spans="1:65" s="16" customFormat="1" ht="11.25">
      <c r="B269" s="230"/>
      <c r="C269" s="231"/>
      <c r="D269" s="191" t="s">
        <v>160</v>
      </c>
      <c r="E269" s="232" t="s">
        <v>113</v>
      </c>
      <c r="F269" s="233" t="s">
        <v>210</v>
      </c>
      <c r="G269" s="231"/>
      <c r="H269" s="234">
        <v>14.367000000000001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AT269" s="240" t="s">
        <v>160</v>
      </c>
      <c r="AU269" s="240" t="s">
        <v>91</v>
      </c>
      <c r="AV269" s="16" t="s">
        <v>154</v>
      </c>
      <c r="AW269" s="16" t="s">
        <v>41</v>
      </c>
      <c r="AX269" s="16" t="s">
        <v>89</v>
      </c>
      <c r="AY269" s="240" t="s">
        <v>148</v>
      </c>
    </row>
    <row r="270" spans="1:65" s="12" customFormat="1" ht="22.9" customHeight="1">
      <c r="B270" s="161"/>
      <c r="C270" s="162"/>
      <c r="D270" s="163" t="s">
        <v>80</v>
      </c>
      <c r="E270" s="175" t="s">
        <v>227</v>
      </c>
      <c r="F270" s="175" t="s">
        <v>400</v>
      </c>
      <c r="G270" s="162"/>
      <c r="H270" s="162"/>
      <c r="I270" s="165"/>
      <c r="J270" s="176">
        <f>BK270</f>
        <v>0</v>
      </c>
      <c r="K270" s="162"/>
      <c r="L270" s="167"/>
      <c r="M270" s="168"/>
      <c r="N270" s="169"/>
      <c r="O270" s="169"/>
      <c r="P270" s="170">
        <f>SUM(P271:P346)</f>
        <v>0</v>
      </c>
      <c r="Q270" s="169"/>
      <c r="R270" s="170">
        <f>SUM(R271:R346)</f>
        <v>19.665861</v>
      </c>
      <c r="S270" s="169"/>
      <c r="T270" s="171">
        <f>SUM(T271:T346)</f>
        <v>0</v>
      </c>
      <c r="AR270" s="172" t="s">
        <v>89</v>
      </c>
      <c r="AT270" s="173" t="s">
        <v>80</v>
      </c>
      <c r="AU270" s="173" t="s">
        <v>89</v>
      </c>
      <c r="AY270" s="172" t="s">
        <v>148</v>
      </c>
      <c r="BK270" s="174">
        <f>SUM(BK271:BK346)</f>
        <v>0</v>
      </c>
    </row>
    <row r="271" spans="1:65" s="2" customFormat="1" ht="33" customHeight="1">
      <c r="A271" s="36"/>
      <c r="B271" s="37"/>
      <c r="C271" s="177" t="s">
        <v>401</v>
      </c>
      <c r="D271" s="177" t="s">
        <v>150</v>
      </c>
      <c r="E271" s="178" t="s">
        <v>402</v>
      </c>
      <c r="F271" s="179" t="s">
        <v>403</v>
      </c>
      <c r="G271" s="180" t="s">
        <v>173</v>
      </c>
      <c r="H271" s="181">
        <v>15.5</v>
      </c>
      <c r="I271" s="182"/>
      <c r="J271" s="183">
        <f>ROUND(I271*H271,1)</f>
        <v>0</v>
      </c>
      <c r="K271" s="184"/>
      <c r="L271" s="41"/>
      <c r="M271" s="185" t="s">
        <v>35</v>
      </c>
      <c r="N271" s="186" t="s">
        <v>52</v>
      </c>
      <c r="O271" s="66"/>
      <c r="P271" s="187">
        <f>O271*H271</f>
        <v>0</v>
      </c>
      <c r="Q271" s="187">
        <v>8.0000000000000007E-5</v>
      </c>
      <c r="R271" s="187">
        <f>Q271*H271</f>
        <v>1.24E-3</v>
      </c>
      <c r="S271" s="187">
        <v>0</v>
      </c>
      <c r="T271" s="188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9" t="s">
        <v>154</v>
      </c>
      <c r="AT271" s="189" t="s">
        <v>150</v>
      </c>
      <c r="AU271" s="189" t="s">
        <v>91</v>
      </c>
      <c r="AY271" s="18" t="s">
        <v>148</v>
      </c>
      <c r="BE271" s="190">
        <f>IF(N271="základní",J271,0)</f>
        <v>0</v>
      </c>
      <c r="BF271" s="190">
        <f>IF(N271="snížená",J271,0)</f>
        <v>0</v>
      </c>
      <c r="BG271" s="190">
        <f>IF(N271="zákl. přenesená",J271,0)</f>
        <v>0</v>
      </c>
      <c r="BH271" s="190">
        <f>IF(N271="sníž. přenesená",J271,0)</f>
        <v>0</v>
      </c>
      <c r="BI271" s="190">
        <f>IF(N271="nulová",J271,0)</f>
        <v>0</v>
      </c>
      <c r="BJ271" s="18" t="s">
        <v>89</v>
      </c>
      <c r="BK271" s="190">
        <f>ROUND(I271*H271,1)</f>
        <v>0</v>
      </c>
      <c r="BL271" s="18" t="s">
        <v>154</v>
      </c>
      <c r="BM271" s="189" t="s">
        <v>404</v>
      </c>
    </row>
    <row r="272" spans="1:65" s="2" customFormat="1" ht="19.5">
      <c r="A272" s="36"/>
      <c r="B272" s="37"/>
      <c r="C272" s="38"/>
      <c r="D272" s="191" t="s">
        <v>156</v>
      </c>
      <c r="E272" s="38"/>
      <c r="F272" s="192" t="s">
        <v>405</v>
      </c>
      <c r="G272" s="38"/>
      <c r="H272" s="38"/>
      <c r="I272" s="193"/>
      <c r="J272" s="38"/>
      <c r="K272" s="38"/>
      <c r="L272" s="41"/>
      <c r="M272" s="194"/>
      <c r="N272" s="195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8" t="s">
        <v>156</v>
      </c>
      <c r="AU272" s="18" t="s">
        <v>91</v>
      </c>
    </row>
    <row r="273" spans="1:65" s="2" customFormat="1" ht="11.25">
      <c r="A273" s="36"/>
      <c r="B273" s="37"/>
      <c r="C273" s="38"/>
      <c r="D273" s="196" t="s">
        <v>158</v>
      </c>
      <c r="E273" s="38"/>
      <c r="F273" s="197" t="s">
        <v>406</v>
      </c>
      <c r="G273" s="38"/>
      <c r="H273" s="38"/>
      <c r="I273" s="193"/>
      <c r="J273" s="38"/>
      <c r="K273" s="38"/>
      <c r="L273" s="41"/>
      <c r="M273" s="194"/>
      <c r="N273" s="195"/>
      <c r="O273" s="66"/>
      <c r="P273" s="66"/>
      <c r="Q273" s="66"/>
      <c r="R273" s="66"/>
      <c r="S273" s="66"/>
      <c r="T273" s="67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8" t="s">
        <v>158</v>
      </c>
      <c r="AU273" s="18" t="s">
        <v>91</v>
      </c>
    </row>
    <row r="274" spans="1:65" s="14" customFormat="1" ht="11.25">
      <c r="B274" s="208"/>
      <c r="C274" s="209"/>
      <c r="D274" s="191" t="s">
        <v>160</v>
      </c>
      <c r="E274" s="210" t="s">
        <v>35</v>
      </c>
      <c r="F274" s="211" t="s">
        <v>407</v>
      </c>
      <c r="G274" s="209"/>
      <c r="H274" s="212">
        <v>15.5</v>
      </c>
      <c r="I274" s="213"/>
      <c r="J274" s="209"/>
      <c r="K274" s="209"/>
      <c r="L274" s="214"/>
      <c r="M274" s="215"/>
      <c r="N274" s="216"/>
      <c r="O274" s="216"/>
      <c r="P274" s="216"/>
      <c r="Q274" s="216"/>
      <c r="R274" s="216"/>
      <c r="S274" s="216"/>
      <c r="T274" s="217"/>
      <c r="AT274" s="218" t="s">
        <v>160</v>
      </c>
      <c r="AU274" s="218" t="s">
        <v>91</v>
      </c>
      <c r="AV274" s="14" t="s">
        <v>91</v>
      </c>
      <c r="AW274" s="14" t="s">
        <v>41</v>
      </c>
      <c r="AX274" s="14" t="s">
        <v>89</v>
      </c>
      <c r="AY274" s="218" t="s">
        <v>148</v>
      </c>
    </row>
    <row r="275" spans="1:65" s="2" customFormat="1" ht="24.2" customHeight="1">
      <c r="A275" s="36"/>
      <c r="B275" s="37"/>
      <c r="C275" s="241" t="s">
        <v>408</v>
      </c>
      <c r="D275" s="241" t="s">
        <v>296</v>
      </c>
      <c r="E275" s="242" t="s">
        <v>409</v>
      </c>
      <c r="F275" s="243" t="s">
        <v>410</v>
      </c>
      <c r="G275" s="244" t="s">
        <v>173</v>
      </c>
      <c r="H275" s="245">
        <v>15.733000000000001</v>
      </c>
      <c r="I275" s="246"/>
      <c r="J275" s="247">
        <f>ROUND(I275*H275,1)</f>
        <v>0</v>
      </c>
      <c r="K275" s="248"/>
      <c r="L275" s="249"/>
      <c r="M275" s="250" t="s">
        <v>35</v>
      </c>
      <c r="N275" s="251" t="s">
        <v>52</v>
      </c>
      <c r="O275" s="66"/>
      <c r="P275" s="187">
        <f>O275*H275</f>
        <v>0</v>
      </c>
      <c r="Q275" s="187">
        <v>7.1999999999999995E-2</v>
      </c>
      <c r="R275" s="187">
        <f>Q275*H275</f>
        <v>1.132776</v>
      </c>
      <c r="S275" s="187">
        <v>0</v>
      </c>
      <c r="T275" s="188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9" t="s">
        <v>227</v>
      </c>
      <c r="AT275" s="189" t="s">
        <v>296</v>
      </c>
      <c r="AU275" s="189" t="s">
        <v>91</v>
      </c>
      <c r="AY275" s="18" t="s">
        <v>148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8" t="s">
        <v>89</v>
      </c>
      <c r="BK275" s="190">
        <f>ROUND(I275*H275,1)</f>
        <v>0</v>
      </c>
      <c r="BL275" s="18" t="s">
        <v>154</v>
      </c>
      <c r="BM275" s="189" t="s">
        <v>411</v>
      </c>
    </row>
    <row r="276" spans="1:65" s="2" customFormat="1" ht="19.5">
      <c r="A276" s="36"/>
      <c r="B276" s="37"/>
      <c r="C276" s="38"/>
      <c r="D276" s="191" t="s">
        <v>156</v>
      </c>
      <c r="E276" s="38"/>
      <c r="F276" s="192" t="s">
        <v>410</v>
      </c>
      <c r="G276" s="38"/>
      <c r="H276" s="38"/>
      <c r="I276" s="193"/>
      <c r="J276" s="38"/>
      <c r="K276" s="38"/>
      <c r="L276" s="41"/>
      <c r="M276" s="194"/>
      <c r="N276" s="195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8" t="s">
        <v>156</v>
      </c>
      <c r="AU276" s="18" t="s">
        <v>91</v>
      </c>
    </row>
    <row r="277" spans="1:65" s="14" customFormat="1" ht="11.25">
      <c r="B277" s="208"/>
      <c r="C277" s="209"/>
      <c r="D277" s="191" t="s">
        <v>160</v>
      </c>
      <c r="E277" s="209"/>
      <c r="F277" s="211" t="s">
        <v>412</v>
      </c>
      <c r="G277" s="209"/>
      <c r="H277" s="212">
        <v>15.733000000000001</v>
      </c>
      <c r="I277" s="213"/>
      <c r="J277" s="209"/>
      <c r="K277" s="209"/>
      <c r="L277" s="214"/>
      <c r="M277" s="215"/>
      <c r="N277" s="216"/>
      <c r="O277" s="216"/>
      <c r="P277" s="216"/>
      <c r="Q277" s="216"/>
      <c r="R277" s="216"/>
      <c r="S277" s="216"/>
      <c r="T277" s="217"/>
      <c r="AT277" s="218" t="s">
        <v>160</v>
      </c>
      <c r="AU277" s="218" t="s">
        <v>91</v>
      </c>
      <c r="AV277" s="14" t="s">
        <v>91</v>
      </c>
      <c r="AW277" s="14" t="s">
        <v>4</v>
      </c>
      <c r="AX277" s="14" t="s">
        <v>89</v>
      </c>
      <c r="AY277" s="218" t="s">
        <v>148</v>
      </c>
    </row>
    <row r="278" spans="1:65" s="2" customFormat="1" ht="33" customHeight="1">
      <c r="A278" s="36"/>
      <c r="B278" s="37"/>
      <c r="C278" s="177" t="s">
        <v>413</v>
      </c>
      <c r="D278" s="177" t="s">
        <v>150</v>
      </c>
      <c r="E278" s="178" t="s">
        <v>414</v>
      </c>
      <c r="F278" s="179" t="s">
        <v>415</v>
      </c>
      <c r="G278" s="180" t="s">
        <v>173</v>
      </c>
      <c r="H278" s="181">
        <v>28</v>
      </c>
      <c r="I278" s="182"/>
      <c r="J278" s="183">
        <f>ROUND(I278*H278,1)</f>
        <v>0</v>
      </c>
      <c r="K278" s="184"/>
      <c r="L278" s="41"/>
      <c r="M278" s="185" t="s">
        <v>35</v>
      </c>
      <c r="N278" s="186" t="s">
        <v>52</v>
      </c>
      <c r="O278" s="66"/>
      <c r="P278" s="187">
        <f>O278*H278</f>
        <v>0</v>
      </c>
      <c r="Q278" s="187">
        <v>1.1E-4</v>
      </c>
      <c r="R278" s="187">
        <f>Q278*H278</f>
        <v>3.0800000000000003E-3</v>
      </c>
      <c r="S278" s="187">
        <v>0</v>
      </c>
      <c r="T278" s="188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9" t="s">
        <v>154</v>
      </c>
      <c r="AT278" s="189" t="s">
        <v>150</v>
      </c>
      <c r="AU278" s="189" t="s">
        <v>91</v>
      </c>
      <c r="AY278" s="18" t="s">
        <v>148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8" t="s">
        <v>89</v>
      </c>
      <c r="BK278" s="190">
        <f>ROUND(I278*H278,1)</f>
        <v>0</v>
      </c>
      <c r="BL278" s="18" t="s">
        <v>154</v>
      </c>
      <c r="BM278" s="189" t="s">
        <v>416</v>
      </c>
    </row>
    <row r="279" spans="1:65" s="2" customFormat="1" ht="19.5">
      <c r="A279" s="36"/>
      <c r="B279" s="37"/>
      <c r="C279" s="38"/>
      <c r="D279" s="191" t="s">
        <v>156</v>
      </c>
      <c r="E279" s="38"/>
      <c r="F279" s="192" t="s">
        <v>417</v>
      </c>
      <c r="G279" s="38"/>
      <c r="H279" s="38"/>
      <c r="I279" s="193"/>
      <c r="J279" s="38"/>
      <c r="K279" s="38"/>
      <c r="L279" s="41"/>
      <c r="M279" s="194"/>
      <c r="N279" s="195"/>
      <c r="O279" s="66"/>
      <c r="P279" s="66"/>
      <c r="Q279" s="66"/>
      <c r="R279" s="66"/>
      <c r="S279" s="66"/>
      <c r="T279" s="67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8" t="s">
        <v>156</v>
      </c>
      <c r="AU279" s="18" t="s">
        <v>91</v>
      </c>
    </row>
    <row r="280" spans="1:65" s="2" customFormat="1" ht="11.25">
      <c r="A280" s="36"/>
      <c r="B280" s="37"/>
      <c r="C280" s="38"/>
      <c r="D280" s="196" t="s">
        <v>158</v>
      </c>
      <c r="E280" s="38"/>
      <c r="F280" s="197" t="s">
        <v>418</v>
      </c>
      <c r="G280" s="38"/>
      <c r="H280" s="38"/>
      <c r="I280" s="193"/>
      <c r="J280" s="38"/>
      <c r="K280" s="38"/>
      <c r="L280" s="41"/>
      <c r="M280" s="194"/>
      <c r="N280" s="195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8" t="s">
        <v>158</v>
      </c>
      <c r="AU280" s="18" t="s">
        <v>91</v>
      </c>
    </row>
    <row r="281" spans="1:65" s="14" customFormat="1" ht="11.25">
      <c r="B281" s="208"/>
      <c r="C281" s="209"/>
      <c r="D281" s="191" t="s">
        <v>160</v>
      </c>
      <c r="E281" s="210" t="s">
        <v>35</v>
      </c>
      <c r="F281" s="211" t="s">
        <v>419</v>
      </c>
      <c r="G281" s="209"/>
      <c r="H281" s="212">
        <v>28</v>
      </c>
      <c r="I281" s="213"/>
      <c r="J281" s="209"/>
      <c r="K281" s="209"/>
      <c r="L281" s="214"/>
      <c r="M281" s="215"/>
      <c r="N281" s="216"/>
      <c r="O281" s="216"/>
      <c r="P281" s="216"/>
      <c r="Q281" s="216"/>
      <c r="R281" s="216"/>
      <c r="S281" s="216"/>
      <c r="T281" s="217"/>
      <c r="AT281" s="218" t="s">
        <v>160</v>
      </c>
      <c r="AU281" s="218" t="s">
        <v>91</v>
      </c>
      <c r="AV281" s="14" t="s">
        <v>91</v>
      </c>
      <c r="AW281" s="14" t="s">
        <v>41</v>
      </c>
      <c r="AX281" s="14" t="s">
        <v>89</v>
      </c>
      <c r="AY281" s="218" t="s">
        <v>148</v>
      </c>
    </row>
    <row r="282" spans="1:65" s="2" customFormat="1" ht="24.2" customHeight="1">
      <c r="A282" s="36"/>
      <c r="B282" s="37"/>
      <c r="C282" s="241" t="s">
        <v>420</v>
      </c>
      <c r="D282" s="241" t="s">
        <v>296</v>
      </c>
      <c r="E282" s="242" t="s">
        <v>421</v>
      </c>
      <c r="F282" s="243" t="s">
        <v>422</v>
      </c>
      <c r="G282" s="244" t="s">
        <v>173</v>
      </c>
      <c r="H282" s="245">
        <v>28.42</v>
      </c>
      <c r="I282" s="246"/>
      <c r="J282" s="247">
        <f>ROUND(I282*H282,1)</f>
        <v>0</v>
      </c>
      <c r="K282" s="248"/>
      <c r="L282" s="249"/>
      <c r="M282" s="250" t="s">
        <v>35</v>
      </c>
      <c r="N282" s="251" t="s">
        <v>52</v>
      </c>
      <c r="O282" s="66"/>
      <c r="P282" s="187">
        <f>O282*H282</f>
        <v>0</v>
      </c>
      <c r="Q282" s="187">
        <v>0.13600000000000001</v>
      </c>
      <c r="R282" s="187">
        <f>Q282*H282</f>
        <v>3.8651200000000006</v>
      </c>
      <c r="S282" s="187">
        <v>0</v>
      </c>
      <c r="T282" s="188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9" t="s">
        <v>227</v>
      </c>
      <c r="AT282" s="189" t="s">
        <v>296</v>
      </c>
      <c r="AU282" s="189" t="s">
        <v>91</v>
      </c>
      <c r="AY282" s="18" t="s">
        <v>148</v>
      </c>
      <c r="BE282" s="190">
        <f>IF(N282="základní",J282,0)</f>
        <v>0</v>
      </c>
      <c r="BF282" s="190">
        <f>IF(N282="snížená",J282,0)</f>
        <v>0</v>
      </c>
      <c r="BG282" s="190">
        <f>IF(N282="zákl. přenesená",J282,0)</f>
        <v>0</v>
      </c>
      <c r="BH282" s="190">
        <f>IF(N282="sníž. přenesená",J282,0)</f>
        <v>0</v>
      </c>
      <c r="BI282" s="190">
        <f>IF(N282="nulová",J282,0)</f>
        <v>0</v>
      </c>
      <c r="BJ282" s="18" t="s">
        <v>89</v>
      </c>
      <c r="BK282" s="190">
        <f>ROUND(I282*H282,1)</f>
        <v>0</v>
      </c>
      <c r="BL282" s="18" t="s">
        <v>154</v>
      </c>
      <c r="BM282" s="189" t="s">
        <v>423</v>
      </c>
    </row>
    <row r="283" spans="1:65" s="2" customFormat="1" ht="11.25">
      <c r="A283" s="36"/>
      <c r="B283" s="37"/>
      <c r="C283" s="38"/>
      <c r="D283" s="191" t="s">
        <v>156</v>
      </c>
      <c r="E283" s="38"/>
      <c r="F283" s="192" t="s">
        <v>422</v>
      </c>
      <c r="G283" s="38"/>
      <c r="H283" s="38"/>
      <c r="I283" s="193"/>
      <c r="J283" s="38"/>
      <c r="K283" s="38"/>
      <c r="L283" s="41"/>
      <c r="M283" s="194"/>
      <c r="N283" s="195"/>
      <c r="O283" s="66"/>
      <c r="P283" s="66"/>
      <c r="Q283" s="66"/>
      <c r="R283" s="66"/>
      <c r="S283" s="66"/>
      <c r="T283" s="67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8" t="s">
        <v>156</v>
      </c>
      <c r="AU283" s="18" t="s">
        <v>91</v>
      </c>
    </row>
    <row r="284" spans="1:65" s="14" customFormat="1" ht="11.25">
      <c r="B284" s="208"/>
      <c r="C284" s="209"/>
      <c r="D284" s="191" t="s">
        <v>160</v>
      </c>
      <c r="E284" s="209"/>
      <c r="F284" s="211" t="s">
        <v>424</v>
      </c>
      <c r="G284" s="209"/>
      <c r="H284" s="212">
        <v>28.42</v>
      </c>
      <c r="I284" s="213"/>
      <c r="J284" s="209"/>
      <c r="K284" s="209"/>
      <c r="L284" s="214"/>
      <c r="M284" s="215"/>
      <c r="N284" s="216"/>
      <c r="O284" s="216"/>
      <c r="P284" s="216"/>
      <c r="Q284" s="216"/>
      <c r="R284" s="216"/>
      <c r="S284" s="216"/>
      <c r="T284" s="217"/>
      <c r="AT284" s="218" t="s">
        <v>160</v>
      </c>
      <c r="AU284" s="218" t="s">
        <v>91</v>
      </c>
      <c r="AV284" s="14" t="s">
        <v>91</v>
      </c>
      <c r="AW284" s="14" t="s">
        <v>4</v>
      </c>
      <c r="AX284" s="14" t="s">
        <v>89</v>
      </c>
      <c r="AY284" s="218" t="s">
        <v>148</v>
      </c>
    </row>
    <row r="285" spans="1:65" s="2" customFormat="1" ht="24.2" customHeight="1">
      <c r="A285" s="36"/>
      <c r="B285" s="37"/>
      <c r="C285" s="177" t="s">
        <v>425</v>
      </c>
      <c r="D285" s="177" t="s">
        <v>150</v>
      </c>
      <c r="E285" s="178" t="s">
        <v>426</v>
      </c>
      <c r="F285" s="179" t="s">
        <v>427</v>
      </c>
      <c r="G285" s="180" t="s">
        <v>361</v>
      </c>
      <c r="H285" s="181">
        <v>1</v>
      </c>
      <c r="I285" s="182"/>
      <c r="J285" s="183">
        <f>ROUND(I285*H285,1)</f>
        <v>0</v>
      </c>
      <c r="K285" s="184"/>
      <c r="L285" s="41"/>
      <c r="M285" s="185" t="s">
        <v>35</v>
      </c>
      <c r="N285" s="186" t="s">
        <v>52</v>
      </c>
      <c r="O285" s="66"/>
      <c r="P285" s="187">
        <f>O285*H285</f>
        <v>0</v>
      </c>
      <c r="Q285" s="187">
        <v>1.6000000000000001E-4</v>
      </c>
      <c r="R285" s="187">
        <f>Q285*H285</f>
        <v>1.6000000000000001E-4</v>
      </c>
      <c r="S285" s="187">
        <v>0</v>
      </c>
      <c r="T285" s="188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9" t="s">
        <v>154</v>
      </c>
      <c r="AT285" s="189" t="s">
        <v>150</v>
      </c>
      <c r="AU285" s="189" t="s">
        <v>91</v>
      </c>
      <c r="AY285" s="18" t="s">
        <v>148</v>
      </c>
      <c r="BE285" s="190">
        <f>IF(N285="základní",J285,0)</f>
        <v>0</v>
      </c>
      <c r="BF285" s="190">
        <f>IF(N285="snížená",J285,0)</f>
        <v>0</v>
      </c>
      <c r="BG285" s="190">
        <f>IF(N285="zákl. přenesená",J285,0)</f>
        <v>0</v>
      </c>
      <c r="BH285" s="190">
        <f>IF(N285="sníž. přenesená",J285,0)</f>
        <v>0</v>
      </c>
      <c r="BI285" s="190">
        <f>IF(N285="nulová",J285,0)</f>
        <v>0</v>
      </c>
      <c r="BJ285" s="18" t="s">
        <v>89</v>
      </c>
      <c r="BK285" s="190">
        <f>ROUND(I285*H285,1)</f>
        <v>0</v>
      </c>
      <c r="BL285" s="18" t="s">
        <v>154</v>
      </c>
      <c r="BM285" s="189" t="s">
        <v>428</v>
      </c>
    </row>
    <row r="286" spans="1:65" s="2" customFormat="1" ht="19.5">
      <c r="A286" s="36"/>
      <c r="B286" s="37"/>
      <c r="C286" s="38"/>
      <c r="D286" s="191" t="s">
        <v>156</v>
      </c>
      <c r="E286" s="38"/>
      <c r="F286" s="192" t="s">
        <v>429</v>
      </c>
      <c r="G286" s="38"/>
      <c r="H286" s="38"/>
      <c r="I286" s="193"/>
      <c r="J286" s="38"/>
      <c r="K286" s="38"/>
      <c r="L286" s="41"/>
      <c r="M286" s="194"/>
      <c r="N286" s="195"/>
      <c r="O286" s="66"/>
      <c r="P286" s="66"/>
      <c r="Q286" s="66"/>
      <c r="R286" s="66"/>
      <c r="S286" s="66"/>
      <c r="T286" s="67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8" t="s">
        <v>156</v>
      </c>
      <c r="AU286" s="18" t="s">
        <v>91</v>
      </c>
    </row>
    <row r="287" spans="1:65" s="2" customFormat="1" ht="11.25">
      <c r="A287" s="36"/>
      <c r="B287" s="37"/>
      <c r="C287" s="38"/>
      <c r="D287" s="196" t="s">
        <v>158</v>
      </c>
      <c r="E287" s="38"/>
      <c r="F287" s="197" t="s">
        <v>430</v>
      </c>
      <c r="G287" s="38"/>
      <c r="H287" s="38"/>
      <c r="I287" s="193"/>
      <c r="J287" s="38"/>
      <c r="K287" s="38"/>
      <c r="L287" s="41"/>
      <c r="M287" s="194"/>
      <c r="N287" s="195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8" t="s">
        <v>158</v>
      </c>
      <c r="AU287" s="18" t="s">
        <v>91</v>
      </c>
    </row>
    <row r="288" spans="1:65" s="2" customFormat="1" ht="33" customHeight="1">
      <c r="A288" s="36"/>
      <c r="B288" s="37"/>
      <c r="C288" s="241" t="s">
        <v>431</v>
      </c>
      <c r="D288" s="241" t="s">
        <v>296</v>
      </c>
      <c r="E288" s="242" t="s">
        <v>432</v>
      </c>
      <c r="F288" s="243" t="s">
        <v>433</v>
      </c>
      <c r="G288" s="244" t="s">
        <v>361</v>
      </c>
      <c r="H288" s="245">
        <v>1</v>
      </c>
      <c r="I288" s="246"/>
      <c r="J288" s="247">
        <f>ROUND(I288*H288,1)</f>
        <v>0</v>
      </c>
      <c r="K288" s="248"/>
      <c r="L288" s="249"/>
      <c r="M288" s="250" t="s">
        <v>35</v>
      </c>
      <c r="N288" s="251" t="s">
        <v>52</v>
      </c>
      <c r="O288" s="66"/>
      <c r="P288" s="187">
        <f>O288*H288</f>
        <v>0</v>
      </c>
      <c r="Q288" s="187">
        <v>7.2999999999999995E-2</v>
      </c>
      <c r="R288" s="187">
        <f>Q288*H288</f>
        <v>7.2999999999999995E-2</v>
      </c>
      <c r="S288" s="187">
        <v>0</v>
      </c>
      <c r="T288" s="188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9" t="s">
        <v>227</v>
      </c>
      <c r="AT288" s="189" t="s">
        <v>296</v>
      </c>
      <c r="AU288" s="189" t="s">
        <v>91</v>
      </c>
      <c r="AY288" s="18" t="s">
        <v>148</v>
      </c>
      <c r="BE288" s="190">
        <f>IF(N288="základní",J288,0)</f>
        <v>0</v>
      </c>
      <c r="BF288" s="190">
        <f>IF(N288="snížená",J288,0)</f>
        <v>0</v>
      </c>
      <c r="BG288" s="190">
        <f>IF(N288="zákl. přenesená",J288,0)</f>
        <v>0</v>
      </c>
      <c r="BH288" s="190">
        <f>IF(N288="sníž. přenesená",J288,0)</f>
        <v>0</v>
      </c>
      <c r="BI288" s="190">
        <f>IF(N288="nulová",J288,0)</f>
        <v>0</v>
      </c>
      <c r="BJ288" s="18" t="s">
        <v>89</v>
      </c>
      <c r="BK288" s="190">
        <f>ROUND(I288*H288,1)</f>
        <v>0</v>
      </c>
      <c r="BL288" s="18" t="s">
        <v>154</v>
      </c>
      <c r="BM288" s="189" t="s">
        <v>434</v>
      </c>
    </row>
    <row r="289" spans="1:65" s="2" customFormat="1" ht="19.5">
      <c r="A289" s="36"/>
      <c r="B289" s="37"/>
      <c r="C289" s="38"/>
      <c r="D289" s="191" t="s">
        <v>156</v>
      </c>
      <c r="E289" s="38"/>
      <c r="F289" s="192" t="s">
        <v>433</v>
      </c>
      <c r="G289" s="38"/>
      <c r="H289" s="38"/>
      <c r="I289" s="193"/>
      <c r="J289" s="38"/>
      <c r="K289" s="38"/>
      <c r="L289" s="41"/>
      <c r="M289" s="194"/>
      <c r="N289" s="195"/>
      <c r="O289" s="66"/>
      <c r="P289" s="66"/>
      <c r="Q289" s="66"/>
      <c r="R289" s="66"/>
      <c r="S289" s="66"/>
      <c r="T289" s="67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8" t="s">
        <v>156</v>
      </c>
      <c r="AU289" s="18" t="s">
        <v>91</v>
      </c>
    </row>
    <row r="290" spans="1:65" s="2" customFormat="1" ht="24.2" customHeight="1">
      <c r="A290" s="36"/>
      <c r="B290" s="37"/>
      <c r="C290" s="241" t="s">
        <v>435</v>
      </c>
      <c r="D290" s="241" t="s">
        <v>296</v>
      </c>
      <c r="E290" s="242" t="s">
        <v>436</v>
      </c>
      <c r="F290" s="243" t="s">
        <v>437</v>
      </c>
      <c r="G290" s="244" t="s">
        <v>361</v>
      </c>
      <c r="H290" s="245">
        <v>1</v>
      </c>
      <c r="I290" s="246"/>
      <c r="J290" s="247">
        <f>ROUND(I290*H290,1)</f>
        <v>0</v>
      </c>
      <c r="K290" s="248"/>
      <c r="L290" s="249"/>
      <c r="M290" s="250" t="s">
        <v>35</v>
      </c>
      <c r="N290" s="251" t="s">
        <v>52</v>
      </c>
      <c r="O290" s="66"/>
      <c r="P290" s="187">
        <f>O290*H290</f>
        <v>0</v>
      </c>
      <c r="Q290" s="187">
        <v>1.14E-3</v>
      </c>
      <c r="R290" s="187">
        <f>Q290*H290</f>
        <v>1.14E-3</v>
      </c>
      <c r="S290" s="187">
        <v>0</v>
      </c>
      <c r="T290" s="188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89" t="s">
        <v>227</v>
      </c>
      <c r="AT290" s="189" t="s">
        <v>296</v>
      </c>
      <c r="AU290" s="189" t="s">
        <v>91</v>
      </c>
      <c r="AY290" s="18" t="s">
        <v>148</v>
      </c>
      <c r="BE290" s="190">
        <f>IF(N290="základní",J290,0)</f>
        <v>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18" t="s">
        <v>89</v>
      </c>
      <c r="BK290" s="190">
        <f>ROUND(I290*H290,1)</f>
        <v>0</v>
      </c>
      <c r="BL290" s="18" t="s">
        <v>154</v>
      </c>
      <c r="BM290" s="189" t="s">
        <v>438</v>
      </c>
    </row>
    <row r="291" spans="1:65" s="2" customFormat="1" ht="11.25">
      <c r="A291" s="36"/>
      <c r="B291" s="37"/>
      <c r="C291" s="38"/>
      <c r="D291" s="191" t="s">
        <v>156</v>
      </c>
      <c r="E291" s="38"/>
      <c r="F291" s="192" t="s">
        <v>437</v>
      </c>
      <c r="G291" s="38"/>
      <c r="H291" s="38"/>
      <c r="I291" s="193"/>
      <c r="J291" s="38"/>
      <c r="K291" s="38"/>
      <c r="L291" s="41"/>
      <c r="M291" s="194"/>
      <c r="N291" s="195"/>
      <c r="O291" s="66"/>
      <c r="P291" s="66"/>
      <c r="Q291" s="66"/>
      <c r="R291" s="66"/>
      <c r="S291" s="66"/>
      <c r="T291" s="67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8" t="s">
        <v>156</v>
      </c>
      <c r="AU291" s="18" t="s">
        <v>91</v>
      </c>
    </row>
    <row r="292" spans="1:65" s="2" customFormat="1" ht="24.2" customHeight="1">
      <c r="A292" s="36"/>
      <c r="B292" s="37"/>
      <c r="C292" s="177" t="s">
        <v>439</v>
      </c>
      <c r="D292" s="177" t="s">
        <v>150</v>
      </c>
      <c r="E292" s="178" t="s">
        <v>440</v>
      </c>
      <c r="F292" s="179" t="s">
        <v>441</v>
      </c>
      <c r="G292" s="180" t="s">
        <v>361</v>
      </c>
      <c r="H292" s="181">
        <v>4</v>
      </c>
      <c r="I292" s="182"/>
      <c r="J292" s="183">
        <f>ROUND(I292*H292,1)</f>
        <v>0</v>
      </c>
      <c r="K292" s="184"/>
      <c r="L292" s="41"/>
      <c r="M292" s="185" t="s">
        <v>35</v>
      </c>
      <c r="N292" s="186" t="s">
        <v>52</v>
      </c>
      <c r="O292" s="66"/>
      <c r="P292" s="187">
        <f>O292*H292</f>
        <v>0</v>
      </c>
      <c r="Q292" s="187">
        <v>1.7000000000000001E-4</v>
      </c>
      <c r="R292" s="187">
        <f>Q292*H292</f>
        <v>6.8000000000000005E-4</v>
      </c>
      <c r="S292" s="187">
        <v>0</v>
      </c>
      <c r="T292" s="188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89" t="s">
        <v>154</v>
      </c>
      <c r="AT292" s="189" t="s">
        <v>150</v>
      </c>
      <c r="AU292" s="189" t="s">
        <v>91</v>
      </c>
      <c r="AY292" s="18" t="s">
        <v>148</v>
      </c>
      <c r="BE292" s="190">
        <f>IF(N292="základní",J292,0)</f>
        <v>0</v>
      </c>
      <c r="BF292" s="190">
        <f>IF(N292="snížená",J292,0)</f>
        <v>0</v>
      </c>
      <c r="BG292" s="190">
        <f>IF(N292="zákl. přenesená",J292,0)</f>
        <v>0</v>
      </c>
      <c r="BH292" s="190">
        <f>IF(N292="sníž. přenesená",J292,0)</f>
        <v>0</v>
      </c>
      <c r="BI292" s="190">
        <f>IF(N292="nulová",J292,0)</f>
        <v>0</v>
      </c>
      <c r="BJ292" s="18" t="s">
        <v>89</v>
      </c>
      <c r="BK292" s="190">
        <f>ROUND(I292*H292,1)</f>
        <v>0</v>
      </c>
      <c r="BL292" s="18" t="s">
        <v>154</v>
      </c>
      <c r="BM292" s="189" t="s">
        <v>442</v>
      </c>
    </row>
    <row r="293" spans="1:65" s="2" customFormat="1" ht="19.5">
      <c r="A293" s="36"/>
      <c r="B293" s="37"/>
      <c r="C293" s="38"/>
      <c r="D293" s="191" t="s">
        <v>156</v>
      </c>
      <c r="E293" s="38"/>
      <c r="F293" s="192" t="s">
        <v>443</v>
      </c>
      <c r="G293" s="38"/>
      <c r="H293" s="38"/>
      <c r="I293" s="193"/>
      <c r="J293" s="38"/>
      <c r="K293" s="38"/>
      <c r="L293" s="41"/>
      <c r="M293" s="194"/>
      <c r="N293" s="195"/>
      <c r="O293" s="66"/>
      <c r="P293" s="66"/>
      <c r="Q293" s="66"/>
      <c r="R293" s="66"/>
      <c r="S293" s="66"/>
      <c r="T293" s="67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8" t="s">
        <v>156</v>
      </c>
      <c r="AU293" s="18" t="s">
        <v>91</v>
      </c>
    </row>
    <row r="294" spans="1:65" s="2" customFormat="1" ht="11.25">
      <c r="A294" s="36"/>
      <c r="B294" s="37"/>
      <c r="C294" s="38"/>
      <c r="D294" s="196" t="s">
        <v>158</v>
      </c>
      <c r="E294" s="38"/>
      <c r="F294" s="197" t="s">
        <v>444</v>
      </c>
      <c r="G294" s="38"/>
      <c r="H294" s="38"/>
      <c r="I294" s="193"/>
      <c r="J294" s="38"/>
      <c r="K294" s="38"/>
      <c r="L294" s="41"/>
      <c r="M294" s="194"/>
      <c r="N294" s="195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8" t="s">
        <v>158</v>
      </c>
      <c r="AU294" s="18" t="s">
        <v>91</v>
      </c>
    </row>
    <row r="295" spans="1:65" s="2" customFormat="1" ht="33" customHeight="1">
      <c r="A295" s="36"/>
      <c r="B295" s="37"/>
      <c r="C295" s="241" t="s">
        <v>445</v>
      </c>
      <c r="D295" s="241" t="s">
        <v>296</v>
      </c>
      <c r="E295" s="242" t="s">
        <v>446</v>
      </c>
      <c r="F295" s="243" t="s">
        <v>447</v>
      </c>
      <c r="G295" s="244" t="s">
        <v>361</v>
      </c>
      <c r="H295" s="245">
        <v>4</v>
      </c>
      <c r="I295" s="246"/>
      <c r="J295" s="247">
        <f>ROUND(I295*H295,1)</f>
        <v>0</v>
      </c>
      <c r="K295" s="248"/>
      <c r="L295" s="249"/>
      <c r="M295" s="250" t="s">
        <v>35</v>
      </c>
      <c r="N295" s="251" t="s">
        <v>52</v>
      </c>
      <c r="O295" s="66"/>
      <c r="P295" s="187">
        <f>O295*H295</f>
        <v>0</v>
      </c>
      <c r="Q295" s="187">
        <v>0.14499999999999999</v>
      </c>
      <c r="R295" s="187">
        <f>Q295*H295</f>
        <v>0.57999999999999996</v>
      </c>
      <c r="S295" s="187">
        <v>0</v>
      </c>
      <c r="T295" s="188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9" t="s">
        <v>227</v>
      </c>
      <c r="AT295" s="189" t="s">
        <v>296</v>
      </c>
      <c r="AU295" s="189" t="s">
        <v>91</v>
      </c>
      <c r="AY295" s="18" t="s">
        <v>148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18" t="s">
        <v>89</v>
      </c>
      <c r="BK295" s="190">
        <f>ROUND(I295*H295,1)</f>
        <v>0</v>
      </c>
      <c r="BL295" s="18" t="s">
        <v>154</v>
      </c>
      <c r="BM295" s="189" t="s">
        <v>448</v>
      </c>
    </row>
    <row r="296" spans="1:65" s="2" customFormat="1" ht="19.5">
      <c r="A296" s="36"/>
      <c r="B296" s="37"/>
      <c r="C296" s="38"/>
      <c r="D296" s="191" t="s">
        <v>156</v>
      </c>
      <c r="E296" s="38"/>
      <c r="F296" s="192" t="s">
        <v>447</v>
      </c>
      <c r="G296" s="38"/>
      <c r="H296" s="38"/>
      <c r="I296" s="193"/>
      <c r="J296" s="38"/>
      <c r="K296" s="38"/>
      <c r="L296" s="41"/>
      <c r="M296" s="194"/>
      <c r="N296" s="195"/>
      <c r="O296" s="66"/>
      <c r="P296" s="66"/>
      <c r="Q296" s="66"/>
      <c r="R296" s="66"/>
      <c r="S296" s="66"/>
      <c r="T296" s="67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8" t="s">
        <v>156</v>
      </c>
      <c r="AU296" s="18" t="s">
        <v>91</v>
      </c>
    </row>
    <row r="297" spans="1:65" s="2" customFormat="1" ht="24.2" customHeight="1">
      <c r="A297" s="36"/>
      <c r="B297" s="37"/>
      <c r="C297" s="241" t="s">
        <v>449</v>
      </c>
      <c r="D297" s="241" t="s">
        <v>296</v>
      </c>
      <c r="E297" s="242" t="s">
        <v>436</v>
      </c>
      <c r="F297" s="243" t="s">
        <v>437</v>
      </c>
      <c r="G297" s="244" t="s">
        <v>361</v>
      </c>
      <c r="H297" s="245">
        <v>4</v>
      </c>
      <c r="I297" s="246"/>
      <c r="J297" s="247">
        <f>ROUND(I297*H297,1)</f>
        <v>0</v>
      </c>
      <c r="K297" s="248"/>
      <c r="L297" s="249"/>
      <c r="M297" s="250" t="s">
        <v>35</v>
      </c>
      <c r="N297" s="251" t="s">
        <v>52</v>
      </c>
      <c r="O297" s="66"/>
      <c r="P297" s="187">
        <f>O297*H297</f>
        <v>0</v>
      </c>
      <c r="Q297" s="187">
        <v>1.14E-3</v>
      </c>
      <c r="R297" s="187">
        <f>Q297*H297</f>
        <v>4.5599999999999998E-3</v>
      </c>
      <c r="S297" s="187">
        <v>0</v>
      </c>
      <c r="T297" s="188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9" t="s">
        <v>227</v>
      </c>
      <c r="AT297" s="189" t="s">
        <v>296</v>
      </c>
      <c r="AU297" s="189" t="s">
        <v>91</v>
      </c>
      <c r="AY297" s="18" t="s">
        <v>148</v>
      </c>
      <c r="BE297" s="190">
        <f>IF(N297="základní",J297,0)</f>
        <v>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18" t="s">
        <v>89</v>
      </c>
      <c r="BK297" s="190">
        <f>ROUND(I297*H297,1)</f>
        <v>0</v>
      </c>
      <c r="BL297" s="18" t="s">
        <v>154</v>
      </c>
      <c r="BM297" s="189" t="s">
        <v>450</v>
      </c>
    </row>
    <row r="298" spans="1:65" s="2" customFormat="1" ht="11.25">
      <c r="A298" s="36"/>
      <c r="B298" s="37"/>
      <c r="C298" s="38"/>
      <c r="D298" s="191" t="s">
        <v>156</v>
      </c>
      <c r="E298" s="38"/>
      <c r="F298" s="192" t="s">
        <v>437</v>
      </c>
      <c r="G298" s="38"/>
      <c r="H298" s="38"/>
      <c r="I298" s="193"/>
      <c r="J298" s="38"/>
      <c r="K298" s="38"/>
      <c r="L298" s="41"/>
      <c r="M298" s="194"/>
      <c r="N298" s="195"/>
      <c r="O298" s="66"/>
      <c r="P298" s="66"/>
      <c r="Q298" s="66"/>
      <c r="R298" s="66"/>
      <c r="S298" s="66"/>
      <c r="T298" s="67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8" t="s">
        <v>156</v>
      </c>
      <c r="AU298" s="18" t="s">
        <v>91</v>
      </c>
    </row>
    <row r="299" spans="1:65" s="2" customFormat="1" ht="24.2" customHeight="1">
      <c r="A299" s="36"/>
      <c r="B299" s="37"/>
      <c r="C299" s="177" t="s">
        <v>451</v>
      </c>
      <c r="D299" s="177" t="s">
        <v>150</v>
      </c>
      <c r="E299" s="178" t="s">
        <v>452</v>
      </c>
      <c r="F299" s="179" t="s">
        <v>453</v>
      </c>
      <c r="G299" s="180" t="s">
        <v>361</v>
      </c>
      <c r="H299" s="181">
        <v>1</v>
      </c>
      <c r="I299" s="182"/>
      <c r="J299" s="183">
        <f>ROUND(I299*H299,1)</f>
        <v>0</v>
      </c>
      <c r="K299" s="184"/>
      <c r="L299" s="41"/>
      <c r="M299" s="185" t="s">
        <v>35</v>
      </c>
      <c r="N299" s="186" t="s">
        <v>52</v>
      </c>
      <c r="O299" s="66"/>
      <c r="P299" s="187">
        <f>O299*H299</f>
        <v>0</v>
      </c>
      <c r="Q299" s="187">
        <v>1E-4</v>
      </c>
      <c r="R299" s="187">
        <f>Q299*H299</f>
        <v>1E-4</v>
      </c>
      <c r="S299" s="187">
        <v>0</v>
      </c>
      <c r="T299" s="188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9" t="s">
        <v>154</v>
      </c>
      <c r="AT299" s="189" t="s">
        <v>150</v>
      </c>
      <c r="AU299" s="189" t="s">
        <v>91</v>
      </c>
      <c r="AY299" s="18" t="s">
        <v>148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8" t="s">
        <v>89</v>
      </c>
      <c r="BK299" s="190">
        <f>ROUND(I299*H299,1)</f>
        <v>0</v>
      </c>
      <c r="BL299" s="18" t="s">
        <v>154</v>
      </c>
      <c r="BM299" s="189" t="s">
        <v>454</v>
      </c>
    </row>
    <row r="300" spans="1:65" s="2" customFormat="1" ht="19.5">
      <c r="A300" s="36"/>
      <c r="B300" s="37"/>
      <c r="C300" s="38"/>
      <c r="D300" s="191" t="s">
        <v>156</v>
      </c>
      <c r="E300" s="38"/>
      <c r="F300" s="192" t="s">
        <v>455</v>
      </c>
      <c r="G300" s="38"/>
      <c r="H300" s="38"/>
      <c r="I300" s="193"/>
      <c r="J300" s="38"/>
      <c r="K300" s="38"/>
      <c r="L300" s="41"/>
      <c r="M300" s="194"/>
      <c r="N300" s="195"/>
      <c r="O300" s="66"/>
      <c r="P300" s="66"/>
      <c r="Q300" s="66"/>
      <c r="R300" s="66"/>
      <c r="S300" s="66"/>
      <c r="T300" s="67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8" t="s">
        <v>156</v>
      </c>
      <c r="AU300" s="18" t="s">
        <v>91</v>
      </c>
    </row>
    <row r="301" spans="1:65" s="2" customFormat="1" ht="11.25">
      <c r="A301" s="36"/>
      <c r="B301" s="37"/>
      <c r="C301" s="38"/>
      <c r="D301" s="196" t="s">
        <v>158</v>
      </c>
      <c r="E301" s="38"/>
      <c r="F301" s="197" t="s">
        <v>456</v>
      </c>
      <c r="G301" s="38"/>
      <c r="H301" s="38"/>
      <c r="I301" s="193"/>
      <c r="J301" s="38"/>
      <c r="K301" s="38"/>
      <c r="L301" s="41"/>
      <c r="M301" s="194"/>
      <c r="N301" s="195"/>
      <c r="O301" s="66"/>
      <c r="P301" s="66"/>
      <c r="Q301" s="66"/>
      <c r="R301" s="66"/>
      <c r="S301" s="66"/>
      <c r="T301" s="67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8" t="s">
        <v>158</v>
      </c>
      <c r="AU301" s="18" t="s">
        <v>91</v>
      </c>
    </row>
    <row r="302" spans="1:65" s="2" customFormat="1" ht="16.5" customHeight="1">
      <c r="A302" s="36"/>
      <c r="B302" s="37"/>
      <c r="C302" s="241" t="s">
        <v>457</v>
      </c>
      <c r="D302" s="241" t="s">
        <v>296</v>
      </c>
      <c r="E302" s="242" t="s">
        <v>458</v>
      </c>
      <c r="F302" s="243" t="s">
        <v>459</v>
      </c>
      <c r="G302" s="244" t="s">
        <v>361</v>
      </c>
      <c r="H302" s="245">
        <v>1</v>
      </c>
      <c r="I302" s="246"/>
      <c r="J302" s="247">
        <f>ROUND(I302*H302,1)</f>
        <v>0</v>
      </c>
      <c r="K302" s="248"/>
      <c r="L302" s="249"/>
      <c r="M302" s="250" t="s">
        <v>35</v>
      </c>
      <c r="N302" s="251" t="s">
        <v>52</v>
      </c>
      <c r="O302" s="66"/>
      <c r="P302" s="187">
        <f>O302*H302</f>
        <v>0</v>
      </c>
      <c r="Q302" s="187">
        <v>1.4999999999999999E-2</v>
      </c>
      <c r="R302" s="187">
        <f>Q302*H302</f>
        <v>1.4999999999999999E-2</v>
      </c>
      <c r="S302" s="187">
        <v>0</v>
      </c>
      <c r="T302" s="188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89" t="s">
        <v>227</v>
      </c>
      <c r="AT302" s="189" t="s">
        <v>296</v>
      </c>
      <c r="AU302" s="189" t="s">
        <v>91</v>
      </c>
      <c r="AY302" s="18" t="s">
        <v>148</v>
      </c>
      <c r="BE302" s="190">
        <f>IF(N302="základní",J302,0)</f>
        <v>0</v>
      </c>
      <c r="BF302" s="190">
        <f>IF(N302="snížená",J302,0)</f>
        <v>0</v>
      </c>
      <c r="BG302" s="190">
        <f>IF(N302="zákl. přenesená",J302,0)</f>
        <v>0</v>
      </c>
      <c r="BH302" s="190">
        <f>IF(N302="sníž. přenesená",J302,0)</f>
        <v>0</v>
      </c>
      <c r="BI302" s="190">
        <f>IF(N302="nulová",J302,0)</f>
        <v>0</v>
      </c>
      <c r="BJ302" s="18" t="s">
        <v>89</v>
      </c>
      <c r="BK302" s="190">
        <f>ROUND(I302*H302,1)</f>
        <v>0</v>
      </c>
      <c r="BL302" s="18" t="s">
        <v>154</v>
      </c>
      <c r="BM302" s="189" t="s">
        <v>460</v>
      </c>
    </row>
    <row r="303" spans="1:65" s="2" customFormat="1" ht="11.25">
      <c r="A303" s="36"/>
      <c r="B303" s="37"/>
      <c r="C303" s="38"/>
      <c r="D303" s="191" t="s">
        <v>156</v>
      </c>
      <c r="E303" s="38"/>
      <c r="F303" s="192" t="s">
        <v>459</v>
      </c>
      <c r="G303" s="38"/>
      <c r="H303" s="38"/>
      <c r="I303" s="193"/>
      <c r="J303" s="38"/>
      <c r="K303" s="38"/>
      <c r="L303" s="41"/>
      <c r="M303" s="194"/>
      <c r="N303" s="195"/>
      <c r="O303" s="66"/>
      <c r="P303" s="66"/>
      <c r="Q303" s="66"/>
      <c r="R303" s="66"/>
      <c r="S303" s="66"/>
      <c r="T303" s="67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8" t="s">
        <v>156</v>
      </c>
      <c r="AU303" s="18" t="s">
        <v>91</v>
      </c>
    </row>
    <row r="304" spans="1:65" s="2" customFormat="1" ht="24.2" customHeight="1">
      <c r="A304" s="36"/>
      <c r="B304" s="37"/>
      <c r="C304" s="177" t="s">
        <v>461</v>
      </c>
      <c r="D304" s="177" t="s">
        <v>150</v>
      </c>
      <c r="E304" s="178" t="s">
        <v>462</v>
      </c>
      <c r="F304" s="179" t="s">
        <v>463</v>
      </c>
      <c r="G304" s="180" t="s">
        <v>464</v>
      </c>
      <c r="H304" s="181">
        <v>1</v>
      </c>
      <c r="I304" s="182"/>
      <c r="J304" s="183">
        <f>ROUND(I304*H304,1)</f>
        <v>0</v>
      </c>
      <c r="K304" s="184"/>
      <c r="L304" s="41"/>
      <c r="M304" s="185" t="s">
        <v>35</v>
      </c>
      <c r="N304" s="186" t="s">
        <v>52</v>
      </c>
      <c r="O304" s="66"/>
      <c r="P304" s="187">
        <f>O304*H304</f>
        <v>0</v>
      </c>
      <c r="Q304" s="187">
        <v>0</v>
      </c>
      <c r="R304" s="187">
        <f>Q304*H304</f>
        <v>0</v>
      </c>
      <c r="S304" s="187">
        <v>0</v>
      </c>
      <c r="T304" s="188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9" t="s">
        <v>154</v>
      </c>
      <c r="AT304" s="189" t="s">
        <v>150</v>
      </c>
      <c r="AU304" s="189" t="s">
        <v>91</v>
      </c>
      <c r="AY304" s="18" t="s">
        <v>148</v>
      </c>
      <c r="BE304" s="190">
        <f>IF(N304="základní",J304,0)</f>
        <v>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18" t="s">
        <v>89</v>
      </c>
      <c r="BK304" s="190">
        <f>ROUND(I304*H304,1)</f>
        <v>0</v>
      </c>
      <c r="BL304" s="18" t="s">
        <v>154</v>
      </c>
      <c r="BM304" s="189" t="s">
        <v>465</v>
      </c>
    </row>
    <row r="305" spans="1:65" s="2" customFormat="1" ht="19.5">
      <c r="A305" s="36"/>
      <c r="B305" s="37"/>
      <c r="C305" s="38"/>
      <c r="D305" s="191" t="s">
        <v>156</v>
      </c>
      <c r="E305" s="38"/>
      <c r="F305" s="192" t="s">
        <v>463</v>
      </c>
      <c r="G305" s="38"/>
      <c r="H305" s="38"/>
      <c r="I305" s="193"/>
      <c r="J305" s="38"/>
      <c r="K305" s="38"/>
      <c r="L305" s="41"/>
      <c r="M305" s="194"/>
      <c r="N305" s="195"/>
      <c r="O305" s="66"/>
      <c r="P305" s="66"/>
      <c r="Q305" s="66"/>
      <c r="R305" s="66"/>
      <c r="S305" s="66"/>
      <c r="T305" s="67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8" t="s">
        <v>156</v>
      </c>
      <c r="AU305" s="18" t="s">
        <v>91</v>
      </c>
    </row>
    <row r="306" spans="1:65" s="2" customFormat="1" ht="24.2" customHeight="1">
      <c r="A306" s="36"/>
      <c r="B306" s="37"/>
      <c r="C306" s="177" t="s">
        <v>466</v>
      </c>
      <c r="D306" s="177" t="s">
        <v>150</v>
      </c>
      <c r="E306" s="178" t="s">
        <v>467</v>
      </c>
      <c r="F306" s="179" t="s">
        <v>468</v>
      </c>
      <c r="G306" s="180" t="s">
        <v>469</v>
      </c>
      <c r="H306" s="181">
        <v>2</v>
      </c>
      <c r="I306" s="182"/>
      <c r="J306" s="183">
        <f>ROUND(I306*H306,1)</f>
        <v>0</v>
      </c>
      <c r="K306" s="184"/>
      <c r="L306" s="41"/>
      <c r="M306" s="185" t="s">
        <v>35</v>
      </c>
      <c r="N306" s="186" t="s">
        <v>52</v>
      </c>
      <c r="O306" s="66"/>
      <c r="P306" s="187">
        <f>O306*H306</f>
        <v>0</v>
      </c>
      <c r="Q306" s="187">
        <v>3.1E-4</v>
      </c>
      <c r="R306" s="187">
        <f>Q306*H306</f>
        <v>6.2E-4</v>
      </c>
      <c r="S306" s="187">
        <v>0</v>
      </c>
      <c r="T306" s="188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89" t="s">
        <v>154</v>
      </c>
      <c r="AT306" s="189" t="s">
        <v>150</v>
      </c>
      <c r="AU306" s="189" t="s">
        <v>91</v>
      </c>
      <c r="AY306" s="18" t="s">
        <v>148</v>
      </c>
      <c r="BE306" s="190">
        <f>IF(N306="základní",J306,0)</f>
        <v>0</v>
      </c>
      <c r="BF306" s="190">
        <f>IF(N306="snížená",J306,0)</f>
        <v>0</v>
      </c>
      <c r="BG306" s="190">
        <f>IF(N306="zákl. přenesená",J306,0)</f>
        <v>0</v>
      </c>
      <c r="BH306" s="190">
        <f>IF(N306="sníž. přenesená",J306,0)</f>
        <v>0</v>
      </c>
      <c r="BI306" s="190">
        <f>IF(N306="nulová",J306,0)</f>
        <v>0</v>
      </c>
      <c r="BJ306" s="18" t="s">
        <v>89</v>
      </c>
      <c r="BK306" s="190">
        <f>ROUND(I306*H306,1)</f>
        <v>0</v>
      </c>
      <c r="BL306" s="18" t="s">
        <v>154</v>
      </c>
      <c r="BM306" s="189" t="s">
        <v>470</v>
      </c>
    </row>
    <row r="307" spans="1:65" s="2" customFormat="1" ht="11.25">
      <c r="A307" s="36"/>
      <c r="B307" s="37"/>
      <c r="C307" s="38"/>
      <c r="D307" s="191" t="s">
        <v>156</v>
      </c>
      <c r="E307" s="38"/>
      <c r="F307" s="192" t="s">
        <v>471</v>
      </c>
      <c r="G307" s="38"/>
      <c r="H307" s="38"/>
      <c r="I307" s="193"/>
      <c r="J307" s="38"/>
      <c r="K307" s="38"/>
      <c r="L307" s="41"/>
      <c r="M307" s="194"/>
      <c r="N307" s="195"/>
      <c r="O307" s="66"/>
      <c r="P307" s="66"/>
      <c r="Q307" s="66"/>
      <c r="R307" s="66"/>
      <c r="S307" s="66"/>
      <c r="T307" s="67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8" t="s">
        <v>156</v>
      </c>
      <c r="AU307" s="18" t="s">
        <v>91</v>
      </c>
    </row>
    <row r="308" spans="1:65" s="2" customFormat="1" ht="11.25">
      <c r="A308" s="36"/>
      <c r="B308" s="37"/>
      <c r="C308" s="38"/>
      <c r="D308" s="196" t="s">
        <v>158</v>
      </c>
      <c r="E308" s="38"/>
      <c r="F308" s="197" t="s">
        <v>472</v>
      </c>
      <c r="G308" s="38"/>
      <c r="H308" s="38"/>
      <c r="I308" s="193"/>
      <c r="J308" s="38"/>
      <c r="K308" s="38"/>
      <c r="L308" s="41"/>
      <c r="M308" s="194"/>
      <c r="N308" s="195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8" t="s">
        <v>158</v>
      </c>
      <c r="AU308" s="18" t="s">
        <v>91</v>
      </c>
    </row>
    <row r="309" spans="1:65" s="2" customFormat="1" ht="24.2" customHeight="1">
      <c r="A309" s="36"/>
      <c r="B309" s="37"/>
      <c r="C309" s="177" t="s">
        <v>473</v>
      </c>
      <c r="D309" s="177" t="s">
        <v>150</v>
      </c>
      <c r="E309" s="178" t="s">
        <v>474</v>
      </c>
      <c r="F309" s="179" t="s">
        <v>475</v>
      </c>
      <c r="G309" s="180" t="s">
        <v>469</v>
      </c>
      <c r="H309" s="181">
        <v>3</v>
      </c>
      <c r="I309" s="182"/>
      <c r="J309" s="183">
        <f>ROUND(I309*H309,1)</f>
        <v>0</v>
      </c>
      <c r="K309" s="184"/>
      <c r="L309" s="41"/>
      <c r="M309" s="185" t="s">
        <v>35</v>
      </c>
      <c r="N309" s="186" t="s">
        <v>52</v>
      </c>
      <c r="O309" s="66"/>
      <c r="P309" s="187">
        <f>O309*H309</f>
        <v>0</v>
      </c>
      <c r="Q309" s="187">
        <v>2.5000000000000001E-4</v>
      </c>
      <c r="R309" s="187">
        <f>Q309*H309</f>
        <v>7.5000000000000002E-4</v>
      </c>
      <c r="S309" s="187">
        <v>0</v>
      </c>
      <c r="T309" s="188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9" t="s">
        <v>154</v>
      </c>
      <c r="AT309" s="189" t="s">
        <v>150</v>
      </c>
      <c r="AU309" s="189" t="s">
        <v>91</v>
      </c>
      <c r="AY309" s="18" t="s">
        <v>148</v>
      </c>
      <c r="BE309" s="190">
        <f>IF(N309="základní",J309,0)</f>
        <v>0</v>
      </c>
      <c r="BF309" s="190">
        <f>IF(N309="snížená",J309,0)</f>
        <v>0</v>
      </c>
      <c r="BG309" s="190">
        <f>IF(N309="zákl. přenesená",J309,0)</f>
        <v>0</v>
      </c>
      <c r="BH309" s="190">
        <f>IF(N309="sníž. přenesená",J309,0)</f>
        <v>0</v>
      </c>
      <c r="BI309" s="190">
        <f>IF(N309="nulová",J309,0)</f>
        <v>0</v>
      </c>
      <c r="BJ309" s="18" t="s">
        <v>89</v>
      </c>
      <c r="BK309" s="190">
        <f>ROUND(I309*H309,1)</f>
        <v>0</v>
      </c>
      <c r="BL309" s="18" t="s">
        <v>154</v>
      </c>
      <c r="BM309" s="189" t="s">
        <v>476</v>
      </c>
    </row>
    <row r="310" spans="1:65" s="2" customFormat="1" ht="11.25">
      <c r="A310" s="36"/>
      <c r="B310" s="37"/>
      <c r="C310" s="38"/>
      <c r="D310" s="191" t="s">
        <v>156</v>
      </c>
      <c r="E310" s="38"/>
      <c r="F310" s="192" t="s">
        <v>477</v>
      </c>
      <c r="G310" s="38"/>
      <c r="H310" s="38"/>
      <c r="I310" s="193"/>
      <c r="J310" s="38"/>
      <c r="K310" s="38"/>
      <c r="L310" s="41"/>
      <c r="M310" s="194"/>
      <c r="N310" s="195"/>
      <c r="O310" s="66"/>
      <c r="P310" s="66"/>
      <c r="Q310" s="66"/>
      <c r="R310" s="66"/>
      <c r="S310" s="66"/>
      <c r="T310" s="67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8" t="s">
        <v>156</v>
      </c>
      <c r="AU310" s="18" t="s">
        <v>91</v>
      </c>
    </row>
    <row r="311" spans="1:65" s="2" customFormat="1" ht="11.25">
      <c r="A311" s="36"/>
      <c r="B311" s="37"/>
      <c r="C311" s="38"/>
      <c r="D311" s="196" t="s">
        <v>158</v>
      </c>
      <c r="E311" s="38"/>
      <c r="F311" s="197" t="s">
        <v>478</v>
      </c>
      <c r="G311" s="38"/>
      <c r="H311" s="38"/>
      <c r="I311" s="193"/>
      <c r="J311" s="38"/>
      <c r="K311" s="38"/>
      <c r="L311" s="41"/>
      <c r="M311" s="194"/>
      <c r="N311" s="195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8" t="s">
        <v>158</v>
      </c>
      <c r="AU311" s="18" t="s">
        <v>91</v>
      </c>
    </row>
    <row r="312" spans="1:65" s="2" customFormat="1" ht="24.2" customHeight="1">
      <c r="A312" s="36"/>
      <c r="B312" s="37"/>
      <c r="C312" s="177" t="s">
        <v>479</v>
      </c>
      <c r="D312" s="177" t="s">
        <v>150</v>
      </c>
      <c r="E312" s="178" t="s">
        <v>480</v>
      </c>
      <c r="F312" s="179" t="s">
        <v>481</v>
      </c>
      <c r="G312" s="180" t="s">
        <v>361</v>
      </c>
      <c r="H312" s="181">
        <v>4</v>
      </c>
      <c r="I312" s="182"/>
      <c r="J312" s="183">
        <f>ROUND(I312*H312,1)</f>
        <v>0</v>
      </c>
      <c r="K312" s="184"/>
      <c r="L312" s="41"/>
      <c r="M312" s="185" t="s">
        <v>35</v>
      </c>
      <c r="N312" s="186" t="s">
        <v>52</v>
      </c>
      <c r="O312" s="66"/>
      <c r="P312" s="187">
        <f>O312*H312</f>
        <v>0</v>
      </c>
      <c r="Q312" s="187">
        <v>1.0189999999999999E-2</v>
      </c>
      <c r="R312" s="187">
        <f>Q312*H312</f>
        <v>4.0759999999999998E-2</v>
      </c>
      <c r="S312" s="187">
        <v>0</v>
      </c>
      <c r="T312" s="188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9" t="s">
        <v>154</v>
      </c>
      <c r="AT312" s="189" t="s">
        <v>150</v>
      </c>
      <c r="AU312" s="189" t="s">
        <v>91</v>
      </c>
      <c r="AY312" s="18" t="s">
        <v>148</v>
      </c>
      <c r="BE312" s="190">
        <f>IF(N312="základní",J312,0)</f>
        <v>0</v>
      </c>
      <c r="BF312" s="190">
        <f>IF(N312="snížená",J312,0)</f>
        <v>0</v>
      </c>
      <c r="BG312" s="190">
        <f>IF(N312="zákl. přenesená",J312,0)</f>
        <v>0</v>
      </c>
      <c r="BH312" s="190">
        <f>IF(N312="sníž. přenesená",J312,0)</f>
        <v>0</v>
      </c>
      <c r="BI312" s="190">
        <f>IF(N312="nulová",J312,0)</f>
        <v>0</v>
      </c>
      <c r="BJ312" s="18" t="s">
        <v>89</v>
      </c>
      <c r="BK312" s="190">
        <f>ROUND(I312*H312,1)</f>
        <v>0</v>
      </c>
      <c r="BL312" s="18" t="s">
        <v>154</v>
      </c>
      <c r="BM312" s="189" t="s">
        <v>482</v>
      </c>
    </row>
    <row r="313" spans="1:65" s="2" customFormat="1" ht="19.5">
      <c r="A313" s="36"/>
      <c r="B313" s="37"/>
      <c r="C313" s="38"/>
      <c r="D313" s="191" t="s">
        <v>156</v>
      </c>
      <c r="E313" s="38"/>
      <c r="F313" s="192" t="s">
        <v>481</v>
      </c>
      <c r="G313" s="38"/>
      <c r="H313" s="38"/>
      <c r="I313" s="193"/>
      <c r="J313" s="38"/>
      <c r="K313" s="38"/>
      <c r="L313" s="41"/>
      <c r="M313" s="194"/>
      <c r="N313" s="195"/>
      <c r="O313" s="66"/>
      <c r="P313" s="66"/>
      <c r="Q313" s="66"/>
      <c r="R313" s="66"/>
      <c r="S313" s="66"/>
      <c r="T313" s="67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8" t="s">
        <v>156</v>
      </c>
      <c r="AU313" s="18" t="s">
        <v>91</v>
      </c>
    </row>
    <row r="314" spans="1:65" s="2" customFormat="1" ht="11.25">
      <c r="A314" s="36"/>
      <c r="B314" s="37"/>
      <c r="C314" s="38"/>
      <c r="D314" s="196" t="s">
        <v>158</v>
      </c>
      <c r="E314" s="38"/>
      <c r="F314" s="197" t="s">
        <v>483</v>
      </c>
      <c r="G314" s="38"/>
      <c r="H314" s="38"/>
      <c r="I314" s="193"/>
      <c r="J314" s="38"/>
      <c r="K314" s="38"/>
      <c r="L314" s="41"/>
      <c r="M314" s="194"/>
      <c r="N314" s="195"/>
      <c r="O314" s="66"/>
      <c r="P314" s="66"/>
      <c r="Q314" s="66"/>
      <c r="R314" s="66"/>
      <c r="S314" s="66"/>
      <c r="T314" s="67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8" t="s">
        <v>158</v>
      </c>
      <c r="AU314" s="18" t="s">
        <v>91</v>
      </c>
    </row>
    <row r="315" spans="1:65" s="2" customFormat="1" ht="21.75" customHeight="1">
      <c r="A315" s="36"/>
      <c r="B315" s="37"/>
      <c r="C315" s="241" t="s">
        <v>484</v>
      </c>
      <c r="D315" s="241" t="s">
        <v>296</v>
      </c>
      <c r="E315" s="242" t="s">
        <v>485</v>
      </c>
      <c r="F315" s="243" t="s">
        <v>486</v>
      </c>
      <c r="G315" s="244" t="s">
        <v>361</v>
      </c>
      <c r="H315" s="245">
        <v>3</v>
      </c>
      <c r="I315" s="246"/>
      <c r="J315" s="247">
        <f>ROUND(I315*H315,1)</f>
        <v>0</v>
      </c>
      <c r="K315" s="248"/>
      <c r="L315" s="249"/>
      <c r="M315" s="250" t="s">
        <v>35</v>
      </c>
      <c r="N315" s="251" t="s">
        <v>52</v>
      </c>
      <c r="O315" s="66"/>
      <c r="P315" s="187">
        <f>O315*H315</f>
        <v>0</v>
      </c>
      <c r="Q315" s="187">
        <v>0.50600000000000001</v>
      </c>
      <c r="R315" s="187">
        <f>Q315*H315</f>
        <v>1.518</v>
      </c>
      <c r="S315" s="187">
        <v>0</v>
      </c>
      <c r="T315" s="188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89" t="s">
        <v>227</v>
      </c>
      <c r="AT315" s="189" t="s">
        <v>296</v>
      </c>
      <c r="AU315" s="189" t="s">
        <v>91</v>
      </c>
      <c r="AY315" s="18" t="s">
        <v>148</v>
      </c>
      <c r="BE315" s="190">
        <f>IF(N315="základní",J315,0)</f>
        <v>0</v>
      </c>
      <c r="BF315" s="190">
        <f>IF(N315="snížená",J315,0)</f>
        <v>0</v>
      </c>
      <c r="BG315" s="190">
        <f>IF(N315="zákl. přenesená",J315,0)</f>
        <v>0</v>
      </c>
      <c r="BH315" s="190">
        <f>IF(N315="sníž. přenesená",J315,0)</f>
        <v>0</v>
      </c>
      <c r="BI315" s="190">
        <f>IF(N315="nulová",J315,0)</f>
        <v>0</v>
      </c>
      <c r="BJ315" s="18" t="s">
        <v>89</v>
      </c>
      <c r="BK315" s="190">
        <f>ROUND(I315*H315,1)</f>
        <v>0</v>
      </c>
      <c r="BL315" s="18" t="s">
        <v>154</v>
      </c>
      <c r="BM315" s="189" t="s">
        <v>487</v>
      </c>
    </row>
    <row r="316" spans="1:65" s="2" customFormat="1" ht="11.25">
      <c r="A316" s="36"/>
      <c r="B316" s="37"/>
      <c r="C316" s="38"/>
      <c r="D316" s="191" t="s">
        <v>156</v>
      </c>
      <c r="E316" s="38"/>
      <c r="F316" s="192" t="s">
        <v>486</v>
      </c>
      <c r="G316" s="38"/>
      <c r="H316" s="38"/>
      <c r="I316" s="193"/>
      <c r="J316" s="38"/>
      <c r="K316" s="38"/>
      <c r="L316" s="41"/>
      <c r="M316" s="194"/>
      <c r="N316" s="195"/>
      <c r="O316" s="66"/>
      <c r="P316" s="66"/>
      <c r="Q316" s="66"/>
      <c r="R316" s="66"/>
      <c r="S316" s="66"/>
      <c r="T316" s="67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8" t="s">
        <v>156</v>
      </c>
      <c r="AU316" s="18" t="s">
        <v>91</v>
      </c>
    </row>
    <row r="317" spans="1:65" s="2" customFormat="1" ht="21.75" customHeight="1">
      <c r="A317" s="36"/>
      <c r="B317" s="37"/>
      <c r="C317" s="241" t="s">
        <v>488</v>
      </c>
      <c r="D317" s="241" t="s">
        <v>296</v>
      </c>
      <c r="E317" s="242" t="s">
        <v>489</v>
      </c>
      <c r="F317" s="243" t="s">
        <v>490</v>
      </c>
      <c r="G317" s="244" t="s">
        <v>361</v>
      </c>
      <c r="H317" s="245">
        <v>1</v>
      </c>
      <c r="I317" s="246"/>
      <c r="J317" s="247">
        <f>ROUND(I317*H317,1)</f>
        <v>0</v>
      </c>
      <c r="K317" s="248"/>
      <c r="L317" s="249"/>
      <c r="M317" s="250" t="s">
        <v>35</v>
      </c>
      <c r="N317" s="251" t="s">
        <v>52</v>
      </c>
      <c r="O317" s="66"/>
      <c r="P317" s="187">
        <f>O317*H317</f>
        <v>0</v>
      </c>
      <c r="Q317" s="187">
        <v>0.50600000000000001</v>
      </c>
      <c r="R317" s="187">
        <f>Q317*H317</f>
        <v>0.50600000000000001</v>
      </c>
      <c r="S317" s="187">
        <v>0</v>
      </c>
      <c r="T317" s="188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9" t="s">
        <v>227</v>
      </c>
      <c r="AT317" s="189" t="s">
        <v>296</v>
      </c>
      <c r="AU317" s="189" t="s">
        <v>91</v>
      </c>
      <c r="AY317" s="18" t="s">
        <v>148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8" t="s">
        <v>89</v>
      </c>
      <c r="BK317" s="190">
        <f>ROUND(I317*H317,1)</f>
        <v>0</v>
      </c>
      <c r="BL317" s="18" t="s">
        <v>154</v>
      </c>
      <c r="BM317" s="189" t="s">
        <v>491</v>
      </c>
    </row>
    <row r="318" spans="1:65" s="2" customFormat="1" ht="11.25">
      <c r="A318" s="36"/>
      <c r="B318" s="37"/>
      <c r="C318" s="38"/>
      <c r="D318" s="191" t="s">
        <v>156</v>
      </c>
      <c r="E318" s="38"/>
      <c r="F318" s="192" t="s">
        <v>490</v>
      </c>
      <c r="G318" s="38"/>
      <c r="H318" s="38"/>
      <c r="I318" s="193"/>
      <c r="J318" s="38"/>
      <c r="K318" s="38"/>
      <c r="L318" s="41"/>
      <c r="M318" s="194"/>
      <c r="N318" s="195"/>
      <c r="O318" s="66"/>
      <c r="P318" s="66"/>
      <c r="Q318" s="66"/>
      <c r="R318" s="66"/>
      <c r="S318" s="66"/>
      <c r="T318" s="67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8" t="s">
        <v>156</v>
      </c>
      <c r="AU318" s="18" t="s">
        <v>91</v>
      </c>
    </row>
    <row r="319" spans="1:65" s="2" customFormat="1" ht="24.2" customHeight="1">
      <c r="A319" s="36"/>
      <c r="B319" s="37"/>
      <c r="C319" s="177" t="s">
        <v>492</v>
      </c>
      <c r="D319" s="177" t="s">
        <v>150</v>
      </c>
      <c r="E319" s="178" t="s">
        <v>493</v>
      </c>
      <c r="F319" s="179" t="s">
        <v>494</v>
      </c>
      <c r="G319" s="180" t="s">
        <v>361</v>
      </c>
      <c r="H319" s="181">
        <v>3</v>
      </c>
      <c r="I319" s="182"/>
      <c r="J319" s="183">
        <f>ROUND(I319*H319,1)</f>
        <v>0</v>
      </c>
      <c r="K319" s="184"/>
      <c r="L319" s="41"/>
      <c r="M319" s="185" t="s">
        <v>35</v>
      </c>
      <c r="N319" s="186" t="s">
        <v>52</v>
      </c>
      <c r="O319" s="66"/>
      <c r="P319" s="187">
        <f>O319*H319</f>
        <v>0</v>
      </c>
      <c r="Q319" s="187">
        <v>1.248E-2</v>
      </c>
      <c r="R319" s="187">
        <f>Q319*H319</f>
        <v>3.7440000000000001E-2</v>
      </c>
      <c r="S319" s="187">
        <v>0</v>
      </c>
      <c r="T319" s="188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89" t="s">
        <v>154</v>
      </c>
      <c r="AT319" s="189" t="s">
        <v>150</v>
      </c>
      <c r="AU319" s="189" t="s">
        <v>91</v>
      </c>
      <c r="AY319" s="18" t="s">
        <v>148</v>
      </c>
      <c r="BE319" s="190">
        <f>IF(N319="základní",J319,0)</f>
        <v>0</v>
      </c>
      <c r="BF319" s="190">
        <f>IF(N319="snížená",J319,0)</f>
        <v>0</v>
      </c>
      <c r="BG319" s="190">
        <f>IF(N319="zákl. přenesená",J319,0)</f>
        <v>0</v>
      </c>
      <c r="BH319" s="190">
        <f>IF(N319="sníž. přenesená",J319,0)</f>
        <v>0</v>
      </c>
      <c r="BI319" s="190">
        <f>IF(N319="nulová",J319,0)</f>
        <v>0</v>
      </c>
      <c r="BJ319" s="18" t="s">
        <v>89</v>
      </c>
      <c r="BK319" s="190">
        <f>ROUND(I319*H319,1)</f>
        <v>0</v>
      </c>
      <c r="BL319" s="18" t="s">
        <v>154</v>
      </c>
      <c r="BM319" s="189" t="s">
        <v>495</v>
      </c>
    </row>
    <row r="320" spans="1:65" s="2" customFormat="1" ht="19.5">
      <c r="A320" s="36"/>
      <c r="B320" s="37"/>
      <c r="C320" s="38"/>
      <c r="D320" s="191" t="s">
        <v>156</v>
      </c>
      <c r="E320" s="38"/>
      <c r="F320" s="192" t="s">
        <v>494</v>
      </c>
      <c r="G320" s="38"/>
      <c r="H320" s="38"/>
      <c r="I320" s="193"/>
      <c r="J320" s="38"/>
      <c r="K320" s="38"/>
      <c r="L320" s="41"/>
      <c r="M320" s="194"/>
      <c r="N320" s="195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8" t="s">
        <v>156</v>
      </c>
      <c r="AU320" s="18" t="s">
        <v>91</v>
      </c>
    </row>
    <row r="321" spans="1:65" s="2" customFormat="1" ht="11.25">
      <c r="A321" s="36"/>
      <c r="B321" s="37"/>
      <c r="C321" s="38"/>
      <c r="D321" s="196" t="s">
        <v>158</v>
      </c>
      <c r="E321" s="38"/>
      <c r="F321" s="197" t="s">
        <v>496</v>
      </c>
      <c r="G321" s="38"/>
      <c r="H321" s="38"/>
      <c r="I321" s="193"/>
      <c r="J321" s="38"/>
      <c r="K321" s="38"/>
      <c r="L321" s="41"/>
      <c r="M321" s="194"/>
      <c r="N321" s="195"/>
      <c r="O321" s="66"/>
      <c r="P321" s="66"/>
      <c r="Q321" s="66"/>
      <c r="R321" s="66"/>
      <c r="S321" s="66"/>
      <c r="T321" s="67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8" t="s">
        <v>158</v>
      </c>
      <c r="AU321" s="18" t="s">
        <v>91</v>
      </c>
    </row>
    <row r="322" spans="1:65" s="2" customFormat="1" ht="24.2" customHeight="1">
      <c r="A322" s="36"/>
      <c r="B322" s="37"/>
      <c r="C322" s="241" t="s">
        <v>497</v>
      </c>
      <c r="D322" s="241" t="s">
        <v>296</v>
      </c>
      <c r="E322" s="242" t="s">
        <v>498</v>
      </c>
      <c r="F322" s="243" t="s">
        <v>499</v>
      </c>
      <c r="G322" s="244" t="s">
        <v>361</v>
      </c>
      <c r="H322" s="245">
        <v>3</v>
      </c>
      <c r="I322" s="246"/>
      <c r="J322" s="247">
        <f>ROUND(I322*H322,1)</f>
        <v>0</v>
      </c>
      <c r="K322" s="248"/>
      <c r="L322" s="249"/>
      <c r="M322" s="250" t="s">
        <v>35</v>
      </c>
      <c r="N322" s="251" t="s">
        <v>52</v>
      </c>
      <c r="O322" s="66"/>
      <c r="P322" s="187">
        <f>O322*H322</f>
        <v>0</v>
      </c>
      <c r="Q322" s="187">
        <v>0.54800000000000004</v>
      </c>
      <c r="R322" s="187">
        <f>Q322*H322</f>
        <v>1.6440000000000001</v>
      </c>
      <c r="S322" s="187">
        <v>0</v>
      </c>
      <c r="T322" s="188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9" t="s">
        <v>227</v>
      </c>
      <c r="AT322" s="189" t="s">
        <v>296</v>
      </c>
      <c r="AU322" s="189" t="s">
        <v>91</v>
      </c>
      <c r="AY322" s="18" t="s">
        <v>148</v>
      </c>
      <c r="BE322" s="190">
        <f>IF(N322="základní",J322,0)</f>
        <v>0</v>
      </c>
      <c r="BF322" s="190">
        <f>IF(N322="snížená",J322,0)</f>
        <v>0</v>
      </c>
      <c r="BG322" s="190">
        <f>IF(N322="zákl. přenesená",J322,0)</f>
        <v>0</v>
      </c>
      <c r="BH322" s="190">
        <f>IF(N322="sníž. přenesená",J322,0)</f>
        <v>0</v>
      </c>
      <c r="BI322" s="190">
        <f>IF(N322="nulová",J322,0)</f>
        <v>0</v>
      </c>
      <c r="BJ322" s="18" t="s">
        <v>89</v>
      </c>
      <c r="BK322" s="190">
        <f>ROUND(I322*H322,1)</f>
        <v>0</v>
      </c>
      <c r="BL322" s="18" t="s">
        <v>154</v>
      </c>
      <c r="BM322" s="189" t="s">
        <v>500</v>
      </c>
    </row>
    <row r="323" spans="1:65" s="2" customFormat="1" ht="19.5">
      <c r="A323" s="36"/>
      <c r="B323" s="37"/>
      <c r="C323" s="38"/>
      <c r="D323" s="191" t="s">
        <v>156</v>
      </c>
      <c r="E323" s="38"/>
      <c r="F323" s="192" t="s">
        <v>499</v>
      </c>
      <c r="G323" s="38"/>
      <c r="H323" s="38"/>
      <c r="I323" s="193"/>
      <c r="J323" s="38"/>
      <c r="K323" s="38"/>
      <c r="L323" s="41"/>
      <c r="M323" s="194"/>
      <c r="N323" s="195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8" t="s">
        <v>156</v>
      </c>
      <c r="AU323" s="18" t="s">
        <v>91</v>
      </c>
    </row>
    <row r="324" spans="1:65" s="2" customFormat="1" ht="24.2" customHeight="1">
      <c r="A324" s="36"/>
      <c r="B324" s="37"/>
      <c r="C324" s="177" t="s">
        <v>501</v>
      </c>
      <c r="D324" s="177" t="s">
        <v>150</v>
      </c>
      <c r="E324" s="178" t="s">
        <v>502</v>
      </c>
      <c r="F324" s="179" t="s">
        <v>503</v>
      </c>
      <c r="G324" s="180" t="s">
        <v>361</v>
      </c>
      <c r="H324" s="181">
        <v>4</v>
      </c>
      <c r="I324" s="182"/>
      <c r="J324" s="183">
        <f>ROUND(I324*H324,1)</f>
        <v>0</v>
      </c>
      <c r="K324" s="184"/>
      <c r="L324" s="41"/>
      <c r="M324" s="185" t="s">
        <v>35</v>
      </c>
      <c r="N324" s="186" t="s">
        <v>52</v>
      </c>
      <c r="O324" s="66"/>
      <c r="P324" s="187">
        <f>O324*H324</f>
        <v>0</v>
      </c>
      <c r="Q324" s="187">
        <v>2.8539999999999999E-2</v>
      </c>
      <c r="R324" s="187">
        <f>Q324*H324</f>
        <v>0.11416</v>
      </c>
      <c r="S324" s="187">
        <v>0</v>
      </c>
      <c r="T324" s="188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89" t="s">
        <v>154</v>
      </c>
      <c r="AT324" s="189" t="s">
        <v>150</v>
      </c>
      <c r="AU324" s="189" t="s">
        <v>91</v>
      </c>
      <c r="AY324" s="18" t="s">
        <v>148</v>
      </c>
      <c r="BE324" s="190">
        <f>IF(N324="základní",J324,0)</f>
        <v>0</v>
      </c>
      <c r="BF324" s="190">
        <f>IF(N324="snížená",J324,0)</f>
        <v>0</v>
      </c>
      <c r="BG324" s="190">
        <f>IF(N324="zákl. přenesená",J324,0)</f>
        <v>0</v>
      </c>
      <c r="BH324" s="190">
        <f>IF(N324="sníž. přenesená",J324,0)</f>
        <v>0</v>
      </c>
      <c r="BI324" s="190">
        <f>IF(N324="nulová",J324,0)</f>
        <v>0</v>
      </c>
      <c r="BJ324" s="18" t="s">
        <v>89</v>
      </c>
      <c r="BK324" s="190">
        <f>ROUND(I324*H324,1)</f>
        <v>0</v>
      </c>
      <c r="BL324" s="18" t="s">
        <v>154</v>
      </c>
      <c r="BM324" s="189" t="s">
        <v>504</v>
      </c>
    </row>
    <row r="325" spans="1:65" s="2" customFormat="1" ht="19.5">
      <c r="A325" s="36"/>
      <c r="B325" s="37"/>
      <c r="C325" s="38"/>
      <c r="D325" s="191" t="s">
        <v>156</v>
      </c>
      <c r="E325" s="38"/>
      <c r="F325" s="192" t="s">
        <v>503</v>
      </c>
      <c r="G325" s="38"/>
      <c r="H325" s="38"/>
      <c r="I325" s="193"/>
      <c r="J325" s="38"/>
      <c r="K325" s="38"/>
      <c r="L325" s="41"/>
      <c r="M325" s="194"/>
      <c r="N325" s="195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8" t="s">
        <v>156</v>
      </c>
      <c r="AU325" s="18" t="s">
        <v>91</v>
      </c>
    </row>
    <row r="326" spans="1:65" s="2" customFormat="1" ht="11.25">
      <c r="A326" s="36"/>
      <c r="B326" s="37"/>
      <c r="C326" s="38"/>
      <c r="D326" s="196" t="s">
        <v>158</v>
      </c>
      <c r="E326" s="38"/>
      <c r="F326" s="197" t="s">
        <v>505</v>
      </c>
      <c r="G326" s="38"/>
      <c r="H326" s="38"/>
      <c r="I326" s="193"/>
      <c r="J326" s="38"/>
      <c r="K326" s="38"/>
      <c r="L326" s="41"/>
      <c r="M326" s="194"/>
      <c r="N326" s="195"/>
      <c r="O326" s="66"/>
      <c r="P326" s="66"/>
      <c r="Q326" s="66"/>
      <c r="R326" s="66"/>
      <c r="S326" s="66"/>
      <c r="T326" s="67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8" t="s">
        <v>158</v>
      </c>
      <c r="AU326" s="18" t="s">
        <v>91</v>
      </c>
    </row>
    <row r="327" spans="1:65" s="2" customFormat="1" ht="21.75" customHeight="1">
      <c r="A327" s="36"/>
      <c r="B327" s="37"/>
      <c r="C327" s="241" t="s">
        <v>506</v>
      </c>
      <c r="D327" s="241" t="s">
        <v>296</v>
      </c>
      <c r="E327" s="242" t="s">
        <v>507</v>
      </c>
      <c r="F327" s="243" t="s">
        <v>508</v>
      </c>
      <c r="G327" s="244" t="s">
        <v>361</v>
      </c>
      <c r="H327" s="245">
        <v>1</v>
      </c>
      <c r="I327" s="246"/>
      <c r="J327" s="247">
        <f>ROUND(I327*H327,1)</f>
        <v>0</v>
      </c>
      <c r="K327" s="248"/>
      <c r="L327" s="249"/>
      <c r="M327" s="250" t="s">
        <v>35</v>
      </c>
      <c r="N327" s="251" t="s">
        <v>52</v>
      </c>
      <c r="O327" s="66"/>
      <c r="P327" s="187">
        <f>O327*H327</f>
        <v>0</v>
      </c>
      <c r="Q327" s="187">
        <v>1.87</v>
      </c>
      <c r="R327" s="187">
        <f>Q327*H327</f>
        <v>1.87</v>
      </c>
      <c r="S327" s="187">
        <v>0</v>
      </c>
      <c r="T327" s="188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189" t="s">
        <v>227</v>
      </c>
      <c r="AT327" s="189" t="s">
        <v>296</v>
      </c>
      <c r="AU327" s="189" t="s">
        <v>91</v>
      </c>
      <c r="AY327" s="18" t="s">
        <v>148</v>
      </c>
      <c r="BE327" s="190">
        <f>IF(N327="základní",J327,0)</f>
        <v>0</v>
      </c>
      <c r="BF327" s="190">
        <f>IF(N327="snížená",J327,0)</f>
        <v>0</v>
      </c>
      <c r="BG327" s="190">
        <f>IF(N327="zákl. přenesená",J327,0)</f>
        <v>0</v>
      </c>
      <c r="BH327" s="190">
        <f>IF(N327="sníž. přenesená",J327,0)</f>
        <v>0</v>
      </c>
      <c r="BI327" s="190">
        <f>IF(N327="nulová",J327,0)</f>
        <v>0</v>
      </c>
      <c r="BJ327" s="18" t="s">
        <v>89</v>
      </c>
      <c r="BK327" s="190">
        <f>ROUND(I327*H327,1)</f>
        <v>0</v>
      </c>
      <c r="BL327" s="18" t="s">
        <v>154</v>
      </c>
      <c r="BM327" s="189" t="s">
        <v>509</v>
      </c>
    </row>
    <row r="328" spans="1:65" s="2" customFormat="1" ht="11.25">
      <c r="A328" s="36"/>
      <c r="B328" s="37"/>
      <c r="C328" s="38"/>
      <c r="D328" s="191" t="s">
        <v>156</v>
      </c>
      <c r="E328" s="38"/>
      <c r="F328" s="192" t="s">
        <v>508</v>
      </c>
      <c r="G328" s="38"/>
      <c r="H328" s="38"/>
      <c r="I328" s="193"/>
      <c r="J328" s="38"/>
      <c r="K328" s="38"/>
      <c r="L328" s="41"/>
      <c r="M328" s="194"/>
      <c r="N328" s="195"/>
      <c r="O328" s="66"/>
      <c r="P328" s="66"/>
      <c r="Q328" s="66"/>
      <c r="R328" s="66"/>
      <c r="S328" s="66"/>
      <c r="T328" s="67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8" t="s">
        <v>156</v>
      </c>
      <c r="AU328" s="18" t="s">
        <v>91</v>
      </c>
    </row>
    <row r="329" spans="1:65" s="2" customFormat="1" ht="21.75" customHeight="1">
      <c r="A329" s="36"/>
      <c r="B329" s="37"/>
      <c r="C329" s="241" t="s">
        <v>510</v>
      </c>
      <c r="D329" s="241" t="s">
        <v>296</v>
      </c>
      <c r="E329" s="242" t="s">
        <v>511</v>
      </c>
      <c r="F329" s="243" t="s">
        <v>512</v>
      </c>
      <c r="G329" s="244" t="s">
        <v>361</v>
      </c>
      <c r="H329" s="245">
        <v>2</v>
      </c>
      <c r="I329" s="246"/>
      <c r="J329" s="247">
        <f>ROUND(I329*H329,1)</f>
        <v>0</v>
      </c>
      <c r="K329" s="248"/>
      <c r="L329" s="249"/>
      <c r="M329" s="250" t="s">
        <v>35</v>
      </c>
      <c r="N329" s="251" t="s">
        <v>52</v>
      </c>
      <c r="O329" s="66"/>
      <c r="P329" s="187">
        <f>O329*H329</f>
        <v>0</v>
      </c>
      <c r="Q329" s="187">
        <v>1.6</v>
      </c>
      <c r="R329" s="187">
        <f>Q329*H329</f>
        <v>3.2</v>
      </c>
      <c r="S329" s="187">
        <v>0</v>
      </c>
      <c r="T329" s="188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89" t="s">
        <v>227</v>
      </c>
      <c r="AT329" s="189" t="s">
        <v>296</v>
      </c>
      <c r="AU329" s="189" t="s">
        <v>91</v>
      </c>
      <c r="AY329" s="18" t="s">
        <v>148</v>
      </c>
      <c r="BE329" s="190">
        <f>IF(N329="základní",J329,0)</f>
        <v>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8" t="s">
        <v>89</v>
      </c>
      <c r="BK329" s="190">
        <f>ROUND(I329*H329,1)</f>
        <v>0</v>
      </c>
      <c r="BL329" s="18" t="s">
        <v>154</v>
      </c>
      <c r="BM329" s="189" t="s">
        <v>513</v>
      </c>
    </row>
    <row r="330" spans="1:65" s="2" customFormat="1" ht="11.25">
      <c r="A330" s="36"/>
      <c r="B330" s="37"/>
      <c r="C330" s="38"/>
      <c r="D330" s="191" t="s">
        <v>156</v>
      </c>
      <c r="E330" s="38"/>
      <c r="F330" s="192" t="s">
        <v>512</v>
      </c>
      <c r="G330" s="38"/>
      <c r="H330" s="38"/>
      <c r="I330" s="193"/>
      <c r="J330" s="38"/>
      <c r="K330" s="38"/>
      <c r="L330" s="41"/>
      <c r="M330" s="194"/>
      <c r="N330" s="195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8" t="s">
        <v>156</v>
      </c>
      <c r="AU330" s="18" t="s">
        <v>91</v>
      </c>
    </row>
    <row r="331" spans="1:65" s="2" customFormat="1" ht="33" customHeight="1">
      <c r="A331" s="36"/>
      <c r="B331" s="37"/>
      <c r="C331" s="241" t="s">
        <v>514</v>
      </c>
      <c r="D331" s="241" t="s">
        <v>296</v>
      </c>
      <c r="E331" s="242" t="s">
        <v>515</v>
      </c>
      <c r="F331" s="243" t="s">
        <v>516</v>
      </c>
      <c r="G331" s="244" t="s">
        <v>361</v>
      </c>
      <c r="H331" s="245">
        <v>1</v>
      </c>
      <c r="I331" s="246"/>
      <c r="J331" s="247">
        <f>ROUND(I331*H331,1)</f>
        <v>0</v>
      </c>
      <c r="K331" s="248"/>
      <c r="L331" s="249"/>
      <c r="M331" s="250" t="s">
        <v>35</v>
      </c>
      <c r="N331" s="251" t="s">
        <v>52</v>
      </c>
      <c r="O331" s="66"/>
      <c r="P331" s="187">
        <f>O331*H331</f>
        <v>0</v>
      </c>
      <c r="Q331" s="187">
        <v>3.3</v>
      </c>
      <c r="R331" s="187">
        <f>Q331*H331</f>
        <v>3.3</v>
      </c>
      <c r="S331" s="187">
        <v>0</v>
      </c>
      <c r="T331" s="188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89" t="s">
        <v>227</v>
      </c>
      <c r="AT331" s="189" t="s">
        <v>296</v>
      </c>
      <c r="AU331" s="189" t="s">
        <v>91</v>
      </c>
      <c r="AY331" s="18" t="s">
        <v>148</v>
      </c>
      <c r="BE331" s="190">
        <f>IF(N331="základní",J331,0)</f>
        <v>0</v>
      </c>
      <c r="BF331" s="190">
        <f>IF(N331="snížená",J331,0)</f>
        <v>0</v>
      </c>
      <c r="BG331" s="190">
        <f>IF(N331="zákl. přenesená",J331,0)</f>
        <v>0</v>
      </c>
      <c r="BH331" s="190">
        <f>IF(N331="sníž. přenesená",J331,0)</f>
        <v>0</v>
      </c>
      <c r="BI331" s="190">
        <f>IF(N331="nulová",J331,0)</f>
        <v>0</v>
      </c>
      <c r="BJ331" s="18" t="s">
        <v>89</v>
      </c>
      <c r="BK331" s="190">
        <f>ROUND(I331*H331,1)</f>
        <v>0</v>
      </c>
      <c r="BL331" s="18" t="s">
        <v>154</v>
      </c>
      <c r="BM331" s="189" t="s">
        <v>517</v>
      </c>
    </row>
    <row r="332" spans="1:65" s="2" customFormat="1" ht="19.5">
      <c r="A332" s="36"/>
      <c r="B332" s="37"/>
      <c r="C332" s="38"/>
      <c r="D332" s="191" t="s">
        <v>156</v>
      </c>
      <c r="E332" s="38"/>
      <c r="F332" s="192" t="s">
        <v>516</v>
      </c>
      <c r="G332" s="38"/>
      <c r="H332" s="38"/>
      <c r="I332" s="193"/>
      <c r="J332" s="38"/>
      <c r="K332" s="38"/>
      <c r="L332" s="41"/>
      <c r="M332" s="194"/>
      <c r="N332" s="195"/>
      <c r="O332" s="66"/>
      <c r="P332" s="66"/>
      <c r="Q332" s="66"/>
      <c r="R332" s="66"/>
      <c r="S332" s="66"/>
      <c r="T332" s="67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8" t="s">
        <v>156</v>
      </c>
      <c r="AU332" s="18" t="s">
        <v>91</v>
      </c>
    </row>
    <row r="333" spans="1:65" s="2" customFormat="1" ht="24.2" customHeight="1">
      <c r="A333" s="36"/>
      <c r="B333" s="37"/>
      <c r="C333" s="177" t="s">
        <v>518</v>
      </c>
      <c r="D333" s="177" t="s">
        <v>150</v>
      </c>
      <c r="E333" s="178" t="s">
        <v>519</v>
      </c>
      <c r="F333" s="179" t="s">
        <v>520</v>
      </c>
      <c r="G333" s="180" t="s">
        <v>361</v>
      </c>
      <c r="H333" s="181">
        <v>4</v>
      </c>
      <c r="I333" s="182"/>
      <c r="J333" s="183">
        <f>ROUND(I333*H333,1)</f>
        <v>0</v>
      </c>
      <c r="K333" s="184"/>
      <c r="L333" s="41"/>
      <c r="M333" s="185" t="s">
        <v>35</v>
      </c>
      <c r="N333" s="186" t="s">
        <v>52</v>
      </c>
      <c r="O333" s="66"/>
      <c r="P333" s="187">
        <f>O333*H333</f>
        <v>0</v>
      </c>
      <c r="Q333" s="187">
        <v>0.21734000000000001</v>
      </c>
      <c r="R333" s="187">
        <f>Q333*H333</f>
        <v>0.86936000000000002</v>
      </c>
      <c r="S333" s="187">
        <v>0</v>
      </c>
      <c r="T333" s="188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89" t="s">
        <v>154</v>
      </c>
      <c r="AT333" s="189" t="s">
        <v>150</v>
      </c>
      <c r="AU333" s="189" t="s">
        <v>91</v>
      </c>
      <c r="AY333" s="18" t="s">
        <v>148</v>
      </c>
      <c r="BE333" s="190">
        <f>IF(N333="základní",J333,0)</f>
        <v>0</v>
      </c>
      <c r="BF333" s="190">
        <f>IF(N333="snížená",J333,0)</f>
        <v>0</v>
      </c>
      <c r="BG333" s="190">
        <f>IF(N333="zákl. přenesená",J333,0)</f>
        <v>0</v>
      </c>
      <c r="BH333" s="190">
        <f>IF(N333="sníž. přenesená",J333,0)</f>
        <v>0</v>
      </c>
      <c r="BI333" s="190">
        <f>IF(N333="nulová",J333,0)</f>
        <v>0</v>
      </c>
      <c r="BJ333" s="18" t="s">
        <v>89</v>
      </c>
      <c r="BK333" s="190">
        <f>ROUND(I333*H333,1)</f>
        <v>0</v>
      </c>
      <c r="BL333" s="18" t="s">
        <v>154</v>
      </c>
      <c r="BM333" s="189" t="s">
        <v>521</v>
      </c>
    </row>
    <row r="334" spans="1:65" s="2" customFormat="1" ht="19.5">
      <c r="A334" s="36"/>
      <c r="B334" s="37"/>
      <c r="C334" s="38"/>
      <c r="D334" s="191" t="s">
        <v>156</v>
      </c>
      <c r="E334" s="38"/>
      <c r="F334" s="192" t="s">
        <v>522</v>
      </c>
      <c r="G334" s="38"/>
      <c r="H334" s="38"/>
      <c r="I334" s="193"/>
      <c r="J334" s="38"/>
      <c r="K334" s="38"/>
      <c r="L334" s="41"/>
      <c r="M334" s="194"/>
      <c r="N334" s="195"/>
      <c r="O334" s="66"/>
      <c r="P334" s="66"/>
      <c r="Q334" s="66"/>
      <c r="R334" s="66"/>
      <c r="S334" s="66"/>
      <c r="T334" s="67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8" t="s">
        <v>156</v>
      </c>
      <c r="AU334" s="18" t="s">
        <v>91</v>
      </c>
    </row>
    <row r="335" spans="1:65" s="2" customFormat="1" ht="11.25">
      <c r="A335" s="36"/>
      <c r="B335" s="37"/>
      <c r="C335" s="38"/>
      <c r="D335" s="196" t="s">
        <v>158</v>
      </c>
      <c r="E335" s="38"/>
      <c r="F335" s="197" t="s">
        <v>523</v>
      </c>
      <c r="G335" s="38"/>
      <c r="H335" s="38"/>
      <c r="I335" s="193"/>
      <c r="J335" s="38"/>
      <c r="K335" s="38"/>
      <c r="L335" s="41"/>
      <c r="M335" s="194"/>
      <c r="N335" s="195"/>
      <c r="O335" s="66"/>
      <c r="P335" s="66"/>
      <c r="Q335" s="66"/>
      <c r="R335" s="66"/>
      <c r="S335" s="66"/>
      <c r="T335" s="67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8" t="s">
        <v>158</v>
      </c>
      <c r="AU335" s="18" t="s">
        <v>91</v>
      </c>
    </row>
    <row r="336" spans="1:65" s="2" customFormat="1" ht="21.75" customHeight="1">
      <c r="A336" s="36"/>
      <c r="B336" s="37"/>
      <c r="C336" s="241" t="s">
        <v>524</v>
      </c>
      <c r="D336" s="241" t="s">
        <v>296</v>
      </c>
      <c r="E336" s="242" t="s">
        <v>525</v>
      </c>
      <c r="F336" s="243" t="s">
        <v>526</v>
      </c>
      <c r="G336" s="244" t="s">
        <v>361</v>
      </c>
      <c r="H336" s="245">
        <v>4</v>
      </c>
      <c r="I336" s="246"/>
      <c r="J336" s="247">
        <f>ROUND(I336*H336,1)</f>
        <v>0</v>
      </c>
      <c r="K336" s="248"/>
      <c r="L336" s="249"/>
      <c r="M336" s="250" t="s">
        <v>35</v>
      </c>
      <c r="N336" s="251" t="s">
        <v>52</v>
      </c>
      <c r="O336" s="66"/>
      <c r="P336" s="187">
        <f>O336*H336</f>
        <v>0</v>
      </c>
      <c r="Q336" s="187">
        <v>0.19600000000000001</v>
      </c>
      <c r="R336" s="187">
        <f>Q336*H336</f>
        <v>0.78400000000000003</v>
      </c>
      <c r="S336" s="187">
        <v>0</v>
      </c>
      <c r="T336" s="188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89" t="s">
        <v>227</v>
      </c>
      <c r="AT336" s="189" t="s">
        <v>296</v>
      </c>
      <c r="AU336" s="189" t="s">
        <v>91</v>
      </c>
      <c r="AY336" s="18" t="s">
        <v>148</v>
      </c>
      <c r="BE336" s="190">
        <f>IF(N336="základní",J336,0)</f>
        <v>0</v>
      </c>
      <c r="BF336" s="190">
        <f>IF(N336="snížená",J336,0)</f>
        <v>0</v>
      </c>
      <c r="BG336" s="190">
        <f>IF(N336="zákl. přenesená",J336,0)</f>
        <v>0</v>
      </c>
      <c r="BH336" s="190">
        <f>IF(N336="sníž. přenesená",J336,0)</f>
        <v>0</v>
      </c>
      <c r="BI336" s="190">
        <f>IF(N336="nulová",J336,0)</f>
        <v>0</v>
      </c>
      <c r="BJ336" s="18" t="s">
        <v>89</v>
      </c>
      <c r="BK336" s="190">
        <f>ROUND(I336*H336,1)</f>
        <v>0</v>
      </c>
      <c r="BL336" s="18" t="s">
        <v>154</v>
      </c>
      <c r="BM336" s="189" t="s">
        <v>527</v>
      </c>
    </row>
    <row r="337" spans="1:65" s="2" customFormat="1" ht="11.25">
      <c r="A337" s="36"/>
      <c r="B337" s="37"/>
      <c r="C337" s="38"/>
      <c r="D337" s="191" t="s">
        <v>156</v>
      </c>
      <c r="E337" s="38"/>
      <c r="F337" s="192" t="s">
        <v>526</v>
      </c>
      <c r="G337" s="38"/>
      <c r="H337" s="38"/>
      <c r="I337" s="193"/>
      <c r="J337" s="38"/>
      <c r="K337" s="38"/>
      <c r="L337" s="41"/>
      <c r="M337" s="194"/>
      <c r="N337" s="195"/>
      <c r="O337" s="66"/>
      <c r="P337" s="66"/>
      <c r="Q337" s="66"/>
      <c r="R337" s="66"/>
      <c r="S337" s="66"/>
      <c r="T337" s="67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8" t="s">
        <v>156</v>
      </c>
      <c r="AU337" s="18" t="s">
        <v>91</v>
      </c>
    </row>
    <row r="338" spans="1:65" s="2" customFormat="1" ht="24.2" customHeight="1">
      <c r="A338" s="36"/>
      <c r="B338" s="37"/>
      <c r="C338" s="177" t="s">
        <v>528</v>
      </c>
      <c r="D338" s="177" t="s">
        <v>150</v>
      </c>
      <c r="E338" s="178" t="s">
        <v>529</v>
      </c>
      <c r="F338" s="179" t="s">
        <v>530</v>
      </c>
      <c r="G338" s="180" t="s">
        <v>361</v>
      </c>
      <c r="H338" s="181">
        <v>1</v>
      </c>
      <c r="I338" s="182"/>
      <c r="J338" s="183">
        <f>ROUND(I338*H338,1)</f>
        <v>0</v>
      </c>
      <c r="K338" s="184"/>
      <c r="L338" s="41"/>
      <c r="M338" s="185" t="s">
        <v>35</v>
      </c>
      <c r="N338" s="186" t="s">
        <v>52</v>
      </c>
      <c r="O338" s="66"/>
      <c r="P338" s="187">
        <f>O338*H338</f>
        <v>0</v>
      </c>
      <c r="Q338" s="187">
        <v>0</v>
      </c>
      <c r="R338" s="187">
        <f>Q338*H338</f>
        <v>0</v>
      </c>
      <c r="S338" s="187">
        <v>0</v>
      </c>
      <c r="T338" s="188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9" t="s">
        <v>154</v>
      </c>
      <c r="AT338" s="189" t="s">
        <v>150</v>
      </c>
      <c r="AU338" s="189" t="s">
        <v>91</v>
      </c>
      <c r="AY338" s="18" t="s">
        <v>148</v>
      </c>
      <c r="BE338" s="190">
        <f>IF(N338="základní",J338,0)</f>
        <v>0</v>
      </c>
      <c r="BF338" s="190">
        <f>IF(N338="snížená",J338,0)</f>
        <v>0</v>
      </c>
      <c r="BG338" s="190">
        <f>IF(N338="zákl. přenesená",J338,0)</f>
        <v>0</v>
      </c>
      <c r="BH338" s="190">
        <f>IF(N338="sníž. přenesená",J338,0)</f>
        <v>0</v>
      </c>
      <c r="BI338" s="190">
        <f>IF(N338="nulová",J338,0)</f>
        <v>0</v>
      </c>
      <c r="BJ338" s="18" t="s">
        <v>89</v>
      </c>
      <c r="BK338" s="190">
        <f>ROUND(I338*H338,1)</f>
        <v>0</v>
      </c>
      <c r="BL338" s="18" t="s">
        <v>154</v>
      </c>
      <c r="BM338" s="189" t="s">
        <v>531</v>
      </c>
    </row>
    <row r="339" spans="1:65" s="2" customFormat="1" ht="19.5">
      <c r="A339" s="36"/>
      <c r="B339" s="37"/>
      <c r="C339" s="38"/>
      <c r="D339" s="191" t="s">
        <v>156</v>
      </c>
      <c r="E339" s="38"/>
      <c r="F339" s="192" t="s">
        <v>532</v>
      </c>
      <c r="G339" s="38"/>
      <c r="H339" s="38"/>
      <c r="I339" s="193"/>
      <c r="J339" s="38"/>
      <c r="K339" s="38"/>
      <c r="L339" s="41"/>
      <c r="M339" s="194"/>
      <c r="N339" s="195"/>
      <c r="O339" s="66"/>
      <c r="P339" s="66"/>
      <c r="Q339" s="66"/>
      <c r="R339" s="66"/>
      <c r="S339" s="66"/>
      <c r="T339" s="67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8" t="s">
        <v>156</v>
      </c>
      <c r="AU339" s="18" t="s">
        <v>91</v>
      </c>
    </row>
    <row r="340" spans="1:65" s="2" customFormat="1" ht="37.9" customHeight="1">
      <c r="A340" s="36"/>
      <c r="B340" s="37"/>
      <c r="C340" s="177" t="s">
        <v>533</v>
      </c>
      <c r="D340" s="177" t="s">
        <v>150</v>
      </c>
      <c r="E340" s="178" t="s">
        <v>534</v>
      </c>
      <c r="F340" s="179" t="s">
        <v>535</v>
      </c>
      <c r="G340" s="180" t="s">
        <v>361</v>
      </c>
      <c r="H340" s="181">
        <v>1</v>
      </c>
      <c r="I340" s="182"/>
      <c r="J340" s="183">
        <f>ROUND(I340*H340,1)</f>
        <v>0</v>
      </c>
      <c r="K340" s="184"/>
      <c r="L340" s="41"/>
      <c r="M340" s="185" t="s">
        <v>35</v>
      </c>
      <c r="N340" s="186" t="s">
        <v>52</v>
      </c>
      <c r="O340" s="66"/>
      <c r="P340" s="187">
        <f>O340*H340</f>
        <v>0</v>
      </c>
      <c r="Q340" s="187">
        <v>0.1</v>
      </c>
      <c r="R340" s="187">
        <f>Q340*H340</f>
        <v>0.1</v>
      </c>
      <c r="S340" s="187">
        <v>0</v>
      </c>
      <c r="T340" s="188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89" t="s">
        <v>154</v>
      </c>
      <c r="AT340" s="189" t="s">
        <v>150</v>
      </c>
      <c r="AU340" s="189" t="s">
        <v>91</v>
      </c>
      <c r="AY340" s="18" t="s">
        <v>148</v>
      </c>
      <c r="BE340" s="190">
        <f>IF(N340="základní",J340,0)</f>
        <v>0</v>
      </c>
      <c r="BF340" s="190">
        <f>IF(N340="snížená",J340,0)</f>
        <v>0</v>
      </c>
      <c r="BG340" s="190">
        <f>IF(N340="zákl. přenesená",J340,0)</f>
        <v>0</v>
      </c>
      <c r="BH340" s="190">
        <f>IF(N340="sníž. přenesená",J340,0)</f>
        <v>0</v>
      </c>
      <c r="BI340" s="190">
        <f>IF(N340="nulová",J340,0)</f>
        <v>0</v>
      </c>
      <c r="BJ340" s="18" t="s">
        <v>89</v>
      </c>
      <c r="BK340" s="190">
        <f>ROUND(I340*H340,1)</f>
        <v>0</v>
      </c>
      <c r="BL340" s="18" t="s">
        <v>154</v>
      </c>
      <c r="BM340" s="189" t="s">
        <v>536</v>
      </c>
    </row>
    <row r="341" spans="1:65" s="2" customFormat="1" ht="29.25">
      <c r="A341" s="36"/>
      <c r="B341" s="37"/>
      <c r="C341" s="38"/>
      <c r="D341" s="191" t="s">
        <v>156</v>
      </c>
      <c r="E341" s="38"/>
      <c r="F341" s="192" t="s">
        <v>535</v>
      </c>
      <c r="G341" s="38"/>
      <c r="H341" s="38"/>
      <c r="I341" s="193"/>
      <c r="J341" s="38"/>
      <c r="K341" s="38"/>
      <c r="L341" s="41"/>
      <c r="M341" s="194"/>
      <c r="N341" s="195"/>
      <c r="O341" s="66"/>
      <c r="P341" s="66"/>
      <c r="Q341" s="66"/>
      <c r="R341" s="66"/>
      <c r="S341" s="66"/>
      <c r="T341" s="67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8" t="s">
        <v>156</v>
      </c>
      <c r="AU341" s="18" t="s">
        <v>91</v>
      </c>
    </row>
    <row r="342" spans="1:65" s="14" customFormat="1" ht="11.25">
      <c r="B342" s="208"/>
      <c r="C342" s="209"/>
      <c r="D342" s="191" t="s">
        <v>160</v>
      </c>
      <c r="E342" s="210" t="s">
        <v>35</v>
      </c>
      <c r="F342" s="211" t="s">
        <v>89</v>
      </c>
      <c r="G342" s="209"/>
      <c r="H342" s="212">
        <v>1</v>
      </c>
      <c r="I342" s="213"/>
      <c r="J342" s="209"/>
      <c r="K342" s="209"/>
      <c r="L342" s="214"/>
      <c r="M342" s="215"/>
      <c r="N342" s="216"/>
      <c r="O342" s="216"/>
      <c r="P342" s="216"/>
      <c r="Q342" s="216"/>
      <c r="R342" s="216"/>
      <c r="S342" s="216"/>
      <c r="T342" s="217"/>
      <c r="AT342" s="218" t="s">
        <v>160</v>
      </c>
      <c r="AU342" s="218" t="s">
        <v>91</v>
      </c>
      <c r="AV342" s="14" t="s">
        <v>91</v>
      </c>
      <c r="AW342" s="14" t="s">
        <v>41</v>
      </c>
      <c r="AX342" s="14" t="s">
        <v>89</v>
      </c>
      <c r="AY342" s="218" t="s">
        <v>148</v>
      </c>
    </row>
    <row r="343" spans="1:65" s="2" customFormat="1" ht="21.75" customHeight="1">
      <c r="A343" s="36"/>
      <c r="B343" s="37"/>
      <c r="C343" s="177" t="s">
        <v>537</v>
      </c>
      <c r="D343" s="177" t="s">
        <v>150</v>
      </c>
      <c r="E343" s="178" t="s">
        <v>538</v>
      </c>
      <c r="F343" s="179" t="s">
        <v>539</v>
      </c>
      <c r="G343" s="180" t="s">
        <v>173</v>
      </c>
      <c r="H343" s="181">
        <v>43.5</v>
      </c>
      <c r="I343" s="182"/>
      <c r="J343" s="183">
        <f>ROUND(I343*H343,1)</f>
        <v>0</v>
      </c>
      <c r="K343" s="184"/>
      <c r="L343" s="41"/>
      <c r="M343" s="185" t="s">
        <v>35</v>
      </c>
      <c r="N343" s="186" t="s">
        <v>52</v>
      </c>
      <c r="O343" s="66"/>
      <c r="P343" s="187">
        <f>O343*H343</f>
        <v>0</v>
      </c>
      <c r="Q343" s="187">
        <v>9.0000000000000006E-5</v>
      </c>
      <c r="R343" s="187">
        <f>Q343*H343</f>
        <v>3.9150000000000001E-3</v>
      </c>
      <c r="S343" s="187">
        <v>0</v>
      </c>
      <c r="T343" s="188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189" t="s">
        <v>154</v>
      </c>
      <c r="AT343" s="189" t="s">
        <v>150</v>
      </c>
      <c r="AU343" s="189" t="s">
        <v>91</v>
      </c>
      <c r="AY343" s="18" t="s">
        <v>148</v>
      </c>
      <c r="BE343" s="190">
        <f>IF(N343="základní",J343,0)</f>
        <v>0</v>
      </c>
      <c r="BF343" s="190">
        <f>IF(N343="snížená",J343,0)</f>
        <v>0</v>
      </c>
      <c r="BG343" s="190">
        <f>IF(N343="zákl. přenesená",J343,0)</f>
        <v>0</v>
      </c>
      <c r="BH343" s="190">
        <f>IF(N343="sníž. přenesená",J343,0)</f>
        <v>0</v>
      </c>
      <c r="BI343" s="190">
        <f>IF(N343="nulová",J343,0)</f>
        <v>0</v>
      </c>
      <c r="BJ343" s="18" t="s">
        <v>89</v>
      </c>
      <c r="BK343" s="190">
        <f>ROUND(I343*H343,1)</f>
        <v>0</v>
      </c>
      <c r="BL343" s="18" t="s">
        <v>154</v>
      </c>
      <c r="BM343" s="189" t="s">
        <v>540</v>
      </c>
    </row>
    <row r="344" spans="1:65" s="2" customFormat="1" ht="11.25">
      <c r="A344" s="36"/>
      <c r="B344" s="37"/>
      <c r="C344" s="38"/>
      <c r="D344" s="191" t="s">
        <v>156</v>
      </c>
      <c r="E344" s="38"/>
      <c r="F344" s="192" t="s">
        <v>541</v>
      </c>
      <c r="G344" s="38"/>
      <c r="H344" s="38"/>
      <c r="I344" s="193"/>
      <c r="J344" s="38"/>
      <c r="K344" s="38"/>
      <c r="L344" s="41"/>
      <c r="M344" s="194"/>
      <c r="N344" s="195"/>
      <c r="O344" s="66"/>
      <c r="P344" s="66"/>
      <c r="Q344" s="66"/>
      <c r="R344" s="66"/>
      <c r="S344" s="66"/>
      <c r="T344" s="67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8" t="s">
        <v>156</v>
      </c>
      <c r="AU344" s="18" t="s">
        <v>91</v>
      </c>
    </row>
    <row r="345" spans="1:65" s="2" customFormat="1" ht="11.25">
      <c r="A345" s="36"/>
      <c r="B345" s="37"/>
      <c r="C345" s="38"/>
      <c r="D345" s="196" t="s">
        <v>158</v>
      </c>
      <c r="E345" s="38"/>
      <c r="F345" s="197" t="s">
        <v>542</v>
      </c>
      <c r="G345" s="38"/>
      <c r="H345" s="38"/>
      <c r="I345" s="193"/>
      <c r="J345" s="38"/>
      <c r="K345" s="38"/>
      <c r="L345" s="41"/>
      <c r="M345" s="194"/>
      <c r="N345" s="195"/>
      <c r="O345" s="66"/>
      <c r="P345" s="66"/>
      <c r="Q345" s="66"/>
      <c r="R345" s="66"/>
      <c r="S345" s="66"/>
      <c r="T345" s="67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8" t="s">
        <v>158</v>
      </c>
      <c r="AU345" s="18" t="s">
        <v>91</v>
      </c>
    </row>
    <row r="346" spans="1:65" s="14" customFormat="1" ht="11.25">
      <c r="B346" s="208"/>
      <c r="C346" s="209"/>
      <c r="D346" s="191" t="s">
        <v>160</v>
      </c>
      <c r="E346" s="210" t="s">
        <v>35</v>
      </c>
      <c r="F346" s="211" t="s">
        <v>543</v>
      </c>
      <c r="G346" s="209"/>
      <c r="H346" s="212">
        <v>43.5</v>
      </c>
      <c r="I346" s="213"/>
      <c r="J346" s="209"/>
      <c r="K346" s="209"/>
      <c r="L346" s="214"/>
      <c r="M346" s="215"/>
      <c r="N346" s="216"/>
      <c r="O346" s="216"/>
      <c r="P346" s="216"/>
      <c r="Q346" s="216"/>
      <c r="R346" s="216"/>
      <c r="S346" s="216"/>
      <c r="T346" s="217"/>
      <c r="AT346" s="218" t="s">
        <v>160</v>
      </c>
      <c r="AU346" s="218" t="s">
        <v>91</v>
      </c>
      <c r="AV346" s="14" t="s">
        <v>91</v>
      </c>
      <c r="AW346" s="14" t="s">
        <v>41</v>
      </c>
      <c r="AX346" s="14" t="s">
        <v>89</v>
      </c>
      <c r="AY346" s="218" t="s">
        <v>148</v>
      </c>
    </row>
    <row r="347" spans="1:65" s="12" customFormat="1" ht="22.9" customHeight="1">
      <c r="B347" s="161"/>
      <c r="C347" s="162"/>
      <c r="D347" s="163" t="s">
        <v>80</v>
      </c>
      <c r="E347" s="175" t="s">
        <v>544</v>
      </c>
      <c r="F347" s="175" t="s">
        <v>545</v>
      </c>
      <c r="G347" s="162"/>
      <c r="H347" s="162"/>
      <c r="I347" s="165"/>
      <c r="J347" s="176">
        <f>BK347</f>
        <v>0</v>
      </c>
      <c r="K347" s="162"/>
      <c r="L347" s="167"/>
      <c r="M347" s="168"/>
      <c r="N347" s="169"/>
      <c r="O347" s="169"/>
      <c r="P347" s="170">
        <f>SUM(P348:P353)</f>
        <v>0</v>
      </c>
      <c r="Q347" s="169"/>
      <c r="R347" s="170">
        <f>SUM(R348:R353)</f>
        <v>0</v>
      </c>
      <c r="S347" s="169"/>
      <c r="T347" s="171">
        <f>SUM(T348:T353)</f>
        <v>0</v>
      </c>
      <c r="AR347" s="172" t="s">
        <v>89</v>
      </c>
      <c r="AT347" s="173" t="s">
        <v>80</v>
      </c>
      <c r="AU347" s="173" t="s">
        <v>89</v>
      </c>
      <c r="AY347" s="172" t="s">
        <v>148</v>
      </c>
      <c r="BK347" s="174">
        <f>SUM(BK348:BK353)</f>
        <v>0</v>
      </c>
    </row>
    <row r="348" spans="1:65" s="2" customFormat="1" ht="24.2" customHeight="1">
      <c r="A348" s="36"/>
      <c r="B348" s="37"/>
      <c r="C348" s="177" t="s">
        <v>546</v>
      </c>
      <c r="D348" s="177" t="s">
        <v>150</v>
      </c>
      <c r="E348" s="178" t="s">
        <v>547</v>
      </c>
      <c r="F348" s="179" t="s">
        <v>548</v>
      </c>
      <c r="G348" s="180" t="s">
        <v>273</v>
      </c>
      <c r="H348" s="181">
        <v>21.574000000000002</v>
      </c>
      <c r="I348" s="182"/>
      <c r="J348" s="183">
        <f>ROUND(I348*H348,1)</f>
        <v>0</v>
      </c>
      <c r="K348" s="184"/>
      <c r="L348" s="41"/>
      <c r="M348" s="185" t="s">
        <v>35</v>
      </c>
      <c r="N348" s="186" t="s">
        <v>52</v>
      </c>
      <c r="O348" s="66"/>
      <c r="P348" s="187">
        <f>O348*H348</f>
        <v>0</v>
      </c>
      <c r="Q348" s="187">
        <v>0</v>
      </c>
      <c r="R348" s="187">
        <f>Q348*H348</f>
        <v>0</v>
      </c>
      <c r="S348" s="187">
        <v>0</v>
      </c>
      <c r="T348" s="188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89" t="s">
        <v>154</v>
      </c>
      <c r="AT348" s="189" t="s">
        <v>150</v>
      </c>
      <c r="AU348" s="189" t="s">
        <v>91</v>
      </c>
      <c r="AY348" s="18" t="s">
        <v>148</v>
      </c>
      <c r="BE348" s="190">
        <f>IF(N348="základní",J348,0)</f>
        <v>0</v>
      </c>
      <c r="BF348" s="190">
        <f>IF(N348="snížená",J348,0)</f>
        <v>0</v>
      </c>
      <c r="BG348" s="190">
        <f>IF(N348="zákl. přenesená",J348,0)</f>
        <v>0</v>
      </c>
      <c r="BH348" s="190">
        <f>IF(N348="sníž. přenesená",J348,0)</f>
        <v>0</v>
      </c>
      <c r="BI348" s="190">
        <f>IF(N348="nulová",J348,0)</f>
        <v>0</v>
      </c>
      <c r="BJ348" s="18" t="s">
        <v>89</v>
      </c>
      <c r="BK348" s="190">
        <f>ROUND(I348*H348,1)</f>
        <v>0</v>
      </c>
      <c r="BL348" s="18" t="s">
        <v>154</v>
      </c>
      <c r="BM348" s="189" t="s">
        <v>549</v>
      </c>
    </row>
    <row r="349" spans="1:65" s="2" customFormat="1" ht="19.5">
      <c r="A349" s="36"/>
      <c r="B349" s="37"/>
      <c r="C349" s="38"/>
      <c r="D349" s="191" t="s">
        <v>156</v>
      </c>
      <c r="E349" s="38"/>
      <c r="F349" s="192" t="s">
        <v>550</v>
      </c>
      <c r="G349" s="38"/>
      <c r="H349" s="38"/>
      <c r="I349" s="193"/>
      <c r="J349" s="38"/>
      <c r="K349" s="38"/>
      <c r="L349" s="41"/>
      <c r="M349" s="194"/>
      <c r="N349" s="195"/>
      <c r="O349" s="66"/>
      <c r="P349" s="66"/>
      <c r="Q349" s="66"/>
      <c r="R349" s="66"/>
      <c r="S349" s="66"/>
      <c r="T349" s="67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8" t="s">
        <v>156</v>
      </c>
      <c r="AU349" s="18" t="s">
        <v>91</v>
      </c>
    </row>
    <row r="350" spans="1:65" s="2" customFormat="1" ht="11.25">
      <c r="A350" s="36"/>
      <c r="B350" s="37"/>
      <c r="C350" s="38"/>
      <c r="D350" s="196" t="s">
        <v>158</v>
      </c>
      <c r="E350" s="38"/>
      <c r="F350" s="197" t="s">
        <v>551</v>
      </c>
      <c r="G350" s="38"/>
      <c r="H350" s="38"/>
      <c r="I350" s="193"/>
      <c r="J350" s="38"/>
      <c r="K350" s="38"/>
      <c r="L350" s="41"/>
      <c r="M350" s="194"/>
      <c r="N350" s="195"/>
      <c r="O350" s="66"/>
      <c r="P350" s="66"/>
      <c r="Q350" s="66"/>
      <c r="R350" s="66"/>
      <c r="S350" s="66"/>
      <c r="T350" s="67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T350" s="18" t="s">
        <v>158</v>
      </c>
      <c r="AU350" s="18" t="s">
        <v>91</v>
      </c>
    </row>
    <row r="351" spans="1:65" s="2" customFormat="1" ht="37.9" customHeight="1">
      <c r="A351" s="36"/>
      <c r="B351" s="37"/>
      <c r="C351" s="177" t="s">
        <v>552</v>
      </c>
      <c r="D351" s="177" t="s">
        <v>150</v>
      </c>
      <c r="E351" s="178" t="s">
        <v>553</v>
      </c>
      <c r="F351" s="179" t="s">
        <v>554</v>
      </c>
      <c r="G351" s="180" t="s">
        <v>273</v>
      </c>
      <c r="H351" s="181">
        <v>21.574000000000002</v>
      </c>
      <c r="I351" s="182"/>
      <c r="J351" s="183">
        <f>ROUND(I351*H351,1)</f>
        <v>0</v>
      </c>
      <c r="K351" s="184"/>
      <c r="L351" s="41"/>
      <c r="M351" s="185" t="s">
        <v>35</v>
      </c>
      <c r="N351" s="186" t="s">
        <v>52</v>
      </c>
      <c r="O351" s="66"/>
      <c r="P351" s="187">
        <f>O351*H351</f>
        <v>0</v>
      </c>
      <c r="Q351" s="187">
        <v>0</v>
      </c>
      <c r="R351" s="187">
        <f>Q351*H351</f>
        <v>0</v>
      </c>
      <c r="S351" s="187">
        <v>0</v>
      </c>
      <c r="T351" s="188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89" t="s">
        <v>154</v>
      </c>
      <c r="AT351" s="189" t="s">
        <v>150</v>
      </c>
      <c r="AU351" s="189" t="s">
        <v>91</v>
      </c>
      <c r="AY351" s="18" t="s">
        <v>148</v>
      </c>
      <c r="BE351" s="190">
        <f>IF(N351="základní",J351,0)</f>
        <v>0</v>
      </c>
      <c r="BF351" s="190">
        <f>IF(N351="snížená",J351,0)</f>
        <v>0</v>
      </c>
      <c r="BG351" s="190">
        <f>IF(N351="zákl. přenesená",J351,0)</f>
        <v>0</v>
      </c>
      <c r="BH351" s="190">
        <f>IF(N351="sníž. přenesená",J351,0)</f>
        <v>0</v>
      </c>
      <c r="BI351" s="190">
        <f>IF(N351="nulová",J351,0)</f>
        <v>0</v>
      </c>
      <c r="BJ351" s="18" t="s">
        <v>89</v>
      </c>
      <c r="BK351" s="190">
        <f>ROUND(I351*H351,1)</f>
        <v>0</v>
      </c>
      <c r="BL351" s="18" t="s">
        <v>154</v>
      </c>
      <c r="BM351" s="189" t="s">
        <v>555</v>
      </c>
    </row>
    <row r="352" spans="1:65" s="2" customFormat="1" ht="29.25">
      <c r="A352" s="36"/>
      <c r="B352" s="37"/>
      <c r="C352" s="38"/>
      <c r="D352" s="191" t="s">
        <v>156</v>
      </c>
      <c r="E352" s="38"/>
      <c r="F352" s="192" t="s">
        <v>556</v>
      </c>
      <c r="G352" s="38"/>
      <c r="H352" s="38"/>
      <c r="I352" s="193"/>
      <c r="J352" s="38"/>
      <c r="K352" s="38"/>
      <c r="L352" s="41"/>
      <c r="M352" s="194"/>
      <c r="N352" s="195"/>
      <c r="O352" s="66"/>
      <c r="P352" s="66"/>
      <c r="Q352" s="66"/>
      <c r="R352" s="66"/>
      <c r="S352" s="66"/>
      <c r="T352" s="67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8" t="s">
        <v>156</v>
      </c>
      <c r="AU352" s="18" t="s">
        <v>91</v>
      </c>
    </row>
    <row r="353" spans="1:47" s="2" customFormat="1" ht="11.25">
      <c r="A353" s="36"/>
      <c r="B353" s="37"/>
      <c r="C353" s="38"/>
      <c r="D353" s="196" t="s">
        <v>158</v>
      </c>
      <c r="E353" s="38"/>
      <c r="F353" s="197" t="s">
        <v>557</v>
      </c>
      <c r="G353" s="38"/>
      <c r="H353" s="38"/>
      <c r="I353" s="193"/>
      <c r="J353" s="38"/>
      <c r="K353" s="38"/>
      <c r="L353" s="41"/>
      <c r="M353" s="252"/>
      <c r="N353" s="253"/>
      <c r="O353" s="254"/>
      <c r="P353" s="254"/>
      <c r="Q353" s="254"/>
      <c r="R353" s="254"/>
      <c r="S353" s="254"/>
      <c r="T353" s="255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8" t="s">
        <v>158</v>
      </c>
      <c r="AU353" s="18" t="s">
        <v>91</v>
      </c>
    </row>
    <row r="354" spans="1:47" s="2" customFormat="1" ht="6.95" customHeight="1">
      <c r="A354" s="36"/>
      <c r="B354" s="49"/>
      <c r="C354" s="50"/>
      <c r="D354" s="50"/>
      <c r="E354" s="50"/>
      <c r="F354" s="50"/>
      <c r="G354" s="50"/>
      <c r="H354" s="50"/>
      <c r="I354" s="50"/>
      <c r="J354" s="50"/>
      <c r="K354" s="50"/>
      <c r="L354" s="41"/>
      <c r="M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</row>
  </sheetData>
  <sheetProtection algorithmName="SHA-512" hashValue="WKuu5rZ3vDO3Sm6rCbMYDmjFvVGZSCMicm4P5BhEiNrnUsE7ewoZptB5uDSwLuFFsBgvWVQ8QNK5wcmqenm2bA==" saltValue="63Pf/864nrOJO66XYbDOVlfg0IRzaSM+NsBIZV5p+wZsCrgN5I9RIAJ1mYpNK5/8a98g6T27StKWM4cyWXvihA==" spinCount="100000" sheet="1" objects="1" scenarios="1" formatColumns="0" formatRows="0" autoFilter="0"/>
  <autoFilter ref="C84:K353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/>
    <hyperlink ref="F95" r:id="rId2"/>
    <hyperlink ref="F100" r:id="rId3"/>
    <hyperlink ref="F104" r:id="rId4"/>
    <hyperlink ref="F108" r:id="rId5"/>
    <hyperlink ref="F136" r:id="rId6"/>
    <hyperlink ref="F142" r:id="rId7"/>
    <hyperlink ref="F148" r:id="rId8"/>
    <hyperlink ref="F154" r:id="rId9"/>
    <hyperlink ref="F159" r:id="rId10"/>
    <hyperlink ref="F176" r:id="rId11"/>
    <hyperlink ref="F180" r:id="rId12"/>
    <hyperlink ref="F185" r:id="rId13"/>
    <hyperlink ref="F191" r:id="rId14"/>
    <hyperlink ref="F201" r:id="rId15"/>
    <hyperlink ref="F218" r:id="rId16"/>
    <hyperlink ref="F226" r:id="rId17"/>
    <hyperlink ref="F235" r:id="rId18"/>
    <hyperlink ref="F238" r:id="rId19"/>
    <hyperlink ref="F242" r:id="rId20"/>
    <hyperlink ref="F248" r:id="rId21"/>
    <hyperlink ref="F255" r:id="rId22"/>
    <hyperlink ref="F262" r:id="rId23"/>
    <hyperlink ref="F266" r:id="rId24"/>
    <hyperlink ref="F273" r:id="rId25"/>
    <hyperlink ref="F280" r:id="rId26"/>
    <hyperlink ref="F287" r:id="rId27"/>
    <hyperlink ref="F294" r:id="rId28"/>
    <hyperlink ref="F301" r:id="rId29"/>
    <hyperlink ref="F308" r:id="rId30"/>
    <hyperlink ref="F311" r:id="rId31"/>
    <hyperlink ref="F314" r:id="rId32"/>
    <hyperlink ref="F321" r:id="rId33"/>
    <hyperlink ref="F326" r:id="rId34"/>
    <hyperlink ref="F335" r:id="rId35"/>
    <hyperlink ref="F345" r:id="rId36"/>
    <hyperlink ref="F350" r:id="rId37"/>
    <hyperlink ref="F353" r:id="rId3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94</v>
      </c>
      <c r="AZ2" s="103" t="s">
        <v>106</v>
      </c>
      <c r="BA2" s="103" t="s">
        <v>35</v>
      </c>
      <c r="BB2" s="103" t="s">
        <v>35</v>
      </c>
      <c r="BC2" s="103" t="s">
        <v>558</v>
      </c>
      <c r="BD2" s="103" t="s">
        <v>91</v>
      </c>
    </row>
    <row r="3" spans="1:5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1"/>
      <c r="AT3" s="18" t="s">
        <v>91</v>
      </c>
      <c r="AZ3" s="103" t="s">
        <v>559</v>
      </c>
      <c r="BA3" s="103" t="s">
        <v>35</v>
      </c>
      <c r="BB3" s="103" t="s">
        <v>35</v>
      </c>
      <c r="BC3" s="103" t="s">
        <v>560</v>
      </c>
      <c r="BD3" s="103" t="s">
        <v>91</v>
      </c>
    </row>
    <row r="4" spans="1:56" s="1" customFormat="1" ht="24.95" hidden="1" customHeight="1">
      <c r="B4" s="21"/>
      <c r="D4" s="106" t="s">
        <v>108</v>
      </c>
      <c r="L4" s="21"/>
      <c r="M4" s="107" t="s">
        <v>10</v>
      </c>
      <c r="AT4" s="18" t="s">
        <v>4</v>
      </c>
      <c r="AZ4" s="103" t="s">
        <v>111</v>
      </c>
      <c r="BA4" s="103" t="s">
        <v>35</v>
      </c>
      <c r="BB4" s="103" t="s">
        <v>35</v>
      </c>
      <c r="BC4" s="103" t="s">
        <v>561</v>
      </c>
      <c r="BD4" s="103" t="s">
        <v>91</v>
      </c>
    </row>
    <row r="5" spans="1:56" s="1" customFormat="1" ht="6.95" hidden="1" customHeight="1">
      <c r="B5" s="21"/>
      <c r="L5" s="21"/>
      <c r="AZ5" s="103" t="s">
        <v>121</v>
      </c>
      <c r="BA5" s="103" t="s">
        <v>35</v>
      </c>
      <c r="BB5" s="103" t="s">
        <v>35</v>
      </c>
      <c r="BC5" s="103" t="s">
        <v>562</v>
      </c>
      <c r="BD5" s="103" t="s">
        <v>91</v>
      </c>
    </row>
    <row r="6" spans="1:56" s="1" customFormat="1" ht="12" hidden="1" customHeight="1">
      <c r="B6" s="21"/>
      <c r="D6" s="108" t="s">
        <v>16</v>
      </c>
      <c r="L6" s="21"/>
    </row>
    <row r="7" spans="1:56" s="1" customFormat="1" ht="26.25" hidden="1" customHeight="1">
      <c r="B7" s="21"/>
      <c r="E7" s="313" t="str">
        <f>'Rekapitulace stavby'!K6</f>
        <v>Rekonstrukce kanalizační stoky CHVc, ul. Zličská - křižovatka s ul. Vetrubská, Kolín</v>
      </c>
      <c r="F7" s="314"/>
      <c r="G7" s="314"/>
      <c r="H7" s="314"/>
      <c r="L7" s="21"/>
    </row>
    <row r="8" spans="1:56" s="2" customFormat="1" ht="12" hidden="1" customHeight="1">
      <c r="A8" s="36"/>
      <c r="B8" s="41"/>
      <c r="C8" s="36"/>
      <c r="D8" s="108" t="s">
        <v>117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56" s="2" customFormat="1" ht="16.5" hidden="1" customHeight="1">
      <c r="A9" s="36"/>
      <c r="B9" s="41"/>
      <c r="C9" s="36"/>
      <c r="D9" s="36"/>
      <c r="E9" s="315" t="s">
        <v>563</v>
      </c>
      <c r="F9" s="316"/>
      <c r="G9" s="316"/>
      <c r="H9" s="316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1.25" hidden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2" hidden="1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35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hidden="1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23. 2. 2023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hidden="1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hidden="1" customHeight="1">
      <c r="A14" s="36"/>
      <c r="B14" s="41"/>
      <c r="C14" s="36"/>
      <c r="D14" s="108" t="s">
        <v>30</v>
      </c>
      <c r="E14" s="36"/>
      <c r="F14" s="36"/>
      <c r="G14" s="36"/>
      <c r="H14" s="36"/>
      <c r="I14" s="108" t="s">
        <v>31</v>
      </c>
      <c r="J14" s="110" t="s">
        <v>32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hidden="1" customHeight="1">
      <c r="A15" s="36"/>
      <c r="B15" s="41"/>
      <c r="C15" s="36"/>
      <c r="D15" s="36"/>
      <c r="E15" s="110" t="s">
        <v>33</v>
      </c>
      <c r="F15" s="36"/>
      <c r="G15" s="36"/>
      <c r="H15" s="36"/>
      <c r="I15" s="108" t="s">
        <v>34</v>
      </c>
      <c r="J15" s="110" t="s">
        <v>35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hidden="1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hidden="1" customHeight="1">
      <c r="A17" s="36"/>
      <c r="B17" s="41"/>
      <c r="C17" s="36"/>
      <c r="D17" s="108" t="s">
        <v>36</v>
      </c>
      <c r="E17" s="36"/>
      <c r="F17" s="36"/>
      <c r="G17" s="36"/>
      <c r="H17" s="36"/>
      <c r="I17" s="108" t="s">
        <v>31</v>
      </c>
      <c r="J17" s="31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hidden="1" customHeight="1">
      <c r="A18" s="36"/>
      <c r="B18" s="41"/>
      <c r="C18" s="36"/>
      <c r="D18" s="36"/>
      <c r="E18" s="317" t="str">
        <f>'Rekapitulace stavby'!E14</f>
        <v>Vyplň údaj</v>
      </c>
      <c r="F18" s="318"/>
      <c r="G18" s="318"/>
      <c r="H18" s="318"/>
      <c r="I18" s="108" t="s">
        <v>34</v>
      </c>
      <c r="J18" s="31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hidden="1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hidden="1" customHeight="1">
      <c r="A20" s="36"/>
      <c r="B20" s="41"/>
      <c r="C20" s="36"/>
      <c r="D20" s="108" t="s">
        <v>38</v>
      </c>
      <c r="E20" s="36"/>
      <c r="F20" s="36"/>
      <c r="G20" s="36"/>
      <c r="H20" s="36"/>
      <c r="I20" s="108" t="s">
        <v>31</v>
      </c>
      <c r="J20" s="110" t="s">
        <v>39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hidden="1" customHeight="1">
      <c r="A21" s="36"/>
      <c r="B21" s="41"/>
      <c r="C21" s="36"/>
      <c r="D21" s="36"/>
      <c r="E21" s="110" t="s">
        <v>40</v>
      </c>
      <c r="F21" s="36"/>
      <c r="G21" s="36"/>
      <c r="H21" s="36"/>
      <c r="I21" s="108" t="s">
        <v>34</v>
      </c>
      <c r="J21" s="110" t="s">
        <v>35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hidden="1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hidden="1" customHeight="1">
      <c r="A23" s="36"/>
      <c r="B23" s="41"/>
      <c r="C23" s="36"/>
      <c r="D23" s="108" t="s">
        <v>42</v>
      </c>
      <c r="E23" s="36"/>
      <c r="F23" s="36"/>
      <c r="G23" s="36"/>
      <c r="H23" s="36"/>
      <c r="I23" s="108" t="s">
        <v>31</v>
      </c>
      <c r="J23" s="110" t="s">
        <v>43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hidden="1" customHeight="1">
      <c r="A24" s="36"/>
      <c r="B24" s="41"/>
      <c r="C24" s="36"/>
      <c r="D24" s="36"/>
      <c r="E24" s="110" t="s">
        <v>44</v>
      </c>
      <c r="F24" s="36"/>
      <c r="G24" s="36"/>
      <c r="H24" s="36"/>
      <c r="I24" s="108" t="s">
        <v>34</v>
      </c>
      <c r="J24" s="110" t="s">
        <v>35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hidden="1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hidden="1" customHeight="1">
      <c r="A26" s="36"/>
      <c r="B26" s="41"/>
      <c r="C26" s="36"/>
      <c r="D26" s="108" t="s">
        <v>45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71.25" hidden="1" customHeight="1">
      <c r="A27" s="112"/>
      <c r="B27" s="113"/>
      <c r="C27" s="112"/>
      <c r="D27" s="112"/>
      <c r="E27" s="319" t="s">
        <v>46</v>
      </c>
      <c r="F27" s="319"/>
      <c r="G27" s="319"/>
      <c r="H27" s="319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hidden="1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hidden="1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hidden="1" customHeight="1">
      <c r="A30" s="36"/>
      <c r="B30" s="41"/>
      <c r="C30" s="36"/>
      <c r="D30" s="116" t="s">
        <v>47</v>
      </c>
      <c r="E30" s="36"/>
      <c r="F30" s="36"/>
      <c r="G30" s="36"/>
      <c r="H30" s="36"/>
      <c r="I30" s="36"/>
      <c r="J30" s="117">
        <f>ROUND(J85, 1)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hidden="1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hidden="1" customHeight="1">
      <c r="A32" s="36"/>
      <c r="B32" s="41"/>
      <c r="C32" s="36"/>
      <c r="D32" s="36"/>
      <c r="E32" s="36"/>
      <c r="F32" s="118" t="s">
        <v>49</v>
      </c>
      <c r="G32" s="36"/>
      <c r="H32" s="36"/>
      <c r="I32" s="118" t="s">
        <v>48</v>
      </c>
      <c r="J32" s="118" t="s">
        <v>50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hidden="1" customHeight="1">
      <c r="A33" s="36"/>
      <c r="B33" s="41"/>
      <c r="C33" s="36"/>
      <c r="D33" s="119" t="s">
        <v>51</v>
      </c>
      <c r="E33" s="108" t="s">
        <v>52</v>
      </c>
      <c r="F33" s="120">
        <f>ROUND((SUM(BE85:BE234)),  1)</f>
        <v>0</v>
      </c>
      <c r="G33" s="36"/>
      <c r="H33" s="36"/>
      <c r="I33" s="121">
        <v>0.21</v>
      </c>
      <c r="J33" s="120">
        <f>ROUND(((SUM(BE85:BE234))*I33),  1)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hidden="1" customHeight="1">
      <c r="A34" s="36"/>
      <c r="B34" s="41"/>
      <c r="C34" s="36"/>
      <c r="D34" s="36"/>
      <c r="E34" s="108" t="s">
        <v>53</v>
      </c>
      <c r="F34" s="120">
        <f>ROUND((SUM(BF85:BF234)),  1)</f>
        <v>0</v>
      </c>
      <c r="G34" s="36"/>
      <c r="H34" s="36"/>
      <c r="I34" s="121">
        <v>0.15</v>
      </c>
      <c r="J34" s="120">
        <f>ROUND(((SUM(BF85:BF234))*I34),  1)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54</v>
      </c>
      <c r="F35" s="120">
        <f>ROUND((SUM(BG85:BG234)),  1)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55</v>
      </c>
      <c r="F36" s="120">
        <f>ROUND((SUM(BH85:BH234)),  1)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56</v>
      </c>
      <c r="F37" s="120">
        <f>ROUND((SUM(BI85:BI234)),  1)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hidden="1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hidden="1" customHeight="1">
      <c r="A39" s="36"/>
      <c r="B39" s="41"/>
      <c r="C39" s="122"/>
      <c r="D39" s="123" t="s">
        <v>57</v>
      </c>
      <c r="E39" s="124"/>
      <c r="F39" s="124"/>
      <c r="G39" s="125" t="s">
        <v>58</v>
      </c>
      <c r="H39" s="126" t="s">
        <v>59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ht="11.25" hidden="1"/>
    <row r="42" spans="1:31" ht="11.25" hidden="1"/>
    <row r="43" spans="1:31" ht="11.25" hidden="1"/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4" t="s">
        <v>123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26.25" customHeight="1">
      <c r="A48" s="36"/>
      <c r="B48" s="37"/>
      <c r="C48" s="38"/>
      <c r="D48" s="38"/>
      <c r="E48" s="320" t="str">
        <f>E7</f>
        <v>Rekonstrukce kanalizační stoky CHVc, ul. Zličská - křižovatka s ul. Vetrubská, Kolín</v>
      </c>
      <c r="F48" s="321"/>
      <c r="G48" s="321"/>
      <c r="H48" s="321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117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273" t="str">
        <f>E9</f>
        <v>SO 01.2 - Rekonstrukce kanalizačních přípojek a UV</v>
      </c>
      <c r="F50" s="322"/>
      <c r="G50" s="322"/>
      <c r="H50" s="322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Kolín</v>
      </c>
      <c r="G52" s="38"/>
      <c r="H52" s="38"/>
      <c r="I52" s="30" t="s">
        <v>24</v>
      </c>
      <c r="J52" s="61" t="str">
        <f>IF(J12="","",J12)</f>
        <v>23. 2. 2023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0" t="s">
        <v>30</v>
      </c>
      <c r="D54" s="38"/>
      <c r="E54" s="38"/>
      <c r="F54" s="28" t="str">
        <f>E15</f>
        <v>Město Kolín</v>
      </c>
      <c r="G54" s="38"/>
      <c r="H54" s="38"/>
      <c r="I54" s="30" t="s">
        <v>38</v>
      </c>
      <c r="J54" s="34" t="str">
        <f>E21</f>
        <v>LK PROJEKT s.r.o.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0" t="s">
        <v>36</v>
      </c>
      <c r="D55" s="38"/>
      <c r="E55" s="38"/>
      <c r="F55" s="28" t="str">
        <f>IF(E18="","",E18)</f>
        <v>Vyplň údaj</v>
      </c>
      <c r="G55" s="38"/>
      <c r="H55" s="38"/>
      <c r="I55" s="30" t="s">
        <v>42</v>
      </c>
      <c r="J55" s="34" t="str">
        <f>E24</f>
        <v>Ing. Martina Beňáková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124</v>
      </c>
      <c r="D57" s="134"/>
      <c r="E57" s="134"/>
      <c r="F57" s="134"/>
      <c r="G57" s="134"/>
      <c r="H57" s="134"/>
      <c r="I57" s="134"/>
      <c r="J57" s="135" t="s">
        <v>125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79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126</v>
      </c>
    </row>
    <row r="60" spans="1:47" s="9" customFormat="1" ht="24.95" customHeight="1">
      <c r="B60" s="137"/>
      <c r="C60" s="138"/>
      <c r="D60" s="139" t="s">
        <v>127</v>
      </c>
      <c r="E60" s="140"/>
      <c r="F60" s="140"/>
      <c r="G60" s="140"/>
      <c r="H60" s="140"/>
      <c r="I60" s="140"/>
      <c r="J60" s="141">
        <f>J86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128</v>
      </c>
      <c r="E61" s="146"/>
      <c r="F61" s="146"/>
      <c r="G61" s="146"/>
      <c r="H61" s="146"/>
      <c r="I61" s="146"/>
      <c r="J61" s="147">
        <f>J87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129</v>
      </c>
      <c r="E62" s="146"/>
      <c r="F62" s="146"/>
      <c r="G62" s="146"/>
      <c r="H62" s="146"/>
      <c r="I62" s="146"/>
      <c r="J62" s="147">
        <f>J155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130</v>
      </c>
      <c r="E63" s="146"/>
      <c r="F63" s="146"/>
      <c r="G63" s="146"/>
      <c r="H63" s="146"/>
      <c r="I63" s="146"/>
      <c r="J63" s="147">
        <f>J160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131</v>
      </c>
      <c r="E64" s="146"/>
      <c r="F64" s="146"/>
      <c r="G64" s="146"/>
      <c r="H64" s="146"/>
      <c r="I64" s="146"/>
      <c r="J64" s="147">
        <f>J171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132</v>
      </c>
      <c r="E65" s="146"/>
      <c r="F65" s="146"/>
      <c r="G65" s="146"/>
      <c r="H65" s="146"/>
      <c r="I65" s="146"/>
      <c r="J65" s="147">
        <f>J228</f>
        <v>0</v>
      </c>
      <c r="K65" s="144"/>
      <c r="L65" s="148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9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9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4" t="s">
        <v>133</v>
      </c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26.25" customHeight="1">
      <c r="A75" s="36"/>
      <c r="B75" s="37"/>
      <c r="C75" s="38"/>
      <c r="D75" s="38"/>
      <c r="E75" s="320" t="str">
        <f>E7</f>
        <v>Rekonstrukce kanalizační stoky CHVc, ul. Zličská - křižovatka s ul. Vetrubská, Kolín</v>
      </c>
      <c r="F75" s="321"/>
      <c r="G75" s="321"/>
      <c r="H75" s="321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0" t="s">
        <v>117</v>
      </c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273" t="str">
        <f>E9</f>
        <v>SO 01.2 - Rekonstrukce kanalizačních přípojek a UV</v>
      </c>
      <c r="F77" s="322"/>
      <c r="G77" s="322"/>
      <c r="H77" s="322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0" t="s">
        <v>22</v>
      </c>
      <c r="D79" s="38"/>
      <c r="E79" s="38"/>
      <c r="F79" s="28" t="str">
        <f>F12</f>
        <v>Kolín</v>
      </c>
      <c r="G79" s="38"/>
      <c r="H79" s="38"/>
      <c r="I79" s="30" t="s">
        <v>24</v>
      </c>
      <c r="J79" s="61" t="str">
        <f>IF(J12="","",J12)</f>
        <v>23. 2. 2023</v>
      </c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0" t="s">
        <v>30</v>
      </c>
      <c r="D81" s="38"/>
      <c r="E81" s="38"/>
      <c r="F81" s="28" t="str">
        <f>E15</f>
        <v>Město Kolín</v>
      </c>
      <c r="G81" s="38"/>
      <c r="H81" s="38"/>
      <c r="I81" s="30" t="s">
        <v>38</v>
      </c>
      <c r="J81" s="34" t="str">
        <f>E21</f>
        <v>LK PROJEKT s.r.o.</v>
      </c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0" t="s">
        <v>36</v>
      </c>
      <c r="D82" s="38"/>
      <c r="E82" s="38"/>
      <c r="F82" s="28" t="str">
        <f>IF(E18="","",E18)</f>
        <v>Vyplň údaj</v>
      </c>
      <c r="G82" s="38"/>
      <c r="H82" s="38"/>
      <c r="I82" s="30" t="s">
        <v>42</v>
      </c>
      <c r="J82" s="34" t="str">
        <f>E24</f>
        <v>Ing. Martina Beňáková</v>
      </c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49"/>
      <c r="B84" s="150"/>
      <c r="C84" s="151" t="s">
        <v>134</v>
      </c>
      <c r="D84" s="152" t="s">
        <v>66</v>
      </c>
      <c r="E84" s="152" t="s">
        <v>62</v>
      </c>
      <c r="F84" s="152" t="s">
        <v>63</v>
      </c>
      <c r="G84" s="152" t="s">
        <v>135</v>
      </c>
      <c r="H84" s="152" t="s">
        <v>136</v>
      </c>
      <c r="I84" s="152" t="s">
        <v>137</v>
      </c>
      <c r="J84" s="153" t="s">
        <v>125</v>
      </c>
      <c r="K84" s="154" t="s">
        <v>138</v>
      </c>
      <c r="L84" s="155"/>
      <c r="M84" s="70" t="s">
        <v>35</v>
      </c>
      <c r="N84" s="71" t="s">
        <v>51</v>
      </c>
      <c r="O84" s="71" t="s">
        <v>139</v>
      </c>
      <c r="P84" s="71" t="s">
        <v>140</v>
      </c>
      <c r="Q84" s="71" t="s">
        <v>141</v>
      </c>
      <c r="R84" s="71" t="s">
        <v>142</v>
      </c>
      <c r="S84" s="71" t="s">
        <v>143</v>
      </c>
      <c r="T84" s="72" t="s">
        <v>144</v>
      </c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65" s="2" customFormat="1" ht="22.9" customHeight="1">
      <c r="A85" s="36"/>
      <c r="B85" s="37"/>
      <c r="C85" s="77" t="s">
        <v>145</v>
      </c>
      <c r="D85" s="38"/>
      <c r="E85" s="38"/>
      <c r="F85" s="38"/>
      <c r="G85" s="38"/>
      <c r="H85" s="38"/>
      <c r="I85" s="38"/>
      <c r="J85" s="156">
        <f>BK85</f>
        <v>0</v>
      </c>
      <c r="K85" s="38"/>
      <c r="L85" s="41"/>
      <c r="M85" s="73"/>
      <c r="N85" s="157"/>
      <c r="O85" s="74"/>
      <c r="P85" s="158">
        <f>P86</f>
        <v>0</v>
      </c>
      <c r="Q85" s="74"/>
      <c r="R85" s="158">
        <f>R86</f>
        <v>3.0978699999999995</v>
      </c>
      <c r="S85" s="74"/>
      <c r="T85" s="159">
        <f>T86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8" t="s">
        <v>80</v>
      </c>
      <c r="AU85" s="18" t="s">
        <v>126</v>
      </c>
      <c r="BK85" s="160">
        <f>BK86</f>
        <v>0</v>
      </c>
    </row>
    <row r="86" spans="1:65" s="12" customFormat="1" ht="25.9" customHeight="1">
      <c r="B86" s="161"/>
      <c r="C86" s="162"/>
      <c r="D86" s="163" t="s">
        <v>80</v>
      </c>
      <c r="E86" s="164" t="s">
        <v>146</v>
      </c>
      <c r="F86" s="164" t="s">
        <v>147</v>
      </c>
      <c r="G86" s="162"/>
      <c r="H86" s="162"/>
      <c r="I86" s="165"/>
      <c r="J86" s="166">
        <f>BK86</f>
        <v>0</v>
      </c>
      <c r="K86" s="162"/>
      <c r="L86" s="167"/>
      <c r="M86" s="168"/>
      <c r="N86" s="169"/>
      <c r="O86" s="169"/>
      <c r="P86" s="170">
        <f>P87+P155+P160+P171+P228</f>
        <v>0</v>
      </c>
      <c r="Q86" s="169"/>
      <c r="R86" s="170">
        <f>R87+R155+R160+R171+R228</f>
        <v>3.0978699999999995</v>
      </c>
      <c r="S86" s="169"/>
      <c r="T86" s="171">
        <f>T87+T155+T160+T171+T228</f>
        <v>0</v>
      </c>
      <c r="AR86" s="172" t="s">
        <v>89</v>
      </c>
      <c r="AT86" s="173" t="s">
        <v>80</v>
      </c>
      <c r="AU86" s="173" t="s">
        <v>81</v>
      </c>
      <c r="AY86" s="172" t="s">
        <v>148</v>
      </c>
      <c r="BK86" s="174">
        <f>BK87+BK155+BK160+BK171+BK228</f>
        <v>0</v>
      </c>
    </row>
    <row r="87" spans="1:65" s="12" customFormat="1" ht="22.9" customHeight="1">
      <c r="B87" s="161"/>
      <c r="C87" s="162"/>
      <c r="D87" s="163" t="s">
        <v>80</v>
      </c>
      <c r="E87" s="175" t="s">
        <v>89</v>
      </c>
      <c r="F87" s="175" t="s">
        <v>149</v>
      </c>
      <c r="G87" s="162"/>
      <c r="H87" s="162"/>
      <c r="I87" s="165"/>
      <c r="J87" s="176">
        <f>BK87</f>
        <v>0</v>
      </c>
      <c r="K87" s="162"/>
      <c r="L87" s="167"/>
      <c r="M87" s="168"/>
      <c r="N87" s="169"/>
      <c r="O87" s="169"/>
      <c r="P87" s="170">
        <f>SUM(P88:P154)</f>
        <v>0</v>
      </c>
      <c r="Q87" s="169"/>
      <c r="R87" s="170">
        <f>SUM(R88:R154)</f>
        <v>0</v>
      </c>
      <c r="S87" s="169"/>
      <c r="T87" s="171">
        <f>SUM(T88:T154)</f>
        <v>0</v>
      </c>
      <c r="AR87" s="172" t="s">
        <v>89</v>
      </c>
      <c r="AT87" s="173" t="s">
        <v>80</v>
      </c>
      <c r="AU87" s="173" t="s">
        <v>89</v>
      </c>
      <c r="AY87" s="172" t="s">
        <v>148</v>
      </c>
      <c r="BK87" s="174">
        <f>SUM(BK88:BK154)</f>
        <v>0</v>
      </c>
    </row>
    <row r="88" spans="1:65" s="2" customFormat="1" ht="33" customHeight="1">
      <c r="A88" s="36"/>
      <c r="B88" s="37"/>
      <c r="C88" s="177" t="s">
        <v>89</v>
      </c>
      <c r="D88" s="177" t="s">
        <v>150</v>
      </c>
      <c r="E88" s="178" t="s">
        <v>564</v>
      </c>
      <c r="F88" s="179" t="s">
        <v>565</v>
      </c>
      <c r="G88" s="180" t="s">
        <v>187</v>
      </c>
      <c r="H88" s="181">
        <v>12.358000000000001</v>
      </c>
      <c r="I88" s="182"/>
      <c r="J88" s="183">
        <f>ROUND(I88*H88,1)</f>
        <v>0</v>
      </c>
      <c r="K88" s="184"/>
      <c r="L88" s="41"/>
      <c r="M88" s="185" t="s">
        <v>35</v>
      </c>
      <c r="N88" s="186" t="s">
        <v>52</v>
      </c>
      <c r="O88" s="66"/>
      <c r="P88" s="187">
        <f>O88*H88</f>
        <v>0</v>
      </c>
      <c r="Q88" s="187">
        <v>0</v>
      </c>
      <c r="R88" s="187">
        <f>Q88*H88</f>
        <v>0</v>
      </c>
      <c r="S88" s="187">
        <v>0</v>
      </c>
      <c r="T88" s="188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9" t="s">
        <v>154</v>
      </c>
      <c r="AT88" s="189" t="s">
        <v>150</v>
      </c>
      <c r="AU88" s="189" t="s">
        <v>91</v>
      </c>
      <c r="AY88" s="18" t="s">
        <v>148</v>
      </c>
      <c r="BE88" s="190">
        <f>IF(N88="základní",J88,0)</f>
        <v>0</v>
      </c>
      <c r="BF88" s="190">
        <f>IF(N88="snížená",J88,0)</f>
        <v>0</v>
      </c>
      <c r="BG88" s="190">
        <f>IF(N88="zákl. přenesená",J88,0)</f>
        <v>0</v>
      </c>
      <c r="BH88" s="190">
        <f>IF(N88="sníž. přenesená",J88,0)</f>
        <v>0</v>
      </c>
      <c r="BI88" s="190">
        <f>IF(N88="nulová",J88,0)</f>
        <v>0</v>
      </c>
      <c r="BJ88" s="18" t="s">
        <v>89</v>
      </c>
      <c r="BK88" s="190">
        <f>ROUND(I88*H88,1)</f>
        <v>0</v>
      </c>
      <c r="BL88" s="18" t="s">
        <v>154</v>
      </c>
      <c r="BM88" s="189" t="s">
        <v>188</v>
      </c>
    </row>
    <row r="89" spans="1:65" s="2" customFormat="1" ht="29.25">
      <c r="A89" s="36"/>
      <c r="B89" s="37"/>
      <c r="C89" s="38"/>
      <c r="D89" s="191" t="s">
        <v>156</v>
      </c>
      <c r="E89" s="38"/>
      <c r="F89" s="192" t="s">
        <v>566</v>
      </c>
      <c r="G89" s="38"/>
      <c r="H89" s="38"/>
      <c r="I89" s="193"/>
      <c r="J89" s="38"/>
      <c r="K89" s="38"/>
      <c r="L89" s="41"/>
      <c r="M89" s="194"/>
      <c r="N89" s="195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8" t="s">
        <v>156</v>
      </c>
      <c r="AU89" s="18" t="s">
        <v>91</v>
      </c>
    </row>
    <row r="90" spans="1:65" s="2" customFormat="1" ht="11.25">
      <c r="A90" s="36"/>
      <c r="B90" s="37"/>
      <c r="C90" s="38"/>
      <c r="D90" s="196" t="s">
        <v>158</v>
      </c>
      <c r="E90" s="38"/>
      <c r="F90" s="197" t="s">
        <v>567</v>
      </c>
      <c r="G90" s="38"/>
      <c r="H90" s="38"/>
      <c r="I90" s="193"/>
      <c r="J90" s="38"/>
      <c r="K90" s="38"/>
      <c r="L90" s="41"/>
      <c r="M90" s="194"/>
      <c r="N90" s="195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8" t="s">
        <v>158</v>
      </c>
      <c r="AU90" s="18" t="s">
        <v>91</v>
      </c>
    </row>
    <row r="91" spans="1:65" s="14" customFormat="1" ht="11.25">
      <c r="B91" s="208"/>
      <c r="C91" s="209"/>
      <c r="D91" s="191" t="s">
        <v>160</v>
      </c>
      <c r="E91" s="210" t="s">
        <v>35</v>
      </c>
      <c r="F91" s="211" t="s">
        <v>568</v>
      </c>
      <c r="G91" s="209"/>
      <c r="H91" s="212">
        <v>5.032</v>
      </c>
      <c r="I91" s="213"/>
      <c r="J91" s="209"/>
      <c r="K91" s="209"/>
      <c r="L91" s="214"/>
      <c r="M91" s="215"/>
      <c r="N91" s="216"/>
      <c r="O91" s="216"/>
      <c r="P91" s="216"/>
      <c r="Q91" s="216"/>
      <c r="R91" s="216"/>
      <c r="S91" s="216"/>
      <c r="T91" s="217"/>
      <c r="AT91" s="218" t="s">
        <v>160</v>
      </c>
      <c r="AU91" s="218" t="s">
        <v>91</v>
      </c>
      <c r="AV91" s="14" t="s">
        <v>91</v>
      </c>
      <c r="AW91" s="14" t="s">
        <v>41</v>
      </c>
      <c r="AX91" s="14" t="s">
        <v>81</v>
      </c>
      <c r="AY91" s="218" t="s">
        <v>148</v>
      </c>
    </row>
    <row r="92" spans="1:65" s="14" customFormat="1" ht="11.25">
      <c r="B92" s="208"/>
      <c r="C92" s="209"/>
      <c r="D92" s="191" t="s">
        <v>160</v>
      </c>
      <c r="E92" s="210" t="s">
        <v>35</v>
      </c>
      <c r="F92" s="211" t="s">
        <v>569</v>
      </c>
      <c r="G92" s="209"/>
      <c r="H92" s="212">
        <v>5.78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160</v>
      </c>
      <c r="AU92" s="218" t="s">
        <v>91</v>
      </c>
      <c r="AV92" s="14" t="s">
        <v>91</v>
      </c>
      <c r="AW92" s="14" t="s">
        <v>41</v>
      </c>
      <c r="AX92" s="14" t="s">
        <v>81</v>
      </c>
      <c r="AY92" s="218" t="s">
        <v>148</v>
      </c>
    </row>
    <row r="93" spans="1:65" s="14" customFormat="1" ht="11.25">
      <c r="B93" s="208"/>
      <c r="C93" s="209"/>
      <c r="D93" s="191" t="s">
        <v>160</v>
      </c>
      <c r="E93" s="210" t="s">
        <v>35</v>
      </c>
      <c r="F93" s="211" t="s">
        <v>570</v>
      </c>
      <c r="G93" s="209"/>
      <c r="H93" s="212">
        <v>10.064</v>
      </c>
      <c r="I93" s="213"/>
      <c r="J93" s="209"/>
      <c r="K93" s="209"/>
      <c r="L93" s="214"/>
      <c r="M93" s="215"/>
      <c r="N93" s="216"/>
      <c r="O93" s="216"/>
      <c r="P93" s="216"/>
      <c r="Q93" s="216"/>
      <c r="R93" s="216"/>
      <c r="S93" s="216"/>
      <c r="T93" s="217"/>
      <c r="AT93" s="218" t="s">
        <v>160</v>
      </c>
      <c r="AU93" s="218" t="s">
        <v>91</v>
      </c>
      <c r="AV93" s="14" t="s">
        <v>91</v>
      </c>
      <c r="AW93" s="14" t="s">
        <v>41</v>
      </c>
      <c r="AX93" s="14" t="s">
        <v>81</v>
      </c>
      <c r="AY93" s="218" t="s">
        <v>148</v>
      </c>
    </row>
    <row r="94" spans="1:65" s="14" customFormat="1" ht="11.25">
      <c r="B94" s="208"/>
      <c r="C94" s="209"/>
      <c r="D94" s="191" t="s">
        <v>160</v>
      </c>
      <c r="E94" s="210" t="s">
        <v>35</v>
      </c>
      <c r="F94" s="211" t="s">
        <v>571</v>
      </c>
      <c r="G94" s="209"/>
      <c r="H94" s="212">
        <v>3.84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160</v>
      </c>
      <c r="AU94" s="218" t="s">
        <v>91</v>
      </c>
      <c r="AV94" s="14" t="s">
        <v>91</v>
      </c>
      <c r="AW94" s="14" t="s">
        <v>41</v>
      </c>
      <c r="AX94" s="14" t="s">
        <v>81</v>
      </c>
      <c r="AY94" s="218" t="s">
        <v>148</v>
      </c>
    </row>
    <row r="95" spans="1:65" s="16" customFormat="1" ht="11.25">
      <c r="B95" s="230"/>
      <c r="C95" s="231"/>
      <c r="D95" s="191" t="s">
        <v>160</v>
      </c>
      <c r="E95" s="232" t="s">
        <v>111</v>
      </c>
      <c r="F95" s="233" t="s">
        <v>210</v>
      </c>
      <c r="G95" s="231"/>
      <c r="H95" s="234">
        <v>24.716000000000001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AT95" s="240" t="s">
        <v>160</v>
      </c>
      <c r="AU95" s="240" t="s">
        <v>91</v>
      </c>
      <c r="AV95" s="16" t="s">
        <v>154</v>
      </c>
      <c r="AW95" s="16" t="s">
        <v>41</v>
      </c>
      <c r="AX95" s="16" t="s">
        <v>89</v>
      </c>
      <c r="AY95" s="240" t="s">
        <v>148</v>
      </c>
    </row>
    <row r="96" spans="1:65" s="13" customFormat="1" ht="22.5">
      <c r="B96" s="198"/>
      <c r="C96" s="199"/>
      <c r="D96" s="191" t="s">
        <v>160</v>
      </c>
      <c r="E96" s="200" t="s">
        <v>35</v>
      </c>
      <c r="F96" s="201" t="s">
        <v>572</v>
      </c>
      <c r="G96" s="199"/>
      <c r="H96" s="200" t="s">
        <v>35</v>
      </c>
      <c r="I96" s="202"/>
      <c r="J96" s="199"/>
      <c r="K96" s="199"/>
      <c r="L96" s="203"/>
      <c r="M96" s="204"/>
      <c r="N96" s="205"/>
      <c r="O96" s="205"/>
      <c r="P96" s="205"/>
      <c r="Q96" s="205"/>
      <c r="R96" s="205"/>
      <c r="S96" s="205"/>
      <c r="T96" s="206"/>
      <c r="AT96" s="207" t="s">
        <v>160</v>
      </c>
      <c r="AU96" s="207" t="s">
        <v>91</v>
      </c>
      <c r="AV96" s="13" t="s">
        <v>89</v>
      </c>
      <c r="AW96" s="13" t="s">
        <v>41</v>
      </c>
      <c r="AX96" s="13" t="s">
        <v>81</v>
      </c>
      <c r="AY96" s="207" t="s">
        <v>148</v>
      </c>
    </row>
    <row r="97" spans="1:65" s="14" customFormat="1" ht="11.25">
      <c r="B97" s="208"/>
      <c r="C97" s="209"/>
      <c r="D97" s="191" t="s">
        <v>160</v>
      </c>
      <c r="E97" s="209"/>
      <c r="F97" s="211" t="s">
        <v>573</v>
      </c>
      <c r="G97" s="209"/>
      <c r="H97" s="212">
        <v>12.358000000000001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160</v>
      </c>
      <c r="AU97" s="218" t="s">
        <v>91</v>
      </c>
      <c r="AV97" s="14" t="s">
        <v>91</v>
      </c>
      <c r="AW97" s="14" t="s">
        <v>4</v>
      </c>
      <c r="AX97" s="14" t="s">
        <v>89</v>
      </c>
      <c r="AY97" s="218" t="s">
        <v>148</v>
      </c>
    </row>
    <row r="98" spans="1:65" s="2" customFormat="1" ht="33" customHeight="1">
      <c r="A98" s="36"/>
      <c r="B98" s="37"/>
      <c r="C98" s="177" t="s">
        <v>91</v>
      </c>
      <c r="D98" s="177" t="s">
        <v>150</v>
      </c>
      <c r="E98" s="178" t="s">
        <v>574</v>
      </c>
      <c r="F98" s="179" t="s">
        <v>575</v>
      </c>
      <c r="G98" s="180" t="s">
        <v>187</v>
      </c>
      <c r="H98" s="181">
        <v>12.358000000000001</v>
      </c>
      <c r="I98" s="182"/>
      <c r="J98" s="183">
        <f>ROUND(I98*H98,1)</f>
        <v>0</v>
      </c>
      <c r="K98" s="184"/>
      <c r="L98" s="41"/>
      <c r="M98" s="185" t="s">
        <v>35</v>
      </c>
      <c r="N98" s="186" t="s">
        <v>52</v>
      </c>
      <c r="O98" s="66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9" t="s">
        <v>154</v>
      </c>
      <c r="AT98" s="189" t="s">
        <v>150</v>
      </c>
      <c r="AU98" s="189" t="s">
        <v>91</v>
      </c>
      <c r="AY98" s="18" t="s">
        <v>148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8" t="s">
        <v>89</v>
      </c>
      <c r="BK98" s="190">
        <f>ROUND(I98*H98,1)</f>
        <v>0</v>
      </c>
      <c r="BL98" s="18" t="s">
        <v>154</v>
      </c>
      <c r="BM98" s="189" t="s">
        <v>576</v>
      </c>
    </row>
    <row r="99" spans="1:65" s="2" customFormat="1" ht="29.25">
      <c r="A99" s="36"/>
      <c r="B99" s="37"/>
      <c r="C99" s="38"/>
      <c r="D99" s="191" t="s">
        <v>156</v>
      </c>
      <c r="E99" s="38"/>
      <c r="F99" s="192" t="s">
        <v>577</v>
      </c>
      <c r="G99" s="38"/>
      <c r="H99" s="38"/>
      <c r="I99" s="193"/>
      <c r="J99" s="38"/>
      <c r="K99" s="38"/>
      <c r="L99" s="41"/>
      <c r="M99" s="194"/>
      <c r="N99" s="195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8" t="s">
        <v>156</v>
      </c>
      <c r="AU99" s="18" t="s">
        <v>91</v>
      </c>
    </row>
    <row r="100" spans="1:65" s="2" customFormat="1" ht="11.25">
      <c r="A100" s="36"/>
      <c r="B100" s="37"/>
      <c r="C100" s="38"/>
      <c r="D100" s="196" t="s">
        <v>158</v>
      </c>
      <c r="E100" s="38"/>
      <c r="F100" s="197" t="s">
        <v>578</v>
      </c>
      <c r="G100" s="38"/>
      <c r="H100" s="38"/>
      <c r="I100" s="193"/>
      <c r="J100" s="38"/>
      <c r="K100" s="38"/>
      <c r="L100" s="41"/>
      <c r="M100" s="194"/>
      <c r="N100" s="195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8" t="s">
        <v>158</v>
      </c>
      <c r="AU100" s="18" t="s">
        <v>91</v>
      </c>
    </row>
    <row r="101" spans="1:65" s="14" customFormat="1" ht="11.25">
      <c r="B101" s="208"/>
      <c r="C101" s="209"/>
      <c r="D101" s="191" t="s">
        <v>160</v>
      </c>
      <c r="E101" s="210" t="s">
        <v>35</v>
      </c>
      <c r="F101" s="211" t="s">
        <v>111</v>
      </c>
      <c r="G101" s="209"/>
      <c r="H101" s="212">
        <v>24.716000000000001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160</v>
      </c>
      <c r="AU101" s="218" t="s">
        <v>91</v>
      </c>
      <c r="AV101" s="14" t="s">
        <v>91</v>
      </c>
      <c r="AW101" s="14" t="s">
        <v>41</v>
      </c>
      <c r="AX101" s="14" t="s">
        <v>89</v>
      </c>
      <c r="AY101" s="218" t="s">
        <v>148</v>
      </c>
    </row>
    <row r="102" spans="1:65" s="13" customFormat="1" ht="22.5">
      <c r="B102" s="198"/>
      <c r="C102" s="199"/>
      <c r="D102" s="191" t="s">
        <v>160</v>
      </c>
      <c r="E102" s="200" t="s">
        <v>35</v>
      </c>
      <c r="F102" s="201" t="s">
        <v>572</v>
      </c>
      <c r="G102" s="199"/>
      <c r="H102" s="200" t="s">
        <v>35</v>
      </c>
      <c r="I102" s="202"/>
      <c r="J102" s="199"/>
      <c r="K102" s="199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160</v>
      </c>
      <c r="AU102" s="207" t="s">
        <v>91</v>
      </c>
      <c r="AV102" s="13" t="s">
        <v>89</v>
      </c>
      <c r="AW102" s="13" t="s">
        <v>41</v>
      </c>
      <c r="AX102" s="13" t="s">
        <v>81</v>
      </c>
      <c r="AY102" s="207" t="s">
        <v>148</v>
      </c>
    </row>
    <row r="103" spans="1:65" s="14" customFormat="1" ht="11.25">
      <c r="B103" s="208"/>
      <c r="C103" s="209"/>
      <c r="D103" s="191" t="s">
        <v>160</v>
      </c>
      <c r="E103" s="209"/>
      <c r="F103" s="211" t="s">
        <v>573</v>
      </c>
      <c r="G103" s="209"/>
      <c r="H103" s="212">
        <v>12.358000000000001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160</v>
      </c>
      <c r="AU103" s="218" t="s">
        <v>91</v>
      </c>
      <c r="AV103" s="14" t="s">
        <v>91</v>
      </c>
      <c r="AW103" s="14" t="s">
        <v>4</v>
      </c>
      <c r="AX103" s="14" t="s">
        <v>89</v>
      </c>
      <c r="AY103" s="218" t="s">
        <v>148</v>
      </c>
    </row>
    <row r="104" spans="1:65" s="2" customFormat="1" ht="24.2" customHeight="1">
      <c r="A104" s="36"/>
      <c r="B104" s="37"/>
      <c r="C104" s="177" t="s">
        <v>170</v>
      </c>
      <c r="D104" s="177" t="s">
        <v>150</v>
      </c>
      <c r="E104" s="178" t="s">
        <v>243</v>
      </c>
      <c r="F104" s="179" t="s">
        <v>244</v>
      </c>
      <c r="G104" s="180" t="s">
        <v>238</v>
      </c>
      <c r="H104" s="181">
        <v>84</v>
      </c>
      <c r="I104" s="182"/>
      <c r="J104" s="183">
        <f>ROUND(I104*H104,1)</f>
        <v>0</v>
      </c>
      <c r="K104" s="184"/>
      <c r="L104" s="41"/>
      <c r="M104" s="185" t="s">
        <v>35</v>
      </c>
      <c r="N104" s="186" t="s">
        <v>52</v>
      </c>
      <c r="O104" s="66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9" t="s">
        <v>154</v>
      </c>
      <c r="AT104" s="189" t="s">
        <v>150</v>
      </c>
      <c r="AU104" s="189" t="s">
        <v>91</v>
      </c>
      <c r="AY104" s="18" t="s">
        <v>148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8" t="s">
        <v>89</v>
      </c>
      <c r="BK104" s="190">
        <f>ROUND(I104*H104,1)</f>
        <v>0</v>
      </c>
      <c r="BL104" s="18" t="s">
        <v>154</v>
      </c>
      <c r="BM104" s="189" t="s">
        <v>239</v>
      </c>
    </row>
    <row r="105" spans="1:65" s="2" customFormat="1" ht="29.25">
      <c r="A105" s="36"/>
      <c r="B105" s="37"/>
      <c r="C105" s="38"/>
      <c r="D105" s="191" t="s">
        <v>156</v>
      </c>
      <c r="E105" s="38"/>
      <c r="F105" s="192" t="s">
        <v>246</v>
      </c>
      <c r="G105" s="38"/>
      <c r="H105" s="38"/>
      <c r="I105" s="193"/>
      <c r="J105" s="38"/>
      <c r="K105" s="38"/>
      <c r="L105" s="41"/>
      <c r="M105" s="194"/>
      <c r="N105" s="195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8" t="s">
        <v>156</v>
      </c>
      <c r="AU105" s="18" t="s">
        <v>91</v>
      </c>
    </row>
    <row r="106" spans="1:65" s="2" customFormat="1" ht="11.25">
      <c r="A106" s="36"/>
      <c r="B106" s="37"/>
      <c r="C106" s="38"/>
      <c r="D106" s="196" t="s">
        <v>158</v>
      </c>
      <c r="E106" s="38"/>
      <c r="F106" s="197" t="s">
        <v>247</v>
      </c>
      <c r="G106" s="38"/>
      <c r="H106" s="38"/>
      <c r="I106" s="193"/>
      <c r="J106" s="38"/>
      <c r="K106" s="38"/>
      <c r="L106" s="41"/>
      <c r="M106" s="194"/>
      <c r="N106" s="195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8" t="s">
        <v>158</v>
      </c>
      <c r="AU106" s="18" t="s">
        <v>91</v>
      </c>
    </row>
    <row r="107" spans="1:65" s="14" customFormat="1" ht="11.25">
      <c r="B107" s="208"/>
      <c r="C107" s="209"/>
      <c r="D107" s="191" t="s">
        <v>160</v>
      </c>
      <c r="E107" s="210" t="s">
        <v>35</v>
      </c>
      <c r="F107" s="211" t="s">
        <v>579</v>
      </c>
      <c r="G107" s="209"/>
      <c r="H107" s="212">
        <v>84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160</v>
      </c>
      <c r="AU107" s="218" t="s">
        <v>91</v>
      </c>
      <c r="AV107" s="14" t="s">
        <v>91</v>
      </c>
      <c r="AW107" s="14" t="s">
        <v>41</v>
      </c>
      <c r="AX107" s="14" t="s">
        <v>89</v>
      </c>
      <c r="AY107" s="218" t="s">
        <v>148</v>
      </c>
    </row>
    <row r="108" spans="1:65" s="2" customFormat="1" ht="24.2" customHeight="1">
      <c r="A108" s="36"/>
      <c r="B108" s="37"/>
      <c r="C108" s="177" t="s">
        <v>154</v>
      </c>
      <c r="D108" s="177" t="s">
        <v>150</v>
      </c>
      <c r="E108" s="178" t="s">
        <v>243</v>
      </c>
      <c r="F108" s="179" t="s">
        <v>244</v>
      </c>
      <c r="G108" s="180" t="s">
        <v>238</v>
      </c>
      <c r="H108" s="181">
        <v>84</v>
      </c>
      <c r="I108" s="182"/>
      <c r="J108" s="183">
        <f>ROUND(I108*H108,1)</f>
        <v>0</v>
      </c>
      <c r="K108" s="184"/>
      <c r="L108" s="41"/>
      <c r="M108" s="185" t="s">
        <v>35</v>
      </c>
      <c r="N108" s="186" t="s">
        <v>52</v>
      </c>
      <c r="O108" s="66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9" t="s">
        <v>154</v>
      </c>
      <c r="AT108" s="189" t="s">
        <v>150</v>
      </c>
      <c r="AU108" s="189" t="s">
        <v>91</v>
      </c>
      <c r="AY108" s="18" t="s">
        <v>148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8" t="s">
        <v>89</v>
      </c>
      <c r="BK108" s="190">
        <f>ROUND(I108*H108,1)</f>
        <v>0</v>
      </c>
      <c r="BL108" s="18" t="s">
        <v>154</v>
      </c>
      <c r="BM108" s="189" t="s">
        <v>245</v>
      </c>
    </row>
    <row r="109" spans="1:65" s="2" customFormat="1" ht="29.25">
      <c r="A109" s="36"/>
      <c r="B109" s="37"/>
      <c r="C109" s="38"/>
      <c r="D109" s="191" t="s">
        <v>156</v>
      </c>
      <c r="E109" s="38"/>
      <c r="F109" s="192" t="s">
        <v>246</v>
      </c>
      <c r="G109" s="38"/>
      <c r="H109" s="38"/>
      <c r="I109" s="193"/>
      <c r="J109" s="38"/>
      <c r="K109" s="38"/>
      <c r="L109" s="41"/>
      <c r="M109" s="194"/>
      <c r="N109" s="195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8" t="s">
        <v>156</v>
      </c>
      <c r="AU109" s="18" t="s">
        <v>91</v>
      </c>
    </row>
    <row r="110" spans="1:65" s="2" customFormat="1" ht="11.25">
      <c r="A110" s="36"/>
      <c r="B110" s="37"/>
      <c r="C110" s="38"/>
      <c r="D110" s="196" t="s">
        <v>158</v>
      </c>
      <c r="E110" s="38"/>
      <c r="F110" s="197" t="s">
        <v>247</v>
      </c>
      <c r="G110" s="38"/>
      <c r="H110" s="38"/>
      <c r="I110" s="193"/>
      <c r="J110" s="38"/>
      <c r="K110" s="38"/>
      <c r="L110" s="41"/>
      <c r="M110" s="194"/>
      <c r="N110" s="195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8" t="s">
        <v>158</v>
      </c>
      <c r="AU110" s="18" t="s">
        <v>91</v>
      </c>
    </row>
    <row r="111" spans="1:65" s="2" customFormat="1" ht="24.2" customHeight="1">
      <c r="A111" s="36"/>
      <c r="B111" s="37"/>
      <c r="C111" s="177" t="s">
        <v>184</v>
      </c>
      <c r="D111" s="177" t="s">
        <v>150</v>
      </c>
      <c r="E111" s="178" t="s">
        <v>249</v>
      </c>
      <c r="F111" s="179" t="s">
        <v>250</v>
      </c>
      <c r="G111" s="180" t="s">
        <v>187</v>
      </c>
      <c r="H111" s="181">
        <v>23.998999999999999</v>
      </c>
      <c r="I111" s="182"/>
      <c r="J111" s="183">
        <f>ROUND(I111*H111,1)</f>
        <v>0</v>
      </c>
      <c r="K111" s="184"/>
      <c r="L111" s="41"/>
      <c r="M111" s="185" t="s">
        <v>35</v>
      </c>
      <c r="N111" s="186" t="s">
        <v>52</v>
      </c>
      <c r="O111" s="66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9" t="s">
        <v>154</v>
      </c>
      <c r="AT111" s="189" t="s">
        <v>150</v>
      </c>
      <c r="AU111" s="189" t="s">
        <v>91</v>
      </c>
      <c r="AY111" s="18" t="s">
        <v>148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8" t="s">
        <v>89</v>
      </c>
      <c r="BK111" s="190">
        <f>ROUND(I111*H111,1)</f>
        <v>0</v>
      </c>
      <c r="BL111" s="18" t="s">
        <v>154</v>
      </c>
      <c r="BM111" s="189" t="s">
        <v>251</v>
      </c>
    </row>
    <row r="112" spans="1:65" s="2" customFormat="1" ht="39">
      <c r="A112" s="36"/>
      <c r="B112" s="37"/>
      <c r="C112" s="38"/>
      <c r="D112" s="191" t="s">
        <v>156</v>
      </c>
      <c r="E112" s="38"/>
      <c r="F112" s="192" t="s">
        <v>252</v>
      </c>
      <c r="G112" s="38"/>
      <c r="H112" s="38"/>
      <c r="I112" s="193"/>
      <c r="J112" s="38"/>
      <c r="K112" s="38"/>
      <c r="L112" s="41"/>
      <c r="M112" s="194"/>
      <c r="N112" s="195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8" t="s">
        <v>156</v>
      </c>
      <c r="AU112" s="18" t="s">
        <v>91</v>
      </c>
    </row>
    <row r="113" spans="1:65" s="14" customFormat="1" ht="11.25">
      <c r="B113" s="208"/>
      <c r="C113" s="209"/>
      <c r="D113" s="191" t="s">
        <v>160</v>
      </c>
      <c r="E113" s="210" t="s">
        <v>35</v>
      </c>
      <c r="F113" s="211" t="s">
        <v>580</v>
      </c>
      <c r="G113" s="209"/>
      <c r="H113" s="212">
        <v>23.998999999999999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160</v>
      </c>
      <c r="AU113" s="218" t="s">
        <v>91</v>
      </c>
      <c r="AV113" s="14" t="s">
        <v>91</v>
      </c>
      <c r="AW113" s="14" t="s">
        <v>41</v>
      </c>
      <c r="AX113" s="14" t="s">
        <v>89</v>
      </c>
      <c r="AY113" s="218" t="s">
        <v>148</v>
      </c>
    </row>
    <row r="114" spans="1:65" s="2" customFormat="1" ht="24.2" customHeight="1">
      <c r="A114" s="36"/>
      <c r="B114" s="37"/>
      <c r="C114" s="177" t="s">
        <v>213</v>
      </c>
      <c r="D114" s="177" t="s">
        <v>150</v>
      </c>
      <c r="E114" s="178" t="s">
        <v>255</v>
      </c>
      <c r="F114" s="179" t="s">
        <v>256</v>
      </c>
      <c r="G114" s="180" t="s">
        <v>187</v>
      </c>
      <c r="H114" s="181">
        <v>12.358000000000001</v>
      </c>
      <c r="I114" s="182"/>
      <c r="J114" s="183">
        <f>ROUND(I114*H114,1)</f>
        <v>0</v>
      </c>
      <c r="K114" s="184"/>
      <c r="L114" s="41"/>
      <c r="M114" s="185" t="s">
        <v>35</v>
      </c>
      <c r="N114" s="186" t="s">
        <v>52</v>
      </c>
      <c r="O114" s="66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9" t="s">
        <v>154</v>
      </c>
      <c r="AT114" s="189" t="s">
        <v>150</v>
      </c>
      <c r="AU114" s="189" t="s">
        <v>91</v>
      </c>
      <c r="AY114" s="18" t="s">
        <v>148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8" t="s">
        <v>89</v>
      </c>
      <c r="BK114" s="190">
        <f>ROUND(I114*H114,1)</f>
        <v>0</v>
      </c>
      <c r="BL114" s="18" t="s">
        <v>154</v>
      </c>
      <c r="BM114" s="189" t="s">
        <v>257</v>
      </c>
    </row>
    <row r="115" spans="1:65" s="2" customFormat="1" ht="39">
      <c r="A115" s="36"/>
      <c r="B115" s="37"/>
      <c r="C115" s="38"/>
      <c r="D115" s="191" t="s">
        <v>156</v>
      </c>
      <c r="E115" s="38"/>
      <c r="F115" s="192" t="s">
        <v>258</v>
      </c>
      <c r="G115" s="38"/>
      <c r="H115" s="38"/>
      <c r="I115" s="193"/>
      <c r="J115" s="38"/>
      <c r="K115" s="38"/>
      <c r="L115" s="41"/>
      <c r="M115" s="194"/>
      <c r="N115" s="195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8" t="s">
        <v>156</v>
      </c>
      <c r="AU115" s="18" t="s">
        <v>91</v>
      </c>
    </row>
    <row r="116" spans="1:65" s="14" customFormat="1" ht="11.25">
      <c r="B116" s="208"/>
      <c r="C116" s="209"/>
      <c r="D116" s="191" t="s">
        <v>160</v>
      </c>
      <c r="E116" s="210" t="s">
        <v>35</v>
      </c>
      <c r="F116" s="211" t="s">
        <v>111</v>
      </c>
      <c r="G116" s="209"/>
      <c r="H116" s="212">
        <v>24.716000000000001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160</v>
      </c>
      <c r="AU116" s="218" t="s">
        <v>91</v>
      </c>
      <c r="AV116" s="14" t="s">
        <v>91</v>
      </c>
      <c r="AW116" s="14" t="s">
        <v>41</v>
      </c>
      <c r="AX116" s="14" t="s">
        <v>89</v>
      </c>
      <c r="AY116" s="218" t="s">
        <v>148</v>
      </c>
    </row>
    <row r="117" spans="1:65" s="13" customFormat="1" ht="22.5">
      <c r="B117" s="198"/>
      <c r="C117" s="199"/>
      <c r="D117" s="191" t="s">
        <v>160</v>
      </c>
      <c r="E117" s="200" t="s">
        <v>35</v>
      </c>
      <c r="F117" s="201" t="s">
        <v>572</v>
      </c>
      <c r="G117" s="199"/>
      <c r="H117" s="200" t="s">
        <v>35</v>
      </c>
      <c r="I117" s="202"/>
      <c r="J117" s="199"/>
      <c r="K117" s="199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160</v>
      </c>
      <c r="AU117" s="207" t="s">
        <v>91</v>
      </c>
      <c r="AV117" s="13" t="s">
        <v>89</v>
      </c>
      <c r="AW117" s="13" t="s">
        <v>41</v>
      </c>
      <c r="AX117" s="13" t="s">
        <v>81</v>
      </c>
      <c r="AY117" s="207" t="s">
        <v>148</v>
      </c>
    </row>
    <row r="118" spans="1:65" s="14" customFormat="1" ht="11.25">
      <c r="B118" s="208"/>
      <c r="C118" s="209"/>
      <c r="D118" s="191" t="s">
        <v>160</v>
      </c>
      <c r="E118" s="209"/>
      <c r="F118" s="211" t="s">
        <v>573</v>
      </c>
      <c r="G118" s="209"/>
      <c r="H118" s="212">
        <v>12.358000000000001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160</v>
      </c>
      <c r="AU118" s="218" t="s">
        <v>91</v>
      </c>
      <c r="AV118" s="14" t="s">
        <v>91</v>
      </c>
      <c r="AW118" s="14" t="s">
        <v>4</v>
      </c>
      <c r="AX118" s="14" t="s">
        <v>89</v>
      </c>
      <c r="AY118" s="218" t="s">
        <v>148</v>
      </c>
    </row>
    <row r="119" spans="1:65" s="2" customFormat="1" ht="24.2" customHeight="1">
      <c r="A119" s="36"/>
      <c r="B119" s="37"/>
      <c r="C119" s="177" t="s">
        <v>220</v>
      </c>
      <c r="D119" s="177" t="s">
        <v>150</v>
      </c>
      <c r="E119" s="178" t="s">
        <v>581</v>
      </c>
      <c r="F119" s="179" t="s">
        <v>261</v>
      </c>
      <c r="G119" s="180" t="s">
        <v>187</v>
      </c>
      <c r="H119" s="181">
        <v>12.358000000000001</v>
      </c>
      <c r="I119" s="182"/>
      <c r="J119" s="183">
        <f>ROUND(I119*H119,1)</f>
        <v>0</v>
      </c>
      <c r="K119" s="184"/>
      <c r="L119" s="41"/>
      <c r="M119" s="185" t="s">
        <v>35</v>
      </c>
      <c r="N119" s="186" t="s">
        <v>52</v>
      </c>
      <c r="O119" s="66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9" t="s">
        <v>154</v>
      </c>
      <c r="AT119" s="189" t="s">
        <v>150</v>
      </c>
      <c r="AU119" s="189" t="s">
        <v>91</v>
      </c>
      <c r="AY119" s="18" t="s">
        <v>148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8" t="s">
        <v>89</v>
      </c>
      <c r="BK119" s="190">
        <f>ROUND(I119*H119,1)</f>
        <v>0</v>
      </c>
      <c r="BL119" s="18" t="s">
        <v>154</v>
      </c>
      <c r="BM119" s="189" t="s">
        <v>582</v>
      </c>
    </row>
    <row r="120" spans="1:65" s="2" customFormat="1" ht="39">
      <c r="A120" s="36"/>
      <c r="B120" s="37"/>
      <c r="C120" s="38"/>
      <c r="D120" s="191" t="s">
        <v>156</v>
      </c>
      <c r="E120" s="38"/>
      <c r="F120" s="192" t="s">
        <v>263</v>
      </c>
      <c r="G120" s="38"/>
      <c r="H120" s="38"/>
      <c r="I120" s="193"/>
      <c r="J120" s="38"/>
      <c r="K120" s="38"/>
      <c r="L120" s="41"/>
      <c r="M120" s="194"/>
      <c r="N120" s="195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8" t="s">
        <v>156</v>
      </c>
      <c r="AU120" s="18" t="s">
        <v>91</v>
      </c>
    </row>
    <row r="121" spans="1:65" s="14" customFormat="1" ht="11.25">
      <c r="B121" s="208"/>
      <c r="C121" s="209"/>
      <c r="D121" s="191" t="s">
        <v>160</v>
      </c>
      <c r="E121" s="210" t="s">
        <v>35</v>
      </c>
      <c r="F121" s="211" t="s">
        <v>111</v>
      </c>
      <c r="G121" s="209"/>
      <c r="H121" s="212">
        <v>24.716000000000001</v>
      </c>
      <c r="I121" s="213"/>
      <c r="J121" s="209"/>
      <c r="K121" s="209"/>
      <c r="L121" s="214"/>
      <c r="M121" s="215"/>
      <c r="N121" s="216"/>
      <c r="O121" s="216"/>
      <c r="P121" s="216"/>
      <c r="Q121" s="216"/>
      <c r="R121" s="216"/>
      <c r="S121" s="216"/>
      <c r="T121" s="217"/>
      <c r="AT121" s="218" t="s">
        <v>160</v>
      </c>
      <c r="AU121" s="218" t="s">
        <v>91</v>
      </c>
      <c r="AV121" s="14" t="s">
        <v>91</v>
      </c>
      <c r="AW121" s="14" t="s">
        <v>41</v>
      </c>
      <c r="AX121" s="14" t="s">
        <v>89</v>
      </c>
      <c r="AY121" s="218" t="s">
        <v>148</v>
      </c>
    </row>
    <row r="122" spans="1:65" s="13" customFormat="1" ht="22.5">
      <c r="B122" s="198"/>
      <c r="C122" s="199"/>
      <c r="D122" s="191" t="s">
        <v>160</v>
      </c>
      <c r="E122" s="200" t="s">
        <v>35</v>
      </c>
      <c r="F122" s="201" t="s">
        <v>572</v>
      </c>
      <c r="G122" s="199"/>
      <c r="H122" s="200" t="s">
        <v>35</v>
      </c>
      <c r="I122" s="202"/>
      <c r="J122" s="199"/>
      <c r="K122" s="199"/>
      <c r="L122" s="203"/>
      <c r="M122" s="204"/>
      <c r="N122" s="205"/>
      <c r="O122" s="205"/>
      <c r="P122" s="205"/>
      <c r="Q122" s="205"/>
      <c r="R122" s="205"/>
      <c r="S122" s="205"/>
      <c r="T122" s="206"/>
      <c r="AT122" s="207" t="s">
        <v>160</v>
      </c>
      <c r="AU122" s="207" t="s">
        <v>91</v>
      </c>
      <c r="AV122" s="13" t="s">
        <v>89</v>
      </c>
      <c r="AW122" s="13" t="s">
        <v>41</v>
      </c>
      <c r="AX122" s="13" t="s">
        <v>81</v>
      </c>
      <c r="AY122" s="207" t="s">
        <v>148</v>
      </c>
    </row>
    <row r="123" spans="1:65" s="14" customFormat="1" ht="11.25">
      <c r="B123" s="208"/>
      <c r="C123" s="209"/>
      <c r="D123" s="191" t="s">
        <v>160</v>
      </c>
      <c r="E123" s="209"/>
      <c r="F123" s="211" t="s">
        <v>573</v>
      </c>
      <c r="G123" s="209"/>
      <c r="H123" s="212">
        <v>12.358000000000001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160</v>
      </c>
      <c r="AU123" s="218" t="s">
        <v>91</v>
      </c>
      <c r="AV123" s="14" t="s">
        <v>91</v>
      </c>
      <c r="AW123" s="14" t="s">
        <v>4</v>
      </c>
      <c r="AX123" s="14" t="s">
        <v>89</v>
      </c>
      <c r="AY123" s="218" t="s">
        <v>148</v>
      </c>
    </row>
    <row r="124" spans="1:65" s="2" customFormat="1" ht="24.2" customHeight="1">
      <c r="A124" s="36"/>
      <c r="B124" s="37"/>
      <c r="C124" s="177" t="s">
        <v>227</v>
      </c>
      <c r="D124" s="177" t="s">
        <v>150</v>
      </c>
      <c r="E124" s="178" t="s">
        <v>266</v>
      </c>
      <c r="F124" s="179" t="s">
        <v>267</v>
      </c>
      <c r="G124" s="180" t="s">
        <v>187</v>
      </c>
      <c r="H124" s="181">
        <v>23.998999999999999</v>
      </c>
      <c r="I124" s="182"/>
      <c r="J124" s="183">
        <f>ROUND(I124*H124,1)</f>
        <v>0</v>
      </c>
      <c r="K124" s="184"/>
      <c r="L124" s="41"/>
      <c r="M124" s="185" t="s">
        <v>35</v>
      </c>
      <c r="N124" s="186" t="s">
        <v>52</v>
      </c>
      <c r="O124" s="66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9" t="s">
        <v>154</v>
      </c>
      <c r="AT124" s="189" t="s">
        <v>150</v>
      </c>
      <c r="AU124" s="189" t="s">
        <v>91</v>
      </c>
      <c r="AY124" s="18" t="s">
        <v>148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8" t="s">
        <v>89</v>
      </c>
      <c r="BK124" s="190">
        <f>ROUND(I124*H124,1)</f>
        <v>0</v>
      </c>
      <c r="BL124" s="18" t="s">
        <v>154</v>
      </c>
      <c r="BM124" s="189" t="s">
        <v>268</v>
      </c>
    </row>
    <row r="125" spans="1:65" s="2" customFormat="1" ht="29.25">
      <c r="A125" s="36"/>
      <c r="B125" s="37"/>
      <c r="C125" s="38"/>
      <c r="D125" s="191" t="s">
        <v>156</v>
      </c>
      <c r="E125" s="38"/>
      <c r="F125" s="192" t="s">
        <v>269</v>
      </c>
      <c r="G125" s="38"/>
      <c r="H125" s="38"/>
      <c r="I125" s="193"/>
      <c r="J125" s="38"/>
      <c r="K125" s="38"/>
      <c r="L125" s="41"/>
      <c r="M125" s="194"/>
      <c r="N125" s="195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8" t="s">
        <v>156</v>
      </c>
      <c r="AU125" s="18" t="s">
        <v>91</v>
      </c>
    </row>
    <row r="126" spans="1:65" s="2" customFormat="1" ht="11.25">
      <c r="A126" s="36"/>
      <c r="B126" s="37"/>
      <c r="C126" s="38"/>
      <c r="D126" s="196" t="s">
        <v>158</v>
      </c>
      <c r="E126" s="38"/>
      <c r="F126" s="197" t="s">
        <v>270</v>
      </c>
      <c r="G126" s="38"/>
      <c r="H126" s="38"/>
      <c r="I126" s="193"/>
      <c r="J126" s="38"/>
      <c r="K126" s="38"/>
      <c r="L126" s="41"/>
      <c r="M126" s="194"/>
      <c r="N126" s="195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8" t="s">
        <v>158</v>
      </c>
      <c r="AU126" s="18" t="s">
        <v>91</v>
      </c>
    </row>
    <row r="127" spans="1:65" s="14" customFormat="1" ht="11.25">
      <c r="B127" s="208"/>
      <c r="C127" s="209"/>
      <c r="D127" s="191" t="s">
        <v>160</v>
      </c>
      <c r="E127" s="210" t="s">
        <v>35</v>
      </c>
      <c r="F127" s="211" t="s">
        <v>580</v>
      </c>
      <c r="G127" s="209"/>
      <c r="H127" s="212">
        <v>23.998999999999999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160</v>
      </c>
      <c r="AU127" s="218" t="s">
        <v>91</v>
      </c>
      <c r="AV127" s="14" t="s">
        <v>91</v>
      </c>
      <c r="AW127" s="14" t="s">
        <v>41</v>
      </c>
      <c r="AX127" s="14" t="s">
        <v>89</v>
      </c>
      <c r="AY127" s="218" t="s">
        <v>148</v>
      </c>
    </row>
    <row r="128" spans="1:65" s="2" customFormat="1" ht="33" customHeight="1">
      <c r="A128" s="36"/>
      <c r="B128" s="37"/>
      <c r="C128" s="177" t="s">
        <v>235</v>
      </c>
      <c r="D128" s="177" t="s">
        <v>150</v>
      </c>
      <c r="E128" s="178" t="s">
        <v>271</v>
      </c>
      <c r="F128" s="179" t="s">
        <v>272</v>
      </c>
      <c r="G128" s="180" t="s">
        <v>273</v>
      </c>
      <c r="H128" s="181">
        <v>44.488999999999997</v>
      </c>
      <c r="I128" s="182"/>
      <c r="J128" s="183">
        <f>ROUND(I128*H128,1)</f>
        <v>0</v>
      </c>
      <c r="K128" s="184"/>
      <c r="L128" s="41"/>
      <c r="M128" s="185" t="s">
        <v>35</v>
      </c>
      <c r="N128" s="186" t="s">
        <v>52</v>
      </c>
      <c r="O128" s="66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9" t="s">
        <v>154</v>
      </c>
      <c r="AT128" s="189" t="s">
        <v>150</v>
      </c>
      <c r="AU128" s="189" t="s">
        <v>91</v>
      </c>
      <c r="AY128" s="18" t="s">
        <v>148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8" t="s">
        <v>89</v>
      </c>
      <c r="BK128" s="190">
        <f>ROUND(I128*H128,1)</f>
        <v>0</v>
      </c>
      <c r="BL128" s="18" t="s">
        <v>154</v>
      </c>
      <c r="BM128" s="189" t="s">
        <v>274</v>
      </c>
    </row>
    <row r="129" spans="1:65" s="2" customFormat="1" ht="29.25">
      <c r="A129" s="36"/>
      <c r="B129" s="37"/>
      <c r="C129" s="38"/>
      <c r="D129" s="191" t="s">
        <v>156</v>
      </c>
      <c r="E129" s="38"/>
      <c r="F129" s="192" t="s">
        <v>275</v>
      </c>
      <c r="G129" s="38"/>
      <c r="H129" s="38"/>
      <c r="I129" s="193"/>
      <c r="J129" s="38"/>
      <c r="K129" s="38"/>
      <c r="L129" s="41"/>
      <c r="M129" s="194"/>
      <c r="N129" s="195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8" t="s">
        <v>156</v>
      </c>
      <c r="AU129" s="18" t="s">
        <v>91</v>
      </c>
    </row>
    <row r="130" spans="1:65" s="2" customFormat="1" ht="11.25">
      <c r="A130" s="36"/>
      <c r="B130" s="37"/>
      <c r="C130" s="38"/>
      <c r="D130" s="196" t="s">
        <v>158</v>
      </c>
      <c r="E130" s="38"/>
      <c r="F130" s="197" t="s">
        <v>276</v>
      </c>
      <c r="G130" s="38"/>
      <c r="H130" s="38"/>
      <c r="I130" s="193"/>
      <c r="J130" s="38"/>
      <c r="K130" s="38"/>
      <c r="L130" s="41"/>
      <c r="M130" s="194"/>
      <c r="N130" s="195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8" t="s">
        <v>158</v>
      </c>
      <c r="AU130" s="18" t="s">
        <v>91</v>
      </c>
    </row>
    <row r="131" spans="1:65" s="14" customFormat="1" ht="11.25">
      <c r="B131" s="208"/>
      <c r="C131" s="209"/>
      <c r="D131" s="191" t="s">
        <v>160</v>
      </c>
      <c r="E131" s="210" t="s">
        <v>35</v>
      </c>
      <c r="F131" s="211" t="s">
        <v>111</v>
      </c>
      <c r="G131" s="209"/>
      <c r="H131" s="212">
        <v>24.716000000000001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160</v>
      </c>
      <c r="AU131" s="218" t="s">
        <v>91</v>
      </c>
      <c r="AV131" s="14" t="s">
        <v>91</v>
      </c>
      <c r="AW131" s="14" t="s">
        <v>41</v>
      </c>
      <c r="AX131" s="14" t="s">
        <v>89</v>
      </c>
      <c r="AY131" s="218" t="s">
        <v>148</v>
      </c>
    </row>
    <row r="132" spans="1:65" s="14" customFormat="1" ht="11.25">
      <c r="B132" s="208"/>
      <c r="C132" s="209"/>
      <c r="D132" s="191" t="s">
        <v>160</v>
      </c>
      <c r="E132" s="209"/>
      <c r="F132" s="211" t="s">
        <v>583</v>
      </c>
      <c r="G132" s="209"/>
      <c r="H132" s="212">
        <v>44.488999999999997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160</v>
      </c>
      <c r="AU132" s="218" t="s">
        <v>91</v>
      </c>
      <c r="AV132" s="14" t="s">
        <v>91</v>
      </c>
      <c r="AW132" s="14" t="s">
        <v>4</v>
      </c>
      <c r="AX132" s="14" t="s">
        <v>89</v>
      </c>
      <c r="AY132" s="218" t="s">
        <v>148</v>
      </c>
    </row>
    <row r="133" spans="1:65" s="2" customFormat="1" ht="16.5" customHeight="1">
      <c r="A133" s="36"/>
      <c r="B133" s="37"/>
      <c r="C133" s="177" t="s">
        <v>169</v>
      </c>
      <c r="D133" s="177" t="s">
        <v>150</v>
      </c>
      <c r="E133" s="178" t="s">
        <v>279</v>
      </c>
      <c r="F133" s="179" t="s">
        <v>280</v>
      </c>
      <c r="G133" s="180" t="s">
        <v>187</v>
      </c>
      <c r="H133" s="181">
        <v>23.998999999999999</v>
      </c>
      <c r="I133" s="182"/>
      <c r="J133" s="183">
        <f>ROUND(I133*H133,1)</f>
        <v>0</v>
      </c>
      <c r="K133" s="184"/>
      <c r="L133" s="41"/>
      <c r="M133" s="185" t="s">
        <v>35</v>
      </c>
      <c r="N133" s="186" t="s">
        <v>52</v>
      </c>
      <c r="O133" s="66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9" t="s">
        <v>154</v>
      </c>
      <c r="AT133" s="189" t="s">
        <v>150</v>
      </c>
      <c r="AU133" s="189" t="s">
        <v>91</v>
      </c>
      <c r="AY133" s="18" t="s">
        <v>148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8" t="s">
        <v>89</v>
      </c>
      <c r="BK133" s="190">
        <f>ROUND(I133*H133,1)</f>
        <v>0</v>
      </c>
      <c r="BL133" s="18" t="s">
        <v>154</v>
      </c>
      <c r="BM133" s="189" t="s">
        <v>281</v>
      </c>
    </row>
    <row r="134" spans="1:65" s="2" customFormat="1" ht="19.5">
      <c r="A134" s="36"/>
      <c r="B134" s="37"/>
      <c r="C134" s="38"/>
      <c r="D134" s="191" t="s">
        <v>156</v>
      </c>
      <c r="E134" s="38"/>
      <c r="F134" s="192" t="s">
        <v>282</v>
      </c>
      <c r="G134" s="38"/>
      <c r="H134" s="38"/>
      <c r="I134" s="193"/>
      <c r="J134" s="38"/>
      <c r="K134" s="38"/>
      <c r="L134" s="41"/>
      <c r="M134" s="194"/>
      <c r="N134" s="195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8" t="s">
        <v>156</v>
      </c>
      <c r="AU134" s="18" t="s">
        <v>91</v>
      </c>
    </row>
    <row r="135" spans="1:65" s="2" customFormat="1" ht="11.25">
      <c r="A135" s="36"/>
      <c r="B135" s="37"/>
      <c r="C135" s="38"/>
      <c r="D135" s="196" t="s">
        <v>158</v>
      </c>
      <c r="E135" s="38"/>
      <c r="F135" s="197" t="s">
        <v>283</v>
      </c>
      <c r="G135" s="38"/>
      <c r="H135" s="38"/>
      <c r="I135" s="193"/>
      <c r="J135" s="38"/>
      <c r="K135" s="38"/>
      <c r="L135" s="41"/>
      <c r="M135" s="194"/>
      <c r="N135" s="195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8" t="s">
        <v>158</v>
      </c>
      <c r="AU135" s="18" t="s">
        <v>91</v>
      </c>
    </row>
    <row r="136" spans="1:65" s="14" customFormat="1" ht="11.25">
      <c r="B136" s="208"/>
      <c r="C136" s="209"/>
      <c r="D136" s="191" t="s">
        <v>160</v>
      </c>
      <c r="E136" s="210" t="s">
        <v>35</v>
      </c>
      <c r="F136" s="211" t="s">
        <v>580</v>
      </c>
      <c r="G136" s="209"/>
      <c r="H136" s="212">
        <v>23.998999999999999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160</v>
      </c>
      <c r="AU136" s="218" t="s">
        <v>91</v>
      </c>
      <c r="AV136" s="14" t="s">
        <v>91</v>
      </c>
      <c r="AW136" s="14" t="s">
        <v>41</v>
      </c>
      <c r="AX136" s="14" t="s">
        <v>89</v>
      </c>
      <c r="AY136" s="218" t="s">
        <v>148</v>
      </c>
    </row>
    <row r="137" spans="1:65" s="2" customFormat="1" ht="24.2" customHeight="1">
      <c r="A137" s="36"/>
      <c r="B137" s="37"/>
      <c r="C137" s="177" t="s">
        <v>248</v>
      </c>
      <c r="D137" s="177" t="s">
        <v>150</v>
      </c>
      <c r="E137" s="178" t="s">
        <v>287</v>
      </c>
      <c r="F137" s="179" t="s">
        <v>288</v>
      </c>
      <c r="G137" s="180" t="s">
        <v>187</v>
      </c>
      <c r="H137" s="181">
        <v>15.333</v>
      </c>
      <c r="I137" s="182"/>
      <c r="J137" s="183">
        <f>ROUND(I137*H137,1)</f>
        <v>0</v>
      </c>
      <c r="K137" s="184"/>
      <c r="L137" s="41"/>
      <c r="M137" s="185" t="s">
        <v>35</v>
      </c>
      <c r="N137" s="186" t="s">
        <v>52</v>
      </c>
      <c r="O137" s="66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9" t="s">
        <v>154</v>
      </c>
      <c r="AT137" s="189" t="s">
        <v>150</v>
      </c>
      <c r="AU137" s="189" t="s">
        <v>91</v>
      </c>
      <c r="AY137" s="18" t="s">
        <v>148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8" t="s">
        <v>89</v>
      </c>
      <c r="BK137" s="190">
        <f>ROUND(I137*H137,1)</f>
        <v>0</v>
      </c>
      <c r="BL137" s="18" t="s">
        <v>154</v>
      </c>
      <c r="BM137" s="189" t="s">
        <v>289</v>
      </c>
    </row>
    <row r="138" spans="1:65" s="2" customFormat="1" ht="29.25">
      <c r="A138" s="36"/>
      <c r="B138" s="37"/>
      <c r="C138" s="38"/>
      <c r="D138" s="191" t="s">
        <v>156</v>
      </c>
      <c r="E138" s="38"/>
      <c r="F138" s="192" t="s">
        <v>290</v>
      </c>
      <c r="G138" s="38"/>
      <c r="H138" s="38"/>
      <c r="I138" s="193"/>
      <c r="J138" s="38"/>
      <c r="K138" s="38"/>
      <c r="L138" s="41"/>
      <c r="M138" s="194"/>
      <c r="N138" s="195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8" t="s">
        <v>156</v>
      </c>
      <c r="AU138" s="18" t="s">
        <v>91</v>
      </c>
    </row>
    <row r="139" spans="1:65" s="2" customFormat="1" ht="11.25">
      <c r="A139" s="36"/>
      <c r="B139" s="37"/>
      <c r="C139" s="38"/>
      <c r="D139" s="196" t="s">
        <v>158</v>
      </c>
      <c r="E139" s="38"/>
      <c r="F139" s="197" t="s">
        <v>291</v>
      </c>
      <c r="G139" s="38"/>
      <c r="H139" s="38"/>
      <c r="I139" s="193"/>
      <c r="J139" s="38"/>
      <c r="K139" s="38"/>
      <c r="L139" s="41"/>
      <c r="M139" s="194"/>
      <c r="N139" s="195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8" t="s">
        <v>158</v>
      </c>
      <c r="AU139" s="18" t="s">
        <v>91</v>
      </c>
    </row>
    <row r="140" spans="1:65" s="14" customFormat="1" ht="22.5">
      <c r="B140" s="208"/>
      <c r="C140" s="209"/>
      <c r="D140" s="191" t="s">
        <v>160</v>
      </c>
      <c r="E140" s="210" t="s">
        <v>121</v>
      </c>
      <c r="F140" s="211" t="s">
        <v>584</v>
      </c>
      <c r="G140" s="209"/>
      <c r="H140" s="212">
        <v>15.333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160</v>
      </c>
      <c r="AU140" s="218" t="s">
        <v>91</v>
      </c>
      <c r="AV140" s="14" t="s">
        <v>91</v>
      </c>
      <c r="AW140" s="14" t="s">
        <v>41</v>
      </c>
      <c r="AX140" s="14" t="s">
        <v>89</v>
      </c>
      <c r="AY140" s="218" t="s">
        <v>148</v>
      </c>
    </row>
    <row r="141" spans="1:65" s="2" customFormat="1" ht="16.5" customHeight="1">
      <c r="A141" s="36"/>
      <c r="B141" s="37"/>
      <c r="C141" s="241" t="s">
        <v>254</v>
      </c>
      <c r="D141" s="241" t="s">
        <v>296</v>
      </c>
      <c r="E141" s="242" t="s">
        <v>297</v>
      </c>
      <c r="F141" s="243" t="s">
        <v>298</v>
      </c>
      <c r="G141" s="244" t="s">
        <v>273</v>
      </c>
      <c r="H141" s="245">
        <v>30.666</v>
      </c>
      <c r="I141" s="246"/>
      <c r="J141" s="247">
        <f>ROUND(I141*H141,1)</f>
        <v>0</v>
      </c>
      <c r="K141" s="248"/>
      <c r="L141" s="249"/>
      <c r="M141" s="250" t="s">
        <v>35</v>
      </c>
      <c r="N141" s="251" t="s">
        <v>52</v>
      </c>
      <c r="O141" s="66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9" t="s">
        <v>227</v>
      </c>
      <c r="AT141" s="189" t="s">
        <v>296</v>
      </c>
      <c r="AU141" s="189" t="s">
        <v>91</v>
      </c>
      <c r="AY141" s="18" t="s">
        <v>148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8" t="s">
        <v>89</v>
      </c>
      <c r="BK141" s="190">
        <f>ROUND(I141*H141,1)</f>
        <v>0</v>
      </c>
      <c r="BL141" s="18" t="s">
        <v>154</v>
      </c>
      <c r="BM141" s="189" t="s">
        <v>299</v>
      </c>
    </row>
    <row r="142" spans="1:65" s="2" customFormat="1" ht="11.25">
      <c r="A142" s="36"/>
      <c r="B142" s="37"/>
      <c r="C142" s="38"/>
      <c r="D142" s="191" t="s">
        <v>156</v>
      </c>
      <c r="E142" s="38"/>
      <c r="F142" s="192" t="s">
        <v>298</v>
      </c>
      <c r="G142" s="38"/>
      <c r="H142" s="38"/>
      <c r="I142" s="193"/>
      <c r="J142" s="38"/>
      <c r="K142" s="38"/>
      <c r="L142" s="41"/>
      <c r="M142" s="194"/>
      <c r="N142" s="195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8" t="s">
        <v>156</v>
      </c>
      <c r="AU142" s="18" t="s">
        <v>91</v>
      </c>
    </row>
    <row r="143" spans="1:65" s="14" customFormat="1" ht="11.25">
      <c r="B143" s="208"/>
      <c r="C143" s="209"/>
      <c r="D143" s="191" t="s">
        <v>160</v>
      </c>
      <c r="E143" s="209"/>
      <c r="F143" s="211" t="s">
        <v>585</v>
      </c>
      <c r="G143" s="209"/>
      <c r="H143" s="212">
        <v>30.666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160</v>
      </c>
      <c r="AU143" s="218" t="s">
        <v>91</v>
      </c>
      <c r="AV143" s="14" t="s">
        <v>91</v>
      </c>
      <c r="AW143" s="14" t="s">
        <v>4</v>
      </c>
      <c r="AX143" s="14" t="s">
        <v>89</v>
      </c>
      <c r="AY143" s="218" t="s">
        <v>148</v>
      </c>
    </row>
    <row r="144" spans="1:65" s="2" customFormat="1" ht="24.2" customHeight="1">
      <c r="A144" s="36"/>
      <c r="B144" s="37"/>
      <c r="C144" s="177" t="s">
        <v>259</v>
      </c>
      <c r="D144" s="177" t="s">
        <v>150</v>
      </c>
      <c r="E144" s="178" t="s">
        <v>302</v>
      </c>
      <c r="F144" s="179" t="s">
        <v>303</v>
      </c>
      <c r="G144" s="180" t="s">
        <v>187</v>
      </c>
      <c r="H144" s="181">
        <v>7.0659999999999998</v>
      </c>
      <c r="I144" s="182"/>
      <c r="J144" s="183">
        <f>ROUND(I144*H144,1)</f>
        <v>0</v>
      </c>
      <c r="K144" s="184"/>
      <c r="L144" s="41"/>
      <c r="M144" s="185" t="s">
        <v>35</v>
      </c>
      <c r="N144" s="186" t="s">
        <v>52</v>
      </c>
      <c r="O144" s="66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9" t="s">
        <v>154</v>
      </c>
      <c r="AT144" s="189" t="s">
        <v>150</v>
      </c>
      <c r="AU144" s="189" t="s">
        <v>91</v>
      </c>
      <c r="AY144" s="18" t="s">
        <v>148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8" t="s">
        <v>89</v>
      </c>
      <c r="BK144" s="190">
        <f>ROUND(I144*H144,1)</f>
        <v>0</v>
      </c>
      <c r="BL144" s="18" t="s">
        <v>154</v>
      </c>
      <c r="BM144" s="189" t="s">
        <v>304</v>
      </c>
    </row>
    <row r="145" spans="1:65" s="2" customFormat="1" ht="39">
      <c r="A145" s="36"/>
      <c r="B145" s="37"/>
      <c r="C145" s="38"/>
      <c r="D145" s="191" t="s">
        <v>156</v>
      </c>
      <c r="E145" s="38"/>
      <c r="F145" s="192" t="s">
        <v>305</v>
      </c>
      <c r="G145" s="38"/>
      <c r="H145" s="38"/>
      <c r="I145" s="193"/>
      <c r="J145" s="38"/>
      <c r="K145" s="38"/>
      <c r="L145" s="41"/>
      <c r="M145" s="194"/>
      <c r="N145" s="195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8" t="s">
        <v>156</v>
      </c>
      <c r="AU145" s="18" t="s">
        <v>91</v>
      </c>
    </row>
    <row r="146" spans="1:65" s="2" customFormat="1" ht="11.25">
      <c r="A146" s="36"/>
      <c r="B146" s="37"/>
      <c r="C146" s="38"/>
      <c r="D146" s="196" t="s">
        <v>158</v>
      </c>
      <c r="E146" s="38"/>
      <c r="F146" s="197" t="s">
        <v>306</v>
      </c>
      <c r="G146" s="38"/>
      <c r="H146" s="38"/>
      <c r="I146" s="193"/>
      <c r="J146" s="38"/>
      <c r="K146" s="38"/>
      <c r="L146" s="41"/>
      <c r="M146" s="194"/>
      <c r="N146" s="195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8" t="s">
        <v>158</v>
      </c>
      <c r="AU146" s="18" t="s">
        <v>91</v>
      </c>
    </row>
    <row r="147" spans="1:65" s="14" customFormat="1" ht="11.25">
      <c r="B147" s="208"/>
      <c r="C147" s="209"/>
      <c r="D147" s="191" t="s">
        <v>160</v>
      </c>
      <c r="E147" s="210" t="s">
        <v>559</v>
      </c>
      <c r="F147" s="211" t="s">
        <v>586</v>
      </c>
      <c r="G147" s="209"/>
      <c r="H147" s="212">
        <v>7.0659999999999998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160</v>
      </c>
      <c r="AU147" s="218" t="s">
        <v>91</v>
      </c>
      <c r="AV147" s="14" t="s">
        <v>91</v>
      </c>
      <c r="AW147" s="14" t="s">
        <v>41</v>
      </c>
      <c r="AX147" s="14" t="s">
        <v>89</v>
      </c>
      <c r="AY147" s="218" t="s">
        <v>148</v>
      </c>
    </row>
    <row r="148" spans="1:65" s="2" customFormat="1" ht="16.5" customHeight="1">
      <c r="A148" s="36"/>
      <c r="B148" s="37"/>
      <c r="C148" s="241" t="s">
        <v>265</v>
      </c>
      <c r="D148" s="241" t="s">
        <v>296</v>
      </c>
      <c r="E148" s="242" t="s">
        <v>316</v>
      </c>
      <c r="F148" s="243" t="s">
        <v>317</v>
      </c>
      <c r="G148" s="244" t="s">
        <v>273</v>
      </c>
      <c r="H148" s="245">
        <v>14.132</v>
      </c>
      <c r="I148" s="246"/>
      <c r="J148" s="247">
        <f>ROUND(I148*H148,1)</f>
        <v>0</v>
      </c>
      <c r="K148" s="248"/>
      <c r="L148" s="249"/>
      <c r="M148" s="250" t="s">
        <v>35</v>
      </c>
      <c r="N148" s="251" t="s">
        <v>52</v>
      </c>
      <c r="O148" s="66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9" t="s">
        <v>227</v>
      </c>
      <c r="AT148" s="189" t="s">
        <v>296</v>
      </c>
      <c r="AU148" s="189" t="s">
        <v>91</v>
      </c>
      <c r="AY148" s="18" t="s">
        <v>148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8" t="s">
        <v>89</v>
      </c>
      <c r="BK148" s="190">
        <f>ROUND(I148*H148,1)</f>
        <v>0</v>
      </c>
      <c r="BL148" s="18" t="s">
        <v>154</v>
      </c>
      <c r="BM148" s="189" t="s">
        <v>318</v>
      </c>
    </row>
    <row r="149" spans="1:65" s="2" customFormat="1" ht="11.25">
      <c r="A149" s="36"/>
      <c r="B149" s="37"/>
      <c r="C149" s="38"/>
      <c r="D149" s="191" t="s">
        <v>156</v>
      </c>
      <c r="E149" s="38"/>
      <c r="F149" s="192" t="s">
        <v>317</v>
      </c>
      <c r="G149" s="38"/>
      <c r="H149" s="38"/>
      <c r="I149" s="193"/>
      <c r="J149" s="38"/>
      <c r="K149" s="38"/>
      <c r="L149" s="41"/>
      <c r="M149" s="194"/>
      <c r="N149" s="195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8" t="s">
        <v>156</v>
      </c>
      <c r="AU149" s="18" t="s">
        <v>91</v>
      </c>
    </row>
    <row r="150" spans="1:65" s="14" customFormat="1" ht="11.25">
      <c r="B150" s="208"/>
      <c r="C150" s="209"/>
      <c r="D150" s="191" t="s">
        <v>160</v>
      </c>
      <c r="E150" s="209"/>
      <c r="F150" s="211" t="s">
        <v>587</v>
      </c>
      <c r="G150" s="209"/>
      <c r="H150" s="212">
        <v>14.132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160</v>
      </c>
      <c r="AU150" s="218" t="s">
        <v>91</v>
      </c>
      <c r="AV150" s="14" t="s">
        <v>91</v>
      </c>
      <c r="AW150" s="14" t="s">
        <v>4</v>
      </c>
      <c r="AX150" s="14" t="s">
        <v>89</v>
      </c>
      <c r="AY150" s="218" t="s">
        <v>148</v>
      </c>
    </row>
    <row r="151" spans="1:65" s="2" customFormat="1" ht="24.2" customHeight="1">
      <c r="A151" s="36"/>
      <c r="B151" s="37"/>
      <c r="C151" s="177" t="s">
        <v>8</v>
      </c>
      <c r="D151" s="177" t="s">
        <v>150</v>
      </c>
      <c r="E151" s="178" t="s">
        <v>320</v>
      </c>
      <c r="F151" s="179" t="s">
        <v>321</v>
      </c>
      <c r="G151" s="180" t="s">
        <v>238</v>
      </c>
      <c r="H151" s="181">
        <v>16</v>
      </c>
      <c r="I151" s="182"/>
      <c r="J151" s="183">
        <f>ROUND(I151*H151,1)</f>
        <v>0</v>
      </c>
      <c r="K151" s="184"/>
      <c r="L151" s="41"/>
      <c r="M151" s="185" t="s">
        <v>35</v>
      </c>
      <c r="N151" s="186" t="s">
        <v>52</v>
      </c>
      <c r="O151" s="66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9" t="s">
        <v>154</v>
      </c>
      <c r="AT151" s="189" t="s">
        <v>150</v>
      </c>
      <c r="AU151" s="189" t="s">
        <v>91</v>
      </c>
      <c r="AY151" s="18" t="s">
        <v>148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8" t="s">
        <v>89</v>
      </c>
      <c r="BK151" s="190">
        <f>ROUND(I151*H151,1)</f>
        <v>0</v>
      </c>
      <c r="BL151" s="18" t="s">
        <v>154</v>
      </c>
      <c r="BM151" s="189" t="s">
        <v>331</v>
      </c>
    </row>
    <row r="152" spans="1:65" s="2" customFormat="1" ht="19.5">
      <c r="A152" s="36"/>
      <c r="B152" s="37"/>
      <c r="C152" s="38"/>
      <c r="D152" s="191" t="s">
        <v>156</v>
      </c>
      <c r="E152" s="38"/>
      <c r="F152" s="192" t="s">
        <v>323</v>
      </c>
      <c r="G152" s="38"/>
      <c r="H152" s="38"/>
      <c r="I152" s="193"/>
      <c r="J152" s="38"/>
      <c r="K152" s="38"/>
      <c r="L152" s="41"/>
      <c r="M152" s="194"/>
      <c r="N152" s="195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8" t="s">
        <v>156</v>
      </c>
      <c r="AU152" s="18" t="s">
        <v>91</v>
      </c>
    </row>
    <row r="153" spans="1:65" s="2" customFormat="1" ht="11.25">
      <c r="A153" s="36"/>
      <c r="B153" s="37"/>
      <c r="C153" s="38"/>
      <c r="D153" s="196" t="s">
        <v>158</v>
      </c>
      <c r="E153" s="38"/>
      <c r="F153" s="197" t="s">
        <v>324</v>
      </c>
      <c r="G153" s="38"/>
      <c r="H153" s="38"/>
      <c r="I153" s="193"/>
      <c r="J153" s="38"/>
      <c r="K153" s="38"/>
      <c r="L153" s="41"/>
      <c r="M153" s="194"/>
      <c r="N153" s="195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8" t="s">
        <v>158</v>
      </c>
      <c r="AU153" s="18" t="s">
        <v>91</v>
      </c>
    </row>
    <row r="154" spans="1:65" s="14" customFormat="1" ht="11.25">
      <c r="B154" s="208"/>
      <c r="C154" s="209"/>
      <c r="D154" s="191" t="s">
        <v>160</v>
      </c>
      <c r="E154" s="210" t="s">
        <v>35</v>
      </c>
      <c r="F154" s="211" t="s">
        <v>588</v>
      </c>
      <c r="G154" s="209"/>
      <c r="H154" s="212">
        <v>16</v>
      </c>
      <c r="I154" s="213"/>
      <c r="J154" s="209"/>
      <c r="K154" s="209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160</v>
      </c>
      <c r="AU154" s="218" t="s">
        <v>91</v>
      </c>
      <c r="AV154" s="14" t="s">
        <v>91</v>
      </c>
      <c r="AW154" s="14" t="s">
        <v>41</v>
      </c>
      <c r="AX154" s="14" t="s">
        <v>89</v>
      </c>
      <c r="AY154" s="218" t="s">
        <v>148</v>
      </c>
    </row>
    <row r="155" spans="1:65" s="12" customFormat="1" ht="22.9" customHeight="1">
      <c r="B155" s="161"/>
      <c r="C155" s="162"/>
      <c r="D155" s="163" t="s">
        <v>80</v>
      </c>
      <c r="E155" s="175" t="s">
        <v>170</v>
      </c>
      <c r="F155" s="175" t="s">
        <v>335</v>
      </c>
      <c r="G155" s="162"/>
      <c r="H155" s="162"/>
      <c r="I155" s="165"/>
      <c r="J155" s="176">
        <f>BK155</f>
        <v>0</v>
      </c>
      <c r="K155" s="162"/>
      <c r="L155" s="167"/>
      <c r="M155" s="168"/>
      <c r="N155" s="169"/>
      <c r="O155" s="169"/>
      <c r="P155" s="170">
        <f>SUM(P156:P159)</f>
        <v>0</v>
      </c>
      <c r="Q155" s="169"/>
      <c r="R155" s="170">
        <f>SUM(R156:R159)</f>
        <v>0</v>
      </c>
      <c r="S155" s="169"/>
      <c r="T155" s="171">
        <f>SUM(T156:T159)</f>
        <v>0</v>
      </c>
      <c r="AR155" s="172" t="s">
        <v>89</v>
      </c>
      <c r="AT155" s="173" t="s">
        <v>80</v>
      </c>
      <c r="AU155" s="173" t="s">
        <v>89</v>
      </c>
      <c r="AY155" s="172" t="s">
        <v>148</v>
      </c>
      <c r="BK155" s="174">
        <f>SUM(BK156:BK159)</f>
        <v>0</v>
      </c>
    </row>
    <row r="156" spans="1:65" s="2" customFormat="1" ht="21.75" customHeight="1">
      <c r="A156" s="36"/>
      <c r="B156" s="37"/>
      <c r="C156" s="177" t="s">
        <v>278</v>
      </c>
      <c r="D156" s="177" t="s">
        <v>150</v>
      </c>
      <c r="E156" s="178" t="s">
        <v>337</v>
      </c>
      <c r="F156" s="179" t="s">
        <v>338</v>
      </c>
      <c r="G156" s="180" t="s">
        <v>173</v>
      </c>
      <c r="H156" s="181">
        <v>20</v>
      </c>
      <c r="I156" s="182"/>
      <c r="J156" s="183">
        <f>ROUND(I156*H156,1)</f>
        <v>0</v>
      </c>
      <c r="K156" s="184"/>
      <c r="L156" s="41"/>
      <c r="M156" s="185" t="s">
        <v>35</v>
      </c>
      <c r="N156" s="186" t="s">
        <v>52</v>
      </c>
      <c r="O156" s="66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9" t="s">
        <v>154</v>
      </c>
      <c r="AT156" s="189" t="s">
        <v>150</v>
      </c>
      <c r="AU156" s="189" t="s">
        <v>91</v>
      </c>
      <c r="AY156" s="18" t="s">
        <v>148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8" t="s">
        <v>89</v>
      </c>
      <c r="BK156" s="190">
        <f>ROUND(I156*H156,1)</f>
        <v>0</v>
      </c>
      <c r="BL156" s="18" t="s">
        <v>154</v>
      </c>
      <c r="BM156" s="189" t="s">
        <v>339</v>
      </c>
    </row>
    <row r="157" spans="1:65" s="2" customFormat="1" ht="11.25">
      <c r="A157" s="36"/>
      <c r="B157" s="37"/>
      <c r="C157" s="38"/>
      <c r="D157" s="191" t="s">
        <v>156</v>
      </c>
      <c r="E157" s="38"/>
      <c r="F157" s="192" t="s">
        <v>340</v>
      </c>
      <c r="G157" s="38"/>
      <c r="H157" s="38"/>
      <c r="I157" s="193"/>
      <c r="J157" s="38"/>
      <c r="K157" s="38"/>
      <c r="L157" s="41"/>
      <c r="M157" s="194"/>
      <c r="N157" s="195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8" t="s">
        <v>156</v>
      </c>
      <c r="AU157" s="18" t="s">
        <v>91</v>
      </c>
    </row>
    <row r="158" spans="1:65" s="2" customFormat="1" ht="11.25">
      <c r="A158" s="36"/>
      <c r="B158" s="37"/>
      <c r="C158" s="38"/>
      <c r="D158" s="196" t="s">
        <v>158</v>
      </c>
      <c r="E158" s="38"/>
      <c r="F158" s="197" t="s">
        <v>341</v>
      </c>
      <c r="G158" s="38"/>
      <c r="H158" s="38"/>
      <c r="I158" s="193"/>
      <c r="J158" s="38"/>
      <c r="K158" s="38"/>
      <c r="L158" s="41"/>
      <c r="M158" s="194"/>
      <c r="N158" s="195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8" t="s">
        <v>158</v>
      </c>
      <c r="AU158" s="18" t="s">
        <v>91</v>
      </c>
    </row>
    <row r="159" spans="1:65" s="14" customFormat="1" ht="11.25">
      <c r="B159" s="208"/>
      <c r="C159" s="209"/>
      <c r="D159" s="191" t="s">
        <v>160</v>
      </c>
      <c r="E159" s="210" t="s">
        <v>35</v>
      </c>
      <c r="F159" s="211" t="s">
        <v>315</v>
      </c>
      <c r="G159" s="209"/>
      <c r="H159" s="212">
        <v>20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160</v>
      </c>
      <c r="AU159" s="218" t="s">
        <v>91</v>
      </c>
      <c r="AV159" s="14" t="s">
        <v>91</v>
      </c>
      <c r="AW159" s="14" t="s">
        <v>41</v>
      </c>
      <c r="AX159" s="14" t="s">
        <v>89</v>
      </c>
      <c r="AY159" s="218" t="s">
        <v>148</v>
      </c>
    </row>
    <row r="160" spans="1:65" s="12" customFormat="1" ht="22.9" customHeight="1">
      <c r="B160" s="161"/>
      <c r="C160" s="162"/>
      <c r="D160" s="163" t="s">
        <v>80</v>
      </c>
      <c r="E160" s="175" t="s">
        <v>154</v>
      </c>
      <c r="F160" s="175" t="s">
        <v>348</v>
      </c>
      <c r="G160" s="162"/>
      <c r="H160" s="162"/>
      <c r="I160" s="165"/>
      <c r="J160" s="176">
        <f>BK160</f>
        <v>0</v>
      </c>
      <c r="K160" s="162"/>
      <c r="L160" s="167"/>
      <c r="M160" s="168"/>
      <c r="N160" s="169"/>
      <c r="O160" s="169"/>
      <c r="P160" s="170">
        <f>SUM(P161:P170)</f>
        <v>0</v>
      </c>
      <c r="Q160" s="169"/>
      <c r="R160" s="170">
        <f>SUM(R161:R170)</f>
        <v>0.23431999999999997</v>
      </c>
      <c r="S160" s="169"/>
      <c r="T160" s="171">
        <f>SUM(T161:T170)</f>
        <v>0</v>
      </c>
      <c r="AR160" s="172" t="s">
        <v>89</v>
      </c>
      <c r="AT160" s="173" t="s">
        <v>80</v>
      </c>
      <c r="AU160" s="173" t="s">
        <v>89</v>
      </c>
      <c r="AY160" s="172" t="s">
        <v>148</v>
      </c>
      <c r="BK160" s="174">
        <f>SUM(BK161:BK170)</f>
        <v>0</v>
      </c>
    </row>
    <row r="161" spans="1:65" s="2" customFormat="1" ht="16.5" customHeight="1">
      <c r="A161" s="36"/>
      <c r="B161" s="37"/>
      <c r="C161" s="177" t="s">
        <v>286</v>
      </c>
      <c r="D161" s="177" t="s">
        <v>150</v>
      </c>
      <c r="E161" s="178" t="s">
        <v>350</v>
      </c>
      <c r="F161" s="179" t="s">
        <v>351</v>
      </c>
      <c r="G161" s="180" t="s">
        <v>187</v>
      </c>
      <c r="H161" s="181">
        <v>1.6</v>
      </c>
      <c r="I161" s="182"/>
      <c r="J161" s="183">
        <f>ROUND(I161*H161,1)</f>
        <v>0</v>
      </c>
      <c r="K161" s="184"/>
      <c r="L161" s="41"/>
      <c r="M161" s="185" t="s">
        <v>35</v>
      </c>
      <c r="N161" s="186" t="s">
        <v>52</v>
      </c>
      <c r="O161" s="66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9" t="s">
        <v>154</v>
      </c>
      <c r="AT161" s="189" t="s">
        <v>150</v>
      </c>
      <c r="AU161" s="189" t="s">
        <v>91</v>
      </c>
      <c r="AY161" s="18" t="s">
        <v>148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8" t="s">
        <v>89</v>
      </c>
      <c r="BK161" s="190">
        <f>ROUND(I161*H161,1)</f>
        <v>0</v>
      </c>
      <c r="BL161" s="18" t="s">
        <v>154</v>
      </c>
      <c r="BM161" s="189" t="s">
        <v>352</v>
      </c>
    </row>
    <row r="162" spans="1:65" s="2" customFormat="1" ht="19.5">
      <c r="A162" s="36"/>
      <c r="B162" s="37"/>
      <c r="C162" s="38"/>
      <c r="D162" s="191" t="s">
        <v>156</v>
      </c>
      <c r="E162" s="38"/>
      <c r="F162" s="192" t="s">
        <v>353</v>
      </c>
      <c r="G162" s="38"/>
      <c r="H162" s="38"/>
      <c r="I162" s="193"/>
      <c r="J162" s="38"/>
      <c r="K162" s="38"/>
      <c r="L162" s="41"/>
      <c r="M162" s="194"/>
      <c r="N162" s="195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8" t="s">
        <v>156</v>
      </c>
      <c r="AU162" s="18" t="s">
        <v>91</v>
      </c>
    </row>
    <row r="163" spans="1:65" s="2" customFormat="1" ht="11.25">
      <c r="A163" s="36"/>
      <c r="B163" s="37"/>
      <c r="C163" s="38"/>
      <c r="D163" s="196" t="s">
        <v>158</v>
      </c>
      <c r="E163" s="38"/>
      <c r="F163" s="197" t="s">
        <v>354</v>
      </c>
      <c r="G163" s="38"/>
      <c r="H163" s="38"/>
      <c r="I163" s="193"/>
      <c r="J163" s="38"/>
      <c r="K163" s="38"/>
      <c r="L163" s="41"/>
      <c r="M163" s="194"/>
      <c r="N163" s="195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8" t="s">
        <v>158</v>
      </c>
      <c r="AU163" s="18" t="s">
        <v>91</v>
      </c>
    </row>
    <row r="164" spans="1:65" s="14" customFormat="1" ht="11.25">
      <c r="B164" s="208"/>
      <c r="C164" s="209"/>
      <c r="D164" s="191" t="s">
        <v>160</v>
      </c>
      <c r="E164" s="210" t="s">
        <v>589</v>
      </c>
      <c r="F164" s="211" t="s">
        <v>590</v>
      </c>
      <c r="G164" s="209"/>
      <c r="H164" s="212">
        <v>1.6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160</v>
      </c>
      <c r="AU164" s="218" t="s">
        <v>91</v>
      </c>
      <c r="AV164" s="14" t="s">
        <v>91</v>
      </c>
      <c r="AW164" s="14" t="s">
        <v>41</v>
      </c>
      <c r="AX164" s="14" t="s">
        <v>81</v>
      </c>
      <c r="AY164" s="218" t="s">
        <v>148</v>
      </c>
    </row>
    <row r="165" spans="1:65" s="16" customFormat="1" ht="11.25">
      <c r="B165" s="230"/>
      <c r="C165" s="231"/>
      <c r="D165" s="191" t="s">
        <v>160</v>
      </c>
      <c r="E165" s="232" t="s">
        <v>106</v>
      </c>
      <c r="F165" s="233" t="s">
        <v>210</v>
      </c>
      <c r="G165" s="231"/>
      <c r="H165" s="234">
        <v>1.6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160</v>
      </c>
      <c r="AU165" s="240" t="s">
        <v>91</v>
      </c>
      <c r="AV165" s="16" t="s">
        <v>154</v>
      </c>
      <c r="AW165" s="16" t="s">
        <v>41</v>
      </c>
      <c r="AX165" s="16" t="s">
        <v>89</v>
      </c>
      <c r="AY165" s="240" t="s">
        <v>148</v>
      </c>
    </row>
    <row r="166" spans="1:65" s="2" customFormat="1" ht="37.9" customHeight="1">
      <c r="A166" s="36"/>
      <c r="B166" s="37"/>
      <c r="C166" s="177" t="s">
        <v>295</v>
      </c>
      <c r="D166" s="177" t="s">
        <v>150</v>
      </c>
      <c r="E166" s="178" t="s">
        <v>591</v>
      </c>
      <c r="F166" s="179" t="s">
        <v>592</v>
      </c>
      <c r="G166" s="180" t="s">
        <v>361</v>
      </c>
      <c r="H166" s="181">
        <v>4</v>
      </c>
      <c r="I166" s="182"/>
      <c r="J166" s="183">
        <f>ROUND(I166*H166,1)</f>
        <v>0</v>
      </c>
      <c r="K166" s="184"/>
      <c r="L166" s="41"/>
      <c r="M166" s="185" t="s">
        <v>35</v>
      </c>
      <c r="N166" s="186" t="s">
        <v>52</v>
      </c>
      <c r="O166" s="66"/>
      <c r="P166" s="187">
        <f>O166*H166</f>
        <v>0</v>
      </c>
      <c r="Q166" s="187">
        <v>3.1579999999999997E-2</v>
      </c>
      <c r="R166" s="187">
        <f>Q166*H166</f>
        <v>0.12631999999999999</v>
      </c>
      <c r="S166" s="187">
        <v>0</v>
      </c>
      <c r="T166" s="18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9" t="s">
        <v>154</v>
      </c>
      <c r="AT166" s="189" t="s">
        <v>150</v>
      </c>
      <c r="AU166" s="189" t="s">
        <v>91</v>
      </c>
      <c r="AY166" s="18" t="s">
        <v>148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8" t="s">
        <v>89</v>
      </c>
      <c r="BK166" s="190">
        <f>ROUND(I166*H166,1)</f>
        <v>0</v>
      </c>
      <c r="BL166" s="18" t="s">
        <v>154</v>
      </c>
      <c r="BM166" s="189" t="s">
        <v>593</v>
      </c>
    </row>
    <row r="167" spans="1:65" s="2" customFormat="1" ht="29.25">
      <c r="A167" s="36"/>
      <c r="B167" s="37"/>
      <c r="C167" s="38"/>
      <c r="D167" s="191" t="s">
        <v>156</v>
      </c>
      <c r="E167" s="38"/>
      <c r="F167" s="192" t="s">
        <v>594</v>
      </c>
      <c r="G167" s="38"/>
      <c r="H167" s="38"/>
      <c r="I167" s="193"/>
      <c r="J167" s="38"/>
      <c r="K167" s="38"/>
      <c r="L167" s="41"/>
      <c r="M167" s="194"/>
      <c r="N167" s="195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8" t="s">
        <v>156</v>
      </c>
      <c r="AU167" s="18" t="s">
        <v>91</v>
      </c>
    </row>
    <row r="168" spans="1:65" s="2" customFormat="1" ht="11.25">
      <c r="A168" s="36"/>
      <c r="B168" s="37"/>
      <c r="C168" s="38"/>
      <c r="D168" s="196" t="s">
        <v>158</v>
      </c>
      <c r="E168" s="38"/>
      <c r="F168" s="197" t="s">
        <v>595</v>
      </c>
      <c r="G168" s="38"/>
      <c r="H168" s="38"/>
      <c r="I168" s="193"/>
      <c r="J168" s="38"/>
      <c r="K168" s="38"/>
      <c r="L168" s="41"/>
      <c r="M168" s="194"/>
      <c r="N168" s="195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8" t="s">
        <v>158</v>
      </c>
      <c r="AU168" s="18" t="s">
        <v>91</v>
      </c>
    </row>
    <row r="169" spans="1:65" s="2" customFormat="1" ht="24.2" customHeight="1">
      <c r="A169" s="36"/>
      <c r="B169" s="37"/>
      <c r="C169" s="241" t="s">
        <v>301</v>
      </c>
      <c r="D169" s="241" t="s">
        <v>296</v>
      </c>
      <c r="E169" s="242" t="s">
        <v>596</v>
      </c>
      <c r="F169" s="243" t="s">
        <v>597</v>
      </c>
      <c r="G169" s="244" t="s">
        <v>361</v>
      </c>
      <c r="H169" s="245">
        <v>4</v>
      </c>
      <c r="I169" s="246"/>
      <c r="J169" s="247">
        <f>ROUND(I169*H169,1)</f>
        <v>0</v>
      </c>
      <c r="K169" s="248"/>
      <c r="L169" s="249"/>
      <c r="M169" s="250" t="s">
        <v>35</v>
      </c>
      <c r="N169" s="251" t="s">
        <v>52</v>
      </c>
      <c r="O169" s="66"/>
      <c r="P169" s="187">
        <f>O169*H169</f>
        <v>0</v>
      </c>
      <c r="Q169" s="187">
        <v>2.7E-2</v>
      </c>
      <c r="R169" s="187">
        <f>Q169*H169</f>
        <v>0.108</v>
      </c>
      <c r="S169" s="187">
        <v>0</v>
      </c>
      <c r="T169" s="18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9" t="s">
        <v>227</v>
      </c>
      <c r="AT169" s="189" t="s">
        <v>296</v>
      </c>
      <c r="AU169" s="189" t="s">
        <v>91</v>
      </c>
      <c r="AY169" s="18" t="s">
        <v>148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8" t="s">
        <v>89</v>
      </c>
      <c r="BK169" s="190">
        <f>ROUND(I169*H169,1)</f>
        <v>0</v>
      </c>
      <c r="BL169" s="18" t="s">
        <v>154</v>
      </c>
      <c r="BM169" s="189" t="s">
        <v>598</v>
      </c>
    </row>
    <row r="170" spans="1:65" s="2" customFormat="1" ht="11.25">
      <c r="A170" s="36"/>
      <c r="B170" s="37"/>
      <c r="C170" s="38"/>
      <c r="D170" s="191" t="s">
        <v>156</v>
      </c>
      <c r="E170" s="38"/>
      <c r="F170" s="192" t="s">
        <v>597</v>
      </c>
      <c r="G170" s="38"/>
      <c r="H170" s="38"/>
      <c r="I170" s="193"/>
      <c r="J170" s="38"/>
      <c r="K170" s="38"/>
      <c r="L170" s="41"/>
      <c r="M170" s="194"/>
      <c r="N170" s="195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8" t="s">
        <v>156</v>
      </c>
      <c r="AU170" s="18" t="s">
        <v>91</v>
      </c>
    </row>
    <row r="171" spans="1:65" s="12" customFormat="1" ht="22.9" customHeight="1">
      <c r="B171" s="161"/>
      <c r="C171" s="162"/>
      <c r="D171" s="163" t="s">
        <v>80</v>
      </c>
      <c r="E171" s="175" t="s">
        <v>227</v>
      </c>
      <c r="F171" s="175" t="s">
        <v>400</v>
      </c>
      <c r="G171" s="162"/>
      <c r="H171" s="162"/>
      <c r="I171" s="165"/>
      <c r="J171" s="176">
        <f>BK171</f>
        <v>0</v>
      </c>
      <c r="K171" s="162"/>
      <c r="L171" s="167"/>
      <c r="M171" s="168"/>
      <c r="N171" s="169"/>
      <c r="O171" s="169"/>
      <c r="P171" s="170">
        <f>SUM(P172:P227)</f>
        <v>0</v>
      </c>
      <c r="Q171" s="169"/>
      <c r="R171" s="170">
        <f>SUM(R172:R227)</f>
        <v>2.8635499999999996</v>
      </c>
      <c r="S171" s="169"/>
      <c r="T171" s="171">
        <f>SUM(T172:T227)</f>
        <v>0</v>
      </c>
      <c r="AR171" s="172" t="s">
        <v>89</v>
      </c>
      <c r="AT171" s="173" t="s">
        <v>80</v>
      </c>
      <c r="AU171" s="173" t="s">
        <v>89</v>
      </c>
      <c r="AY171" s="172" t="s">
        <v>148</v>
      </c>
      <c r="BK171" s="174">
        <f>SUM(BK172:BK227)</f>
        <v>0</v>
      </c>
    </row>
    <row r="172" spans="1:65" s="2" customFormat="1" ht="24.2" customHeight="1">
      <c r="A172" s="36"/>
      <c r="B172" s="37"/>
      <c r="C172" s="177" t="s">
        <v>315</v>
      </c>
      <c r="D172" s="177" t="s">
        <v>150</v>
      </c>
      <c r="E172" s="178" t="s">
        <v>599</v>
      </c>
      <c r="F172" s="179" t="s">
        <v>600</v>
      </c>
      <c r="G172" s="180" t="s">
        <v>173</v>
      </c>
      <c r="H172" s="181">
        <v>20</v>
      </c>
      <c r="I172" s="182"/>
      <c r="J172" s="183">
        <f>ROUND(I172*H172,1)</f>
        <v>0</v>
      </c>
      <c r="K172" s="184"/>
      <c r="L172" s="41"/>
      <c r="M172" s="185" t="s">
        <v>35</v>
      </c>
      <c r="N172" s="186" t="s">
        <v>52</v>
      </c>
      <c r="O172" s="66"/>
      <c r="P172" s="187">
        <f>O172*H172</f>
        <v>0</v>
      </c>
      <c r="Q172" s="187">
        <v>1.0000000000000001E-5</v>
      </c>
      <c r="R172" s="187">
        <f>Q172*H172</f>
        <v>2.0000000000000001E-4</v>
      </c>
      <c r="S172" s="187">
        <v>0</v>
      </c>
      <c r="T172" s="18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9" t="s">
        <v>154</v>
      </c>
      <c r="AT172" s="189" t="s">
        <v>150</v>
      </c>
      <c r="AU172" s="189" t="s">
        <v>91</v>
      </c>
      <c r="AY172" s="18" t="s">
        <v>148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8" t="s">
        <v>89</v>
      </c>
      <c r="BK172" s="190">
        <f>ROUND(I172*H172,1)</f>
        <v>0</v>
      </c>
      <c r="BL172" s="18" t="s">
        <v>154</v>
      </c>
      <c r="BM172" s="189" t="s">
        <v>601</v>
      </c>
    </row>
    <row r="173" spans="1:65" s="2" customFormat="1" ht="19.5">
      <c r="A173" s="36"/>
      <c r="B173" s="37"/>
      <c r="C173" s="38"/>
      <c r="D173" s="191" t="s">
        <v>156</v>
      </c>
      <c r="E173" s="38"/>
      <c r="F173" s="192" t="s">
        <v>602</v>
      </c>
      <c r="G173" s="38"/>
      <c r="H173" s="38"/>
      <c r="I173" s="193"/>
      <c r="J173" s="38"/>
      <c r="K173" s="38"/>
      <c r="L173" s="41"/>
      <c r="M173" s="194"/>
      <c r="N173" s="195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8" t="s">
        <v>156</v>
      </c>
      <c r="AU173" s="18" t="s">
        <v>91</v>
      </c>
    </row>
    <row r="174" spans="1:65" s="2" customFormat="1" ht="11.25">
      <c r="A174" s="36"/>
      <c r="B174" s="37"/>
      <c r="C174" s="38"/>
      <c r="D174" s="196" t="s">
        <v>158</v>
      </c>
      <c r="E174" s="38"/>
      <c r="F174" s="197" t="s">
        <v>603</v>
      </c>
      <c r="G174" s="38"/>
      <c r="H174" s="38"/>
      <c r="I174" s="193"/>
      <c r="J174" s="38"/>
      <c r="K174" s="38"/>
      <c r="L174" s="41"/>
      <c r="M174" s="194"/>
      <c r="N174" s="195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8" t="s">
        <v>158</v>
      </c>
      <c r="AU174" s="18" t="s">
        <v>91</v>
      </c>
    </row>
    <row r="175" spans="1:65" s="2" customFormat="1" ht="21.75" customHeight="1">
      <c r="A175" s="36"/>
      <c r="B175" s="37"/>
      <c r="C175" s="241" t="s">
        <v>7</v>
      </c>
      <c r="D175" s="241" t="s">
        <v>296</v>
      </c>
      <c r="E175" s="242" t="s">
        <v>604</v>
      </c>
      <c r="F175" s="243" t="s">
        <v>605</v>
      </c>
      <c r="G175" s="244" t="s">
        <v>173</v>
      </c>
      <c r="H175" s="245">
        <v>20.3</v>
      </c>
      <c r="I175" s="246"/>
      <c r="J175" s="247">
        <f>ROUND(I175*H175,1)</f>
        <v>0</v>
      </c>
      <c r="K175" s="248"/>
      <c r="L175" s="249"/>
      <c r="M175" s="250" t="s">
        <v>35</v>
      </c>
      <c r="N175" s="251" t="s">
        <v>52</v>
      </c>
      <c r="O175" s="66"/>
      <c r="P175" s="187">
        <f>O175*H175</f>
        <v>0</v>
      </c>
      <c r="Q175" s="187">
        <v>2.3E-3</v>
      </c>
      <c r="R175" s="187">
        <f>Q175*H175</f>
        <v>4.6690000000000002E-2</v>
      </c>
      <c r="S175" s="187">
        <v>0</v>
      </c>
      <c r="T175" s="18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9" t="s">
        <v>227</v>
      </c>
      <c r="AT175" s="189" t="s">
        <v>296</v>
      </c>
      <c r="AU175" s="189" t="s">
        <v>91</v>
      </c>
      <c r="AY175" s="18" t="s">
        <v>148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8" t="s">
        <v>89</v>
      </c>
      <c r="BK175" s="190">
        <f>ROUND(I175*H175,1)</f>
        <v>0</v>
      </c>
      <c r="BL175" s="18" t="s">
        <v>154</v>
      </c>
      <c r="BM175" s="189" t="s">
        <v>606</v>
      </c>
    </row>
    <row r="176" spans="1:65" s="2" customFormat="1" ht="11.25">
      <c r="A176" s="36"/>
      <c r="B176" s="37"/>
      <c r="C176" s="38"/>
      <c r="D176" s="191" t="s">
        <v>156</v>
      </c>
      <c r="E176" s="38"/>
      <c r="F176" s="192" t="s">
        <v>605</v>
      </c>
      <c r="G176" s="38"/>
      <c r="H176" s="38"/>
      <c r="I176" s="193"/>
      <c r="J176" s="38"/>
      <c r="K176" s="38"/>
      <c r="L176" s="41"/>
      <c r="M176" s="194"/>
      <c r="N176" s="195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8" t="s">
        <v>156</v>
      </c>
      <c r="AU176" s="18" t="s">
        <v>91</v>
      </c>
    </row>
    <row r="177" spans="1:65" s="14" customFormat="1" ht="11.25">
      <c r="B177" s="208"/>
      <c r="C177" s="209"/>
      <c r="D177" s="191" t="s">
        <v>160</v>
      </c>
      <c r="E177" s="209"/>
      <c r="F177" s="211" t="s">
        <v>607</v>
      </c>
      <c r="G177" s="209"/>
      <c r="H177" s="212">
        <v>20.3</v>
      </c>
      <c r="I177" s="213"/>
      <c r="J177" s="209"/>
      <c r="K177" s="209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160</v>
      </c>
      <c r="AU177" s="218" t="s">
        <v>91</v>
      </c>
      <c r="AV177" s="14" t="s">
        <v>91</v>
      </c>
      <c r="AW177" s="14" t="s">
        <v>4</v>
      </c>
      <c r="AX177" s="14" t="s">
        <v>89</v>
      </c>
      <c r="AY177" s="218" t="s">
        <v>148</v>
      </c>
    </row>
    <row r="178" spans="1:65" s="2" customFormat="1" ht="24.2" customHeight="1">
      <c r="A178" s="36"/>
      <c r="B178" s="37"/>
      <c r="C178" s="177" t="s">
        <v>328</v>
      </c>
      <c r="D178" s="177" t="s">
        <v>150</v>
      </c>
      <c r="E178" s="178" t="s">
        <v>608</v>
      </c>
      <c r="F178" s="179" t="s">
        <v>609</v>
      </c>
      <c r="G178" s="180" t="s">
        <v>361</v>
      </c>
      <c r="H178" s="181">
        <v>10</v>
      </c>
      <c r="I178" s="182"/>
      <c r="J178" s="183">
        <f>ROUND(I178*H178,1)</f>
        <v>0</v>
      </c>
      <c r="K178" s="184"/>
      <c r="L178" s="41"/>
      <c r="M178" s="185" t="s">
        <v>35</v>
      </c>
      <c r="N178" s="186" t="s">
        <v>52</v>
      </c>
      <c r="O178" s="66"/>
      <c r="P178" s="187">
        <f>O178*H178</f>
        <v>0</v>
      </c>
      <c r="Q178" s="187">
        <v>8.0000000000000007E-5</v>
      </c>
      <c r="R178" s="187">
        <f>Q178*H178</f>
        <v>8.0000000000000004E-4</v>
      </c>
      <c r="S178" s="187">
        <v>0</v>
      </c>
      <c r="T178" s="18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9" t="s">
        <v>154</v>
      </c>
      <c r="AT178" s="189" t="s">
        <v>150</v>
      </c>
      <c r="AU178" s="189" t="s">
        <v>91</v>
      </c>
      <c r="AY178" s="18" t="s">
        <v>148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8" t="s">
        <v>89</v>
      </c>
      <c r="BK178" s="190">
        <f>ROUND(I178*H178,1)</f>
        <v>0</v>
      </c>
      <c r="BL178" s="18" t="s">
        <v>154</v>
      </c>
      <c r="BM178" s="189" t="s">
        <v>610</v>
      </c>
    </row>
    <row r="179" spans="1:65" s="2" customFormat="1" ht="19.5">
      <c r="A179" s="36"/>
      <c r="B179" s="37"/>
      <c r="C179" s="38"/>
      <c r="D179" s="191" t="s">
        <v>156</v>
      </c>
      <c r="E179" s="38"/>
      <c r="F179" s="192" t="s">
        <v>611</v>
      </c>
      <c r="G179" s="38"/>
      <c r="H179" s="38"/>
      <c r="I179" s="193"/>
      <c r="J179" s="38"/>
      <c r="K179" s="38"/>
      <c r="L179" s="41"/>
      <c r="M179" s="194"/>
      <c r="N179" s="195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8" t="s">
        <v>156</v>
      </c>
      <c r="AU179" s="18" t="s">
        <v>91</v>
      </c>
    </row>
    <row r="180" spans="1:65" s="2" customFormat="1" ht="11.25">
      <c r="A180" s="36"/>
      <c r="B180" s="37"/>
      <c r="C180" s="38"/>
      <c r="D180" s="196" t="s">
        <v>158</v>
      </c>
      <c r="E180" s="38"/>
      <c r="F180" s="197" t="s">
        <v>612</v>
      </c>
      <c r="G180" s="38"/>
      <c r="H180" s="38"/>
      <c r="I180" s="193"/>
      <c r="J180" s="38"/>
      <c r="K180" s="38"/>
      <c r="L180" s="41"/>
      <c r="M180" s="194"/>
      <c r="N180" s="195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8" t="s">
        <v>158</v>
      </c>
      <c r="AU180" s="18" t="s">
        <v>91</v>
      </c>
    </row>
    <row r="181" spans="1:65" s="2" customFormat="1" ht="16.5" customHeight="1">
      <c r="A181" s="36"/>
      <c r="B181" s="37"/>
      <c r="C181" s="241" t="s">
        <v>336</v>
      </c>
      <c r="D181" s="241" t="s">
        <v>296</v>
      </c>
      <c r="E181" s="242" t="s">
        <v>613</v>
      </c>
      <c r="F181" s="243" t="s">
        <v>614</v>
      </c>
      <c r="G181" s="244" t="s">
        <v>361</v>
      </c>
      <c r="H181" s="245">
        <v>10.15</v>
      </c>
      <c r="I181" s="246"/>
      <c r="J181" s="247">
        <f>ROUND(I181*H181,1)</f>
        <v>0</v>
      </c>
      <c r="K181" s="248"/>
      <c r="L181" s="249"/>
      <c r="M181" s="250" t="s">
        <v>35</v>
      </c>
      <c r="N181" s="251" t="s">
        <v>52</v>
      </c>
      <c r="O181" s="66"/>
      <c r="P181" s="187">
        <f>O181*H181</f>
        <v>0</v>
      </c>
      <c r="Q181" s="187">
        <v>8.0000000000000004E-4</v>
      </c>
      <c r="R181" s="187">
        <f>Q181*H181</f>
        <v>8.1200000000000005E-3</v>
      </c>
      <c r="S181" s="187">
        <v>0</v>
      </c>
      <c r="T181" s="188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9" t="s">
        <v>227</v>
      </c>
      <c r="AT181" s="189" t="s">
        <v>296</v>
      </c>
      <c r="AU181" s="189" t="s">
        <v>91</v>
      </c>
      <c r="AY181" s="18" t="s">
        <v>148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8" t="s">
        <v>89</v>
      </c>
      <c r="BK181" s="190">
        <f>ROUND(I181*H181,1)</f>
        <v>0</v>
      </c>
      <c r="BL181" s="18" t="s">
        <v>154</v>
      </c>
      <c r="BM181" s="189" t="s">
        <v>615</v>
      </c>
    </row>
    <row r="182" spans="1:65" s="2" customFormat="1" ht="11.25">
      <c r="A182" s="36"/>
      <c r="B182" s="37"/>
      <c r="C182" s="38"/>
      <c r="D182" s="191" t="s">
        <v>156</v>
      </c>
      <c r="E182" s="38"/>
      <c r="F182" s="192" t="s">
        <v>614</v>
      </c>
      <c r="G182" s="38"/>
      <c r="H182" s="38"/>
      <c r="I182" s="193"/>
      <c r="J182" s="38"/>
      <c r="K182" s="38"/>
      <c r="L182" s="41"/>
      <c r="M182" s="194"/>
      <c r="N182" s="195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8" t="s">
        <v>156</v>
      </c>
      <c r="AU182" s="18" t="s">
        <v>91</v>
      </c>
    </row>
    <row r="183" spans="1:65" s="14" customFormat="1" ht="11.25">
      <c r="B183" s="208"/>
      <c r="C183" s="209"/>
      <c r="D183" s="191" t="s">
        <v>160</v>
      </c>
      <c r="E183" s="209"/>
      <c r="F183" s="211" t="s">
        <v>616</v>
      </c>
      <c r="G183" s="209"/>
      <c r="H183" s="212">
        <v>10.15</v>
      </c>
      <c r="I183" s="213"/>
      <c r="J183" s="209"/>
      <c r="K183" s="209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160</v>
      </c>
      <c r="AU183" s="218" t="s">
        <v>91</v>
      </c>
      <c r="AV183" s="14" t="s">
        <v>91</v>
      </c>
      <c r="AW183" s="14" t="s">
        <v>4</v>
      </c>
      <c r="AX183" s="14" t="s">
        <v>89</v>
      </c>
      <c r="AY183" s="218" t="s">
        <v>148</v>
      </c>
    </row>
    <row r="184" spans="1:65" s="2" customFormat="1" ht="24.2" customHeight="1">
      <c r="A184" s="36"/>
      <c r="B184" s="37"/>
      <c r="C184" s="177" t="s">
        <v>342</v>
      </c>
      <c r="D184" s="177" t="s">
        <v>150</v>
      </c>
      <c r="E184" s="178" t="s">
        <v>617</v>
      </c>
      <c r="F184" s="179" t="s">
        <v>618</v>
      </c>
      <c r="G184" s="180" t="s">
        <v>469</v>
      </c>
      <c r="H184" s="181">
        <v>5</v>
      </c>
      <c r="I184" s="182"/>
      <c r="J184" s="183">
        <f>ROUND(I184*H184,1)</f>
        <v>0</v>
      </c>
      <c r="K184" s="184"/>
      <c r="L184" s="41"/>
      <c r="M184" s="185" t="s">
        <v>35</v>
      </c>
      <c r="N184" s="186" t="s">
        <v>52</v>
      </c>
      <c r="O184" s="66"/>
      <c r="P184" s="187">
        <f>O184*H184</f>
        <v>0</v>
      </c>
      <c r="Q184" s="187">
        <v>1E-4</v>
      </c>
      <c r="R184" s="187">
        <f>Q184*H184</f>
        <v>5.0000000000000001E-4</v>
      </c>
      <c r="S184" s="187">
        <v>0</v>
      </c>
      <c r="T184" s="18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9" t="s">
        <v>154</v>
      </c>
      <c r="AT184" s="189" t="s">
        <v>150</v>
      </c>
      <c r="AU184" s="189" t="s">
        <v>91</v>
      </c>
      <c r="AY184" s="18" t="s">
        <v>148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8" t="s">
        <v>89</v>
      </c>
      <c r="BK184" s="190">
        <f>ROUND(I184*H184,1)</f>
        <v>0</v>
      </c>
      <c r="BL184" s="18" t="s">
        <v>154</v>
      </c>
      <c r="BM184" s="189" t="s">
        <v>476</v>
      </c>
    </row>
    <row r="185" spans="1:65" s="2" customFormat="1" ht="11.25">
      <c r="A185" s="36"/>
      <c r="B185" s="37"/>
      <c r="C185" s="38"/>
      <c r="D185" s="191" t="s">
        <v>156</v>
      </c>
      <c r="E185" s="38"/>
      <c r="F185" s="192" t="s">
        <v>619</v>
      </c>
      <c r="G185" s="38"/>
      <c r="H185" s="38"/>
      <c r="I185" s="193"/>
      <c r="J185" s="38"/>
      <c r="K185" s="38"/>
      <c r="L185" s="41"/>
      <c r="M185" s="194"/>
      <c r="N185" s="195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8" t="s">
        <v>156</v>
      </c>
      <c r="AU185" s="18" t="s">
        <v>91</v>
      </c>
    </row>
    <row r="186" spans="1:65" s="2" customFormat="1" ht="11.25">
      <c r="A186" s="36"/>
      <c r="B186" s="37"/>
      <c r="C186" s="38"/>
      <c r="D186" s="196" t="s">
        <v>158</v>
      </c>
      <c r="E186" s="38"/>
      <c r="F186" s="197" t="s">
        <v>620</v>
      </c>
      <c r="G186" s="38"/>
      <c r="H186" s="38"/>
      <c r="I186" s="193"/>
      <c r="J186" s="38"/>
      <c r="K186" s="38"/>
      <c r="L186" s="41"/>
      <c r="M186" s="194"/>
      <c r="N186" s="195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8" t="s">
        <v>158</v>
      </c>
      <c r="AU186" s="18" t="s">
        <v>91</v>
      </c>
    </row>
    <row r="187" spans="1:65" s="2" customFormat="1" ht="24.2" customHeight="1">
      <c r="A187" s="36"/>
      <c r="B187" s="37"/>
      <c r="C187" s="177" t="s">
        <v>349</v>
      </c>
      <c r="D187" s="177" t="s">
        <v>150</v>
      </c>
      <c r="E187" s="178" t="s">
        <v>621</v>
      </c>
      <c r="F187" s="179" t="s">
        <v>622</v>
      </c>
      <c r="G187" s="180" t="s">
        <v>361</v>
      </c>
      <c r="H187" s="181">
        <v>1</v>
      </c>
      <c r="I187" s="182"/>
      <c r="J187" s="183">
        <f>ROUND(I187*H187,1)</f>
        <v>0</v>
      </c>
      <c r="K187" s="184"/>
      <c r="L187" s="41"/>
      <c r="M187" s="185" t="s">
        <v>35</v>
      </c>
      <c r="N187" s="186" t="s">
        <v>52</v>
      </c>
      <c r="O187" s="66"/>
      <c r="P187" s="187">
        <f>O187*H187</f>
        <v>0</v>
      </c>
      <c r="Q187" s="187">
        <v>4.0050000000000002E-2</v>
      </c>
      <c r="R187" s="187">
        <f>Q187*H187</f>
        <v>4.0050000000000002E-2</v>
      </c>
      <c r="S187" s="187">
        <v>0</v>
      </c>
      <c r="T187" s="188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9" t="s">
        <v>154</v>
      </c>
      <c r="AT187" s="189" t="s">
        <v>150</v>
      </c>
      <c r="AU187" s="189" t="s">
        <v>91</v>
      </c>
      <c r="AY187" s="18" t="s">
        <v>148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8" t="s">
        <v>89</v>
      </c>
      <c r="BK187" s="190">
        <f>ROUND(I187*H187,1)</f>
        <v>0</v>
      </c>
      <c r="BL187" s="18" t="s">
        <v>154</v>
      </c>
      <c r="BM187" s="189" t="s">
        <v>623</v>
      </c>
    </row>
    <row r="188" spans="1:65" s="2" customFormat="1" ht="29.25">
      <c r="A188" s="36"/>
      <c r="B188" s="37"/>
      <c r="C188" s="38"/>
      <c r="D188" s="191" t="s">
        <v>156</v>
      </c>
      <c r="E188" s="38"/>
      <c r="F188" s="192" t="s">
        <v>624</v>
      </c>
      <c r="G188" s="38"/>
      <c r="H188" s="38"/>
      <c r="I188" s="193"/>
      <c r="J188" s="38"/>
      <c r="K188" s="38"/>
      <c r="L188" s="41"/>
      <c r="M188" s="194"/>
      <c r="N188" s="195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8" t="s">
        <v>156</v>
      </c>
      <c r="AU188" s="18" t="s">
        <v>91</v>
      </c>
    </row>
    <row r="189" spans="1:65" s="2" customFormat="1" ht="11.25">
      <c r="A189" s="36"/>
      <c r="B189" s="37"/>
      <c r="C189" s="38"/>
      <c r="D189" s="196" t="s">
        <v>158</v>
      </c>
      <c r="E189" s="38"/>
      <c r="F189" s="197" t="s">
        <v>625</v>
      </c>
      <c r="G189" s="38"/>
      <c r="H189" s="38"/>
      <c r="I189" s="193"/>
      <c r="J189" s="38"/>
      <c r="K189" s="38"/>
      <c r="L189" s="41"/>
      <c r="M189" s="194"/>
      <c r="N189" s="195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8" t="s">
        <v>158</v>
      </c>
      <c r="AU189" s="18" t="s">
        <v>91</v>
      </c>
    </row>
    <row r="190" spans="1:65" s="2" customFormat="1" ht="33" customHeight="1">
      <c r="A190" s="36"/>
      <c r="B190" s="37"/>
      <c r="C190" s="177" t="s">
        <v>358</v>
      </c>
      <c r="D190" s="177" t="s">
        <v>150</v>
      </c>
      <c r="E190" s="178" t="s">
        <v>626</v>
      </c>
      <c r="F190" s="179" t="s">
        <v>627</v>
      </c>
      <c r="G190" s="180" t="s">
        <v>361</v>
      </c>
      <c r="H190" s="181">
        <v>1</v>
      </c>
      <c r="I190" s="182"/>
      <c r="J190" s="183">
        <f>ROUND(I190*H190,1)</f>
        <v>0</v>
      </c>
      <c r="K190" s="184"/>
      <c r="L190" s="41"/>
      <c r="M190" s="185" t="s">
        <v>35</v>
      </c>
      <c r="N190" s="186" t="s">
        <v>52</v>
      </c>
      <c r="O190" s="66"/>
      <c r="P190" s="187">
        <f>O190*H190</f>
        <v>0</v>
      </c>
      <c r="Q190" s="187">
        <v>8.1399999999999997E-3</v>
      </c>
      <c r="R190" s="187">
        <f>Q190*H190</f>
        <v>8.1399999999999997E-3</v>
      </c>
      <c r="S190" s="187">
        <v>0</v>
      </c>
      <c r="T190" s="188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9" t="s">
        <v>154</v>
      </c>
      <c r="AT190" s="189" t="s">
        <v>150</v>
      </c>
      <c r="AU190" s="189" t="s">
        <v>91</v>
      </c>
      <c r="AY190" s="18" t="s">
        <v>148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8" t="s">
        <v>89</v>
      </c>
      <c r="BK190" s="190">
        <f>ROUND(I190*H190,1)</f>
        <v>0</v>
      </c>
      <c r="BL190" s="18" t="s">
        <v>154</v>
      </c>
      <c r="BM190" s="189" t="s">
        <v>628</v>
      </c>
    </row>
    <row r="191" spans="1:65" s="2" customFormat="1" ht="19.5">
      <c r="A191" s="36"/>
      <c r="B191" s="37"/>
      <c r="C191" s="38"/>
      <c r="D191" s="191" t="s">
        <v>156</v>
      </c>
      <c r="E191" s="38"/>
      <c r="F191" s="192" t="s">
        <v>629</v>
      </c>
      <c r="G191" s="38"/>
      <c r="H191" s="38"/>
      <c r="I191" s="193"/>
      <c r="J191" s="38"/>
      <c r="K191" s="38"/>
      <c r="L191" s="41"/>
      <c r="M191" s="194"/>
      <c r="N191" s="195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8" t="s">
        <v>156</v>
      </c>
      <c r="AU191" s="18" t="s">
        <v>91</v>
      </c>
    </row>
    <row r="192" spans="1:65" s="2" customFormat="1" ht="11.25">
      <c r="A192" s="36"/>
      <c r="B192" s="37"/>
      <c r="C192" s="38"/>
      <c r="D192" s="196" t="s">
        <v>158</v>
      </c>
      <c r="E192" s="38"/>
      <c r="F192" s="197" t="s">
        <v>630</v>
      </c>
      <c r="G192" s="38"/>
      <c r="H192" s="38"/>
      <c r="I192" s="193"/>
      <c r="J192" s="38"/>
      <c r="K192" s="38"/>
      <c r="L192" s="41"/>
      <c r="M192" s="194"/>
      <c r="N192" s="195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8" t="s">
        <v>158</v>
      </c>
      <c r="AU192" s="18" t="s">
        <v>91</v>
      </c>
    </row>
    <row r="193" spans="1:65" s="2" customFormat="1" ht="24.2" customHeight="1">
      <c r="A193" s="36"/>
      <c r="B193" s="37"/>
      <c r="C193" s="177" t="s">
        <v>367</v>
      </c>
      <c r="D193" s="177" t="s">
        <v>150</v>
      </c>
      <c r="E193" s="178" t="s">
        <v>631</v>
      </c>
      <c r="F193" s="179" t="s">
        <v>632</v>
      </c>
      <c r="G193" s="180" t="s">
        <v>361</v>
      </c>
      <c r="H193" s="181">
        <v>1</v>
      </c>
      <c r="I193" s="182"/>
      <c r="J193" s="183">
        <f>ROUND(I193*H193,1)</f>
        <v>0</v>
      </c>
      <c r="K193" s="184"/>
      <c r="L193" s="41"/>
      <c r="M193" s="185" t="s">
        <v>35</v>
      </c>
      <c r="N193" s="186" t="s">
        <v>52</v>
      </c>
      <c r="O193" s="66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9" t="s">
        <v>154</v>
      </c>
      <c r="AT193" s="189" t="s">
        <v>150</v>
      </c>
      <c r="AU193" s="189" t="s">
        <v>91</v>
      </c>
      <c r="AY193" s="18" t="s">
        <v>148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8" t="s">
        <v>89</v>
      </c>
      <c r="BK193" s="190">
        <f>ROUND(I193*H193,1)</f>
        <v>0</v>
      </c>
      <c r="BL193" s="18" t="s">
        <v>154</v>
      </c>
      <c r="BM193" s="189" t="s">
        <v>633</v>
      </c>
    </row>
    <row r="194" spans="1:65" s="2" customFormat="1" ht="29.25">
      <c r="A194" s="36"/>
      <c r="B194" s="37"/>
      <c r="C194" s="38"/>
      <c r="D194" s="191" t="s">
        <v>156</v>
      </c>
      <c r="E194" s="38"/>
      <c r="F194" s="192" t="s">
        <v>634</v>
      </c>
      <c r="G194" s="38"/>
      <c r="H194" s="38"/>
      <c r="I194" s="193"/>
      <c r="J194" s="38"/>
      <c r="K194" s="38"/>
      <c r="L194" s="41"/>
      <c r="M194" s="194"/>
      <c r="N194" s="195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8" t="s">
        <v>156</v>
      </c>
      <c r="AU194" s="18" t="s">
        <v>91</v>
      </c>
    </row>
    <row r="195" spans="1:65" s="2" customFormat="1" ht="11.25">
      <c r="A195" s="36"/>
      <c r="B195" s="37"/>
      <c r="C195" s="38"/>
      <c r="D195" s="196" t="s">
        <v>158</v>
      </c>
      <c r="E195" s="38"/>
      <c r="F195" s="197" t="s">
        <v>635</v>
      </c>
      <c r="G195" s="38"/>
      <c r="H195" s="38"/>
      <c r="I195" s="193"/>
      <c r="J195" s="38"/>
      <c r="K195" s="38"/>
      <c r="L195" s="41"/>
      <c r="M195" s="194"/>
      <c r="N195" s="195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8" t="s">
        <v>158</v>
      </c>
      <c r="AU195" s="18" t="s">
        <v>91</v>
      </c>
    </row>
    <row r="196" spans="1:65" s="2" customFormat="1" ht="33" customHeight="1">
      <c r="A196" s="36"/>
      <c r="B196" s="37"/>
      <c r="C196" s="177" t="s">
        <v>371</v>
      </c>
      <c r="D196" s="177" t="s">
        <v>150</v>
      </c>
      <c r="E196" s="178" t="s">
        <v>636</v>
      </c>
      <c r="F196" s="179" t="s">
        <v>637</v>
      </c>
      <c r="G196" s="180" t="s">
        <v>361</v>
      </c>
      <c r="H196" s="181">
        <v>1</v>
      </c>
      <c r="I196" s="182"/>
      <c r="J196" s="183">
        <f>ROUND(I196*H196,1)</f>
        <v>0</v>
      </c>
      <c r="K196" s="184"/>
      <c r="L196" s="41"/>
      <c r="M196" s="185" t="s">
        <v>35</v>
      </c>
      <c r="N196" s="186" t="s">
        <v>52</v>
      </c>
      <c r="O196" s="66"/>
      <c r="P196" s="187">
        <f>O196*H196</f>
        <v>0</v>
      </c>
      <c r="Q196" s="187">
        <v>3.7249999999999998E-2</v>
      </c>
      <c r="R196" s="187">
        <f>Q196*H196</f>
        <v>3.7249999999999998E-2</v>
      </c>
      <c r="S196" s="187">
        <v>0</v>
      </c>
      <c r="T196" s="188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9" t="s">
        <v>154</v>
      </c>
      <c r="AT196" s="189" t="s">
        <v>150</v>
      </c>
      <c r="AU196" s="189" t="s">
        <v>91</v>
      </c>
      <c r="AY196" s="18" t="s">
        <v>148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8" t="s">
        <v>89</v>
      </c>
      <c r="BK196" s="190">
        <f>ROUND(I196*H196,1)</f>
        <v>0</v>
      </c>
      <c r="BL196" s="18" t="s">
        <v>154</v>
      </c>
      <c r="BM196" s="189" t="s">
        <v>638</v>
      </c>
    </row>
    <row r="197" spans="1:65" s="2" customFormat="1" ht="29.25">
      <c r="A197" s="36"/>
      <c r="B197" s="37"/>
      <c r="C197" s="38"/>
      <c r="D197" s="191" t="s">
        <v>156</v>
      </c>
      <c r="E197" s="38"/>
      <c r="F197" s="192" t="s">
        <v>639</v>
      </c>
      <c r="G197" s="38"/>
      <c r="H197" s="38"/>
      <c r="I197" s="193"/>
      <c r="J197" s="38"/>
      <c r="K197" s="38"/>
      <c r="L197" s="41"/>
      <c r="M197" s="194"/>
      <c r="N197" s="195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8" t="s">
        <v>156</v>
      </c>
      <c r="AU197" s="18" t="s">
        <v>91</v>
      </c>
    </row>
    <row r="198" spans="1:65" s="2" customFormat="1" ht="11.25">
      <c r="A198" s="36"/>
      <c r="B198" s="37"/>
      <c r="C198" s="38"/>
      <c r="D198" s="196" t="s">
        <v>158</v>
      </c>
      <c r="E198" s="38"/>
      <c r="F198" s="197" t="s">
        <v>640</v>
      </c>
      <c r="G198" s="38"/>
      <c r="H198" s="38"/>
      <c r="I198" s="193"/>
      <c r="J198" s="38"/>
      <c r="K198" s="38"/>
      <c r="L198" s="41"/>
      <c r="M198" s="194"/>
      <c r="N198" s="195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8" t="s">
        <v>158</v>
      </c>
      <c r="AU198" s="18" t="s">
        <v>91</v>
      </c>
    </row>
    <row r="199" spans="1:65" s="2" customFormat="1" ht="24.2" customHeight="1">
      <c r="A199" s="36"/>
      <c r="B199" s="37"/>
      <c r="C199" s="177" t="s">
        <v>377</v>
      </c>
      <c r="D199" s="177" t="s">
        <v>150</v>
      </c>
      <c r="E199" s="178" t="s">
        <v>641</v>
      </c>
      <c r="F199" s="179" t="s">
        <v>642</v>
      </c>
      <c r="G199" s="180" t="s">
        <v>361</v>
      </c>
      <c r="H199" s="181">
        <v>4</v>
      </c>
      <c r="I199" s="182"/>
      <c r="J199" s="183">
        <f>ROUND(I199*H199,1)</f>
        <v>0</v>
      </c>
      <c r="K199" s="184"/>
      <c r="L199" s="41"/>
      <c r="M199" s="185" t="s">
        <v>35</v>
      </c>
      <c r="N199" s="186" t="s">
        <v>52</v>
      </c>
      <c r="O199" s="66"/>
      <c r="P199" s="187">
        <f>O199*H199</f>
        <v>0</v>
      </c>
      <c r="Q199" s="187">
        <v>0.12422</v>
      </c>
      <c r="R199" s="187">
        <f>Q199*H199</f>
        <v>0.49687999999999999</v>
      </c>
      <c r="S199" s="187">
        <v>0</v>
      </c>
      <c r="T199" s="188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9" t="s">
        <v>154</v>
      </c>
      <c r="AT199" s="189" t="s">
        <v>150</v>
      </c>
      <c r="AU199" s="189" t="s">
        <v>91</v>
      </c>
      <c r="AY199" s="18" t="s">
        <v>148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8" t="s">
        <v>89</v>
      </c>
      <c r="BK199" s="190">
        <f>ROUND(I199*H199,1)</f>
        <v>0</v>
      </c>
      <c r="BL199" s="18" t="s">
        <v>154</v>
      </c>
      <c r="BM199" s="189" t="s">
        <v>643</v>
      </c>
    </row>
    <row r="200" spans="1:65" s="2" customFormat="1" ht="11.25">
      <c r="A200" s="36"/>
      <c r="B200" s="37"/>
      <c r="C200" s="38"/>
      <c r="D200" s="191" t="s">
        <v>156</v>
      </c>
      <c r="E200" s="38"/>
      <c r="F200" s="192" t="s">
        <v>644</v>
      </c>
      <c r="G200" s="38"/>
      <c r="H200" s="38"/>
      <c r="I200" s="193"/>
      <c r="J200" s="38"/>
      <c r="K200" s="38"/>
      <c r="L200" s="41"/>
      <c r="M200" s="194"/>
      <c r="N200" s="195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8" t="s">
        <v>156</v>
      </c>
      <c r="AU200" s="18" t="s">
        <v>91</v>
      </c>
    </row>
    <row r="201" spans="1:65" s="2" customFormat="1" ht="11.25">
      <c r="A201" s="36"/>
      <c r="B201" s="37"/>
      <c r="C201" s="38"/>
      <c r="D201" s="196" t="s">
        <v>158</v>
      </c>
      <c r="E201" s="38"/>
      <c r="F201" s="197" t="s">
        <v>645</v>
      </c>
      <c r="G201" s="38"/>
      <c r="H201" s="38"/>
      <c r="I201" s="193"/>
      <c r="J201" s="38"/>
      <c r="K201" s="38"/>
      <c r="L201" s="41"/>
      <c r="M201" s="194"/>
      <c r="N201" s="195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8" t="s">
        <v>158</v>
      </c>
      <c r="AU201" s="18" t="s">
        <v>91</v>
      </c>
    </row>
    <row r="202" spans="1:65" s="2" customFormat="1" ht="24.2" customHeight="1">
      <c r="A202" s="36"/>
      <c r="B202" s="37"/>
      <c r="C202" s="241" t="s">
        <v>381</v>
      </c>
      <c r="D202" s="241" t="s">
        <v>296</v>
      </c>
      <c r="E202" s="242" t="s">
        <v>646</v>
      </c>
      <c r="F202" s="243" t="s">
        <v>647</v>
      </c>
      <c r="G202" s="244" t="s">
        <v>361</v>
      </c>
      <c r="H202" s="245">
        <v>4</v>
      </c>
      <c r="I202" s="246"/>
      <c r="J202" s="247">
        <f>ROUND(I202*H202,1)</f>
        <v>0</v>
      </c>
      <c r="K202" s="248"/>
      <c r="L202" s="249"/>
      <c r="M202" s="250" t="s">
        <v>35</v>
      </c>
      <c r="N202" s="251" t="s">
        <v>52</v>
      </c>
      <c r="O202" s="66"/>
      <c r="P202" s="187">
        <f>O202*H202</f>
        <v>0</v>
      </c>
      <c r="Q202" s="187">
        <v>7.1999999999999995E-2</v>
      </c>
      <c r="R202" s="187">
        <f>Q202*H202</f>
        <v>0.28799999999999998</v>
      </c>
      <c r="S202" s="187">
        <v>0</v>
      </c>
      <c r="T202" s="188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9" t="s">
        <v>227</v>
      </c>
      <c r="AT202" s="189" t="s">
        <v>296</v>
      </c>
      <c r="AU202" s="189" t="s">
        <v>91</v>
      </c>
      <c r="AY202" s="18" t="s">
        <v>148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8" t="s">
        <v>89</v>
      </c>
      <c r="BK202" s="190">
        <f>ROUND(I202*H202,1)</f>
        <v>0</v>
      </c>
      <c r="BL202" s="18" t="s">
        <v>154</v>
      </c>
      <c r="BM202" s="189" t="s">
        <v>648</v>
      </c>
    </row>
    <row r="203" spans="1:65" s="2" customFormat="1" ht="11.25">
      <c r="A203" s="36"/>
      <c r="B203" s="37"/>
      <c r="C203" s="38"/>
      <c r="D203" s="191" t="s">
        <v>156</v>
      </c>
      <c r="E203" s="38"/>
      <c r="F203" s="192" t="s">
        <v>647</v>
      </c>
      <c r="G203" s="38"/>
      <c r="H203" s="38"/>
      <c r="I203" s="193"/>
      <c r="J203" s="38"/>
      <c r="K203" s="38"/>
      <c r="L203" s="41"/>
      <c r="M203" s="194"/>
      <c r="N203" s="195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8" t="s">
        <v>156</v>
      </c>
      <c r="AU203" s="18" t="s">
        <v>91</v>
      </c>
    </row>
    <row r="204" spans="1:65" s="2" customFormat="1" ht="24.2" customHeight="1">
      <c r="A204" s="36"/>
      <c r="B204" s="37"/>
      <c r="C204" s="177" t="s">
        <v>385</v>
      </c>
      <c r="D204" s="177" t="s">
        <v>150</v>
      </c>
      <c r="E204" s="178" t="s">
        <v>649</v>
      </c>
      <c r="F204" s="179" t="s">
        <v>650</v>
      </c>
      <c r="G204" s="180" t="s">
        <v>361</v>
      </c>
      <c r="H204" s="181">
        <v>4</v>
      </c>
      <c r="I204" s="182"/>
      <c r="J204" s="183">
        <f>ROUND(I204*H204,1)</f>
        <v>0</v>
      </c>
      <c r="K204" s="184"/>
      <c r="L204" s="41"/>
      <c r="M204" s="185" t="s">
        <v>35</v>
      </c>
      <c r="N204" s="186" t="s">
        <v>52</v>
      </c>
      <c r="O204" s="66"/>
      <c r="P204" s="187">
        <f>O204*H204</f>
        <v>0</v>
      </c>
      <c r="Q204" s="187">
        <v>2.972E-2</v>
      </c>
      <c r="R204" s="187">
        <f>Q204*H204</f>
        <v>0.11888</v>
      </c>
      <c r="S204" s="187">
        <v>0</v>
      </c>
      <c r="T204" s="188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9" t="s">
        <v>154</v>
      </c>
      <c r="AT204" s="189" t="s">
        <v>150</v>
      </c>
      <c r="AU204" s="189" t="s">
        <v>91</v>
      </c>
      <c r="AY204" s="18" t="s">
        <v>148</v>
      </c>
      <c r="BE204" s="190">
        <f>IF(N204="základní",J204,0)</f>
        <v>0</v>
      </c>
      <c r="BF204" s="190">
        <f>IF(N204="snížená",J204,0)</f>
        <v>0</v>
      </c>
      <c r="BG204" s="190">
        <f>IF(N204="zákl. přenesená",J204,0)</f>
        <v>0</v>
      </c>
      <c r="BH204" s="190">
        <f>IF(N204="sníž. přenesená",J204,0)</f>
        <v>0</v>
      </c>
      <c r="BI204" s="190">
        <f>IF(N204="nulová",J204,0)</f>
        <v>0</v>
      </c>
      <c r="BJ204" s="18" t="s">
        <v>89</v>
      </c>
      <c r="BK204" s="190">
        <f>ROUND(I204*H204,1)</f>
        <v>0</v>
      </c>
      <c r="BL204" s="18" t="s">
        <v>154</v>
      </c>
      <c r="BM204" s="189" t="s">
        <v>651</v>
      </c>
    </row>
    <row r="205" spans="1:65" s="2" customFormat="1" ht="19.5">
      <c r="A205" s="36"/>
      <c r="B205" s="37"/>
      <c r="C205" s="38"/>
      <c r="D205" s="191" t="s">
        <v>156</v>
      </c>
      <c r="E205" s="38"/>
      <c r="F205" s="192" t="s">
        <v>652</v>
      </c>
      <c r="G205" s="38"/>
      <c r="H205" s="38"/>
      <c r="I205" s="193"/>
      <c r="J205" s="38"/>
      <c r="K205" s="38"/>
      <c r="L205" s="41"/>
      <c r="M205" s="194"/>
      <c r="N205" s="195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8" t="s">
        <v>156</v>
      </c>
      <c r="AU205" s="18" t="s">
        <v>91</v>
      </c>
    </row>
    <row r="206" spans="1:65" s="2" customFormat="1" ht="11.25">
      <c r="A206" s="36"/>
      <c r="B206" s="37"/>
      <c r="C206" s="38"/>
      <c r="D206" s="196" t="s">
        <v>158</v>
      </c>
      <c r="E206" s="38"/>
      <c r="F206" s="197" t="s">
        <v>653</v>
      </c>
      <c r="G206" s="38"/>
      <c r="H206" s="38"/>
      <c r="I206" s="193"/>
      <c r="J206" s="38"/>
      <c r="K206" s="38"/>
      <c r="L206" s="41"/>
      <c r="M206" s="194"/>
      <c r="N206" s="195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8" t="s">
        <v>158</v>
      </c>
      <c r="AU206" s="18" t="s">
        <v>91</v>
      </c>
    </row>
    <row r="207" spans="1:65" s="2" customFormat="1" ht="21.75" customHeight="1">
      <c r="A207" s="36"/>
      <c r="B207" s="37"/>
      <c r="C207" s="241" t="s">
        <v>392</v>
      </c>
      <c r="D207" s="241" t="s">
        <v>296</v>
      </c>
      <c r="E207" s="242" t="s">
        <v>654</v>
      </c>
      <c r="F207" s="243" t="s">
        <v>655</v>
      </c>
      <c r="G207" s="244" t="s">
        <v>361</v>
      </c>
      <c r="H207" s="245">
        <v>4</v>
      </c>
      <c r="I207" s="246"/>
      <c r="J207" s="247">
        <f>ROUND(I207*H207,1)</f>
        <v>0</v>
      </c>
      <c r="K207" s="248"/>
      <c r="L207" s="249"/>
      <c r="M207" s="250" t="s">
        <v>35</v>
      </c>
      <c r="N207" s="251" t="s">
        <v>52</v>
      </c>
      <c r="O207" s="66"/>
      <c r="P207" s="187">
        <f>O207*H207</f>
        <v>0</v>
      </c>
      <c r="Q207" s="187">
        <v>0.04</v>
      </c>
      <c r="R207" s="187">
        <f>Q207*H207</f>
        <v>0.16</v>
      </c>
      <c r="S207" s="187">
        <v>0</v>
      </c>
      <c r="T207" s="188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9" t="s">
        <v>227</v>
      </c>
      <c r="AT207" s="189" t="s">
        <v>296</v>
      </c>
      <c r="AU207" s="189" t="s">
        <v>91</v>
      </c>
      <c r="AY207" s="18" t="s">
        <v>148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8" t="s">
        <v>89</v>
      </c>
      <c r="BK207" s="190">
        <f>ROUND(I207*H207,1)</f>
        <v>0</v>
      </c>
      <c r="BL207" s="18" t="s">
        <v>154</v>
      </c>
      <c r="BM207" s="189" t="s">
        <v>656</v>
      </c>
    </row>
    <row r="208" spans="1:65" s="2" customFormat="1" ht="11.25">
      <c r="A208" s="36"/>
      <c r="B208" s="37"/>
      <c r="C208" s="38"/>
      <c r="D208" s="191" t="s">
        <v>156</v>
      </c>
      <c r="E208" s="38"/>
      <c r="F208" s="192" t="s">
        <v>655</v>
      </c>
      <c r="G208" s="38"/>
      <c r="H208" s="38"/>
      <c r="I208" s="193"/>
      <c r="J208" s="38"/>
      <c r="K208" s="38"/>
      <c r="L208" s="41"/>
      <c r="M208" s="194"/>
      <c r="N208" s="195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8" t="s">
        <v>156</v>
      </c>
      <c r="AU208" s="18" t="s">
        <v>91</v>
      </c>
    </row>
    <row r="209" spans="1:65" s="2" customFormat="1" ht="24.2" customHeight="1">
      <c r="A209" s="36"/>
      <c r="B209" s="37"/>
      <c r="C209" s="177" t="s">
        <v>401</v>
      </c>
      <c r="D209" s="177" t="s">
        <v>150</v>
      </c>
      <c r="E209" s="178" t="s">
        <v>657</v>
      </c>
      <c r="F209" s="179" t="s">
        <v>658</v>
      </c>
      <c r="G209" s="180" t="s">
        <v>361</v>
      </c>
      <c r="H209" s="181">
        <v>4</v>
      </c>
      <c r="I209" s="182"/>
      <c r="J209" s="183">
        <f>ROUND(I209*H209,1)</f>
        <v>0</v>
      </c>
      <c r="K209" s="184"/>
      <c r="L209" s="41"/>
      <c r="M209" s="185" t="s">
        <v>35</v>
      </c>
      <c r="N209" s="186" t="s">
        <v>52</v>
      </c>
      <c r="O209" s="66"/>
      <c r="P209" s="187">
        <f>O209*H209</f>
        <v>0</v>
      </c>
      <c r="Q209" s="187">
        <v>2.972E-2</v>
      </c>
      <c r="R209" s="187">
        <f>Q209*H209</f>
        <v>0.11888</v>
      </c>
      <c r="S209" s="187">
        <v>0</v>
      </c>
      <c r="T209" s="188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9" t="s">
        <v>154</v>
      </c>
      <c r="AT209" s="189" t="s">
        <v>150</v>
      </c>
      <c r="AU209" s="189" t="s">
        <v>91</v>
      </c>
      <c r="AY209" s="18" t="s">
        <v>148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8" t="s">
        <v>89</v>
      </c>
      <c r="BK209" s="190">
        <f>ROUND(I209*H209,1)</f>
        <v>0</v>
      </c>
      <c r="BL209" s="18" t="s">
        <v>154</v>
      </c>
      <c r="BM209" s="189" t="s">
        <v>659</v>
      </c>
    </row>
    <row r="210" spans="1:65" s="2" customFormat="1" ht="19.5">
      <c r="A210" s="36"/>
      <c r="B210" s="37"/>
      <c r="C210" s="38"/>
      <c r="D210" s="191" t="s">
        <v>156</v>
      </c>
      <c r="E210" s="38"/>
      <c r="F210" s="192" t="s">
        <v>660</v>
      </c>
      <c r="G210" s="38"/>
      <c r="H210" s="38"/>
      <c r="I210" s="193"/>
      <c r="J210" s="38"/>
      <c r="K210" s="38"/>
      <c r="L210" s="41"/>
      <c r="M210" s="194"/>
      <c r="N210" s="195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8" t="s">
        <v>156</v>
      </c>
      <c r="AU210" s="18" t="s">
        <v>91</v>
      </c>
    </row>
    <row r="211" spans="1:65" s="2" customFormat="1" ht="11.25">
      <c r="A211" s="36"/>
      <c r="B211" s="37"/>
      <c r="C211" s="38"/>
      <c r="D211" s="196" t="s">
        <v>158</v>
      </c>
      <c r="E211" s="38"/>
      <c r="F211" s="197" t="s">
        <v>661</v>
      </c>
      <c r="G211" s="38"/>
      <c r="H211" s="38"/>
      <c r="I211" s="193"/>
      <c r="J211" s="38"/>
      <c r="K211" s="38"/>
      <c r="L211" s="41"/>
      <c r="M211" s="194"/>
      <c r="N211" s="195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8" t="s">
        <v>158</v>
      </c>
      <c r="AU211" s="18" t="s">
        <v>91</v>
      </c>
    </row>
    <row r="212" spans="1:65" s="2" customFormat="1" ht="24.2" customHeight="1">
      <c r="A212" s="36"/>
      <c r="B212" s="37"/>
      <c r="C212" s="241" t="s">
        <v>408</v>
      </c>
      <c r="D212" s="241" t="s">
        <v>296</v>
      </c>
      <c r="E212" s="242" t="s">
        <v>662</v>
      </c>
      <c r="F212" s="243" t="s">
        <v>663</v>
      </c>
      <c r="G212" s="244" t="s">
        <v>361</v>
      </c>
      <c r="H212" s="245">
        <v>4</v>
      </c>
      <c r="I212" s="246"/>
      <c r="J212" s="247">
        <f>ROUND(I212*H212,1)</f>
        <v>0</v>
      </c>
      <c r="K212" s="248"/>
      <c r="L212" s="249"/>
      <c r="M212" s="250" t="s">
        <v>35</v>
      </c>
      <c r="N212" s="251" t="s">
        <v>52</v>
      </c>
      <c r="O212" s="66"/>
      <c r="P212" s="187">
        <f>O212*H212</f>
        <v>0</v>
      </c>
      <c r="Q212" s="187">
        <v>0.09</v>
      </c>
      <c r="R212" s="187">
        <f>Q212*H212</f>
        <v>0.36</v>
      </c>
      <c r="S212" s="187">
        <v>0</v>
      </c>
      <c r="T212" s="188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9" t="s">
        <v>227</v>
      </c>
      <c r="AT212" s="189" t="s">
        <v>296</v>
      </c>
      <c r="AU212" s="189" t="s">
        <v>91</v>
      </c>
      <c r="AY212" s="18" t="s">
        <v>148</v>
      </c>
      <c r="BE212" s="190">
        <f>IF(N212="základní",J212,0)</f>
        <v>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8" t="s">
        <v>89</v>
      </c>
      <c r="BK212" s="190">
        <f>ROUND(I212*H212,1)</f>
        <v>0</v>
      </c>
      <c r="BL212" s="18" t="s">
        <v>154</v>
      </c>
      <c r="BM212" s="189" t="s">
        <v>664</v>
      </c>
    </row>
    <row r="213" spans="1:65" s="2" customFormat="1" ht="19.5">
      <c r="A213" s="36"/>
      <c r="B213" s="37"/>
      <c r="C213" s="38"/>
      <c r="D213" s="191" t="s">
        <v>156</v>
      </c>
      <c r="E213" s="38"/>
      <c r="F213" s="192" t="s">
        <v>663</v>
      </c>
      <c r="G213" s="38"/>
      <c r="H213" s="38"/>
      <c r="I213" s="193"/>
      <c r="J213" s="38"/>
      <c r="K213" s="38"/>
      <c r="L213" s="41"/>
      <c r="M213" s="194"/>
      <c r="N213" s="195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8" t="s">
        <v>156</v>
      </c>
      <c r="AU213" s="18" t="s">
        <v>91</v>
      </c>
    </row>
    <row r="214" spans="1:65" s="2" customFormat="1" ht="21.75" customHeight="1">
      <c r="A214" s="36"/>
      <c r="B214" s="37"/>
      <c r="C214" s="177" t="s">
        <v>413</v>
      </c>
      <c r="D214" s="177" t="s">
        <v>150</v>
      </c>
      <c r="E214" s="178" t="s">
        <v>665</v>
      </c>
      <c r="F214" s="179" t="s">
        <v>666</v>
      </c>
      <c r="G214" s="180" t="s">
        <v>361</v>
      </c>
      <c r="H214" s="181">
        <v>1</v>
      </c>
      <c r="I214" s="182"/>
      <c r="J214" s="183">
        <f>ROUND(I214*H214,1)</f>
        <v>0</v>
      </c>
      <c r="K214" s="184"/>
      <c r="L214" s="41"/>
      <c r="M214" s="185" t="s">
        <v>35</v>
      </c>
      <c r="N214" s="186" t="s">
        <v>52</v>
      </c>
      <c r="O214" s="66"/>
      <c r="P214" s="187">
        <f>O214*H214</f>
        <v>0</v>
      </c>
      <c r="Q214" s="187">
        <v>0</v>
      </c>
      <c r="R214" s="187">
        <f>Q214*H214</f>
        <v>0</v>
      </c>
      <c r="S214" s="187">
        <v>0</v>
      </c>
      <c r="T214" s="188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9" t="s">
        <v>154</v>
      </c>
      <c r="AT214" s="189" t="s">
        <v>150</v>
      </c>
      <c r="AU214" s="189" t="s">
        <v>91</v>
      </c>
      <c r="AY214" s="18" t="s">
        <v>148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8" t="s">
        <v>89</v>
      </c>
      <c r="BK214" s="190">
        <f>ROUND(I214*H214,1)</f>
        <v>0</v>
      </c>
      <c r="BL214" s="18" t="s">
        <v>154</v>
      </c>
      <c r="BM214" s="189" t="s">
        <v>531</v>
      </c>
    </row>
    <row r="215" spans="1:65" s="2" customFormat="1" ht="11.25">
      <c r="A215" s="36"/>
      <c r="B215" s="37"/>
      <c r="C215" s="38"/>
      <c r="D215" s="191" t="s">
        <v>156</v>
      </c>
      <c r="E215" s="38"/>
      <c r="F215" s="192" t="s">
        <v>666</v>
      </c>
      <c r="G215" s="38"/>
      <c r="H215" s="38"/>
      <c r="I215" s="193"/>
      <c r="J215" s="38"/>
      <c r="K215" s="38"/>
      <c r="L215" s="41"/>
      <c r="M215" s="194"/>
      <c r="N215" s="195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8" t="s">
        <v>156</v>
      </c>
      <c r="AU215" s="18" t="s">
        <v>91</v>
      </c>
    </row>
    <row r="216" spans="1:65" s="2" customFormat="1" ht="16.5" customHeight="1">
      <c r="A216" s="36"/>
      <c r="B216" s="37"/>
      <c r="C216" s="177" t="s">
        <v>420</v>
      </c>
      <c r="D216" s="177" t="s">
        <v>150</v>
      </c>
      <c r="E216" s="178" t="s">
        <v>667</v>
      </c>
      <c r="F216" s="179" t="s">
        <v>668</v>
      </c>
      <c r="G216" s="180" t="s">
        <v>361</v>
      </c>
      <c r="H216" s="181">
        <v>2</v>
      </c>
      <c r="I216" s="182"/>
      <c r="J216" s="183">
        <f>ROUND(I216*H216,1)</f>
        <v>0</v>
      </c>
      <c r="K216" s="184"/>
      <c r="L216" s="41"/>
      <c r="M216" s="185" t="s">
        <v>35</v>
      </c>
      <c r="N216" s="186" t="s">
        <v>52</v>
      </c>
      <c r="O216" s="66"/>
      <c r="P216" s="187">
        <f>O216*H216</f>
        <v>0</v>
      </c>
      <c r="Q216" s="187">
        <v>0</v>
      </c>
      <c r="R216" s="187">
        <f>Q216*H216</f>
        <v>0</v>
      </c>
      <c r="S216" s="187">
        <v>0</v>
      </c>
      <c r="T216" s="188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9" t="s">
        <v>154</v>
      </c>
      <c r="AT216" s="189" t="s">
        <v>150</v>
      </c>
      <c r="AU216" s="189" t="s">
        <v>91</v>
      </c>
      <c r="AY216" s="18" t="s">
        <v>148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8" t="s">
        <v>89</v>
      </c>
      <c r="BK216" s="190">
        <f>ROUND(I216*H216,1)</f>
        <v>0</v>
      </c>
      <c r="BL216" s="18" t="s">
        <v>154</v>
      </c>
      <c r="BM216" s="189" t="s">
        <v>669</v>
      </c>
    </row>
    <row r="217" spans="1:65" s="2" customFormat="1" ht="11.25">
      <c r="A217" s="36"/>
      <c r="B217" s="37"/>
      <c r="C217" s="38"/>
      <c r="D217" s="191" t="s">
        <v>156</v>
      </c>
      <c r="E217" s="38"/>
      <c r="F217" s="192" t="s">
        <v>668</v>
      </c>
      <c r="G217" s="38"/>
      <c r="H217" s="38"/>
      <c r="I217" s="193"/>
      <c r="J217" s="38"/>
      <c r="K217" s="38"/>
      <c r="L217" s="41"/>
      <c r="M217" s="194"/>
      <c r="N217" s="195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8" t="s">
        <v>156</v>
      </c>
      <c r="AU217" s="18" t="s">
        <v>91</v>
      </c>
    </row>
    <row r="218" spans="1:65" s="2" customFormat="1" ht="24.2" customHeight="1">
      <c r="A218" s="36"/>
      <c r="B218" s="37"/>
      <c r="C218" s="177" t="s">
        <v>425</v>
      </c>
      <c r="D218" s="177" t="s">
        <v>150</v>
      </c>
      <c r="E218" s="178" t="s">
        <v>670</v>
      </c>
      <c r="F218" s="179" t="s">
        <v>671</v>
      </c>
      <c r="G218" s="180" t="s">
        <v>361</v>
      </c>
      <c r="H218" s="181">
        <v>4</v>
      </c>
      <c r="I218" s="182"/>
      <c r="J218" s="183">
        <f>ROUND(I218*H218,1)</f>
        <v>0</v>
      </c>
      <c r="K218" s="184"/>
      <c r="L218" s="41"/>
      <c r="M218" s="185" t="s">
        <v>35</v>
      </c>
      <c r="N218" s="186" t="s">
        <v>52</v>
      </c>
      <c r="O218" s="66"/>
      <c r="P218" s="187">
        <f>O218*H218</f>
        <v>0</v>
      </c>
      <c r="Q218" s="187">
        <v>0.21734000000000001</v>
      </c>
      <c r="R218" s="187">
        <f>Q218*H218</f>
        <v>0.86936000000000002</v>
      </c>
      <c r="S218" s="187">
        <v>0</v>
      </c>
      <c r="T218" s="188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9" t="s">
        <v>154</v>
      </c>
      <c r="AT218" s="189" t="s">
        <v>150</v>
      </c>
      <c r="AU218" s="189" t="s">
        <v>91</v>
      </c>
      <c r="AY218" s="18" t="s">
        <v>148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8" t="s">
        <v>89</v>
      </c>
      <c r="BK218" s="190">
        <f>ROUND(I218*H218,1)</f>
        <v>0</v>
      </c>
      <c r="BL218" s="18" t="s">
        <v>154</v>
      </c>
      <c r="BM218" s="189" t="s">
        <v>672</v>
      </c>
    </row>
    <row r="219" spans="1:65" s="2" customFormat="1" ht="19.5">
      <c r="A219" s="36"/>
      <c r="B219" s="37"/>
      <c r="C219" s="38"/>
      <c r="D219" s="191" t="s">
        <v>156</v>
      </c>
      <c r="E219" s="38"/>
      <c r="F219" s="192" t="s">
        <v>671</v>
      </c>
      <c r="G219" s="38"/>
      <c r="H219" s="38"/>
      <c r="I219" s="193"/>
      <c r="J219" s="38"/>
      <c r="K219" s="38"/>
      <c r="L219" s="41"/>
      <c r="M219" s="194"/>
      <c r="N219" s="195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8" t="s">
        <v>156</v>
      </c>
      <c r="AU219" s="18" t="s">
        <v>91</v>
      </c>
    </row>
    <row r="220" spans="1:65" s="2" customFormat="1" ht="11.25">
      <c r="A220" s="36"/>
      <c r="B220" s="37"/>
      <c r="C220" s="38"/>
      <c r="D220" s="196" t="s">
        <v>158</v>
      </c>
      <c r="E220" s="38"/>
      <c r="F220" s="197" t="s">
        <v>673</v>
      </c>
      <c r="G220" s="38"/>
      <c r="H220" s="38"/>
      <c r="I220" s="193"/>
      <c r="J220" s="38"/>
      <c r="K220" s="38"/>
      <c r="L220" s="41"/>
      <c r="M220" s="194"/>
      <c r="N220" s="195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8" t="s">
        <v>158</v>
      </c>
      <c r="AU220" s="18" t="s">
        <v>91</v>
      </c>
    </row>
    <row r="221" spans="1:65" s="2" customFormat="1" ht="24.2" customHeight="1">
      <c r="A221" s="36"/>
      <c r="B221" s="37"/>
      <c r="C221" s="241" t="s">
        <v>431</v>
      </c>
      <c r="D221" s="241" t="s">
        <v>296</v>
      </c>
      <c r="E221" s="242" t="s">
        <v>674</v>
      </c>
      <c r="F221" s="243" t="s">
        <v>675</v>
      </c>
      <c r="G221" s="244" t="s">
        <v>361</v>
      </c>
      <c r="H221" s="245">
        <v>4</v>
      </c>
      <c r="I221" s="246"/>
      <c r="J221" s="247">
        <f>ROUND(I221*H221,1)</f>
        <v>0</v>
      </c>
      <c r="K221" s="248"/>
      <c r="L221" s="249"/>
      <c r="M221" s="250" t="s">
        <v>35</v>
      </c>
      <c r="N221" s="251" t="s">
        <v>52</v>
      </c>
      <c r="O221" s="66"/>
      <c r="P221" s="187">
        <f>O221*H221</f>
        <v>0</v>
      </c>
      <c r="Q221" s="187">
        <v>3.0000000000000001E-3</v>
      </c>
      <c r="R221" s="187">
        <f>Q221*H221</f>
        <v>1.2E-2</v>
      </c>
      <c r="S221" s="187">
        <v>0</v>
      </c>
      <c r="T221" s="188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9" t="s">
        <v>227</v>
      </c>
      <c r="AT221" s="189" t="s">
        <v>296</v>
      </c>
      <c r="AU221" s="189" t="s">
        <v>91</v>
      </c>
      <c r="AY221" s="18" t="s">
        <v>148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8" t="s">
        <v>89</v>
      </c>
      <c r="BK221" s="190">
        <f>ROUND(I221*H221,1)</f>
        <v>0</v>
      </c>
      <c r="BL221" s="18" t="s">
        <v>154</v>
      </c>
      <c r="BM221" s="189" t="s">
        <v>676</v>
      </c>
    </row>
    <row r="222" spans="1:65" s="2" customFormat="1" ht="11.25">
      <c r="A222" s="36"/>
      <c r="B222" s="37"/>
      <c r="C222" s="38"/>
      <c r="D222" s="191" t="s">
        <v>156</v>
      </c>
      <c r="E222" s="38"/>
      <c r="F222" s="192" t="s">
        <v>675</v>
      </c>
      <c r="G222" s="38"/>
      <c r="H222" s="38"/>
      <c r="I222" s="193"/>
      <c r="J222" s="38"/>
      <c r="K222" s="38"/>
      <c r="L222" s="41"/>
      <c r="M222" s="194"/>
      <c r="N222" s="195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8" t="s">
        <v>156</v>
      </c>
      <c r="AU222" s="18" t="s">
        <v>91</v>
      </c>
    </row>
    <row r="223" spans="1:65" s="2" customFormat="1" ht="24.2" customHeight="1">
      <c r="A223" s="36"/>
      <c r="B223" s="37"/>
      <c r="C223" s="241" t="s">
        <v>435</v>
      </c>
      <c r="D223" s="241" t="s">
        <v>296</v>
      </c>
      <c r="E223" s="242" t="s">
        <v>677</v>
      </c>
      <c r="F223" s="243" t="s">
        <v>678</v>
      </c>
      <c r="G223" s="244" t="s">
        <v>361</v>
      </c>
      <c r="H223" s="245">
        <v>4</v>
      </c>
      <c r="I223" s="246"/>
      <c r="J223" s="247">
        <f>ROUND(I223*H223,1)</f>
        <v>0</v>
      </c>
      <c r="K223" s="248"/>
      <c r="L223" s="249"/>
      <c r="M223" s="250" t="s">
        <v>35</v>
      </c>
      <c r="N223" s="251" t="s">
        <v>52</v>
      </c>
      <c r="O223" s="66"/>
      <c r="P223" s="187">
        <f>O223*H223</f>
        <v>0</v>
      </c>
      <c r="Q223" s="187">
        <v>7.3999999999999996E-2</v>
      </c>
      <c r="R223" s="187">
        <f>Q223*H223</f>
        <v>0.29599999999999999</v>
      </c>
      <c r="S223" s="187">
        <v>0</v>
      </c>
      <c r="T223" s="188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9" t="s">
        <v>227</v>
      </c>
      <c r="AT223" s="189" t="s">
        <v>296</v>
      </c>
      <c r="AU223" s="189" t="s">
        <v>91</v>
      </c>
      <c r="AY223" s="18" t="s">
        <v>148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8" t="s">
        <v>89</v>
      </c>
      <c r="BK223" s="190">
        <f>ROUND(I223*H223,1)</f>
        <v>0</v>
      </c>
      <c r="BL223" s="18" t="s">
        <v>154</v>
      </c>
      <c r="BM223" s="189" t="s">
        <v>679</v>
      </c>
    </row>
    <row r="224" spans="1:65" s="2" customFormat="1" ht="11.25">
      <c r="A224" s="36"/>
      <c r="B224" s="37"/>
      <c r="C224" s="38"/>
      <c r="D224" s="191" t="s">
        <v>156</v>
      </c>
      <c r="E224" s="38"/>
      <c r="F224" s="192" t="s">
        <v>678</v>
      </c>
      <c r="G224" s="38"/>
      <c r="H224" s="38"/>
      <c r="I224" s="193"/>
      <c r="J224" s="38"/>
      <c r="K224" s="38"/>
      <c r="L224" s="41"/>
      <c r="M224" s="194"/>
      <c r="N224" s="195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8" t="s">
        <v>156</v>
      </c>
      <c r="AU224" s="18" t="s">
        <v>91</v>
      </c>
    </row>
    <row r="225" spans="1:65" s="2" customFormat="1" ht="21.75" customHeight="1">
      <c r="A225" s="36"/>
      <c r="B225" s="37"/>
      <c r="C225" s="177" t="s">
        <v>439</v>
      </c>
      <c r="D225" s="177" t="s">
        <v>150</v>
      </c>
      <c r="E225" s="178" t="s">
        <v>538</v>
      </c>
      <c r="F225" s="179" t="s">
        <v>539</v>
      </c>
      <c r="G225" s="180" t="s">
        <v>173</v>
      </c>
      <c r="H225" s="181">
        <v>20</v>
      </c>
      <c r="I225" s="182"/>
      <c r="J225" s="183">
        <f>ROUND(I225*H225,1)</f>
        <v>0</v>
      </c>
      <c r="K225" s="184"/>
      <c r="L225" s="41"/>
      <c r="M225" s="185" t="s">
        <v>35</v>
      </c>
      <c r="N225" s="186" t="s">
        <v>52</v>
      </c>
      <c r="O225" s="66"/>
      <c r="P225" s="187">
        <f>O225*H225</f>
        <v>0</v>
      </c>
      <c r="Q225" s="187">
        <v>9.0000000000000006E-5</v>
      </c>
      <c r="R225" s="187">
        <f>Q225*H225</f>
        <v>1.8000000000000002E-3</v>
      </c>
      <c r="S225" s="187">
        <v>0</v>
      </c>
      <c r="T225" s="188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9" t="s">
        <v>154</v>
      </c>
      <c r="AT225" s="189" t="s">
        <v>150</v>
      </c>
      <c r="AU225" s="189" t="s">
        <v>91</v>
      </c>
      <c r="AY225" s="18" t="s">
        <v>148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8" t="s">
        <v>89</v>
      </c>
      <c r="BK225" s="190">
        <f>ROUND(I225*H225,1)</f>
        <v>0</v>
      </c>
      <c r="BL225" s="18" t="s">
        <v>154</v>
      </c>
      <c r="BM225" s="189" t="s">
        <v>540</v>
      </c>
    </row>
    <row r="226" spans="1:65" s="2" customFormat="1" ht="11.25">
      <c r="A226" s="36"/>
      <c r="B226" s="37"/>
      <c r="C226" s="38"/>
      <c r="D226" s="191" t="s">
        <v>156</v>
      </c>
      <c r="E226" s="38"/>
      <c r="F226" s="192" t="s">
        <v>541</v>
      </c>
      <c r="G226" s="38"/>
      <c r="H226" s="38"/>
      <c r="I226" s="193"/>
      <c r="J226" s="38"/>
      <c r="K226" s="38"/>
      <c r="L226" s="41"/>
      <c r="M226" s="194"/>
      <c r="N226" s="195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8" t="s">
        <v>156</v>
      </c>
      <c r="AU226" s="18" t="s">
        <v>91</v>
      </c>
    </row>
    <row r="227" spans="1:65" s="2" customFormat="1" ht="11.25">
      <c r="A227" s="36"/>
      <c r="B227" s="37"/>
      <c r="C227" s="38"/>
      <c r="D227" s="196" t="s">
        <v>158</v>
      </c>
      <c r="E227" s="38"/>
      <c r="F227" s="197" t="s">
        <v>542</v>
      </c>
      <c r="G227" s="38"/>
      <c r="H227" s="38"/>
      <c r="I227" s="193"/>
      <c r="J227" s="38"/>
      <c r="K227" s="38"/>
      <c r="L227" s="41"/>
      <c r="M227" s="194"/>
      <c r="N227" s="195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8" t="s">
        <v>158</v>
      </c>
      <c r="AU227" s="18" t="s">
        <v>91</v>
      </c>
    </row>
    <row r="228" spans="1:65" s="12" customFormat="1" ht="22.9" customHeight="1">
      <c r="B228" s="161"/>
      <c r="C228" s="162"/>
      <c r="D228" s="163" t="s">
        <v>80</v>
      </c>
      <c r="E228" s="175" t="s">
        <v>544</v>
      </c>
      <c r="F228" s="175" t="s">
        <v>545</v>
      </c>
      <c r="G228" s="162"/>
      <c r="H228" s="162"/>
      <c r="I228" s="165"/>
      <c r="J228" s="176">
        <f>BK228</f>
        <v>0</v>
      </c>
      <c r="K228" s="162"/>
      <c r="L228" s="167"/>
      <c r="M228" s="168"/>
      <c r="N228" s="169"/>
      <c r="O228" s="169"/>
      <c r="P228" s="170">
        <f>SUM(P229:P234)</f>
        <v>0</v>
      </c>
      <c r="Q228" s="169"/>
      <c r="R228" s="170">
        <f>SUM(R229:R234)</f>
        <v>0</v>
      </c>
      <c r="S228" s="169"/>
      <c r="T228" s="171">
        <f>SUM(T229:T234)</f>
        <v>0</v>
      </c>
      <c r="AR228" s="172" t="s">
        <v>89</v>
      </c>
      <c r="AT228" s="173" t="s">
        <v>80</v>
      </c>
      <c r="AU228" s="173" t="s">
        <v>89</v>
      </c>
      <c r="AY228" s="172" t="s">
        <v>148</v>
      </c>
      <c r="BK228" s="174">
        <f>SUM(BK229:BK234)</f>
        <v>0</v>
      </c>
    </row>
    <row r="229" spans="1:65" s="2" customFormat="1" ht="24.2" customHeight="1">
      <c r="A229" s="36"/>
      <c r="B229" s="37"/>
      <c r="C229" s="177" t="s">
        <v>445</v>
      </c>
      <c r="D229" s="177" t="s">
        <v>150</v>
      </c>
      <c r="E229" s="178" t="s">
        <v>680</v>
      </c>
      <c r="F229" s="179" t="s">
        <v>681</v>
      </c>
      <c r="G229" s="180" t="s">
        <v>273</v>
      </c>
      <c r="H229" s="181">
        <v>3.0979999999999999</v>
      </c>
      <c r="I229" s="182"/>
      <c r="J229" s="183">
        <f>ROUND(I229*H229,1)</f>
        <v>0</v>
      </c>
      <c r="K229" s="184"/>
      <c r="L229" s="41"/>
      <c r="M229" s="185" t="s">
        <v>35</v>
      </c>
      <c r="N229" s="186" t="s">
        <v>52</v>
      </c>
      <c r="O229" s="66"/>
      <c r="P229" s="187">
        <f>O229*H229</f>
        <v>0</v>
      </c>
      <c r="Q229" s="187">
        <v>0</v>
      </c>
      <c r="R229" s="187">
        <f>Q229*H229</f>
        <v>0</v>
      </c>
      <c r="S229" s="187">
        <v>0</v>
      </c>
      <c r="T229" s="188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9" t="s">
        <v>154</v>
      </c>
      <c r="AT229" s="189" t="s">
        <v>150</v>
      </c>
      <c r="AU229" s="189" t="s">
        <v>91</v>
      </c>
      <c r="AY229" s="18" t="s">
        <v>148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8" t="s">
        <v>89</v>
      </c>
      <c r="BK229" s="190">
        <f>ROUND(I229*H229,1)</f>
        <v>0</v>
      </c>
      <c r="BL229" s="18" t="s">
        <v>154</v>
      </c>
      <c r="BM229" s="189" t="s">
        <v>549</v>
      </c>
    </row>
    <row r="230" spans="1:65" s="2" customFormat="1" ht="29.25">
      <c r="A230" s="36"/>
      <c r="B230" s="37"/>
      <c r="C230" s="38"/>
      <c r="D230" s="191" t="s">
        <v>156</v>
      </c>
      <c r="E230" s="38"/>
      <c r="F230" s="192" t="s">
        <v>682</v>
      </c>
      <c r="G230" s="38"/>
      <c r="H230" s="38"/>
      <c r="I230" s="193"/>
      <c r="J230" s="38"/>
      <c r="K230" s="38"/>
      <c r="L230" s="41"/>
      <c r="M230" s="194"/>
      <c r="N230" s="195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8" t="s">
        <v>156</v>
      </c>
      <c r="AU230" s="18" t="s">
        <v>91</v>
      </c>
    </row>
    <row r="231" spans="1:65" s="2" customFormat="1" ht="11.25">
      <c r="A231" s="36"/>
      <c r="B231" s="37"/>
      <c r="C231" s="38"/>
      <c r="D231" s="196" t="s">
        <v>158</v>
      </c>
      <c r="E231" s="38"/>
      <c r="F231" s="197" t="s">
        <v>683</v>
      </c>
      <c r="G231" s="38"/>
      <c r="H231" s="38"/>
      <c r="I231" s="193"/>
      <c r="J231" s="38"/>
      <c r="K231" s="38"/>
      <c r="L231" s="41"/>
      <c r="M231" s="194"/>
      <c r="N231" s="195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8" t="s">
        <v>158</v>
      </c>
      <c r="AU231" s="18" t="s">
        <v>91</v>
      </c>
    </row>
    <row r="232" spans="1:65" s="2" customFormat="1" ht="37.9" customHeight="1">
      <c r="A232" s="36"/>
      <c r="B232" s="37"/>
      <c r="C232" s="177" t="s">
        <v>449</v>
      </c>
      <c r="D232" s="177" t="s">
        <v>150</v>
      </c>
      <c r="E232" s="178" t="s">
        <v>684</v>
      </c>
      <c r="F232" s="179" t="s">
        <v>685</v>
      </c>
      <c r="G232" s="180" t="s">
        <v>273</v>
      </c>
      <c r="H232" s="181">
        <v>3.0979999999999999</v>
      </c>
      <c r="I232" s="182"/>
      <c r="J232" s="183">
        <f>ROUND(I232*H232,1)</f>
        <v>0</v>
      </c>
      <c r="K232" s="184"/>
      <c r="L232" s="41"/>
      <c r="M232" s="185" t="s">
        <v>35</v>
      </c>
      <c r="N232" s="186" t="s">
        <v>52</v>
      </c>
      <c r="O232" s="66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9" t="s">
        <v>154</v>
      </c>
      <c r="AT232" s="189" t="s">
        <v>150</v>
      </c>
      <c r="AU232" s="189" t="s">
        <v>91</v>
      </c>
      <c r="AY232" s="18" t="s">
        <v>148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8" t="s">
        <v>89</v>
      </c>
      <c r="BK232" s="190">
        <f>ROUND(I232*H232,1)</f>
        <v>0</v>
      </c>
      <c r="BL232" s="18" t="s">
        <v>154</v>
      </c>
      <c r="BM232" s="189" t="s">
        <v>555</v>
      </c>
    </row>
    <row r="233" spans="1:65" s="2" customFormat="1" ht="29.25">
      <c r="A233" s="36"/>
      <c r="B233" s="37"/>
      <c r="C233" s="38"/>
      <c r="D233" s="191" t="s">
        <v>156</v>
      </c>
      <c r="E233" s="38"/>
      <c r="F233" s="192" t="s">
        <v>686</v>
      </c>
      <c r="G233" s="38"/>
      <c r="H233" s="38"/>
      <c r="I233" s="193"/>
      <c r="J233" s="38"/>
      <c r="K233" s="38"/>
      <c r="L233" s="41"/>
      <c r="M233" s="194"/>
      <c r="N233" s="195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8" t="s">
        <v>156</v>
      </c>
      <c r="AU233" s="18" t="s">
        <v>91</v>
      </c>
    </row>
    <row r="234" spans="1:65" s="2" customFormat="1" ht="11.25">
      <c r="A234" s="36"/>
      <c r="B234" s="37"/>
      <c r="C234" s="38"/>
      <c r="D234" s="196" t="s">
        <v>158</v>
      </c>
      <c r="E234" s="38"/>
      <c r="F234" s="197" t="s">
        <v>687</v>
      </c>
      <c r="G234" s="38"/>
      <c r="H234" s="38"/>
      <c r="I234" s="193"/>
      <c r="J234" s="38"/>
      <c r="K234" s="38"/>
      <c r="L234" s="41"/>
      <c r="M234" s="252"/>
      <c r="N234" s="253"/>
      <c r="O234" s="254"/>
      <c r="P234" s="254"/>
      <c r="Q234" s="254"/>
      <c r="R234" s="254"/>
      <c r="S234" s="254"/>
      <c r="T234" s="255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8" t="s">
        <v>158</v>
      </c>
      <c r="AU234" s="18" t="s">
        <v>91</v>
      </c>
    </row>
    <row r="235" spans="1:65" s="2" customFormat="1" ht="6.95" customHeight="1">
      <c r="A235" s="36"/>
      <c r="B235" s="49"/>
      <c r="C235" s="50"/>
      <c r="D235" s="50"/>
      <c r="E235" s="50"/>
      <c r="F235" s="50"/>
      <c r="G235" s="50"/>
      <c r="H235" s="50"/>
      <c r="I235" s="50"/>
      <c r="J235" s="50"/>
      <c r="K235" s="50"/>
      <c r="L235" s="41"/>
      <c r="M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</row>
  </sheetData>
  <sheetProtection algorithmName="SHA-512" hashValue="A4vKx6dZwxMe2eh28pkbpHPwogR1AnbFt12ewjP3Zk/L8EzrnNrODtZaOWSuzQjzO/yPyK2k3jm3Oow7LJ3LtA==" saltValue="RCVXxJTyMgYKBUhd7sb6tWHEVAg8BbFQ9AttgWCVKKhRjlYU2oQ+Qx3B9dotie7m4g5ev9CoVZVHn7R5rBc4Fw==" spinCount="100000" sheet="1" objects="1" scenarios="1" formatColumns="0" formatRows="0" autoFilter="0"/>
  <autoFilter ref="C84:K234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/>
    <hyperlink ref="F100" r:id="rId2"/>
    <hyperlink ref="F106" r:id="rId3"/>
    <hyperlink ref="F110" r:id="rId4"/>
    <hyperlink ref="F126" r:id="rId5"/>
    <hyperlink ref="F130" r:id="rId6"/>
    <hyperlink ref="F135" r:id="rId7"/>
    <hyperlink ref="F139" r:id="rId8"/>
    <hyperlink ref="F146" r:id="rId9"/>
    <hyperlink ref="F153" r:id="rId10"/>
    <hyperlink ref="F158" r:id="rId11"/>
    <hyperlink ref="F163" r:id="rId12"/>
    <hyperlink ref="F168" r:id="rId13"/>
    <hyperlink ref="F174" r:id="rId14"/>
    <hyperlink ref="F180" r:id="rId15"/>
    <hyperlink ref="F186" r:id="rId16"/>
    <hyperlink ref="F189" r:id="rId17"/>
    <hyperlink ref="F192" r:id="rId18"/>
    <hyperlink ref="F195" r:id="rId19"/>
    <hyperlink ref="F198" r:id="rId20"/>
    <hyperlink ref="F201" r:id="rId21"/>
    <hyperlink ref="F206" r:id="rId22"/>
    <hyperlink ref="F211" r:id="rId23"/>
    <hyperlink ref="F220" r:id="rId24"/>
    <hyperlink ref="F227" r:id="rId25"/>
    <hyperlink ref="F231" r:id="rId26"/>
    <hyperlink ref="F234" r:id="rId2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97</v>
      </c>
    </row>
    <row r="3" spans="1:4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1"/>
      <c r="AT3" s="18" t="s">
        <v>91</v>
      </c>
    </row>
    <row r="4" spans="1:46" s="1" customFormat="1" ht="24.95" hidden="1" customHeight="1">
      <c r="B4" s="21"/>
      <c r="D4" s="106" t="s">
        <v>108</v>
      </c>
      <c r="L4" s="21"/>
      <c r="M4" s="107" t="s">
        <v>10</v>
      </c>
      <c r="AT4" s="18" t="s">
        <v>4</v>
      </c>
    </row>
    <row r="5" spans="1:46" s="1" customFormat="1" ht="6.95" hidden="1" customHeight="1">
      <c r="B5" s="21"/>
      <c r="L5" s="21"/>
    </row>
    <row r="6" spans="1:46" s="1" customFormat="1" ht="12" hidden="1" customHeight="1">
      <c r="B6" s="21"/>
      <c r="D6" s="108" t="s">
        <v>16</v>
      </c>
      <c r="L6" s="21"/>
    </row>
    <row r="7" spans="1:46" s="1" customFormat="1" ht="26.25" hidden="1" customHeight="1">
      <c r="B7" s="21"/>
      <c r="E7" s="313" t="str">
        <f>'Rekapitulace stavby'!K6</f>
        <v>Rekonstrukce kanalizační stoky CHVc, ul. Zličská - křižovatka s ul. Vetrubská, Kolín</v>
      </c>
      <c r="F7" s="314"/>
      <c r="G7" s="314"/>
      <c r="H7" s="314"/>
      <c r="L7" s="21"/>
    </row>
    <row r="8" spans="1:46" s="2" customFormat="1" ht="12" hidden="1" customHeight="1">
      <c r="A8" s="36"/>
      <c r="B8" s="41"/>
      <c r="C8" s="36"/>
      <c r="D8" s="108" t="s">
        <v>117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hidden="1" customHeight="1">
      <c r="A9" s="36"/>
      <c r="B9" s="41"/>
      <c r="C9" s="36"/>
      <c r="D9" s="36"/>
      <c r="E9" s="315" t="s">
        <v>688</v>
      </c>
      <c r="F9" s="316"/>
      <c r="G9" s="316"/>
      <c r="H9" s="316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 hidden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hidden="1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35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hidden="1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23. 2. 2023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hidden="1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hidden="1" customHeight="1">
      <c r="A14" s="36"/>
      <c r="B14" s="41"/>
      <c r="C14" s="36"/>
      <c r="D14" s="108" t="s">
        <v>30</v>
      </c>
      <c r="E14" s="36"/>
      <c r="F14" s="36"/>
      <c r="G14" s="36"/>
      <c r="H14" s="36"/>
      <c r="I14" s="108" t="s">
        <v>31</v>
      </c>
      <c r="J14" s="110" t="s">
        <v>32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hidden="1" customHeight="1">
      <c r="A15" s="36"/>
      <c r="B15" s="41"/>
      <c r="C15" s="36"/>
      <c r="D15" s="36"/>
      <c r="E15" s="110" t="s">
        <v>33</v>
      </c>
      <c r="F15" s="36"/>
      <c r="G15" s="36"/>
      <c r="H15" s="36"/>
      <c r="I15" s="108" t="s">
        <v>34</v>
      </c>
      <c r="J15" s="110" t="s">
        <v>35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hidden="1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hidden="1" customHeight="1">
      <c r="A17" s="36"/>
      <c r="B17" s="41"/>
      <c r="C17" s="36"/>
      <c r="D17" s="108" t="s">
        <v>36</v>
      </c>
      <c r="E17" s="36"/>
      <c r="F17" s="36"/>
      <c r="G17" s="36"/>
      <c r="H17" s="36"/>
      <c r="I17" s="108" t="s">
        <v>31</v>
      </c>
      <c r="J17" s="31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hidden="1" customHeight="1">
      <c r="A18" s="36"/>
      <c r="B18" s="41"/>
      <c r="C18" s="36"/>
      <c r="D18" s="36"/>
      <c r="E18" s="317" t="str">
        <f>'Rekapitulace stavby'!E14</f>
        <v>Vyplň údaj</v>
      </c>
      <c r="F18" s="318"/>
      <c r="G18" s="318"/>
      <c r="H18" s="318"/>
      <c r="I18" s="108" t="s">
        <v>34</v>
      </c>
      <c r="J18" s="31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hidden="1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hidden="1" customHeight="1">
      <c r="A20" s="36"/>
      <c r="B20" s="41"/>
      <c r="C20" s="36"/>
      <c r="D20" s="108" t="s">
        <v>38</v>
      </c>
      <c r="E20" s="36"/>
      <c r="F20" s="36"/>
      <c r="G20" s="36"/>
      <c r="H20" s="36"/>
      <c r="I20" s="108" t="s">
        <v>31</v>
      </c>
      <c r="J20" s="110" t="s">
        <v>39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hidden="1" customHeight="1">
      <c r="A21" s="36"/>
      <c r="B21" s="41"/>
      <c r="C21" s="36"/>
      <c r="D21" s="36"/>
      <c r="E21" s="110" t="s">
        <v>40</v>
      </c>
      <c r="F21" s="36"/>
      <c r="G21" s="36"/>
      <c r="H21" s="36"/>
      <c r="I21" s="108" t="s">
        <v>34</v>
      </c>
      <c r="J21" s="110" t="s">
        <v>35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hidden="1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hidden="1" customHeight="1">
      <c r="A23" s="36"/>
      <c r="B23" s="41"/>
      <c r="C23" s="36"/>
      <c r="D23" s="108" t="s">
        <v>42</v>
      </c>
      <c r="E23" s="36"/>
      <c r="F23" s="36"/>
      <c r="G23" s="36"/>
      <c r="H23" s="36"/>
      <c r="I23" s="108" t="s">
        <v>31</v>
      </c>
      <c r="J23" s="110" t="s">
        <v>43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hidden="1" customHeight="1">
      <c r="A24" s="36"/>
      <c r="B24" s="41"/>
      <c r="C24" s="36"/>
      <c r="D24" s="36"/>
      <c r="E24" s="110" t="s">
        <v>44</v>
      </c>
      <c r="F24" s="36"/>
      <c r="G24" s="36"/>
      <c r="H24" s="36"/>
      <c r="I24" s="108" t="s">
        <v>34</v>
      </c>
      <c r="J24" s="110" t="s">
        <v>35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hidden="1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hidden="1" customHeight="1">
      <c r="A26" s="36"/>
      <c r="B26" s="41"/>
      <c r="C26" s="36"/>
      <c r="D26" s="108" t="s">
        <v>45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71.25" hidden="1" customHeight="1">
      <c r="A27" s="112"/>
      <c r="B27" s="113"/>
      <c r="C27" s="112"/>
      <c r="D27" s="112"/>
      <c r="E27" s="319" t="s">
        <v>46</v>
      </c>
      <c r="F27" s="319"/>
      <c r="G27" s="319"/>
      <c r="H27" s="319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hidden="1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hidden="1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hidden="1" customHeight="1">
      <c r="A30" s="36"/>
      <c r="B30" s="41"/>
      <c r="C30" s="36"/>
      <c r="D30" s="116" t="s">
        <v>47</v>
      </c>
      <c r="E30" s="36"/>
      <c r="F30" s="36"/>
      <c r="G30" s="36"/>
      <c r="H30" s="36"/>
      <c r="I30" s="36"/>
      <c r="J30" s="117">
        <f>ROUND(J84, 1)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hidden="1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hidden="1" customHeight="1">
      <c r="A32" s="36"/>
      <c r="B32" s="41"/>
      <c r="C32" s="36"/>
      <c r="D32" s="36"/>
      <c r="E32" s="36"/>
      <c r="F32" s="118" t="s">
        <v>49</v>
      </c>
      <c r="G32" s="36"/>
      <c r="H32" s="36"/>
      <c r="I32" s="118" t="s">
        <v>48</v>
      </c>
      <c r="J32" s="118" t="s">
        <v>50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hidden="1" customHeight="1">
      <c r="A33" s="36"/>
      <c r="B33" s="41"/>
      <c r="C33" s="36"/>
      <c r="D33" s="119" t="s">
        <v>51</v>
      </c>
      <c r="E33" s="108" t="s">
        <v>52</v>
      </c>
      <c r="F33" s="120">
        <f>ROUND((SUM(BE84:BE144)),  1)</f>
        <v>0</v>
      </c>
      <c r="G33" s="36"/>
      <c r="H33" s="36"/>
      <c r="I33" s="121">
        <v>0.21</v>
      </c>
      <c r="J33" s="120">
        <f>ROUND(((SUM(BE84:BE144))*I33),  1)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hidden="1" customHeight="1">
      <c r="A34" s="36"/>
      <c r="B34" s="41"/>
      <c r="C34" s="36"/>
      <c r="D34" s="36"/>
      <c r="E34" s="108" t="s">
        <v>53</v>
      </c>
      <c r="F34" s="120">
        <f>ROUND((SUM(BF84:BF144)),  1)</f>
        <v>0</v>
      </c>
      <c r="G34" s="36"/>
      <c r="H34" s="36"/>
      <c r="I34" s="121">
        <v>0.15</v>
      </c>
      <c r="J34" s="120">
        <f>ROUND(((SUM(BF84:BF144))*I34),  1)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54</v>
      </c>
      <c r="F35" s="120">
        <f>ROUND((SUM(BG84:BG144)),  1)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55</v>
      </c>
      <c r="F36" s="120">
        <f>ROUND((SUM(BH84:BH144)),  1)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56</v>
      </c>
      <c r="F37" s="120">
        <f>ROUND((SUM(BI84:BI144)),  1)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hidden="1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hidden="1" customHeight="1">
      <c r="A39" s="36"/>
      <c r="B39" s="41"/>
      <c r="C39" s="122"/>
      <c r="D39" s="123" t="s">
        <v>57</v>
      </c>
      <c r="E39" s="124"/>
      <c r="F39" s="124"/>
      <c r="G39" s="125" t="s">
        <v>58</v>
      </c>
      <c r="H39" s="126" t="s">
        <v>59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ht="11.25" hidden="1"/>
    <row r="42" spans="1:31" ht="11.25" hidden="1"/>
    <row r="43" spans="1:31" ht="11.25" hidden="1"/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4" t="s">
        <v>123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26.25" customHeight="1">
      <c r="A48" s="36"/>
      <c r="B48" s="37"/>
      <c r="C48" s="38"/>
      <c r="D48" s="38"/>
      <c r="E48" s="320" t="str">
        <f>E7</f>
        <v>Rekonstrukce kanalizační stoky CHVc, ul. Zličská - křižovatka s ul. Vetrubská, Kolín</v>
      </c>
      <c r="F48" s="321"/>
      <c r="G48" s="321"/>
      <c r="H48" s="321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117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273" t="str">
        <f>E9</f>
        <v>SO 01.3 - Rušení stávající kanalizace a vodovodu</v>
      </c>
      <c r="F50" s="322"/>
      <c r="G50" s="322"/>
      <c r="H50" s="322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Kolín</v>
      </c>
      <c r="G52" s="38"/>
      <c r="H52" s="38"/>
      <c r="I52" s="30" t="s">
        <v>24</v>
      </c>
      <c r="J52" s="61" t="str">
        <f>IF(J12="","",J12)</f>
        <v>23. 2. 2023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0" t="s">
        <v>30</v>
      </c>
      <c r="D54" s="38"/>
      <c r="E54" s="38"/>
      <c r="F54" s="28" t="str">
        <f>E15</f>
        <v>Město Kolín</v>
      </c>
      <c r="G54" s="38"/>
      <c r="H54" s="38"/>
      <c r="I54" s="30" t="s">
        <v>38</v>
      </c>
      <c r="J54" s="34" t="str">
        <f>E21</f>
        <v>LK PROJEKT s.r.o.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0" t="s">
        <v>36</v>
      </c>
      <c r="D55" s="38"/>
      <c r="E55" s="38"/>
      <c r="F55" s="28" t="str">
        <f>IF(E18="","",E18)</f>
        <v>Vyplň údaj</v>
      </c>
      <c r="G55" s="38"/>
      <c r="H55" s="38"/>
      <c r="I55" s="30" t="s">
        <v>42</v>
      </c>
      <c r="J55" s="34" t="str">
        <f>E24</f>
        <v>Ing. Martina Beňáková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124</v>
      </c>
      <c r="D57" s="134"/>
      <c r="E57" s="134"/>
      <c r="F57" s="134"/>
      <c r="G57" s="134"/>
      <c r="H57" s="134"/>
      <c r="I57" s="134"/>
      <c r="J57" s="135" t="s">
        <v>125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79</v>
      </c>
      <c r="D59" s="38"/>
      <c r="E59" s="38"/>
      <c r="F59" s="38"/>
      <c r="G59" s="38"/>
      <c r="H59" s="38"/>
      <c r="I59" s="38"/>
      <c r="J59" s="79">
        <f>J84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126</v>
      </c>
    </row>
    <row r="60" spans="1:47" s="9" customFormat="1" ht="24.95" customHeight="1">
      <c r="B60" s="137"/>
      <c r="C60" s="138"/>
      <c r="D60" s="139" t="s">
        <v>127</v>
      </c>
      <c r="E60" s="140"/>
      <c r="F60" s="140"/>
      <c r="G60" s="140"/>
      <c r="H60" s="140"/>
      <c r="I60" s="140"/>
      <c r="J60" s="141">
        <f>J85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129</v>
      </c>
      <c r="E61" s="146"/>
      <c r="F61" s="146"/>
      <c r="G61" s="146"/>
      <c r="H61" s="146"/>
      <c r="I61" s="146"/>
      <c r="J61" s="147">
        <f>J86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131</v>
      </c>
      <c r="E62" s="146"/>
      <c r="F62" s="146"/>
      <c r="G62" s="146"/>
      <c r="H62" s="146"/>
      <c r="I62" s="146"/>
      <c r="J62" s="147">
        <f>J91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689</v>
      </c>
      <c r="E63" s="146"/>
      <c r="F63" s="146"/>
      <c r="G63" s="146"/>
      <c r="H63" s="146"/>
      <c r="I63" s="146"/>
      <c r="J63" s="147">
        <f>J125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132</v>
      </c>
      <c r="E64" s="146"/>
      <c r="F64" s="146"/>
      <c r="G64" s="146"/>
      <c r="H64" s="146"/>
      <c r="I64" s="146"/>
      <c r="J64" s="147">
        <f>J141</f>
        <v>0</v>
      </c>
      <c r="K64" s="144"/>
      <c r="L64" s="148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09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09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4" t="s">
        <v>133</v>
      </c>
      <c r="D71" s="38"/>
      <c r="E71" s="38"/>
      <c r="F71" s="38"/>
      <c r="G71" s="38"/>
      <c r="H71" s="38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6.25" customHeight="1">
      <c r="A74" s="36"/>
      <c r="B74" s="37"/>
      <c r="C74" s="38"/>
      <c r="D74" s="38"/>
      <c r="E74" s="320" t="str">
        <f>E7</f>
        <v>Rekonstrukce kanalizační stoky CHVc, ul. Zličská - křižovatka s ul. Vetrubská, Kolín</v>
      </c>
      <c r="F74" s="321"/>
      <c r="G74" s="321"/>
      <c r="H74" s="321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0" t="s">
        <v>117</v>
      </c>
      <c r="D75" s="38"/>
      <c r="E75" s="38"/>
      <c r="F75" s="38"/>
      <c r="G75" s="38"/>
      <c r="H75" s="38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273" t="str">
        <f>E9</f>
        <v>SO 01.3 - Rušení stávající kanalizace a vodovodu</v>
      </c>
      <c r="F76" s="322"/>
      <c r="G76" s="322"/>
      <c r="H76" s="322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0" t="s">
        <v>22</v>
      </c>
      <c r="D78" s="38"/>
      <c r="E78" s="38"/>
      <c r="F78" s="28" t="str">
        <f>F12</f>
        <v>Kolín</v>
      </c>
      <c r="G78" s="38"/>
      <c r="H78" s="38"/>
      <c r="I78" s="30" t="s">
        <v>24</v>
      </c>
      <c r="J78" s="61" t="str">
        <f>IF(J12="","",J12)</f>
        <v>23. 2. 2023</v>
      </c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2" customHeight="1">
      <c r="A80" s="36"/>
      <c r="B80" s="37"/>
      <c r="C80" s="30" t="s">
        <v>30</v>
      </c>
      <c r="D80" s="38"/>
      <c r="E80" s="38"/>
      <c r="F80" s="28" t="str">
        <f>E15</f>
        <v>Město Kolín</v>
      </c>
      <c r="G80" s="38"/>
      <c r="H80" s="38"/>
      <c r="I80" s="30" t="s">
        <v>38</v>
      </c>
      <c r="J80" s="34" t="str">
        <f>E21</f>
        <v>LK PROJEKT s.r.o.</v>
      </c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0" t="s">
        <v>36</v>
      </c>
      <c r="D81" s="38"/>
      <c r="E81" s="38"/>
      <c r="F81" s="28" t="str">
        <f>IF(E18="","",E18)</f>
        <v>Vyplň údaj</v>
      </c>
      <c r="G81" s="38"/>
      <c r="H81" s="38"/>
      <c r="I81" s="30" t="s">
        <v>42</v>
      </c>
      <c r="J81" s="34" t="str">
        <f>E24</f>
        <v>Ing. Martina Beňáková</v>
      </c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0.3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1" customFormat="1" ht="29.25" customHeight="1">
      <c r="A83" s="149"/>
      <c r="B83" s="150"/>
      <c r="C83" s="151" t="s">
        <v>134</v>
      </c>
      <c r="D83" s="152" t="s">
        <v>66</v>
      </c>
      <c r="E83" s="152" t="s">
        <v>62</v>
      </c>
      <c r="F83" s="152" t="s">
        <v>63</v>
      </c>
      <c r="G83" s="152" t="s">
        <v>135</v>
      </c>
      <c r="H83" s="152" t="s">
        <v>136</v>
      </c>
      <c r="I83" s="152" t="s">
        <v>137</v>
      </c>
      <c r="J83" s="153" t="s">
        <v>125</v>
      </c>
      <c r="K83" s="154" t="s">
        <v>138</v>
      </c>
      <c r="L83" s="155"/>
      <c r="M83" s="70" t="s">
        <v>35</v>
      </c>
      <c r="N83" s="71" t="s">
        <v>51</v>
      </c>
      <c r="O83" s="71" t="s">
        <v>139</v>
      </c>
      <c r="P83" s="71" t="s">
        <v>140</v>
      </c>
      <c r="Q83" s="71" t="s">
        <v>141</v>
      </c>
      <c r="R83" s="71" t="s">
        <v>142</v>
      </c>
      <c r="S83" s="71" t="s">
        <v>143</v>
      </c>
      <c r="T83" s="72" t="s">
        <v>144</v>
      </c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65" s="2" customFormat="1" ht="22.9" customHeight="1">
      <c r="A84" s="36"/>
      <c r="B84" s="37"/>
      <c r="C84" s="77" t="s">
        <v>145</v>
      </c>
      <c r="D84" s="38"/>
      <c r="E84" s="38"/>
      <c r="F84" s="38"/>
      <c r="G84" s="38"/>
      <c r="H84" s="38"/>
      <c r="I84" s="38"/>
      <c r="J84" s="156">
        <f>BK84</f>
        <v>0</v>
      </c>
      <c r="K84" s="38"/>
      <c r="L84" s="41"/>
      <c r="M84" s="73"/>
      <c r="N84" s="157"/>
      <c r="O84" s="74"/>
      <c r="P84" s="158">
        <f>P85</f>
        <v>0</v>
      </c>
      <c r="Q84" s="74"/>
      <c r="R84" s="158">
        <f>R85</f>
        <v>8.3199999999999993E-3</v>
      </c>
      <c r="S84" s="74"/>
      <c r="T84" s="159">
        <f>T85</f>
        <v>15.137400000000001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8" t="s">
        <v>80</v>
      </c>
      <c r="AU84" s="18" t="s">
        <v>126</v>
      </c>
      <c r="BK84" s="160">
        <f>BK85</f>
        <v>0</v>
      </c>
    </row>
    <row r="85" spans="1:65" s="12" customFormat="1" ht="25.9" customHeight="1">
      <c r="B85" s="161"/>
      <c r="C85" s="162"/>
      <c r="D85" s="163" t="s">
        <v>80</v>
      </c>
      <c r="E85" s="164" t="s">
        <v>146</v>
      </c>
      <c r="F85" s="164" t="s">
        <v>147</v>
      </c>
      <c r="G85" s="162"/>
      <c r="H85" s="162"/>
      <c r="I85" s="165"/>
      <c r="J85" s="166">
        <f>BK85</f>
        <v>0</v>
      </c>
      <c r="K85" s="162"/>
      <c r="L85" s="167"/>
      <c r="M85" s="168"/>
      <c r="N85" s="169"/>
      <c r="O85" s="169"/>
      <c r="P85" s="170">
        <f>P86+P91+P125+P141</f>
        <v>0</v>
      </c>
      <c r="Q85" s="169"/>
      <c r="R85" s="170">
        <f>R86+R91+R125+R141</f>
        <v>8.3199999999999993E-3</v>
      </c>
      <c r="S85" s="169"/>
      <c r="T85" s="171">
        <f>T86+T91+T125+T141</f>
        <v>15.137400000000001</v>
      </c>
      <c r="AR85" s="172" t="s">
        <v>89</v>
      </c>
      <c r="AT85" s="173" t="s">
        <v>80</v>
      </c>
      <c r="AU85" s="173" t="s">
        <v>81</v>
      </c>
      <c r="AY85" s="172" t="s">
        <v>148</v>
      </c>
      <c r="BK85" s="174">
        <f>BK86+BK91+BK125+BK141</f>
        <v>0</v>
      </c>
    </row>
    <row r="86" spans="1:65" s="12" customFormat="1" ht="22.9" customHeight="1">
      <c r="B86" s="161"/>
      <c r="C86" s="162"/>
      <c r="D86" s="163" t="s">
        <v>80</v>
      </c>
      <c r="E86" s="175" t="s">
        <v>170</v>
      </c>
      <c r="F86" s="175" t="s">
        <v>335</v>
      </c>
      <c r="G86" s="162"/>
      <c r="H86" s="162"/>
      <c r="I86" s="165"/>
      <c r="J86" s="176">
        <f>BK86</f>
        <v>0</v>
      </c>
      <c r="K86" s="162"/>
      <c r="L86" s="167"/>
      <c r="M86" s="168"/>
      <c r="N86" s="169"/>
      <c r="O86" s="169"/>
      <c r="P86" s="170">
        <f>SUM(P87:P90)</f>
        <v>0</v>
      </c>
      <c r="Q86" s="169"/>
      <c r="R86" s="170">
        <f>SUM(R87:R90)</f>
        <v>0</v>
      </c>
      <c r="S86" s="169"/>
      <c r="T86" s="171">
        <f>SUM(T87:T90)</f>
        <v>0</v>
      </c>
      <c r="AR86" s="172" t="s">
        <v>89</v>
      </c>
      <c r="AT86" s="173" t="s">
        <v>80</v>
      </c>
      <c r="AU86" s="173" t="s">
        <v>89</v>
      </c>
      <c r="AY86" s="172" t="s">
        <v>148</v>
      </c>
      <c r="BK86" s="174">
        <f>SUM(BK87:BK90)</f>
        <v>0</v>
      </c>
    </row>
    <row r="87" spans="1:65" s="2" customFormat="1" ht="16.5" customHeight="1">
      <c r="A87" s="36"/>
      <c r="B87" s="37"/>
      <c r="C87" s="177" t="s">
        <v>89</v>
      </c>
      <c r="D87" s="177" t="s">
        <v>150</v>
      </c>
      <c r="E87" s="178" t="s">
        <v>690</v>
      </c>
      <c r="F87" s="179" t="s">
        <v>691</v>
      </c>
      <c r="G87" s="180" t="s">
        <v>173</v>
      </c>
      <c r="H87" s="181">
        <v>43.5</v>
      </c>
      <c r="I87" s="182"/>
      <c r="J87" s="183">
        <f>ROUND(I87*H87,1)</f>
        <v>0</v>
      </c>
      <c r="K87" s="184"/>
      <c r="L87" s="41"/>
      <c r="M87" s="185" t="s">
        <v>35</v>
      </c>
      <c r="N87" s="186" t="s">
        <v>52</v>
      </c>
      <c r="O87" s="66"/>
      <c r="P87" s="187">
        <f>O87*H87</f>
        <v>0</v>
      </c>
      <c r="Q87" s="187">
        <v>0</v>
      </c>
      <c r="R87" s="187">
        <f>Q87*H87</f>
        <v>0</v>
      </c>
      <c r="S87" s="187">
        <v>0</v>
      </c>
      <c r="T87" s="188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9" t="s">
        <v>154</v>
      </c>
      <c r="AT87" s="189" t="s">
        <v>150</v>
      </c>
      <c r="AU87" s="189" t="s">
        <v>91</v>
      </c>
      <c r="AY87" s="18" t="s">
        <v>148</v>
      </c>
      <c r="BE87" s="190">
        <f>IF(N87="základní",J87,0)</f>
        <v>0</v>
      </c>
      <c r="BF87" s="190">
        <f>IF(N87="snížená",J87,0)</f>
        <v>0</v>
      </c>
      <c r="BG87" s="190">
        <f>IF(N87="zákl. přenesená",J87,0)</f>
        <v>0</v>
      </c>
      <c r="BH87" s="190">
        <f>IF(N87="sníž. přenesená",J87,0)</f>
        <v>0</v>
      </c>
      <c r="BI87" s="190">
        <f>IF(N87="nulová",J87,0)</f>
        <v>0</v>
      </c>
      <c r="BJ87" s="18" t="s">
        <v>89</v>
      </c>
      <c r="BK87" s="190">
        <f>ROUND(I87*H87,1)</f>
        <v>0</v>
      </c>
      <c r="BL87" s="18" t="s">
        <v>154</v>
      </c>
      <c r="BM87" s="189" t="s">
        <v>692</v>
      </c>
    </row>
    <row r="88" spans="1:65" s="2" customFormat="1" ht="11.25">
      <c r="A88" s="36"/>
      <c r="B88" s="37"/>
      <c r="C88" s="38"/>
      <c r="D88" s="191" t="s">
        <v>156</v>
      </c>
      <c r="E88" s="38"/>
      <c r="F88" s="192" t="s">
        <v>693</v>
      </c>
      <c r="G88" s="38"/>
      <c r="H88" s="38"/>
      <c r="I88" s="193"/>
      <c r="J88" s="38"/>
      <c r="K88" s="38"/>
      <c r="L88" s="41"/>
      <c r="M88" s="194"/>
      <c r="N88" s="195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8" t="s">
        <v>156</v>
      </c>
      <c r="AU88" s="18" t="s">
        <v>91</v>
      </c>
    </row>
    <row r="89" spans="1:65" s="2" customFormat="1" ht="11.25">
      <c r="A89" s="36"/>
      <c r="B89" s="37"/>
      <c r="C89" s="38"/>
      <c r="D89" s="196" t="s">
        <v>158</v>
      </c>
      <c r="E89" s="38"/>
      <c r="F89" s="197" t="s">
        <v>694</v>
      </c>
      <c r="G89" s="38"/>
      <c r="H89" s="38"/>
      <c r="I89" s="193"/>
      <c r="J89" s="38"/>
      <c r="K89" s="38"/>
      <c r="L89" s="41"/>
      <c r="M89" s="194"/>
      <c r="N89" s="195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8" t="s">
        <v>158</v>
      </c>
      <c r="AU89" s="18" t="s">
        <v>91</v>
      </c>
    </row>
    <row r="90" spans="1:65" s="14" customFormat="1" ht="11.25">
      <c r="B90" s="208"/>
      <c r="C90" s="209"/>
      <c r="D90" s="191" t="s">
        <v>160</v>
      </c>
      <c r="E90" s="210" t="s">
        <v>35</v>
      </c>
      <c r="F90" s="211" t="s">
        <v>543</v>
      </c>
      <c r="G90" s="209"/>
      <c r="H90" s="212">
        <v>43.5</v>
      </c>
      <c r="I90" s="213"/>
      <c r="J90" s="209"/>
      <c r="K90" s="209"/>
      <c r="L90" s="214"/>
      <c r="M90" s="215"/>
      <c r="N90" s="216"/>
      <c r="O90" s="216"/>
      <c r="P90" s="216"/>
      <c r="Q90" s="216"/>
      <c r="R90" s="216"/>
      <c r="S90" s="216"/>
      <c r="T90" s="217"/>
      <c r="AT90" s="218" t="s">
        <v>160</v>
      </c>
      <c r="AU90" s="218" t="s">
        <v>91</v>
      </c>
      <c r="AV90" s="14" t="s">
        <v>91</v>
      </c>
      <c r="AW90" s="14" t="s">
        <v>41</v>
      </c>
      <c r="AX90" s="14" t="s">
        <v>89</v>
      </c>
      <c r="AY90" s="218" t="s">
        <v>148</v>
      </c>
    </row>
    <row r="91" spans="1:65" s="12" customFormat="1" ht="22.9" customHeight="1">
      <c r="B91" s="161"/>
      <c r="C91" s="162"/>
      <c r="D91" s="163" t="s">
        <v>80</v>
      </c>
      <c r="E91" s="175" t="s">
        <v>227</v>
      </c>
      <c r="F91" s="175" t="s">
        <v>400</v>
      </c>
      <c r="G91" s="162"/>
      <c r="H91" s="162"/>
      <c r="I91" s="165"/>
      <c r="J91" s="176">
        <f>BK91</f>
        <v>0</v>
      </c>
      <c r="K91" s="162"/>
      <c r="L91" s="167"/>
      <c r="M91" s="168"/>
      <c r="N91" s="169"/>
      <c r="O91" s="169"/>
      <c r="P91" s="170">
        <f>SUM(P92:P124)</f>
        <v>0</v>
      </c>
      <c r="Q91" s="169"/>
      <c r="R91" s="170">
        <f>SUM(R92:R124)</f>
        <v>8.3199999999999993E-3</v>
      </c>
      <c r="S91" s="169"/>
      <c r="T91" s="171">
        <f>SUM(T92:T124)</f>
        <v>15.137400000000001</v>
      </c>
      <c r="AR91" s="172" t="s">
        <v>89</v>
      </c>
      <c r="AT91" s="173" t="s">
        <v>80</v>
      </c>
      <c r="AU91" s="173" t="s">
        <v>89</v>
      </c>
      <c r="AY91" s="172" t="s">
        <v>148</v>
      </c>
      <c r="BK91" s="174">
        <f>SUM(BK92:BK124)</f>
        <v>0</v>
      </c>
    </row>
    <row r="92" spans="1:65" s="2" customFormat="1" ht="24.2" customHeight="1">
      <c r="A92" s="36"/>
      <c r="B92" s="37"/>
      <c r="C92" s="177" t="s">
        <v>91</v>
      </c>
      <c r="D92" s="177" t="s">
        <v>150</v>
      </c>
      <c r="E92" s="178" t="s">
        <v>695</v>
      </c>
      <c r="F92" s="179" t="s">
        <v>696</v>
      </c>
      <c r="G92" s="180" t="s">
        <v>173</v>
      </c>
      <c r="H92" s="181">
        <v>20.5</v>
      </c>
      <c r="I92" s="182"/>
      <c r="J92" s="183">
        <f>ROUND(I92*H92,1)</f>
        <v>0</v>
      </c>
      <c r="K92" s="184"/>
      <c r="L92" s="41"/>
      <c r="M92" s="185" t="s">
        <v>35</v>
      </c>
      <c r="N92" s="186" t="s">
        <v>52</v>
      </c>
      <c r="O92" s="66"/>
      <c r="P92" s="187">
        <f>O92*H92</f>
        <v>0</v>
      </c>
      <c r="Q92" s="187">
        <v>0</v>
      </c>
      <c r="R92" s="187">
        <f>Q92*H92</f>
        <v>0</v>
      </c>
      <c r="S92" s="187">
        <v>0.32</v>
      </c>
      <c r="T92" s="188">
        <f>S92*H92</f>
        <v>6.5600000000000005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9" t="s">
        <v>154</v>
      </c>
      <c r="AT92" s="189" t="s">
        <v>150</v>
      </c>
      <c r="AU92" s="189" t="s">
        <v>91</v>
      </c>
      <c r="AY92" s="18" t="s">
        <v>148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8" t="s">
        <v>89</v>
      </c>
      <c r="BK92" s="190">
        <f>ROUND(I92*H92,1)</f>
        <v>0</v>
      </c>
      <c r="BL92" s="18" t="s">
        <v>154</v>
      </c>
      <c r="BM92" s="189" t="s">
        <v>697</v>
      </c>
    </row>
    <row r="93" spans="1:65" s="2" customFormat="1" ht="19.5">
      <c r="A93" s="36"/>
      <c r="B93" s="37"/>
      <c r="C93" s="38"/>
      <c r="D93" s="191" t="s">
        <v>156</v>
      </c>
      <c r="E93" s="38"/>
      <c r="F93" s="192" t="s">
        <v>698</v>
      </c>
      <c r="G93" s="38"/>
      <c r="H93" s="38"/>
      <c r="I93" s="193"/>
      <c r="J93" s="38"/>
      <c r="K93" s="38"/>
      <c r="L93" s="41"/>
      <c r="M93" s="194"/>
      <c r="N93" s="195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8" t="s">
        <v>156</v>
      </c>
      <c r="AU93" s="18" t="s">
        <v>91</v>
      </c>
    </row>
    <row r="94" spans="1:65" s="2" customFormat="1" ht="11.25">
      <c r="A94" s="36"/>
      <c r="B94" s="37"/>
      <c r="C94" s="38"/>
      <c r="D94" s="196" t="s">
        <v>158</v>
      </c>
      <c r="E94" s="38"/>
      <c r="F94" s="197" t="s">
        <v>699</v>
      </c>
      <c r="G94" s="38"/>
      <c r="H94" s="38"/>
      <c r="I94" s="193"/>
      <c r="J94" s="38"/>
      <c r="K94" s="38"/>
      <c r="L94" s="41"/>
      <c r="M94" s="194"/>
      <c r="N94" s="195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8" t="s">
        <v>158</v>
      </c>
      <c r="AU94" s="18" t="s">
        <v>91</v>
      </c>
    </row>
    <row r="95" spans="1:65" s="14" customFormat="1" ht="11.25">
      <c r="B95" s="208"/>
      <c r="C95" s="209"/>
      <c r="D95" s="191" t="s">
        <v>160</v>
      </c>
      <c r="E95" s="210" t="s">
        <v>35</v>
      </c>
      <c r="F95" s="211" t="s">
        <v>700</v>
      </c>
      <c r="G95" s="209"/>
      <c r="H95" s="212">
        <v>20.5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160</v>
      </c>
      <c r="AU95" s="218" t="s">
        <v>91</v>
      </c>
      <c r="AV95" s="14" t="s">
        <v>91</v>
      </c>
      <c r="AW95" s="14" t="s">
        <v>41</v>
      </c>
      <c r="AX95" s="14" t="s">
        <v>89</v>
      </c>
      <c r="AY95" s="218" t="s">
        <v>148</v>
      </c>
    </row>
    <row r="96" spans="1:65" s="2" customFormat="1" ht="24.2" customHeight="1">
      <c r="A96" s="36"/>
      <c r="B96" s="37"/>
      <c r="C96" s="177" t="s">
        <v>170</v>
      </c>
      <c r="D96" s="177" t="s">
        <v>150</v>
      </c>
      <c r="E96" s="178" t="s">
        <v>701</v>
      </c>
      <c r="F96" s="179" t="s">
        <v>702</v>
      </c>
      <c r="G96" s="180" t="s">
        <v>173</v>
      </c>
      <c r="H96" s="181">
        <v>4.8</v>
      </c>
      <c r="I96" s="182"/>
      <c r="J96" s="183">
        <f>ROUND(I96*H96,1)</f>
        <v>0</v>
      </c>
      <c r="K96" s="184"/>
      <c r="L96" s="41"/>
      <c r="M96" s="185" t="s">
        <v>35</v>
      </c>
      <c r="N96" s="186" t="s">
        <v>52</v>
      </c>
      <c r="O96" s="66"/>
      <c r="P96" s="187">
        <f>O96*H96</f>
        <v>0</v>
      </c>
      <c r="Q96" s="187">
        <v>0</v>
      </c>
      <c r="R96" s="187">
        <f>Q96*H96</f>
        <v>0</v>
      </c>
      <c r="S96" s="187">
        <v>6.5000000000000002E-2</v>
      </c>
      <c r="T96" s="188">
        <f>S96*H96</f>
        <v>0.312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9" t="s">
        <v>154</v>
      </c>
      <c r="AT96" s="189" t="s">
        <v>150</v>
      </c>
      <c r="AU96" s="189" t="s">
        <v>91</v>
      </c>
      <c r="AY96" s="18" t="s">
        <v>148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8" t="s">
        <v>89</v>
      </c>
      <c r="BK96" s="190">
        <f>ROUND(I96*H96,1)</f>
        <v>0</v>
      </c>
      <c r="BL96" s="18" t="s">
        <v>154</v>
      </c>
      <c r="BM96" s="189" t="s">
        <v>703</v>
      </c>
    </row>
    <row r="97" spans="1:65" s="2" customFormat="1" ht="19.5">
      <c r="A97" s="36"/>
      <c r="B97" s="37"/>
      <c r="C97" s="38"/>
      <c r="D97" s="191" t="s">
        <v>156</v>
      </c>
      <c r="E97" s="38"/>
      <c r="F97" s="192" t="s">
        <v>704</v>
      </c>
      <c r="G97" s="38"/>
      <c r="H97" s="38"/>
      <c r="I97" s="193"/>
      <c r="J97" s="38"/>
      <c r="K97" s="38"/>
      <c r="L97" s="41"/>
      <c r="M97" s="194"/>
      <c r="N97" s="195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8" t="s">
        <v>156</v>
      </c>
      <c r="AU97" s="18" t="s">
        <v>91</v>
      </c>
    </row>
    <row r="98" spans="1:65" s="2" customFormat="1" ht="11.25">
      <c r="A98" s="36"/>
      <c r="B98" s="37"/>
      <c r="C98" s="38"/>
      <c r="D98" s="196" t="s">
        <v>158</v>
      </c>
      <c r="E98" s="38"/>
      <c r="F98" s="197" t="s">
        <v>705</v>
      </c>
      <c r="G98" s="38"/>
      <c r="H98" s="38"/>
      <c r="I98" s="193"/>
      <c r="J98" s="38"/>
      <c r="K98" s="38"/>
      <c r="L98" s="41"/>
      <c r="M98" s="194"/>
      <c r="N98" s="195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8" t="s">
        <v>158</v>
      </c>
      <c r="AU98" s="18" t="s">
        <v>91</v>
      </c>
    </row>
    <row r="99" spans="1:65" s="14" customFormat="1" ht="11.25">
      <c r="B99" s="208"/>
      <c r="C99" s="209"/>
      <c r="D99" s="191" t="s">
        <v>160</v>
      </c>
      <c r="E99" s="210" t="s">
        <v>35</v>
      </c>
      <c r="F99" s="211" t="s">
        <v>706</v>
      </c>
      <c r="G99" s="209"/>
      <c r="H99" s="212">
        <v>4.8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160</v>
      </c>
      <c r="AU99" s="218" t="s">
        <v>91</v>
      </c>
      <c r="AV99" s="14" t="s">
        <v>91</v>
      </c>
      <c r="AW99" s="14" t="s">
        <v>41</v>
      </c>
      <c r="AX99" s="14" t="s">
        <v>89</v>
      </c>
      <c r="AY99" s="218" t="s">
        <v>148</v>
      </c>
    </row>
    <row r="100" spans="1:65" s="2" customFormat="1" ht="24.2" customHeight="1">
      <c r="A100" s="36"/>
      <c r="B100" s="37"/>
      <c r="C100" s="177" t="s">
        <v>154</v>
      </c>
      <c r="D100" s="177" t="s">
        <v>150</v>
      </c>
      <c r="E100" s="178" t="s">
        <v>707</v>
      </c>
      <c r="F100" s="179" t="s">
        <v>708</v>
      </c>
      <c r="G100" s="180" t="s">
        <v>173</v>
      </c>
      <c r="H100" s="181">
        <v>18.2</v>
      </c>
      <c r="I100" s="182"/>
      <c r="J100" s="183">
        <f>ROUND(I100*H100,1)</f>
        <v>0</v>
      </c>
      <c r="K100" s="184"/>
      <c r="L100" s="41"/>
      <c r="M100" s="185" t="s">
        <v>35</v>
      </c>
      <c r="N100" s="186" t="s">
        <v>52</v>
      </c>
      <c r="O100" s="66"/>
      <c r="P100" s="187">
        <f>O100*H100</f>
        <v>0</v>
      </c>
      <c r="Q100" s="187">
        <v>0</v>
      </c>
      <c r="R100" s="187">
        <f>Q100*H100</f>
        <v>0</v>
      </c>
      <c r="S100" s="187">
        <v>0.155</v>
      </c>
      <c r="T100" s="188">
        <f>S100*H100</f>
        <v>2.8209999999999997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9" t="s">
        <v>154</v>
      </c>
      <c r="AT100" s="189" t="s">
        <v>150</v>
      </c>
      <c r="AU100" s="189" t="s">
        <v>91</v>
      </c>
      <c r="AY100" s="18" t="s">
        <v>148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8" t="s">
        <v>89</v>
      </c>
      <c r="BK100" s="190">
        <f>ROUND(I100*H100,1)</f>
        <v>0</v>
      </c>
      <c r="BL100" s="18" t="s">
        <v>154</v>
      </c>
      <c r="BM100" s="189" t="s">
        <v>709</v>
      </c>
    </row>
    <row r="101" spans="1:65" s="2" customFormat="1" ht="19.5">
      <c r="A101" s="36"/>
      <c r="B101" s="37"/>
      <c r="C101" s="38"/>
      <c r="D101" s="191" t="s">
        <v>156</v>
      </c>
      <c r="E101" s="38"/>
      <c r="F101" s="192" t="s">
        <v>710</v>
      </c>
      <c r="G101" s="38"/>
      <c r="H101" s="38"/>
      <c r="I101" s="193"/>
      <c r="J101" s="38"/>
      <c r="K101" s="38"/>
      <c r="L101" s="41"/>
      <c r="M101" s="194"/>
      <c r="N101" s="195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8" t="s">
        <v>156</v>
      </c>
      <c r="AU101" s="18" t="s">
        <v>91</v>
      </c>
    </row>
    <row r="102" spans="1:65" s="2" customFormat="1" ht="11.25">
      <c r="A102" s="36"/>
      <c r="B102" s="37"/>
      <c r="C102" s="38"/>
      <c r="D102" s="196" t="s">
        <v>158</v>
      </c>
      <c r="E102" s="38"/>
      <c r="F102" s="197" t="s">
        <v>711</v>
      </c>
      <c r="G102" s="38"/>
      <c r="H102" s="38"/>
      <c r="I102" s="193"/>
      <c r="J102" s="38"/>
      <c r="K102" s="38"/>
      <c r="L102" s="41"/>
      <c r="M102" s="194"/>
      <c r="N102" s="195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8" t="s">
        <v>158</v>
      </c>
      <c r="AU102" s="18" t="s">
        <v>91</v>
      </c>
    </row>
    <row r="103" spans="1:65" s="14" customFormat="1" ht="11.25">
      <c r="B103" s="208"/>
      <c r="C103" s="209"/>
      <c r="D103" s="191" t="s">
        <v>160</v>
      </c>
      <c r="E103" s="210" t="s">
        <v>35</v>
      </c>
      <c r="F103" s="211" t="s">
        <v>712</v>
      </c>
      <c r="G103" s="209"/>
      <c r="H103" s="212">
        <v>18.2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160</v>
      </c>
      <c r="AU103" s="218" t="s">
        <v>91</v>
      </c>
      <c r="AV103" s="14" t="s">
        <v>91</v>
      </c>
      <c r="AW103" s="14" t="s">
        <v>41</v>
      </c>
      <c r="AX103" s="14" t="s">
        <v>89</v>
      </c>
      <c r="AY103" s="218" t="s">
        <v>148</v>
      </c>
    </row>
    <row r="104" spans="1:65" s="2" customFormat="1" ht="21.75" customHeight="1">
      <c r="A104" s="36"/>
      <c r="B104" s="37"/>
      <c r="C104" s="177" t="s">
        <v>184</v>
      </c>
      <c r="D104" s="177" t="s">
        <v>150</v>
      </c>
      <c r="E104" s="178" t="s">
        <v>713</v>
      </c>
      <c r="F104" s="179" t="s">
        <v>714</v>
      </c>
      <c r="G104" s="180" t="s">
        <v>173</v>
      </c>
      <c r="H104" s="181">
        <v>3</v>
      </c>
      <c r="I104" s="182"/>
      <c r="J104" s="183">
        <f>ROUND(I104*H104,1)</f>
        <v>0</v>
      </c>
      <c r="K104" s="184"/>
      <c r="L104" s="41"/>
      <c r="M104" s="185" t="s">
        <v>35</v>
      </c>
      <c r="N104" s="186" t="s">
        <v>52</v>
      </c>
      <c r="O104" s="66"/>
      <c r="P104" s="187">
        <f>O104*H104</f>
        <v>0</v>
      </c>
      <c r="Q104" s="187">
        <v>0</v>
      </c>
      <c r="R104" s="187">
        <f>Q104*H104</f>
        <v>0</v>
      </c>
      <c r="S104" s="187">
        <v>4.3999999999999997E-2</v>
      </c>
      <c r="T104" s="188">
        <f>S104*H104</f>
        <v>0.13200000000000001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9" t="s">
        <v>154</v>
      </c>
      <c r="AT104" s="189" t="s">
        <v>150</v>
      </c>
      <c r="AU104" s="189" t="s">
        <v>91</v>
      </c>
      <c r="AY104" s="18" t="s">
        <v>148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8" t="s">
        <v>89</v>
      </c>
      <c r="BK104" s="190">
        <f>ROUND(I104*H104,1)</f>
        <v>0</v>
      </c>
      <c r="BL104" s="18" t="s">
        <v>154</v>
      </c>
      <c r="BM104" s="189" t="s">
        <v>715</v>
      </c>
    </row>
    <row r="105" spans="1:65" s="2" customFormat="1" ht="19.5">
      <c r="A105" s="36"/>
      <c r="B105" s="37"/>
      <c r="C105" s="38"/>
      <c r="D105" s="191" t="s">
        <v>156</v>
      </c>
      <c r="E105" s="38"/>
      <c r="F105" s="192" t="s">
        <v>716</v>
      </c>
      <c r="G105" s="38"/>
      <c r="H105" s="38"/>
      <c r="I105" s="193"/>
      <c r="J105" s="38"/>
      <c r="K105" s="38"/>
      <c r="L105" s="41"/>
      <c r="M105" s="194"/>
      <c r="N105" s="195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8" t="s">
        <v>156</v>
      </c>
      <c r="AU105" s="18" t="s">
        <v>91</v>
      </c>
    </row>
    <row r="106" spans="1:65" s="2" customFormat="1" ht="11.25">
      <c r="A106" s="36"/>
      <c r="B106" s="37"/>
      <c r="C106" s="38"/>
      <c r="D106" s="196" t="s">
        <v>158</v>
      </c>
      <c r="E106" s="38"/>
      <c r="F106" s="197" t="s">
        <v>717</v>
      </c>
      <c r="G106" s="38"/>
      <c r="H106" s="38"/>
      <c r="I106" s="193"/>
      <c r="J106" s="38"/>
      <c r="K106" s="38"/>
      <c r="L106" s="41"/>
      <c r="M106" s="194"/>
      <c r="N106" s="195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8" t="s">
        <v>158</v>
      </c>
      <c r="AU106" s="18" t="s">
        <v>91</v>
      </c>
    </row>
    <row r="107" spans="1:65" s="14" customFormat="1" ht="11.25">
      <c r="B107" s="208"/>
      <c r="C107" s="209"/>
      <c r="D107" s="191" t="s">
        <v>160</v>
      </c>
      <c r="E107" s="210" t="s">
        <v>35</v>
      </c>
      <c r="F107" s="211" t="s">
        <v>718</v>
      </c>
      <c r="G107" s="209"/>
      <c r="H107" s="212">
        <v>3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160</v>
      </c>
      <c r="AU107" s="218" t="s">
        <v>91</v>
      </c>
      <c r="AV107" s="14" t="s">
        <v>91</v>
      </c>
      <c r="AW107" s="14" t="s">
        <v>41</v>
      </c>
      <c r="AX107" s="14" t="s">
        <v>89</v>
      </c>
      <c r="AY107" s="218" t="s">
        <v>148</v>
      </c>
    </row>
    <row r="108" spans="1:65" s="2" customFormat="1" ht="24.2" customHeight="1">
      <c r="A108" s="36"/>
      <c r="B108" s="37"/>
      <c r="C108" s="177" t="s">
        <v>213</v>
      </c>
      <c r="D108" s="177" t="s">
        <v>150</v>
      </c>
      <c r="E108" s="178" t="s">
        <v>719</v>
      </c>
      <c r="F108" s="179" t="s">
        <v>720</v>
      </c>
      <c r="G108" s="180" t="s">
        <v>361</v>
      </c>
      <c r="H108" s="181">
        <v>1</v>
      </c>
      <c r="I108" s="182"/>
      <c r="J108" s="183">
        <f>ROUND(I108*H108,1)</f>
        <v>0</v>
      </c>
      <c r="K108" s="184"/>
      <c r="L108" s="41"/>
      <c r="M108" s="185" t="s">
        <v>35</v>
      </c>
      <c r="N108" s="186" t="s">
        <v>52</v>
      </c>
      <c r="O108" s="66"/>
      <c r="P108" s="187">
        <f>O108*H108</f>
        <v>0</v>
      </c>
      <c r="Q108" s="187">
        <v>2.82E-3</v>
      </c>
      <c r="R108" s="187">
        <f>Q108*H108</f>
        <v>2.82E-3</v>
      </c>
      <c r="S108" s="187">
        <v>0</v>
      </c>
      <c r="T108" s="188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9" t="s">
        <v>154</v>
      </c>
      <c r="AT108" s="189" t="s">
        <v>150</v>
      </c>
      <c r="AU108" s="189" t="s">
        <v>91</v>
      </c>
      <c r="AY108" s="18" t="s">
        <v>148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8" t="s">
        <v>89</v>
      </c>
      <c r="BK108" s="190">
        <f>ROUND(I108*H108,1)</f>
        <v>0</v>
      </c>
      <c r="BL108" s="18" t="s">
        <v>154</v>
      </c>
      <c r="BM108" s="189" t="s">
        <v>721</v>
      </c>
    </row>
    <row r="109" spans="1:65" s="2" customFormat="1" ht="29.25">
      <c r="A109" s="36"/>
      <c r="B109" s="37"/>
      <c r="C109" s="38"/>
      <c r="D109" s="191" t="s">
        <v>156</v>
      </c>
      <c r="E109" s="38"/>
      <c r="F109" s="192" t="s">
        <v>722</v>
      </c>
      <c r="G109" s="38"/>
      <c r="H109" s="38"/>
      <c r="I109" s="193"/>
      <c r="J109" s="38"/>
      <c r="K109" s="38"/>
      <c r="L109" s="41"/>
      <c r="M109" s="194"/>
      <c r="N109" s="195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8" t="s">
        <v>156</v>
      </c>
      <c r="AU109" s="18" t="s">
        <v>91</v>
      </c>
    </row>
    <row r="110" spans="1:65" s="2" customFormat="1" ht="11.25">
      <c r="A110" s="36"/>
      <c r="B110" s="37"/>
      <c r="C110" s="38"/>
      <c r="D110" s="196" t="s">
        <v>158</v>
      </c>
      <c r="E110" s="38"/>
      <c r="F110" s="197" t="s">
        <v>723</v>
      </c>
      <c r="G110" s="38"/>
      <c r="H110" s="38"/>
      <c r="I110" s="193"/>
      <c r="J110" s="38"/>
      <c r="K110" s="38"/>
      <c r="L110" s="41"/>
      <c r="M110" s="194"/>
      <c r="N110" s="195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8" t="s">
        <v>158</v>
      </c>
      <c r="AU110" s="18" t="s">
        <v>91</v>
      </c>
    </row>
    <row r="111" spans="1:65" s="2" customFormat="1" ht="24.2" customHeight="1">
      <c r="A111" s="36"/>
      <c r="B111" s="37"/>
      <c r="C111" s="241" t="s">
        <v>220</v>
      </c>
      <c r="D111" s="241" t="s">
        <v>296</v>
      </c>
      <c r="E111" s="242" t="s">
        <v>724</v>
      </c>
      <c r="F111" s="243" t="s">
        <v>725</v>
      </c>
      <c r="G111" s="244" t="s">
        <v>361</v>
      </c>
      <c r="H111" s="245">
        <v>1</v>
      </c>
      <c r="I111" s="246"/>
      <c r="J111" s="247">
        <f>ROUND(I111*H111,1)</f>
        <v>0</v>
      </c>
      <c r="K111" s="248"/>
      <c r="L111" s="249"/>
      <c r="M111" s="250" t="s">
        <v>35</v>
      </c>
      <c r="N111" s="251" t="s">
        <v>52</v>
      </c>
      <c r="O111" s="66"/>
      <c r="P111" s="187">
        <f>O111*H111</f>
        <v>0</v>
      </c>
      <c r="Q111" s="187">
        <v>5.4999999999999997E-3</v>
      </c>
      <c r="R111" s="187">
        <f>Q111*H111</f>
        <v>5.4999999999999997E-3</v>
      </c>
      <c r="S111" s="187">
        <v>0</v>
      </c>
      <c r="T111" s="188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9" t="s">
        <v>227</v>
      </c>
      <c r="AT111" s="189" t="s">
        <v>296</v>
      </c>
      <c r="AU111" s="189" t="s">
        <v>91</v>
      </c>
      <c r="AY111" s="18" t="s">
        <v>148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8" t="s">
        <v>89</v>
      </c>
      <c r="BK111" s="190">
        <f>ROUND(I111*H111,1)</f>
        <v>0</v>
      </c>
      <c r="BL111" s="18" t="s">
        <v>154</v>
      </c>
      <c r="BM111" s="189" t="s">
        <v>726</v>
      </c>
    </row>
    <row r="112" spans="1:65" s="2" customFormat="1" ht="11.25">
      <c r="A112" s="36"/>
      <c r="B112" s="37"/>
      <c r="C112" s="38"/>
      <c r="D112" s="191" t="s">
        <v>156</v>
      </c>
      <c r="E112" s="38"/>
      <c r="F112" s="192" t="s">
        <v>725</v>
      </c>
      <c r="G112" s="38"/>
      <c r="H112" s="38"/>
      <c r="I112" s="193"/>
      <c r="J112" s="38"/>
      <c r="K112" s="38"/>
      <c r="L112" s="41"/>
      <c r="M112" s="194"/>
      <c r="N112" s="195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8" t="s">
        <v>156</v>
      </c>
      <c r="AU112" s="18" t="s">
        <v>91</v>
      </c>
    </row>
    <row r="113" spans="1:65" s="2" customFormat="1" ht="24.2" customHeight="1">
      <c r="A113" s="36"/>
      <c r="B113" s="37"/>
      <c r="C113" s="177" t="s">
        <v>227</v>
      </c>
      <c r="D113" s="177" t="s">
        <v>150</v>
      </c>
      <c r="E113" s="178" t="s">
        <v>727</v>
      </c>
      <c r="F113" s="179" t="s">
        <v>728</v>
      </c>
      <c r="G113" s="180" t="s">
        <v>187</v>
      </c>
      <c r="H113" s="181">
        <v>7.6040000000000001</v>
      </c>
      <c r="I113" s="182"/>
      <c r="J113" s="183">
        <f>ROUND(I113*H113,1)</f>
        <v>0</v>
      </c>
      <c r="K113" s="184"/>
      <c r="L113" s="41"/>
      <c r="M113" s="185" t="s">
        <v>35</v>
      </c>
      <c r="N113" s="186" t="s">
        <v>52</v>
      </c>
      <c r="O113" s="66"/>
      <c r="P113" s="187">
        <f>O113*H113</f>
        <v>0</v>
      </c>
      <c r="Q113" s="187">
        <v>0</v>
      </c>
      <c r="R113" s="187">
        <f>Q113*H113</f>
        <v>0</v>
      </c>
      <c r="S113" s="187">
        <v>0.6</v>
      </c>
      <c r="T113" s="188">
        <f>S113*H113</f>
        <v>4.5624000000000002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9" t="s">
        <v>154</v>
      </c>
      <c r="AT113" s="189" t="s">
        <v>150</v>
      </c>
      <c r="AU113" s="189" t="s">
        <v>91</v>
      </c>
      <c r="AY113" s="18" t="s">
        <v>148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8" t="s">
        <v>89</v>
      </c>
      <c r="BK113" s="190">
        <f>ROUND(I113*H113,1)</f>
        <v>0</v>
      </c>
      <c r="BL113" s="18" t="s">
        <v>154</v>
      </c>
      <c r="BM113" s="189" t="s">
        <v>729</v>
      </c>
    </row>
    <row r="114" spans="1:65" s="2" customFormat="1" ht="19.5">
      <c r="A114" s="36"/>
      <c r="B114" s="37"/>
      <c r="C114" s="38"/>
      <c r="D114" s="191" t="s">
        <v>156</v>
      </c>
      <c r="E114" s="38"/>
      <c r="F114" s="192" t="s">
        <v>730</v>
      </c>
      <c r="G114" s="38"/>
      <c r="H114" s="38"/>
      <c r="I114" s="193"/>
      <c r="J114" s="38"/>
      <c r="K114" s="38"/>
      <c r="L114" s="41"/>
      <c r="M114" s="194"/>
      <c r="N114" s="195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8" t="s">
        <v>156</v>
      </c>
      <c r="AU114" s="18" t="s">
        <v>91</v>
      </c>
    </row>
    <row r="115" spans="1:65" s="2" customFormat="1" ht="11.25">
      <c r="A115" s="36"/>
      <c r="B115" s="37"/>
      <c r="C115" s="38"/>
      <c r="D115" s="196" t="s">
        <v>158</v>
      </c>
      <c r="E115" s="38"/>
      <c r="F115" s="197" t="s">
        <v>731</v>
      </c>
      <c r="G115" s="38"/>
      <c r="H115" s="38"/>
      <c r="I115" s="193"/>
      <c r="J115" s="38"/>
      <c r="K115" s="38"/>
      <c r="L115" s="41"/>
      <c r="M115" s="194"/>
      <c r="N115" s="195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8" t="s">
        <v>158</v>
      </c>
      <c r="AU115" s="18" t="s">
        <v>91</v>
      </c>
    </row>
    <row r="116" spans="1:65" s="14" customFormat="1" ht="11.25">
      <c r="B116" s="208"/>
      <c r="C116" s="209"/>
      <c r="D116" s="191" t="s">
        <v>160</v>
      </c>
      <c r="E116" s="210" t="s">
        <v>35</v>
      </c>
      <c r="F116" s="211" t="s">
        <v>732</v>
      </c>
      <c r="G116" s="209"/>
      <c r="H116" s="212">
        <v>7.6040000000000001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160</v>
      </c>
      <c r="AU116" s="218" t="s">
        <v>91</v>
      </c>
      <c r="AV116" s="14" t="s">
        <v>91</v>
      </c>
      <c r="AW116" s="14" t="s">
        <v>41</v>
      </c>
      <c r="AX116" s="14" t="s">
        <v>89</v>
      </c>
      <c r="AY116" s="218" t="s">
        <v>148</v>
      </c>
    </row>
    <row r="117" spans="1:65" s="2" customFormat="1" ht="24.2" customHeight="1">
      <c r="A117" s="36"/>
      <c r="B117" s="37"/>
      <c r="C117" s="177" t="s">
        <v>235</v>
      </c>
      <c r="D117" s="177" t="s">
        <v>150</v>
      </c>
      <c r="E117" s="178" t="s">
        <v>733</v>
      </c>
      <c r="F117" s="179" t="s">
        <v>734</v>
      </c>
      <c r="G117" s="180" t="s">
        <v>361</v>
      </c>
      <c r="H117" s="181">
        <v>3</v>
      </c>
      <c r="I117" s="182"/>
      <c r="J117" s="183">
        <f>ROUND(I117*H117,1)</f>
        <v>0</v>
      </c>
      <c r="K117" s="184"/>
      <c r="L117" s="41"/>
      <c r="M117" s="185" t="s">
        <v>35</v>
      </c>
      <c r="N117" s="186" t="s">
        <v>52</v>
      </c>
      <c r="O117" s="66"/>
      <c r="P117" s="187">
        <f>O117*H117</f>
        <v>0</v>
      </c>
      <c r="Q117" s="187">
        <v>0</v>
      </c>
      <c r="R117" s="187">
        <f>Q117*H117</f>
        <v>0</v>
      </c>
      <c r="S117" s="187">
        <v>0.05</v>
      </c>
      <c r="T117" s="188">
        <f>S117*H117</f>
        <v>0.15000000000000002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9" t="s">
        <v>154</v>
      </c>
      <c r="AT117" s="189" t="s">
        <v>150</v>
      </c>
      <c r="AU117" s="189" t="s">
        <v>91</v>
      </c>
      <c r="AY117" s="18" t="s">
        <v>148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8" t="s">
        <v>89</v>
      </c>
      <c r="BK117" s="190">
        <f>ROUND(I117*H117,1)</f>
        <v>0</v>
      </c>
      <c r="BL117" s="18" t="s">
        <v>154</v>
      </c>
      <c r="BM117" s="189" t="s">
        <v>735</v>
      </c>
    </row>
    <row r="118" spans="1:65" s="2" customFormat="1" ht="19.5">
      <c r="A118" s="36"/>
      <c r="B118" s="37"/>
      <c r="C118" s="38"/>
      <c r="D118" s="191" t="s">
        <v>156</v>
      </c>
      <c r="E118" s="38"/>
      <c r="F118" s="192" t="s">
        <v>736</v>
      </c>
      <c r="G118" s="38"/>
      <c r="H118" s="38"/>
      <c r="I118" s="193"/>
      <c r="J118" s="38"/>
      <c r="K118" s="38"/>
      <c r="L118" s="41"/>
      <c r="M118" s="194"/>
      <c r="N118" s="195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8" t="s">
        <v>156</v>
      </c>
      <c r="AU118" s="18" t="s">
        <v>91</v>
      </c>
    </row>
    <row r="119" spans="1:65" s="2" customFormat="1" ht="11.25">
      <c r="A119" s="36"/>
      <c r="B119" s="37"/>
      <c r="C119" s="38"/>
      <c r="D119" s="196" t="s">
        <v>158</v>
      </c>
      <c r="E119" s="38"/>
      <c r="F119" s="197" t="s">
        <v>737</v>
      </c>
      <c r="G119" s="38"/>
      <c r="H119" s="38"/>
      <c r="I119" s="193"/>
      <c r="J119" s="38"/>
      <c r="K119" s="38"/>
      <c r="L119" s="41"/>
      <c r="M119" s="194"/>
      <c r="N119" s="195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8" t="s">
        <v>158</v>
      </c>
      <c r="AU119" s="18" t="s">
        <v>91</v>
      </c>
    </row>
    <row r="120" spans="1:65" s="14" customFormat="1" ht="11.25">
      <c r="B120" s="208"/>
      <c r="C120" s="209"/>
      <c r="D120" s="191" t="s">
        <v>160</v>
      </c>
      <c r="E120" s="210" t="s">
        <v>35</v>
      </c>
      <c r="F120" s="211" t="s">
        <v>738</v>
      </c>
      <c r="G120" s="209"/>
      <c r="H120" s="212">
        <v>3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160</v>
      </c>
      <c r="AU120" s="218" t="s">
        <v>91</v>
      </c>
      <c r="AV120" s="14" t="s">
        <v>91</v>
      </c>
      <c r="AW120" s="14" t="s">
        <v>41</v>
      </c>
      <c r="AX120" s="14" t="s">
        <v>89</v>
      </c>
      <c r="AY120" s="218" t="s">
        <v>148</v>
      </c>
    </row>
    <row r="121" spans="1:65" s="2" customFormat="1" ht="24.2" customHeight="1">
      <c r="A121" s="36"/>
      <c r="B121" s="37"/>
      <c r="C121" s="177" t="s">
        <v>169</v>
      </c>
      <c r="D121" s="177" t="s">
        <v>150</v>
      </c>
      <c r="E121" s="178" t="s">
        <v>739</v>
      </c>
      <c r="F121" s="179" t="s">
        <v>740</v>
      </c>
      <c r="G121" s="180" t="s">
        <v>361</v>
      </c>
      <c r="H121" s="181">
        <v>3</v>
      </c>
      <c r="I121" s="182"/>
      <c r="J121" s="183">
        <f>ROUND(I121*H121,1)</f>
        <v>0</v>
      </c>
      <c r="K121" s="184"/>
      <c r="L121" s="41"/>
      <c r="M121" s="185" t="s">
        <v>35</v>
      </c>
      <c r="N121" s="186" t="s">
        <v>52</v>
      </c>
      <c r="O121" s="66"/>
      <c r="P121" s="187">
        <f>O121*H121</f>
        <v>0</v>
      </c>
      <c r="Q121" s="187">
        <v>0</v>
      </c>
      <c r="R121" s="187">
        <f>Q121*H121</f>
        <v>0</v>
      </c>
      <c r="S121" s="187">
        <v>0.2</v>
      </c>
      <c r="T121" s="188">
        <f>S121*H121</f>
        <v>0.60000000000000009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9" t="s">
        <v>154</v>
      </c>
      <c r="AT121" s="189" t="s">
        <v>150</v>
      </c>
      <c r="AU121" s="189" t="s">
        <v>91</v>
      </c>
      <c r="AY121" s="18" t="s">
        <v>148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8" t="s">
        <v>89</v>
      </c>
      <c r="BK121" s="190">
        <f>ROUND(I121*H121,1)</f>
        <v>0</v>
      </c>
      <c r="BL121" s="18" t="s">
        <v>154</v>
      </c>
      <c r="BM121" s="189" t="s">
        <v>741</v>
      </c>
    </row>
    <row r="122" spans="1:65" s="2" customFormat="1" ht="19.5">
      <c r="A122" s="36"/>
      <c r="B122" s="37"/>
      <c r="C122" s="38"/>
      <c r="D122" s="191" t="s">
        <v>156</v>
      </c>
      <c r="E122" s="38"/>
      <c r="F122" s="192" t="s">
        <v>742</v>
      </c>
      <c r="G122" s="38"/>
      <c r="H122" s="38"/>
      <c r="I122" s="193"/>
      <c r="J122" s="38"/>
      <c r="K122" s="38"/>
      <c r="L122" s="41"/>
      <c r="M122" s="194"/>
      <c r="N122" s="195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8" t="s">
        <v>156</v>
      </c>
      <c r="AU122" s="18" t="s">
        <v>91</v>
      </c>
    </row>
    <row r="123" spans="1:65" s="2" customFormat="1" ht="11.25">
      <c r="A123" s="36"/>
      <c r="B123" s="37"/>
      <c r="C123" s="38"/>
      <c r="D123" s="196" t="s">
        <v>158</v>
      </c>
      <c r="E123" s="38"/>
      <c r="F123" s="197" t="s">
        <v>743</v>
      </c>
      <c r="G123" s="38"/>
      <c r="H123" s="38"/>
      <c r="I123" s="193"/>
      <c r="J123" s="38"/>
      <c r="K123" s="38"/>
      <c r="L123" s="41"/>
      <c r="M123" s="194"/>
      <c r="N123" s="195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8" t="s">
        <v>158</v>
      </c>
      <c r="AU123" s="18" t="s">
        <v>91</v>
      </c>
    </row>
    <row r="124" spans="1:65" s="14" customFormat="1" ht="11.25">
      <c r="B124" s="208"/>
      <c r="C124" s="209"/>
      <c r="D124" s="191" t="s">
        <v>160</v>
      </c>
      <c r="E124" s="210" t="s">
        <v>35</v>
      </c>
      <c r="F124" s="211" t="s">
        <v>744</v>
      </c>
      <c r="G124" s="209"/>
      <c r="H124" s="212">
        <v>3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160</v>
      </c>
      <c r="AU124" s="218" t="s">
        <v>91</v>
      </c>
      <c r="AV124" s="14" t="s">
        <v>91</v>
      </c>
      <c r="AW124" s="14" t="s">
        <v>41</v>
      </c>
      <c r="AX124" s="14" t="s">
        <v>89</v>
      </c>
      <c r="AY124" s="218" t="s">
        <v>148</v>
      </c>
    </row>
    <row r="125" spans="1:65" s="12" customFormat="1" ht="22.9" customHeight="1">
      <c r="B125" s="161"/>
      <c r="C125" s="162"/>
      <c r="D125" s="163" t="s">
        <v>80</v>
      </c>
      <c r="E125" s="175" t="s">
        <v>745</v>
      </c>
      <c r="F125" s="175" t="s">
        <v>746</v>
      </c>
      <c r="G125" s="162"/>
      <c r="H125" s="162"/>
      <c r="I125" s="165"/>
      <c r="J125" s="176">
        <f>BK125</f>
        <v>0</v>
      </c>
      <c r="K125" s="162"/>
      <c r="L125" s="167"/>
      <c r="M125" s="168"/>
      <c r="N125" s="169"/>
      <c r="O125" s="169"/>
      <c r="P125" s="170">
        <f>SUM(P126:P140)</f>
        <v>0</v>
      </c>
      <c r="Q125" s="169"/>
      <c r="R125" s="170">
        <f>SUM(R126:R140)</f>
        <v>0</v>
      </c>
      <c r="S125" s="169"/>
      <c r="T125" s="171">
        <f>SUM(T126:T140)</f>
        <v>0</v>
      </c>
      <c r="AR125" s="172" t="s">
        <v>89</v>
      </c>
      <c r="AT125" s="173" t="s">
        <v>80</v>
      </c>
      <c r="AU125" s="173" t="s">
        <v>89</v>
      </c>
      <c r="AY125" s="172" t="s">
        <v>148</v>
      </c>
      <c r="BK125" s="174">
        <f>SUM(BK126:BK140)</f>
        <v>0</v>
      </c>
    </row>
    <row r="126" spans="1:65" s="2" customFormat="1" ht="24.2" customHeight="1">
      <c r="A126" s="36"/>
      <c r="B126" s="37"/>
      <c r="C126" s="177" t="s">
        <v>248</v>
      </c>
      <c r="D126" s="177" t="s">
        <v>150</v>
      </c>
      <c r="E126" s="178" t="s">
        <v>747</v>
      </c>
      <c r="F126" s="179" t="s">
        <v>748</v>
      </c>
      <c r="G126" s="180" t="s">
        <v>273</v>
      </c>
      <c r="H126" s="181">
        <v>14.387</v>
      </c>
      <c r="I126" s="182"/>
      <c r="J126" s="183">
        <f>ROUND(I126*H126,1)</f>
        <v>0</v>
      </c>
      <c r="K126" s="184"/>
      <c r="L126" s="41"/>
      <c r="M126" s="185" t="s">
        <v>35</v>
      </c>
      <c r="N126" s="186" t="s">
        <v>52</v>
      </c>
      <c r="O126" s="66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9" t="s">
        <v>154</v>
      </c>
      <c r="AT126" s="189" t="s">
        <v>150</v>
      </c>
      <c r="AU126" s="189" t="s">
        <v>91</v>
      </c>
      <c r="AY126" s="18" t="s">
        <v>148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8" t="s">
        <v>89</v>
      </c>
      <c r="BK126" s="190">
        <f>ROUND(I126*H126,1)</f>
        <v>0</v>
      </c>
      <c r="BL126" s="18" t="s">
        <v>154</v>
      </c>
      <c r="BM126" s="189" t="s">
        <v>749</v>
      </c>
    </row>
    <row r="127" spans="1:65" s="2" customFormat="1" ht="19.5">
      <c r="A127" s="36"/>
      <c r="B127" s="37"/>
      <c r="C127" s="38"/>
      <c r="D127" s="191" t="s">
        <v>156</v>
      </c>
      <c r="E127" s="38"/>
      <c r="F127" s="192" t="s">
        <v>748</v>
      </c>
      <c r="G127" s="38"/>
      <c r="H127" s="38"/>
      <c r="I127" s="193"/>
      <c r="J127" s="38"/>
      <c r="K127" s="38"/>
      <c r="L127" s="41"/>
      <c r="M127" s="194"/>
      <c r="N127" s="195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8" t="s">
        <v>156</v>
      </c>
      <c r="AU127" s="18" t="s">
        <v>91</v>
      </c>
    </row>
    <row r="128" spans="1:65" s="14" customFormat="1" ht="11.25">
      <c r="B128" s="208"/>
      <c r="C128" s="209"/>
      <c r="D128" s="191" t="s">
        <v>160</v>
      </c>
      <c r="E128" s="210" t="s">
        <v>35</v>
      </c>
      <c r="F128" s="211" t="s">
        <v>750</v>
      </c>
      <c r="G128" s="209"/>
      <c r="H128" s="212">
        <v>14.387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160</v>
      </c>
      <c r="AU128" s="218" t="s">
        <v>91</v>
      </c>
      <c r="AV128" s="14" t="s">
        <v>91</v>
      </c>
      <c r="AW128" s="14" t="s">
        <v>41</v>
      </c>
      <c r="AX128" s="14" t="s">
        <v>89</v>
      </c>
      <c r="AY128" s="218" t="s">
        <v>148</v>
      </c>
    </row>
    <row r="129" spans="1:65" s="2" customFormat="1" ht="24.2" customHeight="1">
      <c r="A129" s="36"/>
      <c r="B129" s="37"/>
      <c r="C129" s="177" t="s">
        <v>254</v>
      </c>
      <c r="D129" s="177" t="s">
        <v>150</v>
      </c>
      <c r="E129" s="178" t="s">
        <v>751</v>
      </c>
      <c r="F129" s="179" t="s">
        <v>752</v>
      </c>
      <c r="G129" s="180" t="s">
        <v>273</v>
      </c>
      <c r="H129" s="181">
        <v>129.483</v>
      </c>
      <c r="I129" s="182"/>
      <c r="J129" s="183">
        <f>ROUND(I129*H129,1)</f>
        <v>0</v>
      </c>
      <c r="K129" s="184"/>
      <c r="L129" s="41"/>
      <c r="M129" s="185" t="s">
        <v>35</v>
      </c>
      <c r="N129" s="186" t="s">
        <v>52</v>
      </c>
      <c r="O129" s="66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9" t="s">
        <v>154</v>
      </c>
      <c r="AT129" s="189" t="s">
        <v>150</v>
      </c>
      <c r="AU129" s="189" t="s">
        <v>91</v>
      </c>
      <c r="AY129" s="18" t="s">
        <v>148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8" t="s">
        <v>89</v>
      </c>
      <c r="BK129" s="190">
        <f>ROUND(I129*H129,1)</f>
        <v>0</v>
      </c>
      <c r="BL129" s="18" t="s">
        <v>154</v>
      </c>
      <c r="BM129" s="189" t="s">
        <v>753</v>
      </c>
    </row>
    <row r="130" spans="1:65" s="2" customFormat="1" ht="29.25">
      <c r="A130" s="36"/>
      <c r="B130" s="37"/>
      <c r="C130" s="38"/>
      <c r="D130" s="191" t="s">
        <v>156</v>
      </c>
      <c r="E130" s="38"/>
      <c r="F130" s="192" t="s">
        <v>754</v>
      </c>
      <c r="G130" s="38"/>
      <c r="H130" s="38"/>
      <c r="I130" s="193"/>
      <c r="J130" s="38"/>
      <c r="K130" s="38"/>
      <c r="L130" s="41"/>
      <c r="M130" s="194"/>
      <c r="N130" s="195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8" t="s">
        <v>156</v>
      </c>
      <c r="AU130" s="18" t="s">
        <v>91</v>
      </c>
    </row>
    <row r="131" spans="1:65" s="2" customFormat="1" ht="11.25">
      <c r="A131" s="36"/>
      <c r="B131" s="37"/>
      <c r="C131" s="38"/>
      <c r="D131" s="196" t="s">
        <v>158</v>
      </c>
      <c r="E131" s="38"/>
      <c r="F131" s="197" t="s">
        <v>755</v>
      </c>
      <c r="G131" s="38"/>
      <c r="H131" s="38"/>
      <c r="I131" s="193"/>
      <c r="J131" s="38"/>
      <c r="K131" s="38"/>
      <c r="L131" s="41"/>
      <c r="M131" s="194"/>
      <c r="N131" s="195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8" t="s">
        <v>158</v>
      </c>
      <c r="AU131" s="18" t="s">
        <v>91</v>
      </c>
    </row>
    <row r="132" spans="1:65" s="14" customFormat="1" ht="11.25">
      <c r="B132" s="208"/>
      <c r="C132" s="209"/>
      <c r="D132" s="191" t="s">
        <v>160</v>
      </c>
      <c r="E132" s="210" t="s">
        <v>35</v>
      </c>
      <c r="F132" s="211" t="s">
        <v>756</v>
      </c>
      <c r="G132" s="209"/>
      <c r="H132" s="212">
        <v>14.387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160</v>
      </c>
      <c r="AU132" s="218" t="s">
        <v>91</v>
      </c>
      <c r="AV132" s="14" t="s">
        <v>91</v>
      </c>
      <c r="AW132" s="14" t="s">
        <v>41</v>
      </c>
      <c r="AX132" s="14" t="s">
        <v>89</v>
      </c>
      <c r="AY132" s="218" t="s">
        <v>148</v>
      </c>
    </row>
    <row r="133" spans="1:65" s="14" customFormat="1" ht="11.25">
      <c r="B133" s="208"/>
      <c r="C133" s="209"/>
      <c r="D133" s="191" t="s">
        <v>160</v>
      </c>
      <c r="E133" s="209"/>
      <c r="F133" s="211" t="s">
        <v>757</v>
      </c>
      <c r="G133" s="209"/>
      <c r="H133" s="212">
        <v>129.483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160</v>
      </c>
      <c r="AU133" s="218" t="s">
        <v>91</v>
      </c>
      <c r="AV133" s="14" t="s">
        <v>91</v>
      </c>
      <c r="AW133" s="14" t="s">
        <v>4</v>
      </c>
      <c r="AX133" s="14" t="s">
        <v>89</v>
      </c>
      <c r="AY133" s="218" t="s">
        <v>148</v>
      </c>
    </row>
    <row r="134" spans="1:65" s="2" customFormat="1" ht="33" customHeight="1">
      <c r="A134" s="36"/>
      <c r="B134" s="37"/>
      <c r="C134" s="177" t="s">
        <v>259</v>
      </c>
      <c r="D134" s="177" t="s">
        <v>150</v>
      </c>
      <c r="E134" s="178" t="s">
        <v>758</v>
      </c>
      <c r="F134" s="179" t="s">
        <v>759</v>
      </c>
      <c r="G134" s="180" t="s">
        <v>273</v>
      </c>
      <c r="H134" s="181">
        <v>0.13200000000000001</v>
      </c>
      <c r="I134" s="182"/>
      <c r="J134" s="183">
        <f>ROUND(I134*H134,1)</f>
        <v>0</v>
      </c>
      <c r="K134" s="184"/>
      <c r="L134" s="41"/>
      <c r="M134" s="185" t="s">
        <v>35</v>
      </c>
      <c r="N134" s="186" t="s">
        <v>52</v>
      </c>
      <c r="O134" s="66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9" t="s">
        <v>154</v>
      </c>
      <c r="AT134" s="189" t="s">
        <v>150</v>
      </c>
      <c r="AU134" s="189" t="s">
        <v>91</v>
      </c>
      <c r="AY134" s="18" t="s">
        <v>148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8" t="s">
        <v>89</v>
      </c>
      <c r="BK134" s="190">
        <f>ROUND(I134*H134,1)</f>
        <v>0</v>
      </c>
      <c r="BL134" s="18" t="s">
        <v>154</v>
      </c>
      <c r="BM134" s="189" t="s">
        <v>760</v>
      </c>
    </row>
    <row r="135" spans="1:65" s="2" customFormat="1" ht="29.25">
      <c r="A135" s="36"/>
      <c r="B135" s="37"/>
      <c r="C135" s="38"/>
      <c r="D135" s="191" t="s">
        <v>156</v>
      </c>
      <c r="E135" s="38"/>
      <c r="F135" s="192" t="s">
        <v>761</v>
      </c>
      <c r="G135" s="38"/>
      <c r="H135" s="38"/>
      <c r="I135" s="193"/>
      <c r="J135" s="38"/>
      <c r="K135" s="38"/>
      <c r="L135" s="41"/>
      <c r="M135" s="194"/>
      <c r="N135" s="195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8" t="s">
        <v>156</v>
      </c>
      <c r="AU135" s="18" t="s">
        <v>91</v>
      </c>
    </row>
    <row r="136" spans="1:65" s="2" customFormat="1" ht="11.25">
      <c r="A136" s="36"/>
      <c r="B136" s="37"/>
      <c r="C136" s="38"/>
      <c r="D136" s="196" t="s">
        <v>158</v>
      </c>
      <c r="E136" s="38"/>
      <c r="F136" s="197" t="s">
        <v>762</v>
      </c>
      <c r="G136" s="38"/>
      <c r="H136" s="38"/>
      <c r="I136" s="193"/>
      <c r="J136" s="38"/>
      <c r="K136" s="38"/>
      <c r="L136" s="41"/>
      <c r="M136" s="194"/>
      <c r="N136" s="195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8" t="s">
        <v>158</v>
      </c>
      <c r="AU136" s="18" t="s">
        <v>91</v>
      </c>
    </row>
    <row r="137" spans="1:65" s="2" customFormat="1" ht="37.9" customHeight="1">
      <c r="A137" s="36"/>
      <c r="B137" s="37"/>
      <c r="C137" s="177" t="s">
        <v>265</v>
      </c>
      <c r="D137" s="177" t="s">
        <v>150</v>
      </c>
      <c r="E137" s="178" t="s">
        <v>763</v>
      </c>
      <c r="F137" s="179" t="s">
        <v>764</v>
      </c>
      <c r="G137" s="180" t="s">
        <v>273</v>
      </c>
      <c r="H137" s="181">
        <v>14.255000000000001</v>
      </c>
      <c r="I137" s="182"/>
      <c r="J137" s="183">
        <f>ROUND(I137*H137,1)</f>
        <v>0</v>
      </c>
      <c r="K137" s="184"/>
      <c r="L137" s="41"/>
      <c r="M137" s="185" t="s">
        <v>35</v>
      </c>
      <c r="N137" s="186" t="s">
        <v>52</v>
      </c>
      <c r="O137" s="66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9" t="s">
        <v>154</v>
      </c>
      <c r="AT137" s="189" t="s">
        <v>150</v>
      </c>
      <c r="AU137" s="189" t="s">
        <v>91</v>
      </c>
      <c r="AY137" s="18" t="s">
        <v>148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8" t="s">
        <v>89</v>
      </c>
      <c r="BK137" s="190">
        <f>ROUND(I137*H137,1)</f>
        <v>0</v>
      </c>
      <c r="BL137" s="18" t="s">
        <v>154</v>
      </c>
      <c r="BM137" s="189" t="s">
        <v>765</v>
      </c>
    </row>
    <row r="138" spans="1:65" s="2" customFormat="1" ht="29.25">
      <c r="A138" s="36"/>
      <c r="B138" s="37"/>
      <c r="C138" s="38"/>
      <c r="D138" s="191" t="s">
        <v>156</v>
      </c>
      <c r="E138" s="38"/>
      <c r="F138" s="192" t="s">
        <v>766</v>
      </c>
      <c r="G138" s="38"/>
      <c r="H138" s="38"/>
      <c r="I138" s="193"/>
      <c r="J138" s="38"/>
      <c r="K138" s="38"/>
      <c r="L138" s="41"/>
      <c r="M138" s="194"/>
      <c r="N138" s="195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8" t="s">
        <v>156</v>
      </c>
      <c r="AU138" s="18" t="s">
        <v>91</v>
      </c>
    </row>
    <row r="139" spans="1:65" s="2" customFormat="1" ht="11.25">
      <c r="A139" s="36"/>
      <c r="B139" s="37"/>
      <c r="C139" s="38"/>
      <c r="D139" s="196" t="s">
        <v>158</v>
      </c>
      <c r="E139" s="38"/>
      <c r="F139" s="197" t="s">
        <v>767</v>
      </c>
      <c r="G139" s="38"/>
      <c r="H139" s="38"/>
      <c r="I139" s="193"/>
      <c r="J139" s="38"/>
      <c r="K139" s="38"/>
      <c r="L139" s="41"/>
      <c r="M139" s="194"/>
      <c r="N139" s="195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8" t="s">
        <v>158</v>
      </c>
      <c r="AU139" s="18" t="s">
        <v>91</v>
      </c>
    </row>
    <row r="140" spans="1:65" s="14" customFormat="1" ht="11.25">
      <c r="B140" s="208"/>
      <c r="C140" s="209"/>
      <c r="D140" s="191" t="s">
        <v>160</v>
      </c>
      <c r="E140" s="210" t="s">
        <v>35</v>
      </c>
      <c r="F140" s="211" t="s">
        <v>768</v>
      </c>
      <c r="G140" s="209"/>
      <c r="H140" s="212">
        <v>14.255000000000001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160</v>
      </c>
      <c r="AU140" s="218" t="s">
        <v>91</v>
      </c>
      <c r="AV140" s="14" t="s">
        <v>91</v>
      </c>
      <c r="AW140" s="14" t="s">
        <v>41</v>
      </c>
      <c r="AX140" s="14" t="s">
        <v>89</v>
      </c>
      <c r="AY140" s="218" t="s">
        <v>148</v>
      </c>
    </row>
    <row r="141" spans="1:65" s="12" customFormat="1" ht="22.9" customHeight="1">
      <c r="B141" s="161"/>
      <c r="C141" s="162"/>
      <c r="D141" s="163" t="s">
        <v>80</v>
      </c>
      <c r="E141" s="175" t="s">
        <v>544</v>
      </c>
      <c r="F141" s="175" t="s">
        <v>545</v>
      </c>
      <c r="G141" s="162"/>
      <c r="H141" s="162"/>
      <c r="I141" s="165"/>
      <c r="J141" s="176">
        <f>BK141</f>
        <v>0</v>
      </c>
      <c r="K141" s="162"/>
      <c r="L141" s="167"/>
      <c r="M141" s="168"/>
      <c r="N141" s="169"/>
      <c r="O141" s="169"/>
      <c r="P141" s="170">
        <f>SUM(P142:P144)</f>
        <v>0</v>
      </c>
      <c r="Q141" s="169"/>
      <c r="R141" s="170">
        <f>SUM(R142:R144)</f>
        <v>0</v>
      </c>
      <c r="S141" s="169"/>
      <c r="T141" s="171">
        <f>SUM(T142:T144)</f>
        <v>0</v>
      </c>
      <c r="AR141" s="172" t="s">
        <v>89</v>
      </c>
      <c r="AT141" s="173" t="s">
        <v>80</v>
      </c>
      <c r="AU141" s="173" t="s">
        <v>89</v>
      </c>
      <c r="AY141" s="172" t="s">
        <v>148</v>
      </c>
      <c r="BK141" s="174">
        <f>SUM(BK142:BK144)</f>
        <v>0</v>
      </c>
    </row>
    <row r="142" spans="1:65" s="2" customFormat="1" ht="24.2" customHeight="1">
      <c r="A142" s="36"/>
      <c r="B142" s="37"/>
      <c r="C142" s="177" t="s">
        <v>8</v>
      </c>
      <c r="D142" s="177" t="s">
        <v>150</v>
      </c>
      <c r="E142" s="178" t="s">
        <v>769</v>
      </c>
      <c r="F142" s="179" t="s">
        <v>770</v>
      </c>
      <c r="G142" s="180" t="s">
        <v>273</v>
      </c>
      <c r="H142" s="181">
        <v>8.0000000000000002E-3</v>
      </c>
      <c r="I142" s="182"/>
      <c r="J142" s="183">
        <f>ROUND(I142*H142,1)</f>
        <v>0</v>
      </c>
      <c r="K142" s="184"/>
      <c r="L142" s="41"/>
      <c r="M142" s="185" t="s">
        <v>35</v>
      </c>
      <c r="N142" s="186" t="s">
        <v>52</v>
      </c>
      <c r="O142" s="66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9" t="s">
        <v>154</v>
      </c>
      <c r="AT142" s="189" t="s">
        <v>150</v>
      </c>
      <c r="AU142" s="189" t="s">
        <v>91</v>
      </c>
      <c r="AY142" s="18" t="s">
        <v>148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8" t="s">
        <v>89</v>
      </c>
      <c r="BK142" s="190">
        <f>ROUND(I142*H142,1)</f>
        <v>0</v>
      </c>
      <c r="BL142" s="18" t="s">
        <v>154</v>
      </c>
      <c r="BM142" s="189" t="s">
        <v>771</v>
      </c>
    </row>
    <row r="143" spans="1:65" s="2" customFormat="1" ht="29.25">
      <c r="A143" s="36"/>
      <c r="B143" s="37"/>
      <c r="C143" s="38"/>
      <c r="D143" s="191" t="s">
        <v>156</v>
      </c>
      <c r="E143" s="38"/>
      <c r="F143" s="192" t="s">
        <v>772</v>
      </c>
      <c r="G143" s="38"/>
      <c r="H143" s="38"/>
      <c r="I143" s="193"/>
      <c r="J143" s="38"/>
      <c r="K143" s="38"/>
      <c r="L143" s="41"/>
      <c r="M143" s="194"/>
      <c r="N143" s="195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8" t="s">
        <v>156</v>
      </c>
      <c r="AU143" s="18" t="s">
        <v>91</v>
      </c>
    </row>
    <row r="144" spans="1:65" s="2" customFormat="1" ht="11.25">
      <c r="A144" s="36"/>
      <c r="B144" s="37"/>
      <c r="C144" s="38"/>
      <c r="D144" s="196" t="s">
        <v>158</v>
      </c>
      <c r="E144" s="38"/>
      <c r="F144" s="197" t="s">
        <v>773</v>
      </c>
      <c r="G144" s="38"/>
      <c r="H144" s="38"/>
      <c r="I144" s="193"/>
      <c r="J144" s="38"/>
      <c r="K144" s="38"/>
      <c r="L144" s="41"/>
      <c r="M144" s="252"/>
      <c r="N144" s="253"/>
      <c r="O144" s="254"/>
      <c r="P144" s="254"/>
      <c r="Q144" s="254"/>
      <c r="R144" s="254"/>
      <c r="S144" s="254"/>
      <c r="T144" s="255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8" t="s">
        <v>158</v>
      </c>
      <c r="AU144" s="18" t="s">
        <v>91</v>
      </c>
    </row>
    <row r="145" spans="1:31" s="2" customFormat="1" ht="6.95" customHeight="1">
      <c r="A145" s="36"/>
      <c r="B145" s="49"/>
      <c r="C145" s="50"/>
      <c r="D145" s="50"/>
      <c r="E145" s="50"/>
      <c r="F145" s="50"/>
      <c r="G145" s="50"/>
      <c r="H145" s="50"/>
      <c r="I145" s="50"/>
      <c r="J145" s="50"/>
      <c r="K145" s="50"/>
      <c r="L145" s="41"/>
      <c r="M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</sheetData>
  <sheetProtection algorithmName="SHA-512" hashValue="dZg4MB/4Ls8LdZaBErCfolO9S21PYK1iFMubWqSBA7xZ0bgJFlOart/teIY72YTIpruXl5zs9WpJicGMIVt+3g==" saltValue="H/L928jgdFidXX+hpL/SrMBJxMbBLIlrvY6P8URQ5AtOWVeYMsy8QYMgilVprcapP/6XWLGtTyTHMXS810NT4A==" spinCount="100000" sheet="1" objects="1" scenarios="1" formatColumns="0" formatRows="0" autoFilter="0"/>
  <autoFilter ref="C83:K14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/>
    <hyperlink ref="F94" r:id="rId2"/>
    <hyperlink ref="F98" r:id="rId3"/>
    <hyperlink ref="F102" r:id="rId4"/>
    <hyperlink ref="F106" r:id="rId5"/>
    <hyperlink ref="F110" r:id="rId6"/>
    <hyperlink ref="F115" r:id="rId7"/>
    <hyperlink ref="F119" r:id="rId8"/>
    <hyperlink ref="F123" r:id="rId9"/>
    <hyperlink ref="F131" r:id="rId10"/>
    <hyperlink ref="F136" r:id="rId11"/>
    <hyperlink ref="F139" r:id="rId12"/>
    <hyperlink ref="F144" r:id="rId1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100</v>
      </c>
      <c r="AZ2" s="103" t="s">
        <v>774</v>
      </c>
      <c r="BA2" s="103" t="s">
        <v>35</v>
      </c>
      <c r="BB2" s="103" t="s">
        <v>35</v>
      </c>
      <c r="BC2" s="103" t="s">
        <v>775</v>
      </c>
      <c r="BD2" s="103" t="s">
        <v>91</v>
      </c>
    </row>
    <row r="3" spans="1:5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1"/>
      <c r="AT3" s="18" t="s">
        <v>91</v>
      </c>
      <c r="AZ3" s="103" t="s">
        <v>776</v>
      </c>
      <c r="BA3" s="103" t="s">
        <v>35</v>
      </c>
      <c r="BB3" s="103" t="s">
        <v>35</v>
      </c>
      <c r="BC3" s="103" t="s">
        <v>501</v>
      </c>
      <c r="BD3" s="103" t="s">
        <v>91</v>
      </c>
    </row>
    <row r="4" spans="1:56" s="1" customFormat="1" ht="24.95" hidden="1" customHeight="1">
      <c r="B4" s="21"/>
      <c r="D4" s="106" t="s">
        <v>108</v>
      </c>
      <c r="L4" s="21"/>
      <c r="M4" s="107" t="s">
        <v>10</v>
      </c>
      <c r="AT4" s="18" t="s">
        <v>4</v>
      </c>
      <c r="AZ4" s="103" t="s">
        <v>777</v>
      </c>
      <c r="BA4" s="103" t="s">
        <v>35</v>
      </c>
      <c r="BB4" s="103" t="s">
        <v>35</v>
      </c>
      <c r="BC4" s="103" t="s">
        <v>778</v>
      </c>
      <c r="BD4" s="103" t="s">
        <v>91</v>
      </c>
    </row>
    <row r="5" spans="1:56" s="1" customFormat="1" ht="6.95" hidden="1" customHeight="1">
      <c r="B5" s="21"/>
      <c r="L5" s="21"/>
      <c r="AZ5" s="103" t="s">
        <v>779</v>
      </c>
      <c r="BA5" s="103" t="s">
        <v>35</v>
      </c>
      <c r="BB5" s="103" t="s">
        <v>35</v>
      </c>
      <c r="BC5" s="103" t="s">
        <v>780</v>
      </c>
      <c r="BD5" s="103" t="s">
        <v>91</v>
      </c>
    </row>
    <row r="6" spans="1:56" s="1" customFormat="1" ht="12" hidden="1" customHeight="1">
      <c r="B6" s="21"/>
      <c r="D6" s="108" t="s">
        <v>16</v>
      </c>
      <c r="L6" s="21"/>
      <c r="AZ6" s="103" t="s">
        <v>781</v>
      </c>
      <c r="BA6" s="103" t="s">
        <v>35</v>
      </c>
      <c r="BB6" s="103" t="s">
        <v>35</v>
      </c>
      <c r="BC6" s="103" t="s">
        <v>782</v>
      </c>
      <c r="BD6" s="103" t="s">
        <v>91</v>
      </c>
    </row>
    <row r="7" spans="1:56" s="1" customFormat="1" ht="26.25" hidden="1" customHeight="1">
      <c r="B7" s="21"/>
      <c r="E7" s="313" t="str">
        <f>'Rekapitulace stavby'!K6</f>
        <v>Rekonstrukce kanalizační stoky CHVc, ul. Zličská - křižovatka s ul. Vetrubská, Kolín</v>
      </c>
      <c r="F7" s="314"/>
      <c r="G7" s="314"/>
      <c r="H7" s="314"/>
      <c r="L7" s="21"/>
      <c r="AZ7" s="103" t="s">
        <v>783</v>
      </c>
      <c r="BA7" s="103" t="s">
        <v>35</v>
      </c>
      <c r="BB7" s="103" t="s">
        <v>35</v>
      </c>
      <c r="BC7" s="103" t="s">
        <v>408</v>
      </c>
      <c r="BD7" s="103" t="s">
        <v>91</v>
      </c>
    </row>
    <row r="8" spans="1:56" s="2" customFormat="1" ht="12" hidden="1" customHeight="1">
      <c r="A8" s="36"/>
      <c r="B8" s="41"/>
      <c r="C8" s="36"/>
      <c r="D8" s="108" t="s">
        <v>117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103" t="s">
        <v>784</v>
      </c>
      <c r="BA8" s="103" t="s">
        <v>35</v>
      </c>
      <c r="BB8" s="103" t="s">
        <v>35</v>
      </c>
      <c r="BC8" s="103" t="s">
        <v>342</v>
      </c>
      <c r="BD8" s="103" t="s">
        <v>91</v>
      </c>
    </row>
    <row r="9" spans="1:56" s="2" customFormat="1" ht="16.5" hidden="1" customHeight="1">
      <c r="A9" s="36"/>
      <c r="B9" s="41"/>
      <c r="C9" s="36"/>
      <c r="D9" s="36"/>
      <c r="E9" s="315" t="s">
        <v>785</v>
      </c>
      <c r="F9" s="316"/>
      <c r="G9" s="316"/>
      <c r="H9" s="316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1.25" hidden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2" hidden="1" customHeight="1">
      <c r="A11" s="36"/>
      <c r="B11" s="41"/>
      <c r="C11" s="36"/>
      <c r="D11" s="108" t="s">
        <v>18</v>
      </c>
      <c r="E11" s="36"/>
      <c r="F11" s="110" t="s">
        <v>35</v>
      </c>
      <c r="G11" s="36"/>
      <c r="H11" s="36"/>
      <c r="I11" s="108" t="s">
        <v>20</v>
      </c>
      <c r="J11" s="110" t="s">
        <v>35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hidden="1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23. 2. 2023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hidden="1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hidden="1" customHeight="1">
      <c r="A14" s="36"/>
      <c r="B14" s="41"/>
      <c r="C14" s="36"/>
      <c r="D14" s="108" t="s">
        <v>30</v>
      </c>
      <c r="E14" s="36"/>
      <c r="F14" s="36"/>
      <c r="G14" s="36"/>
      <c r="H14" s="36"/>
      <c r="I14" s="108" t="s">
        <v>31</v>
      </c>
      <c r="J14" s="110" t="s">
        <v>32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hidden="1" customHeight="1">
      <c r="A15" s="36"/>
      <c r="B15" s="41"/>
      <c r="C15" s="36"/>
      <c r="D15" s="36"/>
      <c r="E15" s="110" t="s">
        <v>33</v>
      </c>
      <c r="F15" s="36"/>
      <c r="G15" s="36"/>
      <c r="H15" s="36"/>
      <c r="I15" s="108" t="s">
        <v>34</v>
      </c>
      <c r="J15" s="110" t="s">
        <v>35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hidden="1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hidden="1" customHeight="1">
      <c r="A17" s="36"/>
      <c r="B17" s="41"/>
      <c r="C17" s="36"/>
      <c r="D17" s="108" t="s">
        <v>36</v>
      </c>
      <c r="E17" s="36"/>
      <c r="F17" s="36"/>
      <c r="G17" s="36"/>
      <c r="H17" s="36"/>
      <c r="I17" s="108" t="s">
        <v>31</v>
      </c>
      <c r="J17" s="31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hidden="1" customHeight="1">
      <c r="A18" s="36"/>
      <c r="B18" s="41"/>
      <c r="C18" s="36"/>
      <c r="D18" s="36"/>
      <c r="E18" s="317" t="str">
        <f>'Rekapitulace stavby'!E14</f>
        <v>Vyplň údaj</v>
      </c>
      <c r="F18" s="318"/>
      <c r="G18" s="318"/>
      <c r="H18" s="318"/>
      <c r="I18" s="108" t="s">
        <v>34</v>
      </c>
      <c r="J18" s="31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hidden="1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hidden="1" customHeight="1">
      <c r="A20" s="36"/>
      <c r="B20" s="41"/>
      <c r="C20" s="36"/>
      <c r="D20" s="108" t="s">
        <v>38</v>
      </c>
      <c r="E20" s="36"/>
      <c r="F20" s="36"/>
      <c r="G20" s="36"/>
      <c r="H20" s="36"/>
      <c r="I20" s="108" t="s">
        <v>31</v>
      </c>
      <c r="J20" s="110" t="s">
        <v>39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hidden="1" customHeight="1">
      <c r="A21" s="36"/>
      <c r="B21" s="41"/>
      <c r="C21" s="36"/>
      <c r="D21" s="36"/>
      <c r="E21" s="110" t="s">
        <v>40</v>
      </c>
      <c r="F21" s="36"/>
      <c r="G21" s="36"/>
      <c r="H21" s="36"/>
      <c r="I21" s="108" t="s">
        <v>34</v>
      </c>
      <c r="J21" s="110" t="s">
        <v>35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hidden="1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hidden="1" customHeight="1">
      <c r="A23" s="36"/>
      <c r="B23" s="41"/>
      <c r="C23" s="36"/>
      <c r="D23" s="108" t="s">
        <v>42</v>
      </c>
      <c r="E23" s="36"/>
      <c r="F23" s="36"/>
      <c r="G23" s="36"/>
      <c r="H23" s="36"/>
      <c r="I23" s="108" t="s">
        <v>31</v>
      </c>
      <c r="J23" s="110" t="s">
        <v>43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hidden="1" customHeight="1">
      <c r="A24" s="36"/>
      <c r="B24" s="41"/>
      <c r="C24" s="36"/>
      <c r="D24" s="36"/>
      <c r="E24" s="110" t="s">
        <v>44</v>
      </c>
      <c r="F24" s="36"/>
      <c r="G24" s="36"/>
      <c r="H24" s="36"/>
      <c r="I24" s="108" t="s">
        <v>34</v>
      </c>
      <c r="J24" s="110" t="s">
        <v>35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hidden="1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hidden="1" customHeight="1">
      <c r="A26" s="36"/>
      <c r="B26" s="41"/>
      <c r="C26" s="36"/>
      <c r="D26" s="108" t="s">
        <v>45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71.25" hidden="1" customHeight="1">
      <c r="A27" s="112"/>
      <c r="B27" s="113"/>
      <c r="C27" s="112"/>
      <c r="D27" s="112"/>
      <c r="E27" s="319" t="s">
        <v>46</v>
      </c>
      <c r="F27" s="319"/>
      <c r="G27" s="319"/>
      <c r="H27" s="319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hidden="1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hidden="1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hidden="1" customHeight="1">
      <c r="A30" s="36"/>
      <c r="B30" s="41"/>
      <c r="C30" s="36"/>
      <c r="D30" s="116" t="s">
        <v>47</v>
      </c>
      <c r="E30" s="36"/>
      <c r="F30" s="36"/>
      <c r="G30" s="36"/>
      <c r="H30" s="36"/>
      <c r="I30" s="36"/>
      <c r="J30" s="117">
        <f>ROUND(J85, 1)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hidden="1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hidden="1" customHeight="1">
      <c r="A32" s="36"/>
      <c r="B32" s="41"/>
      <c r="C32" s="36"/>
      <c r="D32" s="36"/>
      <c r="E32" s="36"/>
      <c r="F32" s="118" t="s">
        <v>49</v>
      </c>
      <c r="G32" s="36"/>
      <c r="H32" s="36"/>
      <c r="I32" s="118" t="s">
        <v>48</v>
      </c>
      <c r="J32" s="118" t="s">
        <v>50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hidden="1" customHeight="1">
      <c r="A33" s="36"/>
      <c r="B33" s="41"/>
      <c r="C33" s="36"/>
      <c r="D33" s="119" t="s">
        <v>51</v>
      </c>
      <c r="E33" s="108" t="s">
        <v>52</v>
      </c>
      <c r="F33" s="120">
        <f>ROUND((SUM(BE85:BE325)),  1)</f>
        <v>0</v>
      </c>
      <c r="G33" s="36"/>
      <c r="H33" s="36"/>
      <c r="I33" s="121">
        <v>0.21</v>
      </c>
      <c r="J33" s="120">
        <f>ROUND(((SUM(BE85:BE325))*I33),  1)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hidden="1" customHeight="1">
      <c r="A34" s="36"/>
      <c r="B34" s="41"/>
      <c r="C34" s="36"/>
      <c r="D34" s="36"/>
      <c r="E34" s="108" t="s">
        <v>53</v>
      </c>
      <c r="F34" s="120">
        <f>ROUND((SUM(BF85:BF325)),  1)</f>
        <v>0</v>
      </c>
      <c r="G34" s="36"/>
      <c r="H34" s="36"/>
      <c r="I34" s="121">
        <v>0.15</v>
      </c>
      <c r="J34" s="120">
        <f>ROUND(((SUM(BF85:BF325))*I34),  1)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54</v>
      </c>
      <c r="F35" s="120">
        <f>ROUND((SUM(BG85:BG325)),  1)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55</v>
      </c>
      <c r="F36" s="120">
        <f>ROUND((SUM(BH85:BH325)),  1)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56</v>
      </c>
      <c r="F37" s="120">
        <f>ROUND((SUM(BI85:BI325)),  1)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hidden="1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hidden="1" customHeight="1">
      <c r="A39" s="36"/>
      <c r="B39" s="41"/>
      <c r="C39" s="122"/>
      <c r="D39" s="123" t="s">
        <v>57</v>
      </c>
      <c r="E39" s="124"/>
      <c r="F39" s="124"/>
      <c r="G39" s="125" t="s">
        <v>58</v>
      </c>
      <c r="H39" s="126" t="s">
        <v>59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ht="11.25" hidden="1"/>
    <row r="42" spans="1:31" ht="11.25" hidden="1"/>
    <row r="43" spans="1:31" ht="11.25" hidden="1"/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4" t="s">
        <v>123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26.25" customHeight="1">
      <c r="A48" s="36"/>
      <c r="B48" s="37"/>
      <c r="C48" s="38"/>
      <c r="D48" s="38"/>
      <c r="E48" s="320" t="str">
        <f>E7</f>
        <v>Rekonstrukce kanalizační stoky CHVc, ul. Zličská - křižovatka s ul. Vetrubská, Kolín</v>
      </c>
      <c r="F48" s="321"/>
      <c r="G48" s="321"/>
      <c r="H48" s="321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117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273" t="str">
        <f>E9</f>
        <v>SO 01.4 - Komunikace</v>
      </c>
      <c r="F50" s="322"/>
      <c r="G50" s="322"/>
      <c r="H50" s="322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Kolín</v>
      </c>
      <c r="G52" s="38"/>
      <c r="H52" s="38"/>
      <c r="I52" s="30" t="s">
        <v>24</v>
      </c>
      <c r="J52" s="61" t="str">
        <f>IF(J12="","",J12)</f>
        <v>23. 2. 2023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0" t="s">
        <v>30</v>
      </c>
      <c r="D54" s="38"/>
      <c r="E54" s="38"/>
      <c r="F54" s="28" t="str">
        <f>E15</f>
        <v>Město Kolín</v>
      </c>
      <c r="G54" s="38"/>
      <c r="H54" s="38"/>
      <c r="I54" s="30" t="s">
        <v>38</v>
      </c>
      <c r="J54" s="34" t="str">
        <f>E21</f>
        <v>LK PROJEKT s.r.o.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0" t="s">
        <v>36</v>
      </c>
      <c r="D55" s="38"/>
      <c r="E55" s="38"/>
      <c r="F55" s="28" t="str">
        <f>IF(E18="","",E18)</f>
        <v>Vyplň údaj</v>
      </c>
      <c r="G55" s="38"/>
      <c r="H55" s="38"/>
      <c r="I55" s="30" t="s">
        <v>42</v>
      </c>
      <c r="J55" s="34" t="str">
        <f>E24</f>
        <v>Ing. Martina Beňáková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124</v>
      </c>
      <c r="D57" s="134"/>
      <c r="E57" s="134"/>
      <c r="F57" s="134"/>
      <c r="G57" s="134"/>
      <c r="H57" s="134"/>
      <c r="I57" s="134"/>
      <c r="J57" s="135" t="s">
        <v>125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79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126</v>
      </c>
    </row>
    <row r="60" spans="1:47" s="9" customFormat="1" ht="24.95" customHeight="1">
      <c r="B60" s="137"/>
      <c r="C60" s="138"/>
      <c r="D60" s="139" t="s">
        <v>127</v>
      </c>
      <c r="E60" s="140"/>
      <c r="F60" s="140"/>
      <c r="G60" s="140"/>
      <c r="H60" s="140"/>
      <c r="I60" s="140"/>
      <c r="J60" s="141">
        <f>J86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128</v>
      </c>
      <c r="E61" s="146"/>
      <c r="F61" s="146"/>
      <c r="G61" s="146"/>
      <c r="H61" s="146"/>
      <c r="I61" s="146"/>
      <c r="J61" s="147">
        <f>J87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786</v>
      </c>
      <c r="E62" s="146"/>
      <c r="F62" s="146"/>
      <c r="G62" s="146"/>
      <c r="H62" s="146"/>
      <c r="I62" s="146"/>
      <c r="J62" s="147">
        <f>J149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787</v>
      </c>
      <c r="E63" s="146"/>
      <c r="F63" s="146"/>
      <c r="G63" s="146"/>
      <c r="H63" s="146"/>
      <c r="I63" s="146"/>
      <c r="J63" s="147">
        <f>J218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689</v>
      </c>
      <c r="E64" s="146"/>
      <c r="F64" s="146"/>
      <c r="G64" s="146"/>
      <c r="H64" s="146"/>
      <c r="I64" s="146"/>
      <c r="J64" s="147">
        <f>J284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132</v>
      </c>
      <c r="E65" s="146"/>
      <c r="F65" s="146"/>
      <c r="G65" s="146"/>
      <c r="H65" s="146"/>
      <c r="I65" s="146"/>
      <c r="J65" s="147">
        <f>J319</f>
        <v>0</v>
      </c>
      <c r="K65" s="144"/>
      <c r="L65" s="148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9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9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4" t="s">
        <v>133</v>
      </c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26.25" customHeight="1">
      <c r="A75" s="36"/>
      <c r="B75" s="37"/>
      <c r="C75" s="38"/>
      <c r="D75" s="38"/>
      <c r="E75" s="320" t="str">
        <f>E7</f>
        <v>Rekonstrukce kanalizační stoky CHVc, ul. Zličská - křižovatka s ul. Vetrubská, Kolín</v>
      </c>
      <c r="F75" s="321"/>
      <c r="G75" s="321"/>
      <c r="H75" s="321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0" t="s">
        <v>117</v>
      </c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273" t="str">
        <f>E9</f>
        <v>SO 01.4 - Komunikace</v>
      </c>
      <c r="F77" s="322"/>
      <c r="G77" s="322"/>
      <c r="H77" s="322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0" t="s">
        <v>22</v>
      </c>
      <c r="D79" s="38"/>
      <c r="E79" s="38"/>
      <c r="F79" s="28" t="str">
        <f>F12</f>
        <v>Kolín</v>
      </c>
      <c r="G79" s="38"/>
      <c r="H79" s="38"/>
      <c r="I79" s="30" t="s">
        <v>24</v>
      </c>
      <c r="J79" s="61" t="str">
        <f>IF(J12="","",J12)</f>
        <v>23. 2. 2023</v>
      </c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0" t="s">
        <v>30</v>
      </c>
      <c r="D81" s="38"/>
      <c r="E81" s="38"/>
      <c r="F81" s="28" t="str">
        <f>E15</f>
        <v>Město Kolín</v>
      </c>
      <c r="G81" s="38"/>
      <c r="H81" s="38"/>
      <c r="I81" s="30" t="s">
        <v>38</v>
      </c>
      <c r="J81" s="34" t="str">
        <f>E21</f>
        <v>LK PROJEKT s.r.o.</v>
      </c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0" t="s">
        <v>36</v>
      </c>
      <c r="D82" s="38"/>
      <c r="E82" s="38"/>
      <c r="F82" s="28" t="str">
        <f>IF(E18="","",E18)</f>
        <v>Vyplň údaj</v>
      </c>
      <c r="G82" s="38"/>
      <c r="H82" s="38"/>
      <c r="I82" s="30" t="s">
        <v>42</v>
      </c>
      <c r="J82" s="34" t="str">
        <f>E24</f>
        <v>Ing. Martina Beňáková</v>
      </c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49"/>
      <c r="B84" s="150"/>
      <c r="C84" s="151" t="s">
        <v>134</v>
      </c>
      <c r="D84" s="152" t="s">
        <v>66</v>
      </c>
      <c r="E84" s="152" t="s">
        <v>62</v>
      </c>
      <c r="F84" s="152" t="s">
        <v>63</v>
      </c>
      <c r="G84" s="152" t="s">
        <v>135</v>
      </c>
      <c r="H84" s="152" t="s">
        <v>136</v>
      </c>
      <c r="I84" s="152" t="s">
        <v>137</v>
      </c>
      <c r="J84" s="153" t="s">
        <v>125</v>
      </c>
      <c r="K84" s="154" t="s">
        <v>138</v>
      </c>
      <c r="L84" s="155"/>
      <c r="M84" s="70" t="s">
        <v>35</v>
      </c>
      <c r="N84" s="71" t="s">
        <v>51</v>
      </c>
      <c r="O84" s="71" t="s">
        <v>139</v>
      </c>
      <c r="P84" s="71" t="s">
        <v>140</v>
      </c>
      <c r="Q84" s="71" t="s">
        <v>141</v>
      </c>
      <c r="R84" s="71" t="s">
        <v>142</v>
      </c>
      <c r="S84" s="71" t="s">
        <v>143</v>
      </c>
      <c r="T84" s="72" t="s">
        <v>144</v>
      </c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65" s="2" customFormat="1" ht="22.9" customHeight="1">
      <c r="A85" s="36"/>
      <c r="B85" s="37"/>
      <c r="C85" s="77" t="s">
        <v>145</v>
      </c>
      <c r="D85" s="38"/>
      <c r="E85" s="38"/>
      <c r="F85" s="38"/>
      <c r="G85" s="38"/>
      <c r="H85" s="38"/>
      <c r="I85" s="38"/>
      <c r="J85" s="156">
        <f>BK85</f>
        <v>0</v>
      </c>
      <c r="K85" s="38"/>
      <c r="L85" s="41"/>
      <c r="M85" s="73"/>
      <c r="N85" s="157"/>
      <c r="O85" s="74"/>
      <c r="P85" s="158">
        <f>P86</f>
        <v>0</v>
      </c>
      <c r="Q85" s="74"/>
      <c r="R85" s="158">
        <f>R86</f>
        <v>170.99761694999998</v>
      </c>
      <c r="S85" s="74"/>
      <c r="T85" s="159">
        <f>T86</f>
        <v>204.86907499999998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8" t="s">
        <v>80</v>
      </c>
      <c r="AU85" s="18" t="s">
        <v>126</v>
      </c>
      <c r="BK85" s="160">
        <f>BK86</f>
        <v>0</v>
      </c>
    </row>
    <row r="86" spans="1:65" s="12" customFormat="1" ht="25.9" customHeight="1">
      <c r="B86" s="161"/>
      <c r="C86" s="162"/>
      <c r="D86" s="163" t="s">
        <v>80</v>
      </c>
      <c r="E86" s="164" t="s">
        <v>146</v>
      </c>
      <c r="F86" s="164" t="s">
        <v>147</v>
      </c>
      <c r="G86" s="162"/>
      <c r="H86" s="162"/>
      <c r="I86" s="165"/>
      <c r="J86" s="166">
        <f>BK86</f>
        <v>0</v>
      </c>
      <c r="K86" s="162"/>
      <c r="L86" s="167"/>
      <c r="M86" s="168"/>
      <c r="N86" s="169"/>
      <c r="O86" s="169"/>
      <c r="P86" s="170">
        <f>P87+P149+P218+P284+P319</f>
        <v>0</v>
      </c>
      <c r="Q86" s="169"/>
      <c r="R86" s="170">
        <f>R87+R149+R218+R284+R319</f>
        <v>170.99761694999998</v>
      </c>
      <c r="S86" s="169"/>
      <c r="T86" s="171">
        <f>T87+T149+T218+T284+T319</f>
        <v>204.86907499999998</v>
      </c>
      <c r="AR86" s="172" t="s">
        <v>89</v>
      </c>
      <c r="AT86" s="173" t="s">
        <v>80</v>
      </c>
      <c r="AU86" s="173" t="s">
        <v>81</v>
      </c>
      <c r="AY86" s="172" t="s">
        <v>148</v>
      </c>
      <c r="BK86" s="174">
        <f>BK87+BK149+BK218+BK284+BK319</f>
        <v>0</v>
      </c>
    </row>
    <row r="87" spans="1:65" s="12" customFormat="1" ht="22.9" customHeight="1">
      <c r="B87" s="161"/>
      <c r="C87" s="162"/>
      <c r="D87" s="163" t="s">
        <v>80</v>
      </c>
      <c r="E87" s="175" t="s">
        <v>89</v>
      </c>
      <c r="F87" s="175" t="s">
        <v>149</v>
      </c>
      <c r="G87" s="162"/>
      <c r="H87" s="162"/>
      <c r="I87" s="165"/>
      <c r="J87" s="176">
        <f>BK87</f>
        <v>0</v>
      </c>
      <c r="K87" s="162"/>
      <c r="L87" s="167"/>
      <c r="M87" s="168"/>
      <c r="N87" s="169"/>
      <c r="O87" s="169"/>
      <c r="P87" s="170">
        <f>SUM(P88:P148)</f>
        <v>0</v>
      </c>
      <c r="Q87" s="169"/>
      <c r="R87" s="170">
        <f>SUM(R88:R148)</f>
        <v>1.2325000000000001E-2</v>
      </c>
      <c r="S87" s="169"/>
      <c r="T87" s="171">
        <f>SUM(T88:T148)</f>
        <v>204.86907499999998</v>
      </c>
      <c r="AR87" s="172" t="s">
        <v>89</v>
      </c>
      <c r="AT87" s="173" t="s">
        <v>80</v>
      </c>
      <c r="AU87" s="173" t="s">
        <v>89</v>
      </c>
      <c r="AY87" s="172" t="s">
        <v>148</v>
      </c>
      <c r="BK87" s="174">
        <f>SUM(BK88:BK148)</f>
        <v>0</v>
      </c>
    </row>
    <row r="88" spans="1:65" s="2" customFormat="1" ht="24.2" customHeight="1">
      <c r="A88" s="36"/>
      <c r="B88" s="37"/>
      <c r="C88" s="177" t="s">
        <v>89</v>
      </c>
      <c r="D88" s="177" t="s">
        <v>150</v>
      </c>
      <c r="E88" s="178" t="s">
        <v>788</v>
      </c>
      <c r="F88" s="179" t="s">
        <v>789</v>
      </c>
      <c r="G88" s="180" t="s">
        <v>238</v>
      </c>
      <c r="H88" s="181">
        <v>53</v>
      </c>
      <c r="I88" s="182"/>
      <c r="J88" s="183">
        <f>ROUND(I88*H88,1)</f>
        <v>0</v>
      </c>
      <c r="K88" s="184"/>
      <c r="L88" s="41"/>
      <c r="M88" s="185" t="s">
        <v>35</v>
      </c>
      <c r="N88" s="186" t="s">
        <v>52</v>
      </c>
      <c r="O88" s="66"/>
      <c r="P88" s="187">
        <f>O88*H88</f>
        <v>0</v>
      </c>
      <c r="Q88" s="187">
        <v>0</v>
      </c>
      <c r="R88" s="187">
        <f>Q88*H88</f>
        <v>0</v>
      </c>
      <c r="S88" s="187">
        <v>0.26</v>
      </c>
      <c r="T88" s="188">
        <f>S88*H88</f>
        <v>13.780000000000001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9" t="s">
        <v>154</v>
      </c>
      <c r="AT88" s="189" t="s">
        <v>150</v>
      </c>
      <c r="AU88" s="189" t="s">
        <v>91</v>
      </c>
      <c r="AY88" s="18" t="s">
        <v>148</v>
      </c>
      <c r="BE88" s="190">
        <f>IF(N88="základní",J88,0)</f>
        <v>0</v>
      </c>
      <c r="BF88" s="190">
        <f>IF(N88="snížená",J88,0)</f>
        <v>0</v>
      </c>
      <c r="BG88" s="190">
        <f>IF(N88="zákl. přenesená",J88,0)</f>
        <v>0</v>
      </c>
      <c r="BH88" s="190">
        <f>IF(N88="sníž. přenesená",J88,0)</f>
        <v>0</v>
      </c>
      <c r="BI88" s="190">
        <f>IF(N88="nulová",J88,0)</f>
        <v>0</v>
      </c>
      <c r="BJ88" s="18" t="s">
        <v>89</v>
      </c>
      <c r="BK88" s="190">
        <f>ROUND(I88*H88,1)</f>
        <v>0</v>
      </c>
      <c r="BL88" s="18" t="s">
        <v>154</v>
      </c>
      <c r="BM88" s="189" t="s">
        <v>790</v>
      </c>
    </row>
    <row r="89" spans="1:65" s="2" customFormat="1" ht="39">
      <c r="A89" s="36"/>
      <c r="B89" s="37"/>
      <c r="C89" s="38"/>
      <c r="D89" s="191" t="s">
        <v>156</v>
      </c>
      <c r="E89" s="38"/>
      <c r="F89" s="192" t="s">
        <v>791</v>
      </c>
      <c r="G89" s="38"/>
      <c r="H89" s="38"/>
      <c r="I89" s="193"/>
      <c r="J89" s="38"/>
      <c r="K89" s="38"/>
      <c r="L89" s="41"/>
      <c r="M89" s="194"/>
      <c r="N89" s="195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8" t="s">
        <v>156</v>
      </c>
      <c r="AU89" s="18" t="s">
        <v>91</v>
      </c>
    </row>
    <row r="90" spans="1:65" s="2" customFormat="1" ht="11.25">
      <c r="A90" s="36"/>
      <c r="B90" s="37"/>
      <c r="C90" s="38"/>
      <c r="D90" s="196" t="s">
        <v>158</v>
      </c>
      <c r="E90" s="38"/>
      <c r="F90" s="197" t="s">
        <v>792</v>
      </c>
      <c r="G90" s="38"/>
      <c r="H90" s="38"/>
      <c r="I90" s="193"/>
      <c r="J90" s="38"/>
      <c r="K90" s="38"/>
      <c r="L90" s="41"/>
      <c r="M90" s="194"/>
      <c r="N90" s="195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8" t="s">
        <v>158</v>
      </c>
      <c r="AU90" s="18" t="s">
        <v>91</v>
      </c>
    </row>
    <row r="91" spans="1:65" s="14" customFormat="1" ht="11.25">
      <c r="B91" s="208"/>
      <c r="C91" s="209"/>
      <c r="D91" s="191" t="s">
        <v>160</v>
      </c>
      <c r="E91" s="210" t="s">
        <v>776</v>
      </c>
      <c r="F91" s="211" t="s">
        <v>793</v>
      </c>
      <c r="G91" s="209"/>
      <c r="H91" s="212">
        <v>53</v>
      </c>
      <c r="I91" s="213"/>
      <c r="J91" s="209"/>
      <c r="K91" s="209"/>
      <c r="L91" s="214"/>
      <c r="M91" s="215"/>
      <c r="N91" s="216"/>
      <c r="O91" s="216"/>
      <c r="P91" s="216"/>
      <c r="Q91" s="216"/>
      <c r="R91" s="216"/>
      <c r="S91" s="216"/>
      <c r="T91" s="217"/>
      <c r="AT91" s="218" t="s">
        <v>160</v>
      </c>
      <c r="AU91" s="218" t="s">
        <v>91</v>
      </c>
      <c r="AV91" s="14" t="s">
        <v>91</v>
      </c>
      <c r="AW91" s="14" t="s">
        <v>41</v>
      </c>
      <c r="AX91" s="14" t="s">
        <v>89</v>
      </c>
      <c r="AY91" s="218" t="s">
        <v>148</v>
      </c>
    </row>
    <row r="92" spans="1:65" s="2" customFormat="1" ht="24.2" customHeight="1">
      <c r="A92" s="36"/>
      <c r="B92" s="37"/>
      <c r="C92" s="177" t="s">
        <v>91</v>
      </c>
      <c r="D92" s="177" t="s">
        <v>150</v>
      </c>
      <c r="E92" s="178" t="s">
        <v>794</v>
      </c>
      <c r="F92" s="179" t="s">
        <v>795</v>
      </c>
      <c r="G92" s="180" t="s">
        <v>238</v>
      </c>
      <c r="H92" s="181">
        <v>34</v>
      </c>
      <c r="I92" s="182"/>
      <c r="J92" s="183">
        <f>ROUND(I92*H92,1)</f>
        <v>0</v>
      </c>
      <c r="K92" s="184"/>
      <c r="L92" s="41"/>
      <c r="M92" s="185" t="s">
        <v>35</v>
      </c>
      <c r="N92" s="186" t="s">
        <v>52</v>
      </c>
      <c r="O92" s="66"/>
      <c r="P92" s="187">
        <f>O92*H92</f>
        <v>0</v>
      </c>
      <c r="Q92" s="187">
        <v>0</v>
      </c>
      <c r="R92" s="187">
        <f>Q92*H92</f>
        <v>0</v>
      </c>
      <c r="S92" s="187">
        <v>0.29499999999999998</v>
      </c>
      <c r="T92" s="188">
        <f>S92*H92</f>
        <v>10.029999999999999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9" t="s">
        <v>154</v>
      </c>
      <c r="AT92" s="189" t="s">
        <v>150</v>
      </c>
      <c r="AU92" s="189" t="s">
        <v>91</v>
      </c>
      <c r="AY92" s="18" t="s">
        <v>148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8" t="s">
        <v>89</v>
      </c>
      <c r="BK92" s="190">
        <f>ROUND(I92*H92,1)</f>
        <v>0</v>
      </c>
      <c r="BL92" s="18" t="s">
        <v>154</v>
      </c>
      <c r="BM92" s="189" t="s">
        <v>796</v>
      </c>
    </row>
    <row r="93" spans="1:65" s="2" customFormat="1" ht="29.25">
      <c r="A93" s="36"/>
      <c r="B93" s="37"/>
      <c r="C93" s="38"/>
      <c r="D93" s="191" t="s">
        <v>156</v>
      </c>
      <c r="E93" s="38"/>
      <c r="F93" s="192" t="s">
        <v>797</v>
      </c>
      <c r="G93" s="38"/>
      <c r="H93" s="38"/>
      <c r="I93" s="193"/>
      <c r="J93" s="38"/>
      <c r="K93" s="38"/>
      <c r="L93" s="41"/>
      <c r="M93" s="194"/>
      <c r="N93" s="195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8" t="s">
        <v>156</v>
      </c>
      <c r="AU93" s="18" t="s">
        <v>91</v>
      </c>
    </row>
    <row r="94" spans="1:65" s="2" customFormat="1" ht="11.25">
      <c r="A94" s="36"/>
      <c r="B94" s="37"/>
      <c r="C94" s="38"/>
      <c r="D94" s="196" t="s">
        <v>158</v>
      </c>
      <c r="E94" s="38"/>
      <c r="F94" s="197" t="s">
        <v>798</v>
      </c>
      <c r="G94" s="38"/>
      <c r="H94" s="38"/>
      <c r="I94" s="193"/>
      <c r="J94" s="38"/>
      <c r="K94" s="38"/>
      <c r="L94" s="41"/>
      <c r="M94" s="194"/>
      <c r="N94" s="195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8" t="s">
        <v>158</v>
      </c>
      <c r="AU94" s="18" t="s">
        <v>91</v>
      </c>
    </row>
    <row r="95" spans="1:65" s="14" customFormat="1" ht="11.25">
      <c r="B95" s="208"/>
      <c r="C95" s="209"/>
      <c r="D95" s="191" t="s">
        <v>160</v>
      </c>
      <c r="E95" s="210" t="s">
        <v>35</v>
      </c>
      <c r="F95" s="211" t="s">
        <v>799</v>
      </c>
      <c r="G95" s="209"/>
      <c r="H95" s="212">
        <v>34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160</v>
      </c>
      <c r="AU95" s="218" t="s">
        <v>91</v>
      </c>
      <c r="AV95" s="14" t="s">
        <v>91</v>
      </c>
      <c r="AW95" s="14" t="s">
        <v>41</v>
      </c>
      <c r="AX95" s="14" t="s">
        <v>81</v>
      </c>
      <c r="AY95" s="218" t="s">
        <v>148</v>
      </c>
    </row>
    <row r="96" spans="1:65" s="16" customFormat="1" ht="11.25">
      <c r="B96" s="230"/>
      <c r="C96" s="231"/>
      <c r="D96" s="191" t="s">
        <v>160</v>
      </c>
      <c r="E96" s="232" t="s">
        <v>783</v>
      </c>
      <c r="F96" s="233" t="s">
        <v>210</v>
      </c>
      <c r="G96" s="231"/>
      <c r="H96" s="234">
        <v>34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AT96" s="240" t="s">
        <v>160</v>
      </c>
      <c r="AU96" s="240" t="s">
        <v>91</v>
      </c>
      <c r="AV96" s="16" t="s">
        <v>154</v>
      </c>
      <c r="AW96" s="16" t="s">
        <v>41</v>
      </c>
      <c r="AX96" s="16" t="s">
        <v>89</v>
      </c>
      <c r="AY96" s="240" t="s">
        <v>148</v>
      </c>
    </row>
    <row r="97" spans="1:65" s="2" customFormat="1" ht="24.2" customHeight="1">
      <c r="A97" s="36"/>
      <c r="B97" s="37"/>
      <c r="C97" s="177" t="s">
        <v>170</v>
      </c>
      <c r="D97" s="177" t="s">
        <v>150</v>
      </c>
      <c r="E97" s="178" t="s">
        <v>800</v>
      </c>
      <c r="F97" s="179" t="s">
        <v>801</v>
      </c>
      <c r="G97" s="180" t="s">
        <v>238</v>
      </c>
      <c r="H97" s="181">
        <v>24</v>
      </c>
      <c r="I97" s="182"/>
      <c r="J97" s="183">
        <f>ROUND(I97*H97,1)</f>
        <v>0</v>
      </c>
      <c r="K97" s="184"/>
      <c r="L97" s="41"/>
      <c r="M97" s="185" t="s">
        <v>35</v>
      </c>
      <c r="N97" s="186" t="s">
        <v>52</v>
      </c>
      <c r="O97" s="66"/>
      <c r="P97" s="187">
        <f>O97*H97</f>
        <v>0</v>
      </c>
      <c r="Q97" s="187">
        <v>0</v>
      </c>
      <c r="R97" s="187">
        <f>Q97*H97</f>
        <v>0</v>
      </c>
      <c r="S97" s="187">
        <v>0.40799999999999997</v>
      </c>
      <c r="T97" s="188">
        <f>S97*H97</f>
        <v>9.7919999999999998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9" t="s">
        <v>154</v>
      </c>
      <c r="AT97" s="189" t="s">
        <v>150</v>
      </c>
      <c r="AU97" s="189" t="s">
        <v>91</v>
      </c>
      <c r="AY97" s="18" t="s">
        <v>148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8" t="s">
        <v>89</v>
      </c>
      <c r="BK97" s="190">
        <f>ROUND(I97*H97,1)</f>
        <v>0</v>
      </c>
      <c r="BL97" s="18" t="s">
        <v>154</v>
      </c>
      <c r="BM97" s="189" t="s">
        <v>802</v>
      </c>
    </row>
    <row r="98" spans="1:65" s="2" customFormat="1" ht="39">
      <c r="A98" s="36"/>
      <c r="B98" s="37"/>
      <c r="C98" s="38"/>
      <c r="D98" s="191" t="s">
        <v>156</v>
      </c>
      <c r="E98" s="38"/>
      <c r="F98" s="192" t="s">
        <v>803</v>
      </c>
      <c r="G98" s="38"/>
      <c r="H98" s="38"/>
      <c r="I98" s="193"/>
      <c r="J98" s="38"/>
      <c r="K98" s="38"/>
      <c r="L98" s="41"/>
      <c r="M98" s="194"/>
      <c r="N98" s="195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8" t="s">
        <v>156</v>
      </c>
      <c r="AU98" s="18" t="s">
        <v>91</v>
      </c>
    </row>
    <row r="99" spans="1:65" s="2" customFormat="1" ht="11.25">
      <c r="A99" s="36"/>
      <c r="B99" s="37"/>
      <c r="C99" s="38"/>
      <c r="D99" s="196" t="s">
        <v>158</v>
      </c>
      <c r="E99" s="38"/>
      <c r="F99" s="197" t="s">
        <v>804</v>
      </c>
      <c r="G99" s="38"/>
      <c r="H99" s="38"/>
      <c r="I99" s="193"/>
      <c r="J99" s="38"/>
      <c r="K99" s="38"/>
      <c r="L99" s="41"/>
      <c r="M99" s="194"/>
      <c r="N99" s="195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8" t="s">
        <v>158</v>
      </c>
      <c r="AU99" s="18" t="s">
        <v>91</v>
      </c>
    </row>
    <row r="100" spans="1:65" s="14" customFormat="1" ht="11.25">
      <c r="B100" s="208"/>
      <c r="C100" s="209"/>
      <c r="D100" s="191" t="s">
        <v>160</v>
      </c>
      <c r="E100" s="210" t="s">
        <v>35</v>
      </c>
      <c r="F100" s="211" t="s">
        <v>805</v>
      </c>
      <c r="G100" s="209"/>
      <c r="H100" s="212">
        <v>24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160</v>
      </c>
      <c r="AU100" s="218" t="s">
        <v>91</v>
      </c>
      <c r="AV100" s="14" t="s">
        <v>91</v>
      </c>
      <c r="AW100" s="14" t="s">
        <v>41</v>
      </c>
      <c r="AX100" s="14" t="s">
        <v>81</v>
      </c>
      <c r="AY100" s="218" t="s">
        <v>148</v>
      </c>
    </row>
    <row r="101" spans="1:65" s="16" customFormat="1" ht="11.25">
      <c r="B101" s="230"/>
      <c r="C101" s="231"/>
      <c r="D101" s="191" t="s">
        <v>160</v>
      </c>
      <c r="E101" s="232" t="s">
        <v>784</v>
      </c>
      <c r="F101" s="233" t="s">
        <v>210</v>
      </c>
      <c r="G101" s="231"/>
      <c r="H101" s="234">
        <v>24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160</v>
      </c>
      <c r="AU101" s="240" t="s">
        <v>91</v>
      </c>
      <c r="AV101" s="16" t="s">
        <v>154</v>
      </c>
      <c r="AW101" s="16" t="s">
        <v>41</v>
      </c>
      <c r="AX101" s="16" t="s">
        <v>89</v>
      </c>
      <c r="AY101" s="240" t="s">
        <v>148</v>
      </c>
    </row>
    <row r="102" spans="1:65" s="2" customFormat="1" ht="33" customHeight="1">
      <c r="A102" s="36"/>
      <c r="B102" s="37"/>
      <c r="C102" s="177" t="s">
        <v>154</v>
      </c>
      <c r="D102" s="177" t="s">
        <v>150</v>
      </c>
      <c r="E102" s="178" t="s">
        <v>806</v>
      </c>
      <c r="F102" s="179" t="s">
        <v>807</v>
      </c>
      <c r="G102" s="180" t="s">
        <v>238</v>
      </c>
      <c r="H102" s="181">
        <v>65.61</v>
      </c>
      <c r="I102" s="182"/>
      <c r="J102" s="183">
        <f>ROUND(I102*H102,1)</f>
        <v>0</v>
      </c>
      <c r="K102" s="184"/>
      <c r="L102" s="41"/>
      <c r="M102" s="185" t="s">
        <v>35</v>
      </c>
      <c r="N102" s="186" t="s">
        <v>52</v>
      </c>
      <c r="O102" s="66"/>
      <c r="P102" s="187">
        <f>O102*H102</f>
        <v>0</v>
      </c>
      <c r="Q102" s="187">
        <v>0</v>
      </c>
      <c r="R102" s="187">
        <f>Q102*H102</f>
        <v>0</v>
      </c>
      <c r="S102" s="187">
        <v>0.44</v>
      </c>
      <c r="T102" s="188">
        <f>S102*H102</f>
        <v>28.868400000000001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9" t="s">
        <v>154</v>
      </c>
      <c r="AT102" s="189" t="s">
        <v>150</v>
      </c>
      <c r="AU102" s="189" t="s">
        <v>91</v>
      </c>
      <c r="AY102" s="18" t="s">
        <v>148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8" t="s">
        <v>89</v>
      </c>
      <c r="BK102" s="190">
        <f>ROUND(I102*H102,1)</f>
        <v>0</v>
      </c>
      <c r="BL102" s="18" t="s">
        <v>154</v>
      </c>
      <c r="BM102" s="189" t="s">
        <v>808</v>
      </c>
    </row>
    <row r="103" spans="1:65" s="2" customFormat="1" ht="39">
      <c r="A103" s="36"/>
      <c r="B103" s="37"/>
      <c r="C103" s="38"/>
      <c r="D103" s="191" t="s">
        <v>156</v>
      </c>
      <c r="E103" s="38"/>
      <c r="F103" s="192" t="s">
        <v>809</v>
      </c>
      <c r="G103" s="38"/>
      <c r="H103" s="38"/>
      <c r="I103" s="193"/>
      <c r="J103" s="38"/>
      <c r="K103" s="38"/>
      <c r="L103" s="41"/>
      <c r="M103" s="194"/>
      <c r="N103" s="195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8" t="s">
        <v>156</v>
      </c>
      <c r="AU103" s="18" t="s">
        <v>91</v>
      </c>
    </row>
    <row r="104" spans="1:65" s="2" customFormat="1" ht="11.25">
      <c r="A104" s="36"/>
      <c r="B104" s="37"/>
      <c r="C104" s="38"/>
      <c r="D104" s="196" t="s">
        <v>158</v>
      </c>
      <c r="E104" s="38"/>
      <c r="F104" s="197" t="s">
        <v>810</v>
      </c>
      <c r="G104" s="38"/>
      <c r="H104" s="38"/>
      <c r="I104" s="193"/>
      <c r="J104" s="38"/>
      <c r="K104" s="38"/>
      <c r="L104" s="41"/>
      <c r="M104" s="194"/>
      <c r="N104" s="195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8" t="s">
        <v>158</v>
      </c>
      <c r="AU104" s="18" t="s">
        <v>91</v>
      </c>
    </row>
    <row r="105" spans="1:65" s="14" customFormat="1" ht="11.25">
      <c r="B105" s="208"/>
      <c r="C105" s="209"/>
      <c r="D105" s="191" t="s">
        <v>160</v>
      </c>
      <c r="E105" s="210" t="s">
        <v>35</v>
      </c>
      <c r="F105" s="211" t="s">
        <v>811</v>
      </c>
      <c r="G105" s="209"/>
      <c r="H105" s="212">
        <v>22.55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160</v>
      </c>
      <c r="AU105" s="218" t="s">
        <v>91</v>
      </c>
      <c r="AV105" s="14" t="s">
        <v>91</v>
      </c>
      <c r="AW105" s="14" t="s">
        <v>41</v>
      </c>
      <c r="AX105" s="14" t="s">
        <v>81</v>
      </c>
      <c r="AY105" s="218" t="s">
        <v>148</v>
      </c>
    </row>
    <row r="106" spans="1:65" s="14" customFormat="1" ht="11.25">
      <c r="B106" s="208"/>
      <c r="C106" s="209"/>
      <c r="D106" s="191" t="s">
        <v>160</v>
      </c>
      <c r="E106" s="210" t="s">
        <v>35</v>
      </c>
      <c r="F106" s="211" t="s">
        <v>812</v>
      </c>
      <c r="G106" s="209"/>
      <c r="H106" s="212">
        <v>11.77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160</v>
      </c>
      <c r="AU106" s="218" t="s">
        <v>91</v>
      </c>
      <c r="AV106" s="14" t="s">
        <v>91</v>
      </c>
      <c r="AW106" s="14" t="s">
        <v>41</v>
      </c>
      <c r="AX106" s="14" t="s">
        <v>81</v>
      </c>
      <c r="AY106" s="218" t="s">
        <v>148</v>
      </c>
    </row>
    <row r="107" spans="1:65" s="14" customFormat="1" ht="11.25">
      <c r="B107" s="208"/>
      <c r="C107" s="209"/>
      <c r="D107" s="191" t="s">
        <v>160</v>
      </c>
      <c r="E107" s="210" t="s">
        <v>35</v>
      </c>
      <c r="F107" s="211" t="s">
        <v>813</v>
      </c>
      <c r="G107" s="209"/>
      <c r="H107" s="212">
        <v>8.25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160</v>
      </c>
      <c r="AU107" s="218" t="s">
        <v>91</v>
      </c>
      <c r="AV107" s="14" t="s">
        <v>91</v>
      </c>
      <c r="AW107" s="14" t="s">
        <v>41</v>
      </c>
      <c r="AX107" s="14" t="s">
        <v>81</v>
      </c>
      <c r="AY107" s="218" t="s">
        <v>148</v>
      </c>
    </row>
    <row r="108" spans="1:65" s="14" customFormat="1" ht="11.25">
      <c r="B108" s="208"/>
      <c r="C108" s="209"/>
      <c r="D108" s="191" t="s">
        <v>160</v>
      </c>
      <c r="E108" s="210" t="s">
        <v>35</v>
      </c>
      <c r="F108" s="211" t="s">
        <v>814</v>
      </c>
      <c r="G108" s="209"/>
      <c r="H108" s="212">
        <v>3.84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160</v>
      </c>
      <c r="AU108" s="218" t="s">
        <v>91</v>
      </c>
      <c r="AV108" s="14" t="s">
        <v>91</v>
      </c>
      <c r="AW108" s="14" t="s">
        <v>41</v>
      </c>
      <c r="AX108" s="14" t="s">
        <v>81</v>
      </c>
      <c r="AY108" s="218" t="s">
        <v>148</v>
      </c>
    </row>
    <row r="109" spans="1:65" s="14" customFormat="1" ht="11.25">
      <c r="B109" s="208"/>
      <c r="C109" s="209"/>
      <c r="D109" s="191" t="s">
        <v>160</v>
      </c>
      <c r="E109" s="210" t="s">
        <v>35</v>
      </c>
      <c r="F109" s="211" t="s">
        <v>815</v>
      </c>
      <c r="G109" s="209"/>
      <c r="H109" s="212">
        <v>16</v>
      </c>
      <c r="I109" s="213"/>
      <c r="J109" s="209"/>
      <c r="K109" s="209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160</v>
      </c>
      <c r="AU109" s="218" t="s">
        <v>91</v>
      </c>
      <c r="AV109" s="14" t="s">
        <v>91</v>
      </c>
      <c r="AW109" s="14" t="s">
        <v>41</v>
      </c>
      <c r="AX109" s="14" t="s">
        <v>81</v>
      </c>
      <c r="AY109" s="218" t="s">
        <v>148</v>
      </c>
    </row>
    <row r="110" spans="1:65" s="14" customFormat="1" ht="11.25">
      <c r="B110" s="208"/>
      <c r="C110" s="209"/>
      <c r="D110" s="191" t="s">
        <v>160</v>
      </c>
      <c r="E110" s="210" t="s">
        <v>35</v>
      </c>
      <c r="F110" s="211" t="s">
        <v>816</v>
      </c>
      <c r="G110" s="209"/>
      <c r="H110" s="212">
        <v>3.2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160</v>
      </c>
      <c r="AU110" s="218" t="s">
        <v>91</v>
      </c>
      <c r="AV110" s="14" t="s">
        <v>91</v>
      </c>
      <c r="AW110" s="14" t="s">
        <v>41</v>
      </c>
      <c r="AX110" s="14" t="s">
        <v>81</v>
      </c>
      <c r="AY110" s="218" t="s">
        <v>148</v>
      </c>
    </row>
    <row r="111" spans="1:65" s="16" customFormat="1" ht="11.25">
      <c r="B111" s="230"/>
      <c r="C111" s="231"/>
      <c r="D111" s="191" t="s">
        <v>160</v>
      </c>
      <c r="E111" s="232" t="s">
        <v>781</v>
      </c>
      <c r="F111" s="233" t="s">
        <v>210</v>
      </c>
      <c r="G111" s="231"/>
      <c r="H111" s="234">
        <v>65.61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AT111" s="240" t="s">
        <v>160</v>
      </c>
      <c r="AU111" s="240" t="s">
        <v>91</v>
      </c>
      <c r="AV111" s="16" t="s">
        <v>154</v>
      </c>
      <c r="AW111" s="16" t="s">
        <v>41</v>
      </c>
      <c r="AX111" s="16" t="s">
        <v>89</v>
      </c>
      <c r="AY111" s="240" t="s">
        <v>148</v>
      </c>
    </row>
    <row r="112" spans="1:65" s="2" customFormat="1" ht="33" customHeight="1">
      <c r="A112" s="36"/>
      <c r="B112" s="37"/>
      <c r="C112" s="177" t="s">
        <v>184</v>
      </c>
      <c r="D112" s="177" t="s">
        <v>150</v>
      </c>
      <c r="E112" s="178" t="s">
        <v>817</v>
      </c>
      <c r="F112" s="179" t="s">
        <v>818</v>
      </c>
      <c r="G112" s="180" t="s">
        <v>238</v>
      </c>
      <c r="H112" s="181">
        <v>74.415000000000006</v>
      </c>
      <c r="I112" s="182"/>
      <c r="J112" s="183">
        <f>ROUND(I112*H112,1)</f>
        <v>0</v>
      </c>
      <c r="K112" s="184"/>
      <c r="L112" s="41"/>
      <c r="M112" s="185" t="s">
        <v>35</v>
      </c>
      <c r="N112" s="186" t="s">
        <v>52</v>
      </c>
      <c r="O112" s="66"/>
      <c r="P112" s="187">
        <f>O112*H112</f>
        <v>0</v>
      </c>
      <c r="Q112" s="187">
        <v>0</v>
      </c>
      <c r="R112" s="187">
        <f>Q112*H112</f>
        <v>0</v>
      </c>
      <c r="S112" s="187">
        <v>0.625</v>
      </c>
      <c r="T112" s="188">
        <f>S112*H112</f>
        <v>46.509375000000006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9" t="s">
        <v>154</v>
      </c>
      <c r="AT112" s="189" t="s">
        <v>150</v>
      </c>
      <c r="AU112" s="189" t="s">
        <v>91</v>
      </c>
      <c r="AY112" s="18" t="s">
        <v>148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8" t="s">
        <v>89</v>
      </c>
      <c r="BK112" s="190">
        <f>ROUND(I112*H112,1)</f>
        <v>0</v>
      </c>
      <c r="BL112" s="18" t="s">
        <v>154</v>
      </c>
      <c r="BM112" s="189" t="s">
        <v>819</v>
      </c>
    </row>
    <row r="113" spans="1:65" s="2" customFormat="1" ht="39">
      <c r="A113" s="36"/>
      <c r="B113" s="37"/>
      <c r="C113" s="38"/>
      <c r="D113" s="191" t="s">
        <v>156</v>
      </c>
      <c r="E113" s="38"/>
      <c r="F113" s="192" t="s">
        <v>820</v>
      </c>
      <c r="G113" s="38"/>
      <c r="H113" s="38"/>
      <c r="I113" s="193"/>
      <c r="J113" s="38"/>
      <c r="K113" s="38"/>
      <c r="L113" s="41"/>
      <c r="M113" s="194"/>
      <c r="N113" s="195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8" t="s">
        <v>156</v>
      </c>
      <c r="AU113" s="18" t="s">
        <v>91</v>
      </c>
    </row>
    <row r="114" spans="1:65" s="2" customFormat="1" ht="11.25">
      <c r="A114" s="36"/>
      <c r="B114" s="37"/>
      <c r="C114" s="38"/>
      <c r="D114" s="196" t="s">
        <v>158</v>
      </c>
      <c r="E114" s="38"/>
      <c r="F114" s="197" t="s">
        <v>821</v>
      </c>
      <c r="G114" s="38"/>
      <c r="H114" s="38"/>
      <c r="I114" s="193"/>
      <c r="J114" s="38"/>
      <c r="K114" s="38"/>
      <c r="L114" s="41"/>
      <c r="M114" s="194"/>
      <c r="N114" s="195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8" t="s">
        <v>158</v>
      </c>
      <c r="AU114" s="18" t="s">
        <v>91</v>
      </c>
    </row>
    <row r="115" spans="1:65" s="14" customFormat="1" ht="11.25">
      <c r="B115" s="208"/>
      <c r="C115" s="209"/>
      <c r="D115" s="191" t="s">
        <v>160</v>
      </c>
      <c r="E115" s="210" t="s">
        <v>35</v>
      </c>
      <c r="F115" s="211" t="s">
        <v>822</v>
      </c>
      <c r="G115" s="209"/>
      <c r="H115" s="212">
        <v>32.799999999999997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160</v>
      </c>
      <c r="AU115" s="218" t="s">
        <v>91</v>
      </c>
      <c r="AV115" s="14" t="s">
        <v>91</v>
      </c>
      <c r="AW115" s="14" t="s">
        <v>41</v>
      </c>
      <c r="AX115" s="14" t="s">
        <v>81</v>
      </c>
      <c r="AY115" s="218" t="s">
        <v>148</v>
      </c>
    </row>
    <row r="116" spans="1:65" s="14" customFormat="1" ht="11.25">
      <c r="B116" s="208"/>
      <c r="C116" s="209"/>
      <c r="D116" s="191" t="s">
        <v>160</v>
      </c>
      <c r="E116" s="210" t="s">
        <v>35</v>
      </c>
      <c r="F116" s="211" t="s">
        <v>823</v>
      </c>
      <c r="G116" s="209"/>
      <c r="H116" s="212">
        <v>4.8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160</v>
      </c>
      <c r="AU116" s="218" t="s">
        <v>91</v>
      </c>
      <c r="AV116" s="14" t="s">
        <v>91</v>
      </c>
      <c r="AW116" s="14" t="s">
        <v>41</v>
      </c>
      <c r="AX116" s="14" t="s">
        <v>81</v>
      </c>
      <c r="AY116" s="218" t="s">
        <v>148</v>
      </c>
    </row>
    <row r="117" spans="1:65" s="14" customFormat="1" ht="11.25">
      <c r="B117" s="208"/>
      <c r="C117" s="209"/>
      <c r="D117" s="191" t="s">
        <v>160</v>
      </c>
      <c r="E117" s="210" t="s">
        <v>35</v>
      </c>
      <c r="F117" s="211" t="s">
        <v>824</v>
      </c>
      <c r="G117" s="209"/>
      <c r="H117" s="212">
        <v>8.8000000000000007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160</v>
      </c>
      <c r="AU117" s="218" t="s">
        <v>91</v>
      </c>
      <c r="AV117" s="14" t="s">
        <v>91</v>
      </c>
      <c r="AW117" s="14" t="s">
        <v>41</v>
      </c>
      <c r="AX117" s="14" t="s">
        <v>81</v>
      </c>
      <c r="AY117" s="218" t="s">
        <v>148</v>
      </c>
    </row>
    <row r="118" spans="1:65" s="14" customFormat="1" ht="11.25">
      <c r="B118" s="208"/>
      <c r="C118" s="209"/>
      <c r="D118" s="191" t="s">
        <v>160</v>
      </c>
      <c r="E118" s="210" t="s">
        <v>35</v>
      </c>
      <c r="F118" s="211" t="s">
        <v>825</v>
      </c>
      <c r="G118" s="209"/>
      <c r="H118" s="212">
        <v>6.24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160</v>
      </c>
      <c r="AU118" s="218" t="s">
        <v>91</v>
      </c>
      <c r="AV118" s="14" t="s">
        <v>91</v>
      </c>
      <c r="AW118" s="14" t="s">
        <v>41</v>
      </c>
      <c r="AX118" s="14" t="s">
        <v>81</v>
      </c>
      <c r="AY118" s="218" t="s">
        <v>148</v>
      </c>
    </row>
    <row r="119" spans="1:65" s="14" customFormat="1" ht="11.25">
      <c r="B119" s="208"/>
      <c r="C119" s="209"/>
      <c r="D119" s="191" t="s">
        <v>160</v>
      </c>
      <c r="E119" s="210" t="s">
        <v>35</v>
      </c>
      <c r="F119" s="211" t="s">
        <v>826</v>
      </c>
      <c r="G119" s="209"/>
      <c r="H119" s="212">
        <v>5.5250000000000004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160</v>
      </c>
      <c r="AU119" s="218" t="s">
        <v>91</v>
      </c>
      <c r="AV119" s="14" t="s">
        <v>91</v>
      </c>
      <c r="AW119" s="14" t="s">
        <v>41</v>
      </c>
      <c r="AX119" s="14" t="s">
        <v>81</v>
      </c>
      <c r="AY119" s="218" t="s">
        <v>148</v>
      </c>
    </row>
    <row r="120" spans="1:65" s="14" customFormat="1" ht="11.25">
      <c r="B120" s="208"/>
      <c r="C120" s="209"/>
      <c r="D120" s="191" t="s">
        <v>160</v>
      </c>
      <c r="E120" s="210" t="s">
        <v>35</v>
      </c>
      <c r="F120" s="211" t="s">
        <v>827</v>
      </c>
      <c r="G120" s="209"/>
      <c r="H120" s="212">
        <v>11.05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160</v>
      </c>
      <c r="AU120" s="218" t="s">
        <v>91</v>
      </c>
      <c r="AV120" s="14" t="s">
        <v>91</v>
      </c>
      <c r="AW120" s="14" t="s">
        <v>41</v>
      </c>
      <c r="AX120" s="14" t="s">
        <v>81</v>
      </c>
      <c r="AY120" s="218" t="s">
        <v>148</v>
      </c>
    </row>
    <row r="121" spans="1:65" s="14" customFormat="1" ht="11.25">
      <c r="B121" s="208"/>
      <c r="C121" s="209"/>
      <c r="D121" s="191" t="s">
        <v>160</v>
      </c>
      <c r="E121" s="210" t="s">
        <v>35</v>
      </c>
      <c r="F121" s="211" t="s">
        <v>828</v>
      </c>
      <c r="G121" s="209"/>
      <c r="H121" s="212">
        <v>5.2</v>
      </c>
      <c r="I121" s="213"/>
      <c r="J121" s="209"/>
      <c r="K121" s="209"/>
      <c r="L121" s="214"/>
      <c r="M121" s="215"/>
      <c r="N121" s="216"/>
      <c r="O121" s="216"/>
      <c r="P121" s="216"/>
      <c r="Q121" s="216"/>
      <c r="R121" s="216"/>
      <c r="S121" s="216"/>
      <c r="T121" s="217"/>
      <c r="AT121" s="218" t="s">
        <v>160</v>
      </c>
      <c r="AU121" s="218" t="s">
        <v>91</v>
      </c>
      <c r="AV121" s="14" t="s">
        <v>91</v>
      </c>
      <c r="AW121" s="14" t="s">
        <v>41</v>
      </c>
      <c r="AX121" s="14" t="s">
        <v>81</v>
      </c>
      <c r="AY121" s="218" t="s">
        <v>148</v>
      </c>
    </row>
    <row r="122" spans="1:65" s="16" customFormat="1" ht="11.25">
      <c r="B122" s="230"/>
      <c r="C122" s="231"/>
      <c r="D122" s="191" t="s">
        <v>160</v>
      </c>
      <c r="E122" s="232" t="s">
        <v>779</v>
      </c>
      <c r="F122" s="233" t="s">
        <v>210</v>
      </c>
      <c r="G122" s="231"/>
      <c r="H122" s="234">
        <v>74.415000000000006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AT122" s="240" t="s">
        <v>160</v>
      </c>
      <c r="AU122" s="240" t="s">
        <v>91</v>
      </c>
      <c r="AV122" s="16" t="s">
        <v>154</v>
      </c>
      <c r="AW122" s="16" t="s">
        <v>41</v>
      </c>
      <c r="AX122" s="16" t="s">
        <v>89</v>
      </c>
      <c r="AY122" s="240" t="s">
        <v>148</v>
      </c>
    </row>
    <row r="123" spans="1:65" s="2" customFormat="1" ht="24.2" customHeight="1">
      <c r="A123" s="36"/>
      <c r="B123" s="37"/>
      <c r="C123" s="177" t="s">
        <v>213</v>
      </c>
      <c r="D123" s="177" t="s">
        <v>150</v>
      </c>
      <c r="E123" s="178" t="s">
        <v>829</v>
      </c>
      <c r="F123" s="179" t="s">
        <v>830</v>
      </c>
      <c r="G123" s="180" t="s">
        <v>238</v>
      </c>
      <c r="H123" s="181">
        <v>254.54</v>
      </c>
      <c r="I123" s="182"/>
      <c r="J123" s="183">
        <f>ROUND(I123*H123,1)</f>
        <v>0</v>
      </c>
      <c r="K123" s="184"/>
      <c r="L123" s="41"/>
      <c r="M123" s="185" t="s">
        <v>35</v>
      </c>
      <c r="N123" s="186" t="s">
        <v>52</v>
      </c>
      <c r="O123" s="66"/>
      <c r="P123" s="187">
        <f>O123*H123</f>
        <v>0</v>
      </c>
      <c r="Q123" s="187">
        <v>0</v>
      </c>
      <c r="R123" s="187">
        <f>Q123*H123</f>
        <v>0</v>
      </c>
      <c r="S123" s="187">
        <v>0.22</v>
      </c>
      <c r="T123" s="188">
        <f>S123*H123</f>
        <v>55.998799999999996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9" t="s">
        <v>154</v>
      </c>
      <c r="AT123" s="189" t="s">
        <v>150</v>
      </c>
      <c r="AU123" s="189" t="s">
        <v>91</v>
      </c>
      <c r="AY123" s="18" t="s">
        <v>148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8" t="s">
        <v>89</v>
      </c>
      <c r="BK123" s="190">
        <f>ROUND(I123*H123,1)</f>
        <v>0</v>
      </c>
      <c r="BL123" s="18" t="s">
        <v>154</v>
      </c>
      <c r="BM123" s="189" t="s">
        <v>831</v>
      </c>
    </row>
    <row r="124" spans="1:65" s="2" customFormat="1" ht="39">
      <c r="A124" s="36"/>
      <c r="B124" s="37"/>
      <c r="C124" s="38"/>
      <c r="D124" s="191" t="s">
        <v>156</v>
      </c>
      <c r="E124" s="38"/>
      <c r="F124" s="192" t="s">
        <v>832</v>
      </c>
      <c r="G124" s="38"/>
      <c r="H124" s="38"/>
      <c r="I124" s="193"/>
      <c r="J124" s="38"/>
      <c r="K124" s="38"/>
      <c r="L124" s="41"/>
      <c r="M124" s="194"/>
      <c r="N124" s="195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8" t="s">
        <v>156</v>
      </c>
      <c r="AU124" s="18" t="s">
        <v>91</v>
      </c>
    </row>
    <row r="125" spans="1:65" s="2" customFormat="1" ht="11.25">
      <c r="A125" s="36"/>
      <c r="B125" s="37"/>
      <c r="C125" s="38"/>
      <c r="D125" s="196" t="s">
        <v>158</v>
      </c>
      <c r="E125" s="38"/>
      <c r="F125" s="197" t="s">
        <v>833</v>
      </c>
      <c r="G125" s="38"/>
      <c r="H125" s="38"/>
      <c r="I125" s="193"/>
      <c r="J125" s="38"/>
      <c r="K125" s="38"/>
      <c r="L125" s="41"/>
      <c r="M125" s="194"/>
      <c r="N125" s="195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8" t="s">
        <v>158</v>
      </c>
      <c r="AU125" s="18" t="s">
        <v>91</v>
      </c>
    </row>
    <row r="126" spans="1:65" s="14" customFormat="1" ht="11.25">
      <c r="B126" s="208"/>
      <c r="C126" s="209"/>
      <c r="D126" s="191" t="s">
        <v>160</v>
      </c>
      <c r="E126" s="210" t="s">
        <v>35</v>
      </c>
      <c r="F126" s="211" t="s">
        <v>834</v>
      </c>
      <c r="G126" s="209"/>
      <c r="H126" s="212">
        <v>104.55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160</v>
      </c>
      <c r="AU126" s="218" t="s">
        <v>91</v>
      </c>
      <c r="AV126" s="14" t="s">
        <v>91</v>
      </c>
      <c r="AW126" s="14" t="s">
        <v>41</v>
      </c>
      <c r="AX126" s="14" t="s">
        <v>81</v>
      </c>
      <c r="AY126" s="218" t="s">
        <v>148</v>
      </c>
    </row>
    <row r="127" spans="1:65" s="14" customFormat="1" ht="11.25">
      <c r="B127" s="208"/>
      <c r="C127" s="209"/>
      <c r="D127" s="191" t="s">
        <v>160</v>
      </c>
      <c r="E127" s="210" t="s">
        <v>35</v>
      </c>
      <c r="F127" s="211" t="s">
        <v>835</v>
      </c>
      <c r="G127" s="209"/>
      <c r="H127" s="212">
        <v>15.3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160</v>
      </c>
      <c r="AU127" s="218" t="s">
        <v>91</v>
      </c>
      <c r="AV127" s="14" t="s">
        <v>91</v>
      </c>
      <c r="AW127" s="14" t="s">
        <v>41</v>
      </c>
      <c r="AX127" s="14" t="s">
        <v>81</v>
      </c>
      <c r="AY127" s="218" t="s">
        <v>148</v>
      </c>
    </row>
    <row r="128" spans="1:65" s="14" customFormat="1" ht="11.25">
      <c r="B128" s="208"/>
      <c r="C128" s="209"/>
      <c r="D128" s="191" t="s">
        <v>160</v>
      </c>
      <c r="E128" s="210" t="s">
        <v>35</v>
      </c>
      <c r="F128" s="211" t="s">
        <v>836</v>
      </c>
      <c r="G128" s="209"/>
      <c r="H128" s="212">
        <v>28.05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160</v>
      </c>
      <c r="AU128" s="218" t="s">
        <v>91</v>
      </c>
      <c r="AV128" s="14" t="s">
        <v>91</v>
      </c>
      <c r="AW128" s="14" t="s">
        <v>41</v>
      </c>
      <c r="AX128" s="14" t="s">
        <v>81</v>
      </c>
      <c r="AY128" s="218" t="s">
        <v>148</v>
      </c>
    </row>
    <row r="129" spans="1:65" s="14" customFormat="1" ht="11.25">
      <c r="B129" s="208"/>
      <c r="C129" s="209"/>
      <c r="D129" s="191" t="s">
        <v>160</v>
      </c>
      <c r="E129" s="210" t="s">
        <v>35</v>
      </c>
      <c r="F129" s="211" t="s">
        <v>837</v>
      </c>
      <c r="G129" s="209"/>
      <c r="H129" s="212">
        <v>3.2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160</v>
      </c>
      <c r="AU129" s="218" t="s">
        <v>91</v>
      </c>
      <c r="AV129" s="14" t="s">
        <v>91</v>
      </c>
      <c r="AW129" s="14" t="s">
        <v>41</v>
      </c>
      <c r="AX129" s="14" t="s">
        <v>81</v>
      </c>
      <c r="AY129" s="218" t="s">
        <v>148</v>
      </c>
    </row>
    <row r="130" spans="1:65" s="14" customFormat="1" ht="11.25">
      <c r="B130" s="208"/>
      <c r="C130" s="209"/>
      <c r="D130" s="191" t="s">
        <v>160</v>
      </c>
      <c r="E130" s="210" t="s">
        <v>35</v>
      </c>
      <c r="F130" s="211" t="s">
        <v>838</v>
      </c>
      <c r="G130" s="209"/>
      <c r="H130" s="212">
        <v>23.04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160</v>
      </c>
      <c r="AU130" s="218" t="s">
        <v>91</v>
      </c>
      <c r="AV130" s="14" t="s">
        <v>91</v>
      </c>
      <c r="AW130" s="14" t="s">
        <v>41</v>
      </c>
      <c r="AX130" s="14" t="s">
        <v>81</v>
      </c>
      <c r="AY130" s="218" t="s">
        <v>148</v>
      </c>
    </row>
    <row r="131" spans="1:65" s="14" customFormat="1" ht="11.25">
      <c r="B131" s="208"/>
      <c r="C131" s="209"/>
      <c r="D131" s="191" t="s">
        <v>160</v>
      </c>
      <c r="E131" s="210" t="s">
        <v>35</v>
      </c>
      <c r="F131" s="211" t="s">
        <v>839</v>
      </c>
      <c r="G131" s="209"/>
      <c r="H131" s="212">
        <v>20.399999999999999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160</v>
      </c>
      <c r="AU131" s="218" t="s">
        <v>91</v>
      </c>
      <c r="AV131" s="14" t="s">
        <v>91</v>
      </c>
      <c r="AW131" s="14" t="s">
        <v>41</v>
      </c>
      <c r="AX131" s="14" t="s">
        <v>81</v>
      </c>
      <c r="AY131" s="218" t="s">
        <v>148</v>
      </c>
    </row>
    <row r="132" spans="1:65" s="14" customFormat="1" ht="11.25">
      <c r="B132" s="208"/>
      <c r="C132" s="209"/>
      <c r="D132" s="191" t="s">
        <v>160</v>
      </c>
      <c r="E132" s="210" t="s">
        <v>35</v>
      </c>
      <c r="F132" s="211" t="s">
        <v>840</v>
      </c>
      <c r="G132" s="209"/>
      <c r="H132" s="212">
        <v>40.799999999999997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160</v>
      </c>
      <c r="AU132" s="218" t="s">
        <v>91</v>
      </c>
      <c r="AV132" s="14" t="s">
        <v>91</v>
      </c>
      <c r="AW132" s="14" t="s">
        <v>41</v>
      </c>
      <c r="AX132" s="14" t="s">
        <v>81</v>
      </c>
      <c r="AY132" s="218" t="s">
        <v>148</v>
      </c>
    </row>
    <row r="133" spans="1:65" s="14" customFormat="1" ht="11.25">
      <c r="B133" s="208"/>
      <c r="C133" s="209"/>
      <c r="D133" s="191" t="s">
        <v>160</v>
      </c>
      <c r="E133" s="210" t="s">
        <v>35</v>
      </c>
      <c r="F133" s="211" t="s">
        <v>841</v>
      </c>
      <c r="G133" s="209"/>
      <c r="H133" s="212">
        <v>19.2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160</v>
      </c>
      <c r="AU133" s="218" t="s">
        <v>91</v>
      </c>
      <c r="AV133" s="14" t="s">
        <v>91</v>
      </c>
      <c r="AW133" s="14" t="s">
        <v>41</v>
      </c>
      <c r="AX133" s="14" t="s">
        <v>81</v>
      </c>
      <c r="AY133" s="218" t="s">
        <v>148</v>
      </c>
    </row>
    <row r="134" spans="1:65" s="16" customFormat="1" ht="11.25">
      <c r="B134" s="230"/>
      <c r="C134" s="231"/>
      <c r="D134" s="191" t="s">
        <v>160</v>
      </c>
      <c r="E134" s="232" t="s">
        <v>777</v>
      </c>
      <c r="F134" s="233" t="s">
        <v>210</v>
      </c>
      <c r="G134" s="231"/>
      <c r="H134" s="234">
        <v>254.54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160</v>
      </c>
      <c r="AU134" s="240" t="s">
        <v>91</v>
      </c>
      <c r="AV134" s="16" t="s">
        <v>154</v>
      </c>
      <c r="AW134" s="16" t="s">
        <v>41</v>
      </c>
      <c r="AX134" s="16" t="s">
        <v>89</v>
      </c>
      <c r="AY134" s="240" t="s">
        <v>148</v>
      </c>
    </row>
    <row r="135" spans="1:65" s="2" customFormat="1" ht="33" customHeight="1">
      <c r="A135" s="36"/>
      <c r="B135" s="37"/>
      <c r="C135" s="177" t="s">
        <v>220</v>
      </c>
      <c r="D135" s="177" t="s">
        <v>150</v>
      </c>
      <c r="E135" s="178" t="s">
        <v>842</v>
      </c>
      <c r="F135" s="179" t="s">
        <v>843</v>
      </c>
      <c r="G135" s="180" t="s">
        <v>238</v>
      </c>
      <c r="H135" s="181">
        <v>246.5</v>
      </c>
      <c r="I135" s="182"/>
      <c r="J135" s="183">
        <f>ROUND(I135*H135,1)</f>
        <v>0</v>
      </c>
      <c r="K135" s="184"/>
      <c r="L135" s="41"/>
      <c r="M135" s="185" t="s">
        <v>35</v>
      </c>
      <c r="N135" s="186" t="s">
        <v>52</v>
      </c>
      <c r="O135" s="66"/>
      <c r="P135" s="187">
        <f>O135*H135</f>
        <v>0</v>
      </c>
      <c r="Q135" s="187">
        <v>5.0000000000000002E-5</v>
      </c>
      <c r="R135" s="187">
        <f>Q135*H135</f>
        <v>1.2325000000000001E-2</v>
      </c>
      <c r="S135" s="187">
        <v>0.115</v>
      </c>
      <c r="T135" s="188">
        <f>S135*H135</f>
        <v>28.3475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9" t="s">
        <v>154</v>
      </c>
      <c r="AT135" s="189" t="s">
        <v>150</v>
      </c>
      <c r="AU135" s="189" t="s">
        <v>91</v>
      </c>
      <c r="AY135" s="18" t="s">
        <v>148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8" t="s">
        <v>89</v>
      </c>
      <c r="BK135" s="190">
        <f>ROUND(I135*H135,1)</f>
        <v>0</v>
      </c>
      <c r="BL135" s="18" t="s">
        <v>154</v>
      </c>
      <c r="BM135" s="189" t="s">
        <v>844</v>
      </c>
    </row>
    <row r="136" spans="1:65" s="2" customFormat="1" ht="29.25">
      <c r="A136" s="36"/>
      <c r="B136" s="37"/>
      <c r="C136" s="38"/>
      <c r="D136" s="191" t="s">
        <v>156</v>
      </c>
      <c r="E136" s="38"/>
      <c r="F136" s="192" t="s">
        <v>845</v>
      </c>
      <c r="G136" s="38"/>
      <c r="H136" s="38"/>
      <c r="I136" s="193"/>
      <c r="J136" s="38"/>
      <c r="K136" s="38"/>
      <c r="L136" s="41"/>
      <c r="M136" s="194"/>
      <c r="N136" s="195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8" t="s">
        <v>156</v>
      </c>
      <c r="AU136" s="18" t="s">
        <v>91</v>
      </c>
    </row>
    <row r="137" spans="1:65" s="2" customFormat="1" ht="11.25">
      <c r="A137" s="36"/>
      <c r="B137" s="37"/>
      <c r="C137" s="38"/>
      <c r="D137" s="196" t="s">
        <v>158</v>
      </c>
      <c r="E137" s="38"/>
      <c r="F137" s="197" t="s">
        <v>846</v>
      </c>
      <c r="G137" s="38"/>
      <c r="H137" s="38"/>
      <c r="I137" s="193"/>
      <c r="J137" s="38"/>
      <c r="K137" s="38"/>
      <c r="L137" s="41"/>
      <c r="M137" s="194"/>
      <c r="N137" s="195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8" t="s">
        <v>158</v>
      </c>
      <c r="AU137" s="18" t="s">
        <v>91</v>
      </c>
    </row>
    <row r="138" spans="1:65" s="14" customFormat="1" ht="11.25">
      <c r="B138" s="208"/>
      <c r="C138" s="209"/>
      <c r="D138" s="191" t="s">
        <v>160</v>
      </c>
      <c r="E138" s="210" t="s">
        <v>774</v>
      </c>
      <c r="F138" s="211" t="s">
        <v>847</v>
      </c>
      <c r="G138" s="209"/>
      <c r="H138" s="212">
        <v>246.5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160</v>
      </c>
      <c r="AU138" s="218" t="s">
        <v>91</v>
      </c>
      <c r="AV138" s="14" t="s">
        <v>91</v>
      </c>
      <c r="AW138" s="14" t="s">
        <v>41</v>
      </c>
      <c r="AX138" s="14" t="s">
        <v>89</v>
      </c>
      <c r="AY138" s="218" t="s">
        <v>148</v>
      </c>
    </row>
    <row r="139" spans="1:65" s="2" customFormat="1" ht="16.5" customHeight="1">
      <c r="A139" s="36"/>
      <c r="B139" s="37"/>
      <c r="C139" s="177" t="s">
        <v>227</v>
      </c>
      <c r="D139" s="177" t="s">
        <v>150</v>
      </c>
      <c r="E139" s="178" t="s">
        <v>848</v>
      </c>
      <c r="F139" s="179" t="s">
        <v>849</v>
      </c>
      <c r="G139" s="180" t="s">
        <v>173</v>
      </c>
      <c r="H139" s="181">
        <v>29.2</v>
      </c>
      <c r="I139" s="182"/>
      <c r="J139" s="183">
        <f>ROUND(I139*H139,1)</f>
        <v>0</v>
      </c>
      <c r="K139" s="184"/>
      <c r="L139" s="41"/>
      <c r="M139" s="185" t="s">
        <v>35</v>
      </c>
      <c r="N139" s="186" t="s">
        <v>52</v>
      </c>
      <c r="O139" s="66"/>
      <c r="P139" s="187">
        <f>O139*H139</f>
        <v>0</v>
      </c>
      <c r="Q139" s="187">
        <v>0</v>
      </c>
      <c r="R139" s="187">
        <f>Q139*H139</f>
        <v>0</v>
      </c>
      <c r="S139" s="187">
        <v>0.28999999999999998</v>
      </c>
      <c r="T139" s="188">
        <f>S139*H139</f>
        <v>8.468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9" t="s">
        <v>154</v>
      </c>
      <c r="AT139" s="189" t="s">
        <v>150</v>
      </c>
      <c r="AU139" s="189" t="s">
        <v>91</v>
      </c>
      <c r="AY139" s="18" t="s">
        <v>148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8" t="s">
        <v>89</v>
      </c>
      <c r="BK139" s="190">
        <f>ROUND(I139*H139,1)</f>
        <v>0</v>
      </c>
      <c r="BL139" s="18" t="s">
        <v>154</v>
      </c>
      <c r="BM139" s="189" t="s">
        <v>850</v>
      </c>
    </row>
    <row r="140" spans="1:65" s="2" customFormat="1" ht="29.25">
      <c r="A140" s="36"/>
      <c r="B140" s="37"/>
      <c r="C140" s="38"/>
      <c r="D140" s="191" t="s">
        <v>156</v>
      </c>
      <c r="E140" s="38"/>
      <c r="F140" s="192" t="s">
        <v>851</v>
      </c>
      <c r="G140" s="38"/>
      <c r="H140" s="38"/>
      <c r="I140" s="193"/>
      <c r="J140" s="38"/>
      <c r="K140" s="38"/>
      <c r="L140" s="41"/>
      <c r="M140" s="194"/>
      <c r="N140" s="195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8" t="s">
        <v>156</v>
      </c>
      <c r="AU140" s="18" t="s">
        <v>91</v>
      </c>
    </row>
    <row r="141" spans="1:65" s="2" customFormat="1" ht="11.25">
      <c r="A141" s="36"/>
      <c r="B141" s="37"/>
      <c r="C141" s="38"/>
      <c r="D141" s="196" t="s">
        <v>158</v>
      </c>
      <c r="E141" s="38"/>
      <c r="F141" s="197" t="s">
        <v>852</v>
      </c>
      <c r="G141" s="38"/>
      <c r="H141" s="38"/>
      <c r="I141" s="193"/>
      <c r="J141" s="38"/>
      <c r="K141" s="38"/>
      <c r="L141" s="41"/>
      <c r="M141" s="194"/>
      <c r="N141" s="195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8" t="s">
        <v>158</v>
      </c>
      <c r="AU141" s="18" t="s">
        <v>91</v>
      </c>
    </row>
    <row r="142" spans="1:65" s="14" customFormat="1" ht="11.25">
      <c r="B142" s="208"/>
      <c r="C142" s="209"/>
      <c r="D142" s="191" t="s">
        <v>160</v>
      </c>
      <c r="E142" s="210" t="s">
        <v>35</v>
      </c>
      <c r="F142" s="211" t="s">
        <v>853</v>
      </c>
      <c r="G142" s="209"/>
      <c r="H142" s="212">
        <v>24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160</v>
      </c>
      <c r="AU142" s="218" t="s">
        <v>91</v>
      </c>
      <c r="AV142" s="14" t="s">
        <v>91</v>
      </c>
      <c r="AW142" s="14" t="s">
        <v>41</v>
      </c>
      <c r="AX142" s="14" t="s">
        <v>81</v>
      </c>
      <c r="AY142" s="218" t="s">
        <v>148</v>
      </c>
    </row>
    <row r="143" spans="1:65" s="14" customFormat="1" ht="11.25">
      <c r="B143" s="208"/>
      <c r="C143" s="209"/>
      <c r="D143" s="191" t="s">
        <v>160</v>
      </c>
      <c r="E143" s="210" t="s">
        <v>35</v>
      </c>
      <c r="F143" s="211" t="s">
        <v>854</v>
      </c>
      <c r="G143" s="209"/>
      <c r="H143" s="212">
        <v>5.2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160</v>
      </c>
      <c r="AU143" s="218" t="s">
        <v>91</v>
      </c>
      <c r="AV143" s="14" t="s">
        <v>91</v>
      </c>
      <c r="AW143" s="14" t="s">
        <v>41</v>
      </c>
      <c r="AX143" s="14" t="s">
        <v>81</v>
      </c>
      <c r="AY143" s="218" t="s">
        <v>148</v>
      </c>
    </row>
    <row r="144" spans="1:65" s="16" customFormat="1" ht="11.25">
      <c r="B144" s="230"/>
      <c r="C144" s="231"/>
      <c r="D144" s="191" t="s">
        <v>160</v>
      </c>
      <c r="E144" s="232" t="s">
        <v>35</v>
      </c>
      <c r="F144" s="233" t="s">
        <v>210</v>
      </c>
      <c r="G144" s="231"/>
      <c r="H144" s="234">
        <v>29.2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160</v>
      </c>
      <c r="AU144" s="240" t="s">
        <v>91</v>
      </c>
      <c r="AV144" s="16" t="s">
        <v>154</v>
      </c>
      <c r="AW144" s="16" t="s">
        <v>41</v>
      </c>
      <c r="AX144" s="16" t="s">
        <v>89</v>
      </c>
      <c r="AY144" s="240" t="s">
        <v>148</v>
      </c>
    </row>
    <row r="145" spans="1:65" s="2" customFormat="1" ht="16.5" customHeight="1">
      <c r="A145" s="36"/>
      <c r="B145" s="37"/>
      <c r="C145" s="177" t="s">
        <v>235</v>
      </c>
      <c r="D145" s="177" t="s">
        <v>150</v>
      </c>
      <c r="E145" s="178" t="s">
        <v>855</v>
      </c>
      <c r="F145" s="179" t="s">
        <v>856</v>
      </c>
      <c r="G145" s="180" t="s">
        <v>173</v>
      </c>
      <c r="H145" s="181">
        <v>15</v>
      </c>
      <c r="I145" s="182"/>
      <c r="J145" s="183">
        <f>ROUND(I145*H145,1)</f>
        <v>0</v>
      </c>
      <c r="K145" s="184"/>
      <c r="L145" s="41"/>
      <c r="M145" s="185" t="s">
        <v>35</v>
      </c>
      <c r="N145" s="186" t="s">
        <v>52</v>
      </c>
      <c r="O145" s="66"/>
      <c r="P145" s="187">
        <f>O145*H145</f>
        <v>0</v>
      </c>
      <c r="Q145" s="187">
        <v>0</v>
      </c>
      <c r="R145" s="187">
        <f>Q145*H145</f>
        <v>0</v>
      </c>
      <c r="S145" s="187">
        <v>0.20499999999999999</v>
      </c>
      <c r="T145" s="188">
        <f>S145*H145</f>
        <v>3.0749999999999997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9" t="s">
        <v>154</v>
      </c>
      <c r="AT145" s="189" t="s">
        <v>150</v>
      </c>
      <c r="AU145" s="189" t="s">
        <v>91</v>
      </c>
      <c r="AY145" s="18" t="s">
        <v>148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8" t="s">
        <v>89</v>
      </c>
      <c r="BK145" s="190">
        <f>ROUND(I145*H145,1)</f>
        <v>0</v>
      </c>
      <c r="BL145" s="18" t="s">
        <v>154</v>
      </c>
      <c r="BM145" s="189" t="s">
        <v>857</v>
      </c>
    </row>
    <row r="146" spans="1:65" s="2" customFormat="1" ht="29.25">
      <c r="A146" s="36"/>
      <c r="B146" s="37"/>
      <c r="C146" s="38"/>
      <c r="D146" s="191" t="s">
        <v>156</v>
      </c>
      <c r="E146" s="38"/>
      <c r="F146" s="192" t="s">
        <v>858</v>
      </c>
      <c r="G146" s="38"/>
      <c r="H146" s="38"/>
      <c r="I146" s="193"/>
      <c r="J146" s="38"/>
      <c r="K146" s="38"/>
      <c r="L146" s="41"/>
      <c r="M146" s="194"/>
      <c r="N146" s="195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8" t="s">
        <v>156</v>
      </c>
      <c r="AU146" s="18" t="s">
        <v>91</v>
      </c>
    </row>
    <row r="147" spans="1:65" s="2" customFormat="1" ht="11.25">
      <c r="A147" s="36"/>
      <c r="B147" s="37"/>
      <c r="C147" s="38"/>
      <c r="D147" s="196" t="s">
        <v>158</v>
      </c>
      <c r="E147" s="38"/>
      <c r="F147" s="197" t="s">
        <v>859</v>
      </c>
      <c r="G147" s="38"/>
      <c r="H147" s="38"/>
      <c r="I147" s="193"/>
      <c r="J147" s="38"/>
      <c r="K147" s="38"/>
      <c r="L147" s="41"/>
      <c r="M147" s="194"/>
      <c r="N147" s="195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8" t="s">
        <v>158</v>
      </c>
      <c r="AU147" s="18" t="s">
        <v>91</v>
      </c>
    </row>
    <row r="148" spans="1:65" s="14" customFormat="1" ht="11.25">
      <c r="B148" s="208"/>
      <c r="C148" s="209"/>
      <c r="D148" s="191" t="s">
        <v>160</v>
      </c>
      <c r="E148" s="210" t="s">
        <v>35</v>
      </c>
      <c r="F148" s="211" t="s">
        <v>860</v>
      </c>
      <c r="G148" s="209"/>
      <c r="H148" s="212">
        <v>15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160</v>
      </c>
      <c r="AU148" s="218" t="s">
        <v>91</v>
      </c>
      <c r="AV148" s="14" t="s">
        <v>91</v>
      </c>
      <c r="AW148" s="14" t="s">
        <v>41</v>
      </c>
      <c r="AX148" s="14" t="s">
        <v>89</v>
      </c>
      <c r="AY148" s="218" t="s">
        <v>148</v>
      </c>
    </row>
    <row r="149" spans="1:65" s="12" customFormat="1" ht="22.9" customHeight="1">
      <c r="B149" s="161"/>
      <c r="C149" s="162"/>
      <c r="D149" s="163" t="s">
        <v>80</v>
      </c>
      <c r="E149" s="175" t="s">
        <v>184</v>
      </c>
      <c r="F149" s="175" t="s">
        <v>861</v>
      </c>
      <c r="G149" s="162"/>
      <c r="H149" s="162"/>
      <c r="I149" s="165"/>
      <c r="J149" s="176">
        <f>BK149</f>
        <v>0</v>
      </c>
      <c r="K149" s="162"/>
      <c r="L149" s="167"/>
      <c r="M149" s="168"/>
      <c r="N149" s="169"/>
      <c r="O149" s="169"/>
      <c r="P149" s="170">
        <f>SUM(P150:P217)</f>
        <v>0</v>
      </c>
      <c r="Q149" s="169"/>
      <c r="R149" s="170">
        <f>SUM(R150:R217)</f>
        <v>165.37589794999997</v>
      </c>
      <c r="S149" s="169"/>
      <c r="T149" s="171">
        <f>SUM(T150:T217)</f>
        <v>0</v>
      </c>
      <c r="AR149" s="172" t="s">
        <v>89</v>
      </c>
      <c r="AT149" s="173" t="s">
        <v>80</v>
      </c>
      <c r="AU149" s="173" t="s">
        <v>89</v>
      </c>
      <c r="AY149" s="172" t="s">
        <v>148</v>
      </c>
      <c r="BK149" s="174">
        <f>SUM(BK150:BK217)</f>
        <v>0</v>
      </c>
    </row>
    <row r="150" spans="1:65" s="2" customFormat="1" ht="21.75" customHeight="1">
      <c r="A150" s="36"/>
      <c r="B150" s="37"/>
      <c r="C150" s="177" t="s">
        <v>169</v>
      </c>
      <c r="D150" s="177" t="s">
        <v>150</v>
      </c>
      <c r="E150" s="178" t="s">
        <v>862</v>
      </c>
      <c r="F150" s="179" t="s">
        <v>863</v>
      </c>
      <c r="G150" s="180" t="s">
        <v>238</v>
      </c>
      <c r="H150" s="181">
        <v>65.61</v>
      </c>
      <c r="I150" s="182"/>
      <c r="J150" s="183">
        <f>ROUND(I150*H150,1)</f>
        <v>0</v>
      </c>
      <c r="K150" s="184"/>
      <c r="L150" s="41"/>
      <c r="M150" s="185" t="s">
        <v>35</v>
      </c>
      <c r="N150" s="186" t="s">
        <v>52</v>
      </c>
      <c r="O150" s="66"/>
      <c r="P150" s="187">
        <f>O150*H150</f>
        <v>0</v>
      </c>
      <c r="Q150" s="187">
        <v>0.69</v>
      </c>
      <c r="R150" s="187">
        <f>Q150*H150</f>
        <v>45.270899999999997</v>
      </c>
      <c r="S150" s="187">
        <v>0</v>
      </c>
      <c r="T150" s="188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9" t="s">
        <v>154</v>
      </c>
      <c r="AT150" s="189" t="s">
        <v>150</v>
      </c>
      <c r="AU150" s="189" t="s">
        <v>91</v>
      </c>
      <c r="AY150" s="18" t="s">
        <v>148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8" t="s">
        <v>89</v>
      </c>
      <c r="BK150" s="190">
        <f>ROUND(I150*H150,1)</f>
        <v>0</v>
      </c>
      <c r="BL150" s="18" t="s">
        <v>154</v>
      </c>
      <c r="BM150" s="189" t="s">
        <v>864</v>
      </c>
    </row>
    <row r="151" spans="1:65" s="2" customFormat="1" ht="19.5">
      <c r="A151" s="36"/>
      <c r="B151" s="37"/>
      <c r="C151" s="38"/>
      <c r="D151" s="191" t="s">
        <v>156</v>
      </c>
      <c r="E151" s="38"/>
      <c r="F151" s="192" t="s">
        <v>865</v>
      </c>
      <c r="G151" s="38"/>
      <c r="H151" s="38"/>
      <c r="I151" s="193"/>
      <c r="J151" s="38"/>
      <c r="K151" s="38"/>
      <c r="L151" s="41"/>
      <c r="M151" s="194"/>
      <c r="N151" s="195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8" t="s">
        <v>156</v>
      </c>
      <c r="AU151" s="18" t="s">
        <v>91</v>
      </c>
    </row>
    <row r="152" spans="1:65" s="2" customFormat="1" ht="11.25">
      <c r="A152" s="36"/>
      <c r="B152" s="37"/>
      <c r="C152" s="38"/>
      <c r="D152" s="196" t="s">
        <v>158</v>
      </c>
      <c r="E152" s="38"/>
      <c r="F152" s="197" t="s">
        <v>866</v>
      </c>
      <c r="G152" s="38"/>
      <c r="H152" s="38"/>
      <c r="I152" s="193"/>
      <c r="J152" s="38"/>
      <c r="K152" s="38"/>
      <c r="L152" s="41"/>
      <c r="M152" s="194"/>
      <c r="N152" s="195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8" t="s">
        <v>158</v>
      </c>
      <c r="AU152" s="18" t="s">
        <v>91</v>
      </c>
    </row>
    <row r="153" spans="1:65" s="14" customFormat="1" ht="11.25">
      <c r="B153" s="208"/>
      <c r="C153" s="209"/>
      <c r="D153" s="191" t="s">
        <v>160</v>
      </c>
      <c r="E153" s="210" t="s">
        <v>35</v>
      </c>
      <c r="F153" s="211" t="s">
        <v>781</v>
      </c>
      <c r="G153" s="209"/>
      <c r="H153" s="212">
        <v>65.61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160</v>
      </c>
      <c r="AU153" s="218" t="s">
        <v>91</v>
      </c>
      <c r="AV153" s="14" t="s">
        <v>91</v>
      </c>
      <c r="AW153" s="14" t="s">
        <v>41</v>
      </c>
      <c r="AX153" s="14" t="s">
        <v>89</v>
      </c>
      <c r="AY153" s="218" t="s">
        <v>148</v>
      </c>
    </row>
    <row r="154" spans="1:65" s="2" customFormat="1" ht="24.2" customHeight="1">
      <c r="A154" s="36"/>
      <c r="B154" s="37"/>
      <c r="C154" s="177" t="s">
        <v>248</v>
      </c>
      <c r="D154" s="177" t="s">
        <v>150</v>
      </c>
      <c r="E154" s="178" t="s">
        <v>867</v>
      </c>
      <c r="F154" s="179" t="s">
        <v>868</v>
      </c>
      <c r="G154" s="180" t="s">
        <v>238</v>
      </c>
      <c r="H154" s="181">
        <v>74.415000000000006</v>
      </c>
      <c r="I154" s="182"/>
      <c r="J154" s="183">
        <f>ROUND(I154*H154,1)</f>
        <v>0</v>
      </c>
      <c r="K154" s="184"/>
      <c r="L154" s="41"/>
      <c r="M154" s="185" t="s">
        <v>35</v>
      </c>
      <c r="N154" s="186" t="s">
        <v>52</v>
      </c>
      <c r="O154" s="66"/>
      <c r="P154" s="187">
        <f>O154*H154</f>
        <v>0</v>
      </c>
      <c r="Q154" s="187">
        <v>0.37692999999999999</v>
      </c>
      <c r="R154" s="187">
        <f>Q154*H154</f>
        <v>28.049245950000003</v>
      </c>
      <c r="S154" s="187">
        <v>0</v>
      </c>
      <c r="T154" s="18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9" t="s">
        <v>154</v>
      </c>
      <c r="AT154" s="189" t="s">
        <v>150</v>
      </c>
      <c r="AU154" s="189" t="s">
        <v>91</v>
      </c>
      <c r="AY154" s="18" t="s">
        <v>148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8" t="s">
        <v>89</v>
      </c>
      <c r="BK154" s="190">
        <f>ROUND(I154*H154,1)</f>
        <v>0</v>
      </c>
      <c r="BL154" s="18" t="s">
        <v>154</v>
      </c>
      <c r="BM154" s="189" t="s">
        <v>869</v>
      </c>
    </row>
    <row r="155" spans="1:65" s="2" customFormat="1" ht="19.5">
      <c r="A155" s="36"/>
      <c r="B155" s="37"/>
      <c r="C155" s="38"/>
      <c r="D155" s="191" t="s">
        <v>156</v>
      </c>
      <c r="E155" s="38"/>
      <c r="F155" s="192" t="s">
        <v>870</v>
      </c>
      <c r="G155" s="38"/>
      <c r="H155" s="38"/>
      <c r="I155" s="193"/>
      <c r="J155" s="38"/>
      <c r="K155" s="38"/>
      <c r="L155" s="41"/>
      <c r="M155" s="194"/>
      <c r="N155" s="195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8" t="s">
        <v>156</v>
      </c>
      <c r="AU155" s="18" t="s">
        <v>91</v>
      </c>
    </row>
    <row r="156" spans="1:65" s="2" customFormat="1" ht="11.25">
      <c r="A156" s="36"/>
      <c r="B156" s="37"/>
      <c r="C156" s="38"/>
      <c r="D156" s="196" t="s">
        <v>158</v>
      </c>
      <c r="E156" s="38"/>
      <c r="F156" s="197" t="s">
        <v>871</v>
      </c>
      <c r="G156" s="38"/>
      <c r="H156" s="38"/>
      <c r="I156" s="193"/>
      <c r="J156" s="38"/>
      <c r="K156" s="38"/>
      <c r="L156" s="41"/>
      <c r="M156" s="194"/>
      <c r="N156" s="195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8" t="s">
        <v>158</v>
      </c>
      <c r="AU156" s="18" t="s">
        <v>91</v>
      </c>
    </row>
    <row r="157" spans="1:65" s="14" customFormat="1" ht="11.25">
      <c r="B157" s="208"/>
      <c r="C157" s="209"/>
      <c r="D157" s="191" t="s">
        <v>160</v>
      </c>
      <c r="E157" s="210" t="s">
        <v>35</v>
      </c>
      <c r="F157" s="211" t="s">
        <v>779</v>
      </c>
      <c r="G157" s="209"/>
      <c r="H157" s="212">
        <v>74.415000000000006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160</v>
      </c>
      <c r="AU157" s="218" t="s">
        <v>91</v>
      </c>
      <c r="AV157" s="14" t="s">
        <v>91</v>
      </c>
      <c r="AW157" s="14" t="s">
        <v>41</v>
      </c>
      <c r="AX157" s="14" t="s">
        <v>89</v>
      </c>
      <c r="AY157" s="218" t="s">
        <v>148</v>
      </c>
    </row>
    <row r="158" spans="1:65" s="2" customFormat="1" ht="24.2" customHeight="1">
      <c r="A158" s="36"/>
      <c r="B158" s="37"/>
      <c r="C158" s="177" t="s">
        <v>254</v>
      </c>
      <c r="D158" s="177" t="s">
        <v>150</v>
      </c>
      <c r="E158" s="178" t="s">
        <v>872</v>
      </c>
      <c r="F158" s="179" t="s">
        <v>873</v>
      </c>
      <c r="G158" s="180" t="s">
        <v>238</v>
      </c>
      <c r="H158" s="181">
        <v>77.614999999999995</v>
      </c>
      <c r="I158" s="182"/>
      <c r="J158" s="183">
        <f>ROUND(I158*H158,1)</f>
        <v>0</v>
      </c>
      <c r="K158" s="184"/>
      <c r="L158" s="41"/>
      <c r="M158" s="185" t="s">
        <v>35</v>
      </c>
      <c r="N158" s="186" t="s">
        <v>52</v>
      </c>
      <c r="O158" s="66"/>
      <c r="P158" s="187">
        <f>O158*H158</f>
        <v>0</v>
      </c>
      <c r="Q158" s="187">
        <v>6.5199999999999998E-3</v>
      </c>
      <c r="R158" s="187">
        <f>Q158*H158</f>
        <v>0.50604979999999999</v>
      </c>
      <c r="S158" s="187">
        <v>0</v>
      </c>
      <c r="T158" s="188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9" t="s">
        <v>154</v>
      </c>
      <c r="AT158" s="189" t="s">
        <v>150</v>
      </c>
      <c r="AU158" s="189" t="s">
        <v>91</v>
      </c>
      <c r="AY158" s="18" t="s">
        <v>148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8" t="s">
        <v>89</v>
      </c>
      <c r="BK158" s="190">
        <f>ROUND(I158*H158,1)</f>
        <v>0</v>
      </c>
      <c r="BL158" s="18" t="s">
        <v>154</v>
      </c>
      <c r="BM158" s="189" t="s">
        <v>874</v>
      </c>
    </row>
    <row r="159" spans="1:65" s="2" customFormat="1" ht="19.5">
      <c r="A159" s="36"/>
      <c r="B159" s="37"/>
      <c r="C159" s="38"/>
      <c r="D159" s="191" t="s">
        <v>156</v>
      </c>
      <c r="E159" s="38"/>
      <c r="F159" s="192" t="s">
        <v>875</v>
      </c>
      <c r="G159" s="38"/>
      <c r="H159" s="38"/>
      <c r="I159" s="193"/>
      <c r="J159" s="38"/>
      <c r="K159" s="38"/>
      <c r="L159" s="41"/>
      <c r="M159" s="194"/>
      <c r="N159" s="195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8" t="s">
        <v>156</v>
      </c>
      <c r="AU159" s="18" t="s">
        <v>91</v>
      </c>
    </row>
    <row r="160" spans="1:65" s="2" customFormat="1" ht="11.25">
      <c r="A160" s="36"/>
      <c r="B160" s="37"/>
      <c r="C160" s="38"/>
      <c r="D160" s="196" t="s">
        <v>158</v>
      </c>
      <c r="E160" s="38"/>
      <c r="F160" s="197" t="s">
        <v>876</v>
      </c>
      <c r="G160" s="38"/>
      <c r="H160" s="38"/>
      <c r="I160" s="193"/>
      <c r="J160" s="38"/>
      <c r="K160" s="38"/>
      <c r="L160" s="41"/>
      <c r="M160" s="194"/>
      <c r="N160" s="195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8" t="s">
        <v>158</v>
      </c>
      <c r="AU160" s="18" t="s">
        <v>91</v>
      </c>
    </row>
    <row r="161" spans="1:65" s="14" customFormat="1" ht="11.25">
      <c r="B161" s="208"/>
      <c r="C161" s="209"/>
      <c r="D161" s="191" t="s">
        <v>160</v>
      </c>
      <c r="E161" s="210" t="s">
        <v>35</v>
      </c>
      <c r="F161" s="211" t="s">
        <v>877</v>
      </c>
      <c r="G161" s="209"/>
      <c r="H161" s="212">
        <v>77.614999999999995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160</v>
      </c>
      <c r="AU161" s="218" t="s">
        <v>91</v>
      </c>
      <c r="AV161" s="14" t="s">
        <v>91</v>
      </c>
      <c r="AW161" s="14" t="s">
        <v>41</v>
      </c>
      <c r="AX161" s="14" t="s">
        <v>89</v>
      </c>
      <c r="AY161" s="218" t="s">
        <v>148</v>
      </c>
    </row>
    <row r="162" spans="1:65" s="2" customFormat="1" ht="24.2" customHeight="1">
      <c r="A162" s="36"/>
      <c r="B162" s="37"/>
      <c r="C162" s="177" t="s">
        <v>259</v>
      </c>
      <c r="D162" s="177" t="s">
        <v>150</v>
      </c>
      <c r="E162" s="178" t="s">
        <v>878</v>
      </c>
      <c r="F162" s="179" t="s">
        <v>879</v>
      </c>
      <c r="G162" s="180" t="s">
        <v>238</v>
      </c>
      <c r="H162" s="181">
        <v>3.2</v>
      </c>
      <c r="I162" s="182"/>
      <c r="J162" s="183">
        <f>ROUND(I162*H162,1)</f>
        <v>0</v>
      </c>
      <c r="K162" s="184"/>
      <c r="L162" s="41"/>
      <c r="M162" s="185" t="s">
        <v>35</v>
      </c>
      <c r="N162" s="186" t="s">
        <v>52</v>
      </c>
      <c r="O162" s="66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9" t="s">
        <v>154</v>
      </c>
      <c r="AT162" s="189" t="s">
        <v>150</v>
      </c>
      <c r="AU162" s="189" t="s">
        <v>91</v>
      </c>
      <c r="AY162" s="18" t="s">
        <v>148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8" t="s">
        <v>89</v>
      </c>
      <c r="BK162" s="190">
        <f>ROUND(I162*H162,1)</f>
        <v>0</v>
      </c>
      <c r="BL162" s="18" t="s">
        <v>154</v>
      </c>
      <c r="BM162" s="189" t="s">
        <v>880</v>
      </c>
    </row>
    <row r="163" spans="1:65" s="2" customFormat="1" ht="29.25">
      <c r="A163" s="36"/>
      <c r="B163" s="37"/>
      <c r="C163" s="38"/>
      <c r="D163" s="191" t="s">
        <v>156</v>
      </c>
      <c r="E163" s="38"/>
      <c r="F163" s="192" t="s">
        <v>881</v>
      </c>
      <c r="G163" s="38"/>
      <c r="H163" s="38"/>
      <c r="I163" s="193"/>
      <c r="J163" s="38"/>
      <c r="K163" s="38"/>
      <c r="L163" s="41"/>
      <c r="M163" s="194"/>
      <c r="N163" s="195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8" t="s">
        <v>156</v>
      </c>
      <c r="AU163" s="18" t="s">
        <v>91</v>
      </c>
    </row>
    <row r="164" spans="1:65" s="2" customFormat="1" ht="11.25">
      <c r="A164" s="36"/>
      <c r="B164" s="37"/>
      <c r="C164" s="38"/>
      <c r="D164" s="196" t="s">
        <v>158</v>
      </c>
      <c r="E164" s="38"/>
      <c r="F164" s="197" t="s">
        <v>882</v>
      </c>
      <c r="G164" s="38"/>
      <c r="H164" s="38"/>
      <c r="I164" s="193"/>
      <c r="J164" s="38"/>
      <c r="K164" s="38"/>
      <c r="L164" s="41"/>
      <c r="M164" s="194"/>
      <c r="N164" s="195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8" t="s">
        <v>158</v>
      </c>
      <c r="AU164" s="18" t="s">
        <v>91</v>
      </c>
    </row>
    <row r="165" spans="1:65" s="14" customFormat="1" ht="11.25">
      <c r="B165" s="208"/>
      <c r="C165" s="209"/>
      <c r="D165" s="191" t="s">
        <v>160</v>
      </c>
      <c r="E165" s="210" t="s">
        <v>35</v>
      </c>
      <c r="F165" s="211" t="s">
        <v>837</v>
      </c>
      <c r="G165" s="209"/>
      <c r="H165" s="212">
        <v>3.2</v>
      </c>
      <c r="I165" s="213"/>
      <c r="J165" s="209"/>
      <c r="K165" s="209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160</v>
      </c>
      <c r="AU165" s="218" t="s">
        <v>91</v>
      </c>
      <c r="AV165" s="14" t="s">
        <v>91</v>
      </c>
      <c r="AW165" s="14" t="s">
        <v>41</v>
      </c>
      <c r="AX165" s="14" t="s">
        <v>89</v>
      </c>
      <c r="AY165" s="218" t="s">
        <v>148</v>
      </c>
    </row>
    <row r="166" spans="1:65" s="2" customFormat="1" ht="24.2" customHeight="1">
      <c r="A166" s="36"/>
      <c r="B166" s="37"/>
      <c r="C166" s="177" t="s">
        <v>265</v>
      </c>
      <c r="D166" s="177" t="s">
        <v>150</v>
      </c>
      <c r="E166" s="178" t="s">
        <v>883</v>
      </c>
      <c r="F166" s="179" t="s">
        <v>884</v>
      </c>
      <c r="G166" s="180" t="s">
        <v>238</v>
      </c>
      <c r="H166" s="181">
        <v>251.34</v>
      </c>
      <c r="I166" s="182"/>
      <c r="J166" s="183">
        <f>ROUND(I166*H166,1)</f>
        <v>0</v>
      </c>
      <c r="K166" s="184"/>
      <c r="L166" s="41"/>
      <c r="M166" s="185" t="s">
        <v>35</v>
      </c>
      <c r="N166" s="186" t="s">
        <v>52</v>
      </c>
      <c r="O166" s="66"/>
      <c r="P166" s="187">
        <f>O166*H166</f>
        <v>0</v>
      </c>
      <c r="Q166" s="187">
        <v>0.18151999999999999</v>
      </c>
      <c r="R166" s="187">
        <f>Q166*H166</f>
        <v>45.623236800000001</v>
      </c>
      <c r="S166" s="187">
        <v>0</v>
      </c>
      <c r="T166" s="18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9" t="s">
        <v>154</v>
      </c>
      <c r="AT166" s="189" t="s">
        <v>150</v>
      </c>
      <c r="AU166" s="189" t="s">
        <v>91</v>
      </c>
      <c r="AY166" s="18" t="s">
        <v>148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8" t="s">
        <v>89</v>
      </c>
      <c r="BK166" s="190">
        <f>ROUND(I166*H166,1)</f>
        <v>0</v>
      </c>
      <c r="BL166" s="18" t="s">
        <v>154</v>
      </c>
      <c r="BM166" s="189" t="s">
        <v>885</v>
      </c>
    </row>
    <row r="167" spans="1:65" s="2" customFormat="1" ht="29.25">
      <c r="A167" s="36"/>
      <c r="B167" s="37"/>
      <c r="C167" s="38"/>
      <c r="D167" s="191" t="s">
        <v>156</v>
      </c>
      <c r="E167" s="38"/>
      <c r="F167" s="192" t="s">
        <v>886</v>
      </c>
      <c r="G167" s="38"/>
      <c r="H167" s="38"/>
      <c r="I167" s="193"/>
      <c r="J167" s="38"/>
      <c r="K167" s="38"/>
      <c r="L167" s="41"/>
      <c r="M167" s="194"/>
      <c r="N167" s="195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8" t="s">
        <v>156</v>
      </c>
      <c r="AU167" s="18" t="s">
        <v>91</v>
      </c>
    </row>
    <row r="168" spans="1:65" s="2" customFormat="1" ht="11.25">
      <c r="A168" s="36"/>
      <c r="B168" s="37"/>
      <c r="C168" s="38"/>
      <c r="D168" s="196" t="s">
        <v>158</v>
      </c>
      <c r="E168" s="38"/>
      <c r="F168" s="197" t="s">
        <v>887</v>
      </c>
      <c r="G168" s="38"/>
      <c r="H168" s="38"/>
      <c r="I168" s="193"/>
      <c r="J168" s="38"/>
      <c r="K168" s="38"/>
      <c r="L168" s="41"/>
      <c r="M168" s="194"/>
      <c r="N168" s="195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8" t="s">
        <v>158</v>
      </c>
      <c r="AU168" s="18" t="s">
        <v>91</v>
      </c>
    </row>
    <row r="169" spans="1:65" s="14" customFormat="1" ht="11.25">
      <c r="B169" s="208"/>
      <c r="C169" s="209"/>
      <c r="D169" s="191" t="s">
        <v>160</v>
      </c>
      <c r="E169" s="210" t="s">
        <v>35</v>
      </c>
      <c r="F169" s="211" t="s">
        <v>888</v>
      </c>
      <c r="G169" s="209"/>
      <c r="H169" s="212">
        <v>251.34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160</v>
      </c>
      <c r="AU169" s="218" t="s">
        <v>91</v>
      </c>
      <c r="AV169" s="14" t="s">
        <v>91</v>
      </c>
      <c r="AW169" s="14" t="s">
        <v>41</v>
      </c>
      <c r="AX169" s="14" t="s">
        <v>89</v>
      </c>
      <c r="AY169" s="218" t="s">
        <v>148</v>
      </c>
    </row>
    <row r="170" spans="1:65" s="2" customFormat="1" ht="24.2" customHeight="1">
      <c r="A170" s="36"/>
      <c r="B170" s="37"/>
      <c r="C170" s="177" t="s">
        <v>8</v>
      </c>
      <c r="D170" s="177" t="s">
        <v>150</v>
      </c>
      <c r="E170" s="178" t="s">
        <v>889</v>
      </c>
      <c r="F170" s="179" t="s">
        <v>890</v>
      </c>
      <c r="G170" s="180" t="s">
        <v>238</v>
      </c>
      <c r="H170" s="181">
        <v>254.54</v>
      </c>
      <c r="I170" s="182"/>
      <c r="J170" s="183">
        <f>ROUND(I170*H170,1)</f>
        <v>0</v>
      </c>
      <c r="K170" s="184"/>
      <c r="L170" s="41"/>
      <c r="M170" s="185" t="s">
        <v>35</v>
      </c>
      <c r="N170" s="186" t="s">
        <v>52</v>
      </c>
      <c r="O170" s="66"/>
      <c r="P170" s="187">
        <f>O170*H170</f>
        <v>0</v>
      </c>
      <c r="Q170" s="187">
        <v>5.1000000000000004E-4</v>
      </c>
      <c r="R170" s="187">
        <f>Q170*H170</f>
        <v>0.1298154</v>
      </c>
      <c r="S170" s="187">
        <v>0</v>
      </c>
      <c r="T170" s="188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9" t="s">
        <v>154</v>
      </c>
      <c r="AT170" s="189" t="s">
        <v>150</v>
      </c>
      <c r="AU170" s="189" t="s">
        <v>91</v>
      </c>
      <c r="AY170" s="18" t="s">
        <v>148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8" t="s">
        <v>89</v>
      </c>
      <c r="BK170" s="190">
        <f>ROUND(I170*H170,1)</f>
        <v>0</v>
      </c>
      <c r="BL170" s="18" t="s">
        <v>154</v>
      </c>
      <c r="BM170" s="189" t="s">
        <v>891</v>
      </c>
    </row>
    <row r="171" spans="1:65" s="2" customFormat="1" ht="19.5">
      <c r="A171" s="36"/>
      <c r="B171" s="37"/>
      <c r="C171" s="38"/>
      <c r="D171" s="191" t="s">
        <v>156</v>
      </c>
      <c r="E171" s="38"/>
      <c r="F171" s="192" t="s">
        <v>892</v>
      </c>
      <c r="G171" s="38"/>
      <c r="H171" s="38"/>
      <c r="I171" s="193"/>
      <c r="J171" s="38"/>
      <c r="K171" s="38"/>
      <c r="L171" s="41"/>
      <c r="M171" s="194"/>
      <c r="N171" s="195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8" t="s">
        <v>156</v>
      </c>
      <c r="AU171" s="18" t="s">
        <v>91</v>
      </c>
    </row>
    <row r="172" spans="1:65" s="2" customFormat="1" ht="11.25">
      <c r="A172" s="36"/>
      <c r="B172" s="37"/>
      <c r="C172" s="38"/>
      <c r="D172" s="196" t="s">
        <v>158</v>
      </c>
      <c r="E172" s="38"/>
      <c r="F172" s="197" t="s">
        <v>893</v>
      </c>
      <c r="G172" s="38"/>
      <c r="H172" s="38"/>
      <c r="I172" s="193"/>
      <c r="J172" s="38"/>
      <c r="K172" s="38"/>
      <c r="L172" s="41"/>
      <c r="M172" s="194"/>
      <c r="N172" s="195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8" t="s">
        <v>158</v>
      </c>
      <c r="AU172" s="18" t="s">
        <v>91</v>
      </c>
    </row>
    <row r="173" spans="1:65" s="14" customFormat="1" ht="11.25">
      <c r="B173" s="208"/>
      <c r="C173" s="209"/>
      <c r="D173" s="191" t="s">
        <v>160</v>
      </c>
      <c r="E173" s="210" t="s">
        <v>35</v>
      </c>
      <c r="F173" s="211" t="s">
        <v>777</v>
      </c>
      <c r="G173" s="209"/>
      <c r="H173" s="212">
        <v>254.54</v>
      </c>
      <c r="I173" s="213"/>
      <c r="J173" s="209"/>
      <c r="K173" s="209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160</v>
      </c>
      <c r="AU173" s="218" t="s">
        <v>91</v>
      </c>
      <c r="AV173" s="14" t="s">
        <v>91</v>
      </c>
      <c r="AW173" s="14" t="s">
        <v>41</v>
      </c>
      <c r="AX173" s="14" t="s">
        <v>89</v>
      </c>
      <c r="AY173" s="218" t="s">
        <v>148</v>
      </c>
    </row>
    <row r="174" spans="1:65" s="2" customFormat="1" ht="33" customHeight="1">
      <c r="A174" s="36"/>
      <c r="B174" s="37"/>
      <c r="C174" s="177" t="s">
        <v>278</v>
      </c>
      <c r="D174" s="177" t="s">
        <v>150</v>
      </c>
      <c r="E174" s="178" t="s">
        <v>894</v>
      </c>
      <c r="F174" s="179" t="s">
        <v>895</v>
      </c>
      <c r="G174" s="180" t="s">
        <v>238</v>
      </c>
      <c r="H174" s="181">
        <v>246.5</v>
      </c>
      <c r="I174" s="182"/>
      <c r="J174" s="183">
        <f>ROUND(I174*H174,1)</f>
        <v>0</v>
      </c>
      <c r="K174" s="184"/>
      <c r="L174" s="41"/>
      <c r="M174" s="185" t="s">
        <v>35</v>
      </c>
      <c r="N174" s="186" t="s">
        <v>52</v>
      </c>
      <c r="O174" s="66"/>
      <c r="P174" s="187">
        <f>O174*H174</f>
        <v>0</v>
      </c>
      <c r="Q174" s="187">
        <v>0.12966</v>
      </c>
      <c r="R174" s="187">
        <f>Q174*H174</f>
        <v>31.961189999999998</v>
      </c>
      <c r="S174" s="187">
        <v>0</v>
      </c>
      <c r="T174" s="188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9" t="s">
        <v>154</v>
      </c>
      <c r="AT174" s="189" t="s">
        <v>150</v>
      </c>
      <c r="AU174" s="189" t="s">
        <v>91</v>
      </c>
      <c r="AY174" s="18" t="s">
        <v>148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8" t="s">
        <v>89</v>
      </c>
      <c r="BK174" s="190">
        <f>ROUND(I174*H174,1)</f>
        <v>0</v>
      </c>
      <c r="BL174" s="18" t="s">
        <v>154</v>
      </c>
      <c r="BM174" s="189" t="s">
        <v>896</v>
      </c>
    </row>
    <row r="175" spans="1:65" s="2" customFormat="1" ht="29.25">
      <c r="A175" s="36"/>
      <c r="B175" s="37"/>
      <c r="C175" s="38"/>
      <c r="D175" s="191" t="s">
        <v>156</v>
      </c>
      <c r="E175" s="38"/>
      <c r="F175" s="192" t="s">
        <v>897</v>
      </c>
      <c r="G175" s="38"/>
      <c r="H175" s="38"/>
      <c r="I175" s="193"/>
      <c r="J175" s="38"/>
      <c r="K175" s="38"/>
      <c r="L175" s="41"/>
      <c r="M175" s="194"/>
      <c r="N175" s="195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8" t="s">
        <v>156</v>
      </c>
      <c r="AU175" s="18" t="s">
        <v>91</v>
      </c>
    </row>
    <row r="176" spans="1:65" s="2" customFormat="1" ht="11.25">
      <c r="A176" s="36"/>
      <c r="B176" s="37"/>
      <c r="C176" s="38"/>
      <c r="D176" s="196" t="s">
        <v>158</v>
      </c>
      <c r="E176" s="38"/>
      <c r="F176" s="197" t="s">
        <v>898</v>
      </c>
      <c r="G176" s="38"/>
      <c r="H176" s="38"/>
      <c r="I176" s="193"/>
      <c r="J176" s="38"/>
      <c r="K176" s="38"/>
      <c r="L176" s="41"/>
      <c r="M176" s="194"/>
      <c r="N176" s="195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8" t="s">
        <v>158</v>
      </c>
      <c r="AU176" s="18" t="s">
        <v>91</v>
      </c>
    </row>
    <row r="177" spans="1:65" s="14" customFormat="1" ht="11.25">
      <c r="B177" s="208"/>
      <c r="C177" s="209"/>
      <c r="D177" s="191" t="s">
        <v>160</v>
      </c>
      <c r="E177" s="210" t="s">
        <v>35</v>
      </c>
      <c r="F177" s="211" t="s">
        <v>774</v>
      </c>
      <c r="G177" s="209"/>
      <c r="H177" s="212">
        <v>246.5</v>
      </c>
      <c r="I177" s="213"/>
      <c r="J177" s="209"/>
      <c r="K177" s="209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160</v>
      </c>
      <c r="AU177" s="218" t="s">
        <v>91</v>
      </c>
      <c r="AV177" s="14" t="s">
        <v>91</v>
      </c>
      <c r="AW177" s="14" t="s">
        <v>41</v>
      </c>
      <c r="AX177" s="14" t="s">
        <v>89</v>
      </c>
      <c r="AY177" s="218" t="s">
        <v>148</v>
      </c>
    </row>
    <row r="178" spans="1:65" s="2" customFormat="1" ht="37.9" customHeight="1">
      <c r="A178" s="36"/>
      <c r="B178" s="37"/>
      <c r="C178" s="177" t="s">
        <v>286</v>
      </c>
      <c r="D178" s="177" t="s">
        <v>150</v>
      </c>
      <c r="E178" s="178" t="s">
        <v>899</v>
      </c>
      <c r="F178" s="179" t="s">
        <v>900</v>
      </c>
      <c r="G178" s="180" t="s">
        <v>238</v>
      </c>
      <c r="H178" s="181">
        <v>24</v>
      </c>
      <c r="I178" s="182"/>
      <c r="J178" s="183">
        <f>ROUND(I178*H178,1)</f>
        <v>0</v>
      </c>
      <c r="K178" s="184"/>
      <c r="L178" s="41"/>
      <c r="M178" s="185" t="s">
        <v>35</v>
      </c>
      <c r="N178" s="186" t="s">
        <v>52</v>
      </c>
      <c r="O178" s="66"/>
      <c r="P178" s="187">
        <f>O178*H178</f>
        <v>0</v>
      </c>
      <c r="Q178" s="187">
        <v>0.11792999999999999</v>
      </c>
      <c r="R178" s="187">
        <f>Q178*H178</f>
        <v>2.8303199999999999</v>
      </c>
      <c r="S178" s="187">
        <v>0</v>
      </c>
      <c r="T178" s="18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9" t="s">
        <v>154</v>
      </c>
      <c r="AT178" s="189" t="s">
        <v>150</v>
      </c>
      <c r="AU178" s="189" t="s">
        <v>91</v>
      </c>
      <c r="AY178" s="18" t="s">
        <v>148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8" t="s">
        <v>89</v>
      </c>
      <c r="BK178" s="190">
        <f>ROUND(I178*H178,1)</f>
        <v>0</v>
      </c>
      <c r="BL178" s="18" t="s">
        <v>154</v>
      </c>
      <c r="BM178" s="189" t="s">
        <v>901</v>
      </c>
    </row>
    <row r="179" spans="1:65" s="2" customFormat="1" ht="29.25">
      <c r="A179" s="36"/>
      <c r="B179" s="37"/>
      <c r="C179" s="38"/>
      <c r="D179" s="191" t="s">
        <v>156</v>
      </c>
      <c r="E179" s="38"/>
      <c r="F179" s="192" t="s">
        <v>902</v>
      </c>
      <c r="G179" s="38"/>
      <c r="H179" s="38"/>
      <c r="I179" s="193"/>
      <c r="J179" s="38"/>
      <c r="K179" s="38"/>
      <c r="L179" s="41"/>
      <c r="M179" s="194"/>
      <c r="N179" s="195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8" t="s">
        <v>156</v>
      </c>
      <c r="AU179" s="18" t="s">
        <v>91</v>
      </c>
    </row>
    <row r="180" spans="1:65" s="2" customFormat="1" ht="11.25">
      <c r="A180" s="36"/>
      <c r="B180" s="37"/>
      <c r="C180" s="38"/>
      <c r="D180" s="196" t="s">
        <v>158</v>
      </c>
      <c r="E180" s="38"/>
      <c r="F180" s="197" t="s">
        <v>903</v>
      </c>
      <c r="G180" s="38"/>
      <c r="H180" s="38"/>
      <c r="I180" s="193"/>
      <c r="J180" s="38"/>
      <c r="K180" s="38"/>
      <c r="L180" s="41"/>
      <c r="M180" s="194"/>
      <c r="N180" s="195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8" t="s">
        <v>158</v>
      </c>
      <c r="AU180" s="18" t="s">
        <v>91</v>
      </c>
    </row>
    <row r="181" spans="1:65" s="14" customFormat="1" ht="11.25">
      <c r="B181" s="208"/>
      <c r="C181" s="209"/>
      <c r="D181" s="191" t="s">
        <v>160</v>
      </c>
      <c r="E181" s="210" t="s">
        <v>35</v>
      </c>
      <c r="F181" s="211" t="s">
        <v>784</v>
      </c>
      <c r="G181" s="209"/>
      <c r="H181" s="212">
        <v>24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160</v>
      </c>
      <c r="AU181" s="218" t="s">
        <v>91</v>
      </c>
      <c r="AV181" s="14" t="s">
        <v>91</v>
      </c>
      <c r="AW181" s="14" t="s">
        <v>41</v>
      </c>
      <c r="AX181" s="14" t="s">
        <v>89</v>
      </c>
      <c r="AY181" s="218" t="s">
        <v>148</v>
      </c>
    </row>
    <row r="182" spans="1:65" s="2" customFormat="1" ht="33" customHeight="1">
      <c r="A182" s="36"/>
      <c r="B182" s="37"/>
      <c r="C182" s="177" t="s">
        <v>295</v>
      </c>
      <c r="D182" s="177" t="s">
        <v>150</v>
      </c>
      <c r="E182" s="178" t="s">
        <v>904</v>
      </c>
      <c r="F182" s="179" t="s">
        <v>905</v>
      </c>
      <c r="G182" s="180" t="s">
        <v>238</v>
      </c>
      <c r="H182" s="181">
        <v>53</v>
      </c>
      <c r="I182" s="182"/>
      <c r="J182" s="183">
        <f>ROUND(I182*H182,1)</f>
        <v>0</v>
      </c>
      <c r="K182" s="184"/>
      <c r="L182" s="41"/>
      <c r="M182" s="185" t="s">
        <v>35</v>
      </c>
      <c r="N182" s="186" t="s">
        <v>52</v>
      </c>
      <c r="O182" s="66"/>
      <c r="P182" s="187">
        <f>O182*H182</f>
        <v>0</v>
      </c>
      <c r="Q182" s="187">
        <v>8.9219999999999994E-2</v>
      </c>
      <c r="R182" s="187">
        <f>Q182*H182</f>
        <v>4.7286599999999996</v>
      </c>
      <c r="S182" s="187">
        <v>0</v>
      </c>
      <c r="T182" s="188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9" t="s">
        <v>154</v>
      </c>
      <c r="AT182" s="189" t="s">
        <v>150</v>
      </c>
      <c r="AU182" s="189" t="s">
        <v>91</v>
      </c>
      <c r="AY182" s="18" t="s">
        <v>148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8" t="s">
        <v>89</v>
      </c>
      <c r="BK182" s="190">
        <f>ROUND(I182*H182,1)</f>
        <v>0</v>
      </c>
      <c r="BL182" s="18" t="s">
        <v>154</v>
      </c>
      <c r="BM182" s="189" t="s">
        <v>906</v>
      </c>
    </row>
    <row r="183" spans="1:65" s="2" customFormat="1" ht="48.75">
      <c r="A183" s="36"/>
      <c r="B183" s="37"/>
      <c r="C183" s="38"/>
      <c r="D183" s="191" t="s">
        <v>156</v>
      </c>
      <c r="E183" s="38"/>
      <c r="F183" s="192" t="s">
        <v>907</v>
      </c>
      <c r="G183" s="38"/>
      <c r="H183" s="38"/>
      <c r="I183" s="193"/>
      <c r="J183" s="38"/>
      <c r="K183" s="38"/>
      <c r="L183" s="41"/>
      <c r="M183" s="194"/>
      <c r="N183" s="195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8" t="s">
        <v>156</v>
      </c>
      <c r="AU183" s="18" t="s">
        <v>91</v>
      </c>
    </row>
    <row r="184" spans="1:65" s="2" customFormat="1" ht="11.25">
      <c r="A184" s="36"/>
      <c r="B184" s="37"/>
      <c r="C184" s="38"/>
      <c r="D184" s="196" t="s">
        <v>158</v>
      </c>
      <c r="E184" s="38"/>
      <c r="F184" s="197" t="s">
        <v>908</v>
      </c>
      <c r="G184" s="38"/>
      <c r="H184" s="38"/>
      <c r="I184" s="193"/>
      <c r="J184" s="38"/>
      <c r="K184" s="38"/>
      <c r="L184" s="41"/>
      <c r="M184" s="194"/>
      <c r="N184" s="195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8" t="s">
        <v>158</v>
      </c>
      <c r="AU184" s="18" t="s">
        <v>91</v>
      </c>
    </row>
    <row r="185" spans="1:65" s="14" customFormat="1" ht="11.25">
      <c r="B185" s="208"/>
      <c r="C185" s="209"/>
      <c r="D185" s="191" t="s">
        <v>160</v>
      </c>
      <c r="E185" s="210" t="s">
        <v>35</v>
      </c>
      <c r="F185" s="211" t="s">
        <v>776</v>
      </c>
      <c r="G185" s="209"/>
      <c r="H185" s="212">
        <v>53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160</v>
      </c>
      <c r="AU185" s="218" t="s">
        <v>91</v>
      </c>
      <c r="AV185" s="14" t="s">
        <v>91</v>
      </c>
      <c r="AW185" s="14" t="s">
        <v>41</v>
      </c>
      <c r="AX185" s="14" t="s">
        <v>89</v>
      </c>
      <c r="AY185" s="218" t="s">
        <v>148</v>
      </c>
    </row>
    <row r="186" spans="1:65" s="2" customFormat="1" ht="21.75" customHeight="1">
      <c r="A186" s="36"/>
      <c r="B186" s="37"/>
      <c r="C186" s="241" t="s">
        <v>301</v>
      </c>
      <c r="D186" s="241" t="s">
        <v>296</v>
      </c>
      <c r="E186" s="242" t="s">
        <v>909</v>
      </c>
      <c r="F186" s="243" t="s">
        <v>910</v>
      </c>
      <c r="G186" s="244" t="s">
        <v>238</v>
      </c>
      <c r="H186" s="245">
        <v>7.6</v>
      </c>
      <c r="I186" s="246"/>
      <c r="J186" s="247">
        <f>ROUND(I186*H186,1)</f>
        <v>0</v>
      </c>
      <c r="K186" s="248"/>
      <c r="L186" s="249"/>
      <c r="M186" s="250" t="s">
        <v>35</v>
      </c>
      <c r="N186" s="251" t="s">
        <v>52</v>
      </c>
      <c r="O186" s="66"/>
      <c r="P186" s="187">
        <f>O186*H186</f>
        <v>0</v>
      </c>
      <c r="Q186" s="187">
        <v>0.13100000000000001</v>
      </c>
      <c r="R186" s="187">
        <f>Q186*H186</f>
        <v>0.99560000000000004</v>
      </c>
      <c r="S186" s="187">
        <v>0</v>
      </c>
      <c r="T186" s="188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9" t="s">
        <v>227</v>
      </c>
      <c r="AT186" s="189" t="s">
        <v>296</v>
      </c>
      <c r="AU186" s="189" t="s">
        <v>91</v>
      </c>
      <c r="AY186" s="18" t="s">
        <v>148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8" t="s">
        <v>89</v>
      </c>
      <c r="BK186" s="190">
        <f>ROUND(I186*H186,1)</f>
        <v>0</v>
      </c>
      <c r="BL186" s="18" t="s">
        <v>154</v>
      </c>
      <c r="BM186" s="189" t="s">
        <v>911</v>
      </c>
    </row>
    <row r="187" spans="1:65" s="2" customFormat="1" ht="11.25">
      <c r="A187" s="36"/>
      <c r="B187" s="37"/>
      <c r="C187" s="38"/>
      <c r="D187" s="191" t="s">
        <v>156</v>
      </c>
      <c r="E187" s="38"/>
      <c r="F187" s="192" t="s">
        <v>910</v>
      </c>
      <c r="G187" s="38"/>
      <c r="H187" s="38"/>
      <c r="I187" s="193"/>
      <c r="J187" s="38"/>
      <c r="K187" s="38"/>
      <c r="L187" s="41"/>
      <c r="M187" s="194"/>
      <c r="N187" s="195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8" t="s">
        <v>156</v>
      </c>
      <c r="AU187" s="18" t="s">
        <v>91</v>
      </c>
    </row>
    <row r="188" spans="1:65" s="14" customFormat="1" ht="11.25">
      <c r="B188" s="208"/>
      <c r="C188" s="209"/>
      <c r="D188" s="191" t="s">
        <v>160</v>
      </c>
      <c r="E188" s="210" t="s">
        <v>35</v>
      </c>
      <c r="F188" s="211" t="s">
        <v>431</v>
      </c>
      <c r="G188" s="209"/>
      <c r="H188" s="212">
        <v>38</v>
      </c>
      <c r="I188" s="213"/>
      <c r="J188" s="209"/>
      <c r="K188" s="209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160</v>
      </c>
      <c r="AU188" s="218" t="s">
        <v>91</v>
      </c>
      <c r="AV188" s="14" t="s">
        <v>91</v>
      </c>
      <c r="AW188" s="14" t="s">
        <v>41</v>
      </c>
      <c r="AX188" s="14" t="s">
        <v>89</v>
      </c>
      <c r="AY188" s="218" t="s">
        <v>148</v>
      </c>
    </row>
    <row r="189" spans="1:65" s="14" customFormat="1" ht="11.25">
      <c r="B189" s="208"/>
      <c r="C189" s="209"/>
      <c r="D189" s="191" t="s">
        <v>160</v>
      </c>
      <c r="E189" s="209"/>
      <c r="F189" s="211" t="s">
        <v>912</v>
      </c>
      <c r="G189" s="209"/>
      <c r="H189" s="212">
        <v>7.6</v>
      </c>
      <c r="I189" s="213"/>
      <c r="J189" s="209"/>
      <c r="K189" s="209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160</v>
      </c>
      <c r="AU189" s="218" t="s">
        <v>91</v>
      </c>
      <c r="AV189" s="14" t="s">
        <v>91</v>
      </c>
      <c r="AW189" s="14" t="s">
        <v>4</v>
      </c>
      <c r="AX189" s="14" t="s">
        <v>89</v>
      </c>
      <c r="AY189" s="218" t="s">
        <v>148</v>
      </c>
    </row>
    <row r="190" spans="1:65" s="2" customFormat="1" ht="21.75" customHeight="1">
      <c r="A190" s="36"/>
      <c r="B190" s="37"/>
      <c r="C190" s="241" t="s">
        <v>315</v>
      </c>
      <c r="D190" s="241" t="s">
        <v>296</v>
      </c>
      <c r="E190" s="242" t="s">
        <v>913</v>
      </c>
      <c r="F190" s="243" t="s">
        <v>914</v>
      </c>
      <c r="G190" s="244" t="s">
        <v>238</v>
      </c>
      <c r="H190" s="245">
        <v>1</v>
      </c>
      <c r="I190" s="246"/>
      <c r="J190" s="247">
        <f>ROUND(I190*H190,1)</f>
        <v>0</v>
      </c>
      <c r="K190" s="248"/>
      <c r="L190" s="249"/>
      <c r="M190" s="250" t="s">
        <v>35</v>
      </c>
      <c r="N190" s="251" t="s">
        <v>52</v>
      </c>
      <c r="O190" s="66"/>
      <c r="P190" s="187">
        <f>O190*H190</f>
        <v>0</v>
      </c>
      <c r="Q190" s="187">
        <v>0.13100000000000001</v>
      </c>
      <c r="R190" s="187">
        <f>Q190*H190</f>
        <v>0.13100000000000001</v>
      </c>
      <c r="S190" s="187">
        <v>0</v>
      </c>
      <c r="T190" s="188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9" t="s">
        <v>227</v>
      </c>
      <c r="AT190" s="189" t="s">
        <v>296</v>
      </c>
      <c r="AU190" s="189" t="s">
        <v>91</v>
      </c>
      <c r="AY190" s="18" t="s">
        <v>148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8" t="s">
        <v>89</v>
      </c>
      <c r="BK190" s="190">
        <f>ROUND(I190*H190,1)</f>
        <v>0</v>
      </c>
      <c r="BL190" s="18" t="s">
        <v>154</v>
      </c>
      <c r="BM190" s="189" t="s">
        <v>915</v>
      </c>
    </row>
    <row r="191" spans="1:65" s="2" customFormat="1" ht="11.25">
      <c r="A191" s="36"/>
      <c r="B191" s="37"/>
      <c r="C191" s="38"/>
      <c r="D191" s="191" t="s">
        <v>156</v>
      </c>
      <c r="E191" s="38"/>
      <c r="F191" s="192" t="s">
        <v>914</v>
      </c>
      <c r="G191" s="38"/>
      <c r="H191" s="38"/>
      <c r="I191" s="193"/>
      <c r="J191" s="38"/>
      <c r="K191" s="38"/>
      <c r="L191" s="41"/>
      <c r="M191" s="194"/>
      <c r="N191" s="195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8" t="s">
        <v>156</v>
      </c>
      <c r="AU191" s="18" t="s">
        <v>91</v>
      </c>
    </row>
    <row r="192" spans="1:65" s="14" customFormat="1" ht="11.25">
      <c r="B192" s="208"/>
      <c r="C192" s="209"/>
      <c r="D192" s="191" t="s">
        <v>160</v>
      </c>
      <c r="E192" s="210" t="s">
        <v>35</v>
      </c>
      <c r="F192" s="211" t="s">
        <v>184</v>
      </c>
      <c r="G192" s="209"/>
      <c r="H192" s="212">
        <v>5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160</v>
      </c>
      <c r="AU192" s="218" t="s">
        <v>91</v>
      </c>
      <c r="AV192" s="14" t="s">
        <v>91</v>
      </c>
      <c r="AW192" s="14" t="s">
        <v>41</v>
      </c>
      <c r="AX192" s="14" t="s">
        <v>89</v>
      </c>
      <c r="AY192" s="218" t="s">
        <v>148</v>
      </c>
    </row>
    <row r="193" spans="1:65" s="14" customFormat="1" ht="11.25">
      <c r="B193" s="208"/>
      <c r="C193" s="209"/>
      <c r="D193" s="191" t="s">
        <v>160</v>
      </c>
      <c r="E193" s="209"/>
      <c r="F193" s="211" t="s">
        <v>916</v>
      </c>
      <c r="G193" s="209"/>
      <c r="H193" s="212">
        <v>1</v>
      </c>
      <c r="I193" s="213"/>
      <c r="J193" s="209"/>
      <c r="K193" s="209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160</v>
      </c>
      <c r="AU193" s="218" t="s">
        <v>91</v>
      </c>
      <c r="AV193" s="14" t="s">
        <v>91</v>
      </c>
      <c r="AW193" s="14" t="s">
        <v>4</v>
      </c>
      <c r="AX193" s="14" t="s">
        <v>89</v>
      </c>
      <c r="AY193" s="218" t="s">
        <v>148</v>
      </c>
    </row>
    <row r="194" spans="1:65" s="2" customFormat="1" ht="24.2" customHeight="1">
      <c r="A194" s="36"/>
      <c r="B194" s="37"/>
      <c r="C194" s="241" t="s">
        <v>7</v>
      </c>
      <c r="D194" s="241" t="s">
        <v>296</v>
      </c>
      <c r="E194" s="242" t="s">
        <v>917</v>
      </c>
      <c r="F194" s="243" t="s">
        <v>918</v>
      </c>
      <c r="G194" s="244" t="s">
        <v>238</v>
      </c>
      <c r="H194" s="245">
        <v>2</v>
      </c>
      <c r="I194" s="246"/>
      <c r="J194" s="247">
        <f>ROUND(I194*H194,1)</f>
        <v>0</v>
      </c>
      <c r="K194" s="248"/>
      <c r="L194" s="249"/>
      <c r="M194" s="250" t="s">
        <v>35</v>
      </c>
      <c r="N194" s="251" t="s">
        <v>52</v>
      </c>
      <c r="O194" s="66"/>
      <c r="P194" s="187">
        <f>O194*H194</f>
        <v>0</v>
      </c>
      <c r="Q194" s="187">
        <v>0.13100000000000001</v>
      </c>
      <c r="R194" s="187">
        <f>Q194*H194</f>
        <v>0.26200000000000001</v>
      </c>
      <c r="S194" s="187">
        <v>0</v>
      </c>
      <c r="T194" s="188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9" t="s">
        <v>227</v>
      </c>
      <c r="AT194" s="189" t="s">
        <v>296</v>
      </c>
      <c r="AU194" s="189" t="s">
        <v>91</v>
      </c>
      <c r="AY194" s="18" t="s">
        <v>148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8" t="s">
        <v>89</v>
      </c>
      <c r="BK194" s="190">
        <f>ROUND(I194*H194,1)</f>
        <v>0</v>
      </c>
      <c r="BL194" s="18" t="s">
        <v>154</v>
      </c>
      <c r="BM194" s="189" t="s">
        <v>919</v>
      </c>
    </row>
    <row r="195" spans="1:65" s="2" customFormat="1" ht="19.5">
      <c r="A195" s="36"/>
      <c r="B195" s="37"/>
      <c r="C195" s="38"/>
      <c r="D195" s="191" t="s">
        <v>156</v>
      </c>
      <c r="E195" s="38"/>
      <c r="F195" s="192" t="s">
        <v>918</v>
      </c>
      <c r="G195" s="38"/>
      <c r="H195" s="38"/>
      <c r="I195" s="193"/>
      <c r="J195" s="38"/>
      <c r="K195" s="38"/>
      <c r="L195" s="41"/>
      <c r="M195" s="194"/>
      <c r="N195" s="195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8" t="s">
        <v>156</v>
      </c>
      <c r="AU195" s="18" t="s">
        <v>91</v>
      </c>
    </row>
    <row r="196" spans="1:65" s="14" customFormat="1" ht="11.25">
      <c r="B196" s="208"/>
      <c r="C196" s="209"/>
      <c r="D196" s="191" t="s">
        <v>160</v>
      </c>
      <c r="E196" s="210" t="s">
        <v>35</v>
      </c>
      <c r="F196" s="211" t="s">
        <v>169</v>
      </c>
      <c r="G196" s="209"/>
      <c r="H196" s="212">
        <v>10</v>
      </c>
      <c r="I196" s="213"/>
      <c r="J196" s="209"/>
      <c r="K196" s="209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160</v>
      </c>
      <c r="AU196" s="218" t="s">
        <v>91</v>
      </c>
      <c r="AV196" s="14" t="s">
        <v>91</v>
      </c>
      <c r="AW196" s="14" t="s">
        <v>41</v>
      </c>
      <c r="AX196" s="14" t="s">
        <v>89</v>
      </c>
      <c r="AY196" s="218" t="s">
        <v>148</v>
      </c>
    </row>
    <row r="197" spans="1:65" s="14" customFormat="1" ht="11.25">
      <c r="B197" s="208"/>
      <c r="C197" s="209"/>
      <c r="D197" s="191" t="s">
        <v>160</v>
      </c>
      <c r="E197" s="209"/>
      <c r="F197" s="211" t="s">
        <v>920</v>
      </c>
      <c r="G197" s="209"/>
      <c r="H197" s="212">
        <v>2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160</v>
      </c>
      <c r="AU197" s="218" t="s">
        <v>91</v>
      </c>
      <c r="AV197" s="14" t="s">
        <v>91</v>
      </c>
      <c r="AW197" s="14" t="s">
        <v>4</v>
      </c>
      <c r="AX197" s="14" t="s">
        <v>89</v>
      </c>
      <c r="AY197" s="218" t="s">
        <v>148</v>
      </c>
    </row>
    <row r="198" spans="1:65" s="2" customFormat="1" ht="37.9" customHeight="1">
      <c r="A198" s="36"/>
      <c r="B198" s="37"/>
      <c r="C198" s="177" t="s">
        <v>328</v>
      </c>
      <c r="D198" s="177" t="s">
        <v>150</v>
      </c>
      <c r="E198" s="178" t="s">
        <v>921</v>
      </c>
      <c r="F198" s="179" t="s">
        <v>922</v>
      </c>
      <c r="G198" s="180" t="s">
        <v>238</v>
      </c>
      <c r="H198" s="181">
        <v>53</v>
      </c>
      <c r="I198" s="182"/>
      <c r="J198" s="183">
        <f>ROUND(I198*H198,1)</f>
        <v>0</v>
      </c>
      <c r="K198" s="184"/>
      <c r="L198" s="41"/>
      <c r="M198" s="185" t="s">
        <v>35</v>
      </c>
      <c r="N198" s="186" t="s">
        <v>52</v>
      </c>
      <c r="O198" s="66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9" t="s">
        <v>154</v>
      </c>
      <c r="AT198" s="189" t="s">
        <v>150</v>
      </c>
      <c r="AU198" s="189" t="s">
        <v>91</v>
      </c>
      <c r="AY198" s="18" t="s">
        <v>148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8" t="s">
        <v>89</v>
      </c>
      <c r="BK198" s="190">
        <f>ROUND(I198*H198,1)</f>
        <v>0</v>
      </c>
      <c r="BL198" s="18" t="s">
        <v>154</v>
      </c>
      <c r="BM198" s="189" t="s">
        <v>923</v>
      </c>
    </row>
    <row r="199" spans="1:65" s="2" customFormat="1" ht="48.75">
      <c r="A199" s="36"/>
      <c r="B199" s="37"/>
      <c r="C199" s="38"/>
      <c r="D199" s="191" t="s">
        <v>156</v>
      </c>
      <c r="E199" s="38"/>
      <c r="F199" s="192" t="s">
        <v>924</v>
      </c>
      <c r="G199" s="38"/>
      <c r="H199" s="38"/>
      <c r="I199" s="193"/>
      <c r="J199" s="38"/>
      <c r="K199" s="38"/>
      <c r="L199" s="41"/>
      <c r="M199" s="194"/>
      <c r="N199" s="195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8" t="s">
        <v>156</v>
      </c>
      <c r="AU199" s="18" t="s">
        <v>91</v>
      </c>
    </row>
    <row r="200" spans="1:65" s="2" customFormat="1" ht="11.25">
      <c r="A200" s="36"/>
      <c r="B200" s="37"/>
      <c r="C200" s="38"/>
      <c r="D200" s="196" t="s">
        <v>158</v>
      </c>
      <c r="E200" s="38"/>
      <c r="F200" s="197" t="s">
        <v>925</v>
      </c>
      <c r="G200" s="38"/>
      <c r="H200" s="38"/>
      <c r="I200" s="193"/>
      <c r="J200" s="38"/>
      <c r="K200" s="38"/>
      <c r="L200" s="41"/>
      <c r="M200" s="194"/>
      <c r="N200" s="195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8" t="s">
        <v>158</v>
      </c>
      <c r="AU200" s="18" t="s">
        <v>91</v>
      </c>
    </row>
    <row r="201" spans="1:65" s="14" customFormat="1" ht="11.25">
      <c r="B201" s="208"/>
      <c r="C201" s="209"/>
      <c r="D201" s="191" t="s">
        <v>160</v>
      </c>
      <c r="E201" s="210" t="s">
        <v>35</v>
      </c>
      <c r="F201" s="211" t="s">
        <v>776</v>
      </c>
      <c r="G201" s="209"/>
      <c r="H201" s="212">
        <v>53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160</v>
      </c>
      <c r="AU201" s="218" t="s">
        <v>91</v>
      </c>
      <c r="AV201" s="14" t="s">
        <v>91</v>
      </c>
      <c r="AW201" s="14" t="s">
        <v>41</v>
      </c>
      <c r="AX201" s="14" t="s">
        <v>89</v>
      </c>
      <c r="AY201" s="218" t="s">
        <v>148</v>
      </c>
    </row>
    <row r="202" spans="1:65" s="2" customFormat="1" ht="24.2" customHeight="1">
      <c r="A202" s="36"/>
      <c r="B202" s="37"/>
      <c r="C202" s="177" t="s">
        <v>336</v>
      </c>
      <c r="D202" s="177" t="s">
        <v>150</v>
      </c>
      <c r="E202" s="178" t="s">
        <v>926</v>
      </c>
      <c r="F202" s="179" t="s">
        <v>927</v>
      </c>
      <c r="G202" s="180" t="s">
        <v>238</v>
      </c>
      <c r="H202" s="181">
        <v>34</v>
      </c>
      <c r="I202" s="182"/>
      <c r="J202" s="183">
        <f>ROUND(I202*H202,1)</f>
        <v>0</v>
      </c>
      <c r="K202" s="184"/>
      <c r="L202" s="41"/>
      <c r="M202" s="185" t="s">
        <v>35</v>
      </c>
      <c r="N202" s="186" t="s">
        <v>52</v>
      </c>
      <c r="O202" s="66"/>
      <c r="P202" s="187">
        <f>O202*H202</f>
        <v>0</v>
      </c>
      <c r="Q202" s="187">
        <v>0.11162</v>
      </c>
      <c r="R202" s="187">
        <f>Q202*H202</f>
        <v>3.79508</v>
      </c>
      <c r="S202" s="187">
        <v>0</v>
      </c>
      <c r="T202" s="188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9" t="s">
        <v>154</v>
      </c>
      <c r="AT202" s="189" t="s">
        <v>150</v>
      </c>
      <c r="AU202" s="189" t="s">
        <v>91</v>
      </c>
      <c r="AY202" s="18" t="s">
        <v>148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8" t="s">
        <v>89</v>
      </c>
      <c r="BK202" s="190">
        <f>ROUND(I202*H202,1)</f>
        <v>0</v>
      </c>
      <c r="BL202" s="18" t="s">
        <v>154</v>
      </c>
      <c r="BM202" s="189" t="s">
        <v>928</v>
      </c>
    </row>
    <row r="203" spans="1:65" s="2" customFormat="1" ht="48.75">
      <c r="A203" s="36"/>
      <c r="B203" s="37"/>
      <c r="C203" s="38"/>
      <c r="D203" s="191" t="s">
        <v>156</v>
      </c>
      <c r="E203" s="38"/>
      <c r="F203" s="192" t="s">
        <v>929</v>
      </c>
      <c r="G203" s="38"/>
      <c r="H203" s="38"/>
      <c r="I203" s="193"/>
      <c r="J203" s="38"/>
      <c r="K203" s="38"/>
      <c r="L203" s="41"/>
      <c r="M203" s="194"/>
      <c r="N203" s="195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8" t="s">
        <v>156</v>
      </c>
      <c r="AU203" s="18" t="s">
        <v>91</v>
      </c>
    </row>
    <row r="204" spans="1:65" s="2" customFormat="1" ht="11.25">
      <c r="A204" s="36"/>
      <c r="B204" s="37"/>
      <c r="C204" s="38"/>
      <c r="D204" s="196" t="s">
        <v>158</v>
      </c>
      <c r="E204" s="38"/>
      <c r="F204" s="197" t="s">
        <v>930</v>
      </c>
      <c r="G204" s="38"/>
      <c r="H204" s="38"/>
      <c r="I204" s="193"/>
      <c r="J204" s="38"/>
      <c r="K204" s="38"/>
      <c r="L204" s="41"/>
      <c r="M204" s="194"/>
      <c r="N204" s="195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8" t="s">
        <v>158</v>
      </c>
      <c r="AU204" s="18" t="s">
        <v>91</v>
      </c>
    </row>
    <row r="205" spans="1:65" s="14" customFormat="1" ht="11.25">
      <c r="B205" s="208"/>
      <c r="C205" s="209"/>
      <c r="D205" s="191" t="s">
        <v>160</v>
      </c>
      <c r="E205" s="210" t="s">
        <v>35</v>
      </c>
      <c r="F205" s="211" t="s">
        <v>783</v>
      </c>
      <c r="G205" s="209"/>
      <c r="H205" s="212">
        <v>34</v>
      </c>
      <c r="I205" s="213"/>
      <c r="J205" s="209"/>
      <c r="K205" s="209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160</v>
      </c>
      <c r="AU205" s="218" t="s">
        <v>91</v>
      </c>
      <c r="AV205" s="14" t="s">
        <v>91</v>
      </c>
      <c r="AW205" s="14" t="s">
        <v>41</v>
      </c>
      <c r="AX205" s="14" t="s">
        <v>89</v>
      </c>
      <c r="AY205" s="218" t="s">
        <v>148</v>
      </c>
    </row>
    <row r="206" spans="1:65" s="2" customFormat="1" ht="21.75" customHeight="1">
      <c r="A206" s="36"/>
      <c r="B206" s="37"/>
      <c r="C206" s="241" t="s">
        <v>342</v>
      </c>
      <c r="D206" s="241" t="s">
        <v>296</v>
      </c>
      <c r="E206" s="242" t="s">
        <v>931</v>
      </c>
      <c r="F206" s="243" t="s">
        <v>932</v>
      </c>
      <c r="G206" s="244" t="s">
        <v>238</v>
      </c>
      <c r="H206" s="245">
        <v>4</v>
      </c>
      <c r="I206" s="246"/>
      <c r="J206" s="247">
        <f>ROUND(I206*H206,1)</f>
        <v>0</v>
      </c>
      <c r="K206" s="248"/>
      <c r="L206" s="249"/>
      <c r="M206" s="250" t="s">
        <v>35</v>
      </c>
      <c r="N206" s="251" t="s">
        <v>52</v>
      </c>
      <c r="O206" s="66"/>
      <c r="P206" s="187">
        <f>O206*H206</f>
        <v>0</v>
      </c>
      <c r="Q206" s="187">
        <v>0.15</v>
      </c>
      <c r="R206" s="187">
        <f>Q206*H206</f>
        <v>0.6</v>
      </c>
      <c r="S206" s="187">
        <v>0</v>
      </c>
      <c r="T206" s="188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9" t="s">
        <v>227</v>
      </c>
      <c r="AT206" s="189" t="s">
        <v>296</v>
      </c>
      <c r="AU206" s="189" t="s">
        <v>91</v>
      </c>
      <c r="AY206" s="18" t="s">
        <v>148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8" t="s">
        <v>89</v>
      </c>
      <c r="BK206" s="190">
        <f>ROUND(I206*H206,1)</f>
        <v>0</v>
      </c>
      <c r="BL206" s="18" t="s">
        <v>154</v>
      </c>
      <c r="BM206" s="189" t="s">
        <v>933</v>
      </c>
    </row>
    <row r="207" spans="1:65" s="2" customFormat="1" ht="11.25">
      <c r="A207" s="36"/>
      <c r="B207" s="37"/>
      <c r="C207" s="38"/>
      <c r="D207" s="191" t="s">
        <v>156</v>
      </c>
      <c r="E207" s="38"/>
      <c r="F207" s="192" t="s">
        <v>932</v>
      </c>
      <c r="G207" s="38"/>
      <c r="H207" s="38"/>
      <c r="I207" s="193"/>
      <c r="J207" s="38"/>
      <c r="K207" s="38"/>
      <c r="L207" s="41"/>
      <c r="M207" s="194"/>
      <c r="N207" s="195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8" t="s">
        <v>156</v>
      </c>
      <c r="AU207" s="18" t="s">
        <v>91</v>
      </c>
    </row>
    <row r="208" spans="1:65" s="14" customFormat="1" ht="11.25">
      <c r="B208" s="208"/>
      <c r="C208" s="209"/>
      <c r="D208" s="191" t="s">
        <v>160</v>
      </c>
      <c r="E208" s="210" t="s">
        <v>35</v>
      </c>
      <c r="F208" s="211" t="s">
        <v>315</v>
      </c>
      <c r="G208" s="209"/>
      <c r="H208" s="212">
        <v>20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160</v>
      </c>
      <c r="AU208" s="218" t="s">
        <v>91</v>
      </c>
      <c r="AV208" s="14" t="s">
        <v>91</v>
      </c>
      <c r="AW208" s="14" t="s">
        <v>41</v>
      </c>
      <c r="AX208" s="14" t="s">
        <v>89</v>
      </c>
      <c r="AY208" s="218" t="s">
        <v>148</v>
      </c>
    </row>
    <row r="209" spans="1:65" s="14" customFormat="1" ht="11.25">
      <c r="B209" s="208"/>
      <c r="C209" s="209"/>
      <c r="D209" s="191" t="s">
        <v>160</v>
      </c>
      <c r="E209" s="209"/>
      <c r="F209" s="211" t="s">
        <v>934</v>
      </c>
      <c r="G209" s="209"/>
      <c r="H209" s="212">
        <v>4</v>
      </c>
      <c r="I209" s="213"/>
      <c r="J209" s="209"/>
      <c r="K209" s="209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160</v>
      </c>
      <c r="AU209" s="218" t="s">
        <v>91</v>
      </c>
      <c r="AV209" s="14" t="s">
        <v>91</v>
      </c>
      <c r="AW209" s="14" t="s">
        <v>4</v>
      </c>
      <c r="AX209" s="14" t="s">
        <v>89</v>
      </c>
      <c r="AY209" s="218" t="s">
        <v>148</v>
      </c>
    </row>
    <row r="210" spans="1:65" s="2" customFormat="1" ht="21.75" customHeight="1">
      <c r="A210" s="36"/>
      <c r="B210" s="37"/>
      <c r="C210" s="241" t="s">
        <v>349</v>
      </c>
      <c r="D210" s="241" t="s">
        <v>296</v>
      </c>
      <c r="E210" s="242" t="s">
        <v>935</v>
      </c>
      <c r="F210" s="243" t="s">
        <v>936</v>
      </c>
      <c r="G210" s="244" t="s">
        <v>238</v>
      </c>
      <c r="H210" s="245">
        <v>2.8</v>
      </c>
      <c r="I210" s="246"/>
      <c r="J210" s="247">
        <f>ROUND(I210*H210,1)</f>
        <v>0</v>
      </c>
      <c r="K210" s="248"/>
      <c r="L210" s="249"/>
      <c r="M210" s="250" t="s">
        <v>35</v>
      </c>
      <c r="N210" s="251" t="s">
        <v>52</v>
      </c>
      <c r="O210" s="66"/>
      <c r="P210" s="187">
        <f>O210*H210</f>
        <v>0</v>
      </c>
      <c r="Q210" s="187">
        <v>0.17599999999999999</v>
      </c>
      <c r="R210" s="187">
        <f>Q210*H210</f>
        <v>0.49279999999999996</v>
      </c>
      <c r="S210" s="187">
        <v>0</v>
      </c>
      <c r="T210" s="188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9" t="s">
        <v>227</v>
      </c>
      <c r="AT210" s="189" t="s">
        <v>296</v>
      </c>
      <c r="AU210" s="189" t="s">
        <v>91</v>
      </c>
      <c r="AY210" s="18" t="s">
        <v>148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8" t="s">
        <v>89</v>
      </c>
      <c r="BK210" s="190">
        <f>ROUND(I210*H210,1)</f>
        <v>0</v>
      </c>
      <c r="BL210" s="18" t="s">
        <v>154</v>
      </c>
      <c r="BM210" s="189" t="s">
        <v>937</v>
      </c>
    </row>
    <row r="211" spans="1:65" s="2" customFormat="1" ht="11.25">
      <c r="A211" s="36"/>
      <c r="B211" s="37"/>
      <c r="C211" s="38"/>
      <c r="D211" s="191" t="s">
        <v>156</v>
      </c>
      <c r="E211" s="38"/>
      <c r="F211" s="192" t="s">
        <v>936</v>
      </c>
      <c r="G211" s="38"/>
      <c r="H211" s="38"/>
      <c r="I211" s="193"/>
      <c r="J211" s="38"/>
      <c r="K211" s="38"/>
      <c r="L211" s="41"/>
      <c r="M211" s="194"/>
      <c r="N211" s="195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8" t="s">
        <v>156</v>
      </c>
      <c r="AU211" s="18" t="s">
        <v>91</v>
      </c>
    </row>
    <row r="212" spans="1:65" s="14" customFormat="1" ht="11.25">
      <c r="B212" s="208"/>
      <c r="C212" s="209"/>
      <c r="D212" s="191" t="s">
        <v>160</v>
      </c>
      <c r="E212" s="210" t="s">
        <v>35</v>
      </c>
      <c r="F212" s="211" t="s">
        <v>265</v>
      </c>
      <c r="G212" s="209"/>
      <c r="H212" s="212">
        <v>14</v>
      </c>
      <c r="I212" s="213"/>
      <c r="J212" s="209"/>
      <c r="K212" s="209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160</v>
      </c>
      <c r="AU212" s="218" t="s">
        <v>91</v>
      </c>
      <c r="AV212" s="14" t="s">
        <v>91</v>
      </c>
      <c r="AW212" s="14" t="s">
        <v>41</v>
      </c>
      <c r="AX212" s="14" t="s">
        <v>89</v>
      </c>
      <c r="AY212" s="218" t="s">
        <v>148</v>
      </c>
    </row>
    <row r="213" spans="1:65" s="14" customFormat="1" ht="11.25">
      <c r="B213" s="208"/>
      <c r="C213" s="209"/>
      <c r="D213" s="191" t="s">
        <v>160</v>
      </c>
      <c r="E213" s="209"/>
      <c r="F213" s="211" t="s">
        <v>938</v>
      </c>
      <c r="G213" s="209"/>
      <c r="H213" s="212">
        <v>2.8</v>
      </c>
      <c r="I213" s="213"/>
      <c r="J213" s="209"/>
      <c r="K213" s="209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160</v>
      </c>
      <c r="AU213" s="218" t="s">
        <v>91</v>
      </c>
      <c r="AV213" s="14" t="s">
        <v>91</v>
      </c>
      <c r="AW213" s="14" t="s">
        <v>4</v>
      </c>
      <c r="AX213" s="14" t="s">
        <v>89</v>
      </c>
      <c r="AY213" s="218" t="s">
        <v>148</v>
      </c>
    </row>
    <row r="214" spans="1:65" s="2" customFormat="1" ht="33" customHeight="1">
      <c r="A214" s="36"/>
      <c r="B214" s="37"/>
      <c r="C214" s="177" t="s">
        <v>358</v>
      </c>
      <c r="D214" s="177" t="s">
        <v>150</v>
      </c>
      <c r="E214" s="178" t="s">
        <v>939</v>
      </c>
      <c r="F214" s="179" t="s">
        <v>940</v>
      </c>
      <c r="G214" s="180" t="s">
        <v>238</v>
      </c>
      <c r="H214" s="181">
        <v>34</v>
      </c>
      <c r="I214" s="182"/>
      <c r="J214" s="183">
        <f>ROUND(I214*H214,1)</f>
        <v>0</v>
      </c>
      <c r="K214" s="184"/>
      <c r="L214" s="41"/>
      <c r="M214" s="185" t="s">
        <v>35</v>
      </c>
      <c r="N214" s="186" t="s">
        <v>52</v>
      </c>
      <c r="O214" s="66"/>
      <c r="P214" s="187">
        <f>O214*H214</f>
        <v>0</v>
      </c>
      <c r="Q214" s="187">
        <v>0</v>
      </c>
      <c r="R214" s="187">
        <f>Q214*H214</f>
        <v>0</v>
      </c>
      <c r="S214" s="187">
        <v>0</v>
      </c>
      <c r="T214" s="188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9" t="s">
        <v>154</v>
      </c>
      <c r="AT214" s="189" t="s">
        <v>150</v>
      </c>
      <c r="AU214" s="189" t="s">
        <v>91</v>
      </c>
      <c r="AY214" s="18" t="s">
        <v>148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8" t="s">
        <v>89</v>
      </c>
      <c r="BK214" s="190">
        <f>ROUND(I214*H214,1)</f>
        <v>0</v>
      </c>
      <c r="BL214" s="18" t="s">
        <v>154</v>
      </c>
      <c r="BM214" s="189" t="s">
        <v>941</v>
      </c>
    </row>
    <row r="215" spans="1:65" s="2" customFormat="1" ht="48.75">
      <c r="A215" s="36"/>
      <c r="B215" s="37"/>
      <c r="C215" s="38"/>
      <c r="D215" s="191" t="s">
        <v>156</v>
      </c>
      <c r="E215" s="38"/>
      <c r="F215" s="192" t="s">
        <v>942</v>
      </c>
      <c r="G215" s="38"/>
      <c r="H215" s="38"/>
      <c r="I215" s="193"/>
      <c r="J215" s="38"/>
      <c r="K215" s="38"/>
      <c r="L215" s="41"/>
      <c r="M215" s="194"/>
      <c r="N215" s="195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8" t="s">
        <v>156</v>
      </c>
      <c r="AU215" s="18" t="s">
        <v>91</v>
      </c>
    </row>
    <row r="216" spans="1:65" s="2" customFormat="1" ht="11.25">
      <c r="A216" s="36"/>
      <c r="B216" s="37"/>
      <c r="C216" s="38"/>
      <c r="D216" s="196" t="s">
        <v>158</v>
      </c>
      <c r="E216" s="38"/>
      <c r="F216" s="197" t="s">
        <v>943</v>
      </c>
      <c r="G216" s="38"/>
      <c r="H216" s="38"/>
      <c r="I216" s="193"/>
      <c r="J216" s="38"/>
      <c r="K216" s="38"/>
      <c r="L216" s="41"/>
      <c r="M216" s="194"/>
      <c r="N216" s="195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8" t="s">
        <v>158</v>
      </c>
      <c r="AU216" s="18" t="s">
        <v>91</v>
      </c>
    </row>
    <row r="217" spans="1:65" s="14" customFormat="1" ht="11.25">
      <c r="B217" s="208"/>
      <c r="C217" s="209"/>
      <c r="D217" s="191" t="s">
        <v>160</v>
      </c>
      <c r="E217" s="210" t="s">
        <v>35</v>
      </c>
      <c r="F217" s="211" t="s">
        <v>783</v>
      </c>
      <c r="G217" s="209"/>
      <c r="H217" s="212">
        <v>34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160</v>
      </c>
      <c r="AU217" s="218" t="s">
        <v>91</v>
      </c>
      <c r="AV217" s="14" t="s">
        <v>91</v>
      </c>
      <c r="AW217" s="14" t="s">
        <v>41</v>
      </c>
      <c r="AX217" s="14" t="s">
        <v>89</v>
      </c>
      <c r="AY217" s="218" t="s">
        <v>148</v>
      </c>
    </row>
    <row r="218" spans="1:65" s="12" customFormat="1" ht="22.9" customHeight="1">
      <c r="B218" s="161"/>
      <c r="C218" s="162"/>
      <c r="D218" s="163" t="s">
        <v>80</v>
      </c>
      <c r="E218" s="175" t="s">
        <v>235</v>
      </c>
      <c r="F218" s="175" t="s">
        <v>944</v>
      </c>
      <c r="G218" s="162"/>
      <c r="H218" s="162"/>
      <c r="I218" s="165"/>
      <c r="J218" s="176">
        <f>BK218</f>
        <v>0</v>
      </c>
      <c r="K218" s="162"/>
      <c r="L218" s="167"/>
      <c r="M218" s="168"/>
      <c r="N218" s="169"/>
      <c r="O218" s="169"/>
      <c r="P218" s="170">
        <f>SUM(P219:P283)</f>
        <v>0</v>
      </c>
      <c r="Q218" s="169"/>
      <c r="R218" s="170">
        <f>SUM(R219:R283)</f>
        <v>5.6093940000000009</v>
      </c>
      <c r="S218" s="169"/>
      <c r="T218" s="171">
        <f>SUM(T219:T283)</f>
        <v>0</v>
      </c>
      <c r="AR218" s="172" t="s">
        <v>89</v>
      </c>
      <c r="AT218" s="173" t="s">
        <v>80</v>
      </c>
      <c r="AU218" s="173" t="s">
        <v>89</v>
      </c>
      <c r="AY218" s="172" t="s">
        <v>148</v>
      </c>
      <c r="BK218" s="174">
        <f>SUM(BK219:BK283)</f>
        <v>0</v>
      </c>
    </row>
    <row r="219" spans="1:65" s="2" customFormat="1" ht="24.2" customHeight="1">
      <c r="A219" s="36"/>
      <c r="B219" s="37"/>
      <c r="C219" s="177" t="s">
        <v>367</v>
      </c>
      <c r="D219" s="177" t="s">
        <v>150</v>
      </c>
      <c r="E219" s="178" t="s">
        <v>945</v>
      </c>
      <c r="F219" s="179" t="s">
        <v>946</v>
      </c>
      <c r="G219" s="180" t="s">
        <v>173</v>
      </c>
      <c r="H219" s="181">
        <v>27</v>
      </c>
      <c r="I219" s="182"/>
      <c r="J219" s="183">
        <f>ROUND(I219*H219,1)</f>
        <v>0</v>
      </c>
      <c r="K219" s="184"/>
      <c r="L219" s="41"/>
      <c r="M219" s="185" t="s">
        <v>35</v>
      </c>
      <c r="N219" s="186" t="s">
        <v>52</v>
      </c>
      <c r="O219" s="66"/>
      <c r="P219" s="187">
        <f>O219*H219</f>
        <v>0</v>
      </c>
      <c r="Q219" s="187">
        <v>6.9999999999999994E-5</v>
      </c>
      <c r="R219" s="187">
        <f>Q219*H219</f>
        <v>1.8899999999999998E-3</v>
      </c>
      <c r="S219" s="187">
        <v>0</v>
      </c>
      <c r="T219" s="188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9" t="s">
        <v>154</v>
      </c>
      <c r="AT219" s="189" t="s">
        <v>150</v>
      </c>
      <c r="AU219" s="189" t="s">
        <v>91</v>
      </c>
      <c r="AY219" s="18" t="s">
        <v>148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8" t="s">
        <v>89</v>
      </c>
      <c r="BK219" s="190">
        <f>ROUND(I219*H219,1)</f>
        <v>0</v>
      </c>
      <c r="BL219" s="18" t="s">
        <v>154</v>
      </c>
      <c r="BM219" s="189" t="s">
        <v>947</v>
      </c>
    </row>
    <row r="220" spans="1:65" s="2" customFormat="1" ht="19.5">
      <c r="A220" s="36"/>
      <c r="B220" s="37"/>
      <c r="C220" s="38"/>
      <c r="D220" s="191" t="s">
        <v>156</v>
      </c>
      <c r="E220" s="38"/>
      <c r="F220" s="192" t="s">
        <v>948</v>
      </c>
      <c r="G220" s="38"/>
      <c r="H220" s="38"/>
      <c r="I220" s="193"/>
      <c r="J220" s="38"/>
      <c r="K220" s="38"/>
      <c r="L220" s="41"/>
      <c r="M220" s="194"/>
      <c r="N220" s="195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8" t="s">
        <v>156</v>
      </c>
      <c r="AU220" s="18" t="s">
        <v>91</v>
      </c>
    </row>
    <row r="221" spans="1:65" s="2" customFormat="1" ht="11.25">
      <c r="A221" s="36"/>
      <c r="B221" s="37"/>
      <c r="C221" s="38"/>
      <c r="D221" s="196" t="s">
        <v>158</v>
      </c>
      <c r="E221" s="38"/>
      <c r="F221" s="197" t="s">
        <v>949</v>
      </c>
      <c r="G221" s="38"/>
      <c r="H221" s="38"/>
      <c r="I221" s="193"/>
      <c r="J221" s="38"/>
      <c r="K221" s="38"/>
      <c r="L221" s="41"/>
      <c r="M221" s="194"/>
      <c r="N221" s="195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8" t="s">
        <v>158</v>
      </c>
      <c r="AU221" s="18" t="s">
        <v>91</v>
      </c>
    </row>
    <row r="222" spans="1:65" s="2" customFormat="1" ht="24.2" customHeight="1">
      <c r="A222" s="36"/>
      <c r="B222" s="37"/>
      <c r="C222" s="177" t="s">
        <v>371</v>
      </c>
      <c r="D222" s="177" t="s">
        <v>150</v>
      </c>
      <c r="E222" s="178" t="s">
        <v>950</v>
      </c>
      <c r="F222" s="179" t="s">
        <v>951</v>
      </c>
      <c r="G222" s="180" t="s">
        <v>238</v>
      </c>
      <c r="H222" s="181">
        <v>28</v>
      </c>
      <c r="I222" s="182"/>
      <c r="J222" s="183">
        <f>ROUND(I222*H222,1)</f>
        <v>0</v>
      </c>
      <c r="K222" s="184"/>
      <c r="L222" s="41"/>
      <c r="M222" s="185" t="s">
        <v>35</v>
      </c>
      <c r="N222" s="186" t="s">
        <v>52</v>
      </c>
      <c r="O222" s="66"/>
      <c r="P222" s="187">
        <f>O222*H222</f>
        <v>0</v>
      </c>
      <c r="Q222" s="187">
        <v>1.6000000000000001E-3</v>
      </c>
      <c r="R222" s="187">
        <f>Q222*H222</f>
        <v>4.48E-2</v>
      </c>
      <c r="S222" s="187">
        <v>0</v>
      </c>
      <c r="T222" s="188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9" t="s">
        <v>154</v>
      </c>
      <c r="AT222" s="189" t="s">
        <v>150</v>
      </c>
      <c r="AU222" s="189" t="s">
        <v>91</v>
      </c>
      <c r="AY222" s="18" t="s">
        <v>148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8" t="s">
        <v>89</v>
      </c>
      <c r="BK222" s="190">
        <f>ROUND(I222*H222,1)</f>
        <v>0</v>
      </c>
      <c r="BL222" s="18" t="s">
        <v>154</v>
      </c>
      <c r="BM222" s="189" t="s">
        <v>952</v>
      </c>
    </row>
    <row r="223" spans="1:65" s="2" customFormat="1" ht="19.5">
      <c r="A223" s="36"/>
      <c r="B223" s="37"/>
      <c r="C223" s="38"/>
      <c r="D223" s="191" t="s">
        <v>156</v>
      </c>
      <c r="E223" s="38"/>
      <c r="F223" s="192" t="s">
        <v>953</v>
      </c>
      <c r="G223" s="38"/>
      <c r="H223" s="38"/>
      <c r="I223" s="193"/>
      <c r="J223" s="38"/>
      <c r="K223" s="38"/>
      <c r="L223" s="41"/>
      <c r="M223" s="194"/>
      <c r="N223" s="195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8" t="s">
        <v>156</v>
      </c>
      <c r="AU223" s="18" t="s">
        <v>91</v>
      </c>
    </row>
    <row r="224" spans="1:65" s="2" customFormat="1" ht="11.25">
      <c r="A224" s="36"/>
      <c r="B224" s="37"/>
      <c r="C224" s="38"/>
      <c r="D224" s="196" t="s">
        <v>158</v>
      </c>
      <c r="E224" s="38"/>
      <c r="F224" s="197" t="s">
        <v>954</v>
      </c>
      <c r="G224" s="38"/>
      <c r="H224" s="38"/>
      <c r="I224" s="193"/>
      <c r="J224" s="38"/>
      <c r="K224" s="38"/>
      <c r="L224" s="41"/>
      <c r="M224" s="194"/>
      <c r="N224" s="195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8" t="s">
        <v>158</v>
      </c>
      <c r="AU224" s="18" t="s">
        <v>91</v>
      </c>
    </row>
    <row r="225" spans="1:65" s="14" customFormat="1" ht="11.25">
      <c r="B225" s="208"/>
      <c r="C225" s="209"/>
      <c r="D225" s="191" t="s">
        <v>160</v>
      </c>
      <c r="E225" s="210" t="s">
        <v>35</v>
      </c>
      <c r="F225" s="211" t="s">
        <v>955</v>
      </c>
      <c r="G225" s="209"/>
      <c r="H225" s="212">
        <v>28</v>
      </c>
      <c r="I225" s="213"/>
      <c r="J225" s="209"/>
      <c r="K225" s="209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160</v>
      </c>
      <c r="AU225" s="218" t="s">
        <v>91</v>
      </c>
      <c r="AV225" s="14" t="s">
        <v>91</v>
      </c>
      <c r="AW225" s="14" t="s">
        <v>41</v>
      </c>
      <c r="AX225" s="14" t="s">
        <v>89</v>
      </c>
      <c r="AY225" s="218" t="s">
        <v>148</v>
      </c>
    </row>
    <row r="226" spans="1:65" s="2" customFormat="1" ht="24.2" customHeight="1">
      <c r="A226" s="36"/>
      <c r="B226" s="37"/>
      <c r="C226" s="177" t="s">
        <v>377</v>
      </c>
      <c r="D226" s="177" t="s">
        <v>150</v>
      </c>
      <c r="E226" s="178" t="s">
        <v>956</v>
      </c>
      <c r="F226" s="179" t="s">
        <v>957</v>
      </c>
      <c r="G226" s="180" t="s">
        <v>173</v>
      </c>
      <c r="H226" s="181">
        <v>29.2</v>
      </c>
      <c r="I226" s="182"/>
      <c r="J226" s="183">
        <f>ROUND(I226*H226,1)</f>
        <v>0</v>
      </c>
      <c r="K226" s="184"/>
      <c r="L226" s="41"/>
      <c r="M226" s="185" t="s">
        <v>35</v>
      </c>
      <c r="N226" s="186" t="s">
        <v>52</v>
      </c>
      <c r="O226" s="66"/>
      <c r="P226" s="187">
        <f>O226*H226</f>
        <v>0</v>
      </c>
      <c r="Q226" s="187">
        <v>0.14321</v>
      </c>
      <c r="R226" s="187">
        <f>Q226*H226</f>
        <v>4.1817320000000002</v>
      </c>
      <c r="S226" s="187">
        <v>0</v>
      </c>
      <c r="T226" s="188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9" t="s">
        <v>154</v>
      </c>
      <c r="AT226" s="189" t="s">
        <v>150</v>
      </c>
      <c r="AU226" s="189" t="s">
        <v>91</v>
      </c>
      <c r="AY226" s="18" t="s">
        <v>148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8" t="s">
        <v>89</v>
      </c>
      <c r="BK226" s="190">
        <f>ROUND(I226*H226,1)</f>
        <v>0</v>
      </c>
      <c r="BL226" s="18" t="s">
        <v>154</v>
      </c>
      <c r="BM226" s="189" t="s">
        <v>958</v>
      </c>
    </row>
    <row r="227" spans="1:65" s="2" customFormat="1" ht="29.25">
      <c r="A227" s="36"/>
      <c r="B227" s="37"/>
      <c r="C227" s="38"/>
      <c r="D227" s="191" t="s">
        <v>156</v>
      </c>
      <c r="E227" s="38"/>
      <c r="F227" s="192" t="s">
        <v>959</v>
      </c>
      <c r="G227" s="38"/>
      <c r="H227" s="38"/>
      <c r="I227" s="193"/>
      <c r="J227" s="38"/>
      <c r="K227" s="38"/>
      <c r="L227" s="41"/>
      <c r="M227" s="194"/>
      <c r="N227" s="195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8" t="s">
        <v>156</v>
      </c>
      <c r="AU227" s="18" t="s">
        <v>91</v>
      </c>
    </row>
    <row r="228" spans="1:65" s="2" customFormat="1" ht="11.25">
      <c r="A228" s="36"/>
      <c r="B228" s="37"/>
      <c r="C228" s="38"/>
      <c r="D228" s="196" t="s">
        <v>158</v>
      </c>
      <c r="E228" s="38"/>
      <c r="F228" s="197" t="s">
        <v>960</v>
      </c>
      <c r="G228" s="38"/>
      <c r="H228" s="38"/>
      <c r="I228" s="193"/>
      <c r="J228" s="38"/>
      <c r="K228" s="38"/>
      <c r="L228" s="41"/>
      <c r="M228" s="194"/>
      <c r="N228" s="195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8" t="s">
        <v>158</v>
      </c>
      <c r="AU228" s="18" t="s">
        <v>91</v>
      </c>
    </row>
    <row r="229" spans="1:65" s="14" customFormat="1" ht="11.25">
      <c r="B229" s="208"/>
      <c r="C229" s="209"/>
      <c r="D229" s="191" t="s">
        <v>160</v>
      </c>
      <c r="E229" s="210" t="s">
        <v>35</v>
      </c>
      <c r="F229" s="211" t="s">
        <v>853</v>
      </c>
      <c r="G229" s="209"/>
      <c r="H229" s="212">
        <v>24</v>
      </c>
      <c r="I229" s="213"/>
      <c r="J229" s="209"/>
      <c r="K229" s="209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160</v>
      </c>
      <c r="AU229" s="218" t="s">
        <v>91</v>
      </c>
      <c r="AV229" s="14" t="s">
        <v>91</v>
      </c>
      <c r="AW229" s="14" t="s">
        <v>41</v>
      </c>
      <c r="AX229" s="14" t="s">
        <v>81</v>
      </c>
      <c r="AY229" s="218" t="s">
        <v>148</v>
      </c>
    </row>
    <row r="230" spans="1:65" s="14" customFormat="1" ht="11.25">
      <c r="B230" s="208"/>
      <c r="C230" s="209"/>
      <c r="D230" s="191" t="s">
        <v>160</v>
      </c>
      <c r="E230" s="210" t="s">
        <v>35</v>
      </c>
      <c r="F230" s="211" t="s">
        <v>854</v>
      </c>
      <c r="G230" s="209"/>
      <c r="H230" s="212">
        <v>5.2</v>
      </c>
      <c r="I230" s="213"/>
      <c r="J230" s="209"/>
      <c r="K230" s="209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160</v>
      </c>
      <c r="AU230" s="218" t="s">
        <v>91</v>
      </c>
      <c r="AV230" s="14" t="s">
        <v>91</v>
      </c>
      <c r="AW230" s="14" t="s">
        <v>41</v>
      </c>
      <c r="AX230" s="14" t="s">
        <v>81</v>
      </c>
      <c r="AY230" s="218" t="s">
        <v>148</v>
      </c>
    </row>
    <row r="231" spans="1:65" s="16" customFormat="1" ht="11.25">
      <c r="B231" s="230"/>
      <c r="C231" s="231"/>
      <c r="D231" s="191" t="s">
        <v>160</v>
      </c>
      <c r="E231" s="232" t="s">
        <v>35</v>
      </c>
      <c r="F231" s="233" t="s">
        <v>210</v>
      </c>
      <c r="G231" s="231"/>
      <c r="H231" s="234">
        <v>29.2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AT231" s="240" t="s">
        <v>160</v>
      </c>
      <c r="AU231" s="240" t="s">
        <v>91</v>
      </c>
      <c r="AV231" s="16" t="s">
        <v>154</v>
      </c>
      <c r="AW231" s="16" t="s">
        <v>41</v>
      </c>
      <c r="AX231" s="16" t="s">
        <v>89</v>
      </c>
      <c r="AY231" s="240" t="s">
        <v>148</v>
      </c>
    </row>
    <row r="232" spans="1:65" s="2" customFormat="1" ht="24.2" customHeight="1">
      <c r="A232" s="36"/>
      <c r="B232" s="37"/>
      <c r="C232" s="177" t="s">
        <v>381</v>
      </c>
      <c r="D232" s="177" t="s">
        <v>150</v>
      </c>
      <c r="E232" s="178" t="s">
        <v>961</v>
      </c>
      <c r="F232" s="179" t="s">
        <v>962</v>
      </c>
      <c r="G232" s="180" t="s">
        <v>173</v>
      </c>
      <c r="H232" s="181">
        <v>15</v>
      </c>
      <c r="I232" s="182"/>
      <c r="J232" s="183">
        <f>ROUND(I232*H232,1)</f>
        <v>0</v>
      </c>
      <c r="K232" s="184"/>
      <c r="L232" s="41"/>
      <c r="M232" s="185" t="s">
        <v>35</v>
      </c>
      <c r="N232" s="186" t="s">
        <v>52</v>
      </c>
      <c r="O232" s="66"/>
      <c r="P232" s="187">
        <f>O232*H232</f>
        <v>0</v>
      </c>
      <c r="Q232" s="187">
        <v>8.5760000000000003E-2</v>
      </c>
      <c r="R232" s="187">
        <f>Q232*H232</f>
        <v>1.2864</v>
      </c>
      <c r="S232" s="187">
        <v>0</v>
      </c>
      <c r="T232" s="188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9" t="s">
        <v>154</v>
      </c>
      <c r="AT232" s="189" t="s">
        <v>150</v>
      </c>
      <c r="AU232" s="189" t="s">
        <v>91</v>
      </c>
      <c r="AY232" s="18" t="s">
        <v>148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8" t="s">
        <v>89</v>
      </c>
      <c r="BK232" s="190">
        <f>ROUND(I232*H232,1)</f>
        <v>0</v>
      </c>
      <c r="BL232" s="18" t="s">
        <v>154</v>
      </c>
      <c r="BM232" s="189" t="s">
        <v>963</v>
      </c>
    </row>
    <row r="233" spans="1:65" s="2" customFormat="1" ht="29.25">
      <c r="A233" s="36"/>
      <c r="B233" s="37"/>
      <c r="C233" s="38"/>
      <c r="D233" s="191" t="s">
        <v>156</v>
      </c>
      <c r="E233" s="38"/>
      <c r="F233" s="192" t="s">
        <v>964</v>
      </c>
      <c r="G233" s="38"/>
      <c r="H233" s="38"/>
      <c r="I233" s="193"/>
      <c r="J233" s="38"/>
      <c r="K233" s="38"/>
      <c r="L233" s="41"/>
      <c r="M233" s="194"/>
      <c r="N233" s="195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8" t="s">
        <v>156</v>
      </c>
      <c r="AU233" s="18" t="s">
        <v>91</v>
      </c>
    </row>
    <row r="234" spans="1:65" s="2" customFormat="1" ht="11.25">
      <c r="A234" s="36"/>
      <c r="B234" s="37"/>
      <c r="C234" s="38"/>
      <c r="D234" s="196" t="s">
        <v>158</v>
      </c>
      <c r="E234" s="38"/>
      <c r="F234" s="197" t="s">
        <v>965</v>
      </c>
      <c r="G234" s="38"/>
      <c r="H234" s="38"/>
      <c r="I234" s="193"/>
      <c r="J234" s="38"/>
      <c r="K234" s="38"/>
      <c r="L234" s="41"/>
      <c r="M234" s="194"/>
      <c r="N234" s="195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8" t="s">
        <v>158</v>
      </c>
      <c r="AU234" s="18" t="s">
        <v>91</v>
      </c>
    </row>
    <row r="235" spans="1:65" s="14" customFormat="1" ht="11.25">
      <c r="B235" s="208"/>
      <c r="C235" s="209"/>
      <c r="D235" s="191" t="s">
        <v>160</v>
      </c>
      <c r="E235" s="210" t="s">
        <v>35</v>
      </c>
      <c r="F235" s="211" t="s">
        <v>860</v>
      </c>
      <c r="G235" s="209"/>
      <c r="H235" s="212">
        <v>15</v>
      </c>
      <c r="I235" s="213"/>
      <c r="J235" s="209"/>
      <c r="K235" s="209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160</v>
      </c>
      <c r="AU235" s="218" t="s">
        <v>91</v>
      </c>
      <c r="AV235" s="14" t="s">
        <v>91</v>
      </c>
      <c r="AW235" s="14" t="s">
        <v>41</v>
      </c>
      <c r="AX235" s="14" t="s">
        <v>89</v>
      </c>
      <c r="AY235" s="218" t="s">
        <v>148</v>
      </c>
    </row>
    <row r="236" spans="1:65" s="2" customFormat="1" ht="24.2" customHeight="1">
      <c r="A236" s="36"/>
      <c r="B236" s="37"/>
      <c r="C236" s="177" t="s">
        <v>385</v>
      </c>
      <c r="D236" s="177" t="s">
        <v>150</v>
      </c>
      <c r="E236" s="178" t="s">
        <v>966</v>
      </c>
      <c r="F236" s="179" t="s">
        <v>967</v>
      </c>
      <c r="G236" s="180" t="s">
        <v>173</v>
      </c>
      <c r="H236" s="181">
        <v>170.6</v>
      </c>
      <c r="I236" s="182"/>
      <c r="J236" s="183">
        <f>ROUND(I236*H236,1)</f>
        <v>0</v>
      </c>
      <c r="K236" s="184"/>
      <c r="L236" s="41"/>
      <c r="M236" s="185" t="s">
        <v>35</v>
      </c>
      <c r="N236" s="186" t="s">
        <v>52</v>
      </c>
      <c r="O236" s="66"/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9" t="s">
        <v>154</v>
      </c>
      <c r="AT236" s="189" t="s">
        <v>150</v>
      </c>
      <c r="AU236" s="189" t="s">
        <v>91</v>
      </c>
      <c r="AY236" s="18" t="s">
        <v>148</v>
      </c>
      <c r="BE236" s="190">
        <f>IF(N236="základní",J236,0)</f>
        <v>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18" t="s">
        <v>89</v>
      </c>
      <c r="BK236" s="190">
        <f>ROUND(I236*H236,1)</f>
        <v>0</v>
      </c>
      <c r="BL236" s="18" t="s">
        <v>154</v>
      </c>
      <c r="BM236" s="189" t="s">
        <v>968</v>
      </c>
    </row>
    <row r="237" spans="1:65" s="2" customFormat="1" ht="19.5">
      <c r="A237" s="36"/>
      <c r="B237" s="37"/>
      <c r="C237" s="38"/>
      <c r="D237" s="191" t="s">
        <v>156</v>
      </c>
      <c r="E237" s="38"/>
      <c r="F237" s="192" t="s">
        <v>969</v>
      </c>
      <c r="G237" s="38"/>
      <c r="H237" s="38"/>
      <c r="I237" s="193"/>
      <c r="J237" s="38"/>
      <c r="K237" s="38"/>
      <c r="L237" s="41"/>
      <c r="M237" s="194"/>
      <c r="N237" s="195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8" t="s">
        <v>156</v>
      </c>
      <c r="AU237" s="18" t="s">
        <v>91</v>
      </c>
    </row>
    <row r="238" spans="1:65" s="2" customFormat="1" ht="11.25">
      <c r="A238" s="36"/>
      <c r="B238" s="37"/>
      <c r="C238" s="38"/>
      <c r="D238" s="196" t="s">
        <v>158</v>
      </c>
      <c r="E238" s="38"/>
      <c r="F238" s="197" t="s">
        <v>970</v>
      </c>
      <c r="G238" s="38"/>
      <c r="H238" s="38"/>
      <c r="I238" s="193"/>
      <c r="J238" s="38"/>
      <c r="K238" s="38"/>
      <c r="L238" s="41"/>
      <c r="M238" s="194"/>
      <c r="N238" s="195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8" t="s">
        <v>158</v>
      </c>
      <c r="AU238" s="18" t="s">
        <v>91</v>
      </c>
    </row>
    <row r="239" spans="1:65" s="14" customFormat="1" ht="11.25">
      <c r="B239" s="208"/>
      <c r="C239" s="209"/>
      <c r="D239" s="191" t="s">
        <v>160</v>
      </c>
      <c r="E239" s="210" t="s">
        <v>35</v>
      </c>
      <c r="F239" s="211" t="s">
        <v>971</v>
      </c>
      <c r="G239" s="209"/>
      <c r="H239" s="212">
        <v>170.6</v>
      </c>
      <c r="I239" s="213"/>
      <c r="J239" s="209"/>
      <c r="K239" s="209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160</v>
      </c>
      <c r="AU239" s="218" t="s">
        <v>91</v>
      </c>
      <c r="AV239" s="14" t="s">
        <v>91</v>
      </c>
      <c r="AW239" s="14" t="s">
        <v>41</v>
      </c>
      <c r="AX239" s="14" t="s">
        <v>89</v>
      </c>
      <c r="AY239" s="218" t="s">
        <v>148</v>
      </c>
    </row>
    <row r="240" spans="1:65" s="2" customFormat="1" ht="24.2" customHeight="1">
      <c r="A240" s="36"/>
      <c r="B240" s="37"/>
      <c r="C240" s="177" t="s">
        <v>392</v>
      </c>
      <c r="D240" s="177" t="s">
        <v>150</v>
      </c>
      <c r="E240" s="178" t="s">
        <v>972</v>
      </c>
      <c r="F240" s="179" t="s">
        <v>973</v>
      </c>
      <c r="G240" s="180" t="s">
        <v>173</v>
      </c>
      <c r="H240" s="181">
        <v>170.6</v>
      </c>
      <c r="I240" s="182"/>
      <c r="J240" s="183">
        <f>ROUND(I240*H240,1)</f>
        <v>0</v>
      </c>
      <c r="K240" s="184"/>
      <c r="L240" s="41"/>
      <c r="M240" s="185" t="s">
        <v>35</v>
      </c>
      <c r="N240" s="186" t="s">
        <v>52</v>
      </c>
      <c r="O240" s="66"/>
      <c r="P240" s="187">
        <f>O240*H240</f>
        <v>0</v>
      </c>
      <c r="Q240" s="187">
        <v>5.0000000000000001E-4</v>
      </c>
      <c r="R240" s="187">
        <f>Q240*H240</f>
        <v>8.5300000000000001E-2</v>
      </c>
      <c r="S240" s="187">
        <v>0</v>
      </c>
      <c r="T240" s="188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9" t="s">
        <v>154</v>
      </c>
      <c r="AT240" s="189" t="s">
        <v>150</v>
      </c>
      <c r="AU240" s="189" t="s">
        <v>91</v>
      </c>
      <c r="AY240" s="18" t="s">
        <v>148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8" t="s">
        <v>89</v>
      </c>
      <c r="BK240" s="190">
        <f>ROUND(I240*H240,1)</f>
        <v>0</v>
      </c>
      <c r="BL240" s="18" t="s">
        <v>154</v>
      </c>
      <c r="BM240" s="189" t="s">
        <v>974</v>
      </c>
    </row>
    <row r="241" spans="1:65" s="2" customFormat="1" ht="29.25">
      <c r="A241" s="36"/>
      <c r="B241" s="37"/>
      <c r="C241" s="38"/>
      <c r="D241" s="191" t="s">
        <v>156</v>
      </c>
      <c r="E241" s="38"/>
      <c r="F241" s="192" t="s">
        <v>975</v>
      </c>
      <c r="G241" s="38"/>
      <c r="H241" s="38"/>
      <c r="I241" s="193"/>
      <c r="J241" s="38"/>
      <c r="K241" s="38"/>
      <c r="L241" s="41"/>
      <c r="M241" s="194"/>
      <c r="N241" s="195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8" t="s">
        <v>156</v>
      </c>
      <c r="AU241" s="18" t="s">
        <v>91</v>
      </c>
    </row>
    <row r="242" spans="1:65" s="2" customFormat="1" ht="11.25">
      <c r="A242" s="36"/>
      <c r="B242" s="37"/>
      <c r="C242" s="38"/>
      <c r="D242" s="196" t="s">
        <v>158</v>
      </c>
      <c r="E242" s="38"/>
      <c r="F242" s="197" t="s">
        <v>976</v>
      </c>
      <c r="G242" s="38"/>
      <c r="H242" s="38"/>
      <c r="I242" s="193"/>
      <c r="J242" s="38"/>
      <c r="K242" s="38"/>
      <c r="L242" s="41"/>
      <c r="M242" s="194"/>
      <c r="N242" s="195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8" t="s">
        <v>158</v>
      </c>
      <c r="AU242" s="18" t="s">
        <v>91</v>
      </c>
    </row>
    <row r="243" spans="1:65" s="14" customFormat="1" ht="11.25">
      <c r="B243" s="208"/>
      <c r="C243" s="209"/>
      <c r="D243" s="191" t="s">
        <v>160</v>
      </c>
      <c r="E243" s="210" t="s">
        <v>35</v>
      </c>
      <c r="F243" s="211" t="s">
        <v>971</v>
      </c>
      <c r="G243" s="209"/>
      <c r="H243" s="212">
        <v>170.6</v>
      </c>
      <c r="I243" s="213"/>
      <c r="J243" s="209"/>
      <c r="K243" s="209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160</v>
      </c>
      <c r="AU243" s="218" t="s">
        <v>91</v>
      </c>
      <c r="AV243" s="14" t="s">
        <v>91</v>
      </c>
      <c r="AW243" s="14" t="s">
        <v>41</v>
      </c>
      <c r="AX243" s="14" t="s">
        <v>89</v>
      </c>
      <c r="AY243" s="218" t="s">
        <v>148</v>
      </c>
    </row>
    <row r="244" spans="1:65" s="2" customFormat="1" ht="16.5" customHeight="1">
      <c r="A244" s="36"/>
      <c r="B244" s="37"/>
      <c r="C244" s="177" t="s">
        <v>401</v>
      </c>
      <c r="D244" s="177" t="s">
        <v>150</v>
      </c>
      <c r="E244" s="178" t="s">
        <v>977</v>
      </c>
      <c r="F244" s="179" t="s">
        <v>978</v>
      </c>
      <c r="G244" s="180" t="s">
        <v>173</v>
      </c>
      <c r="H244" s="181">
        <v>19.7</v>
      </c>
      <c r="I244" s="182"/>
      <c r="J244" s="183">
        <f>ROUND(I244*H244,1)</f>
        <v>0</v>
      </c>
      <c r="K244" s="184"/>
      <c r="L244" s="41"/>
      <c r="M244" s="185" t="s">
        <v>35</v>
      </c>
      <c r="N244" s="186" t="s">
        <v>52</v>
      </c>
      <c r="O244" s="66"/>
      <c r="P244" s="187">
        <f>O244*H244</f>
        <v>0</v>
      </c>
      <c r="Q244" s="187">
        <v>0</v>
      </c>
      <c r="R244" s="187">
        <f>Q244*H244</f>
        <v>0</v>
      </c>
      <c r="S244" s="187">
        <v>0</v>
      </c>
      <c r="T244" s="188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9" t="s">
        <v>154</v>
      </c>
      <c r="AT244" s="189" t="s">
        <v>150</v>
      </c>
      <c r="AU244" s="189" t="s">
        <v>91</v>
      </c>
      <c r="AY244" s="18" t="s">
        <v>148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8" t="s">
        <v>89</v>
      </c>
      <c r="BK244" s="190">
        <f>ROUND(I244*H244,1)</f>
        <v>0</v>
      </c>
      <c r="BL244" s="18" t="s">
        <v>154</v>
      </c>
      <c r="BM244" s="189" t="s">
        <v>979</v>
      </c>
    </row>
    <row r="245" spans="1:65" s="2" customFormat="1" ht="19.5">
      <c r="A245" s="36"/>
      <c r="B245" s="37"/>
      <c r="C245" s="38"/>
      <c r="D245" s="191" t="s">
        <v>156</v>
      </c>
      <c r="E245" s="38"/>
      <c r="F245" s="192" t="s">
        <v>980</v>
      </c>
      <c r="G245" s="38"/>
      <c r="H245" s="38"/>
      <c r="I245" s="193"/>
      <c r="J245" s="38"/>
      <c r="K245" s="38"/>
      <c r="L245" s="41"/>
      <c r="M245" s="194"/>
      <c r="N245" s="195"/>
      <c r="O245" s="66"/>
      <c r="P245" s="66"/>
      <c r="Q245" s="66"/>
      <c r="R245" s="66"/>
      <c r="S245" s="66"/>
      <c r="T245" s="67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8" t="s">
        <v>156</v>
      </c>
      <c r="AU245" s="18" t="s">
        <v>91</v>
      </c>
    </row>
    <row r="246" spans="1:65" s="2" customFormat="1" ht="11.25">
      <c r="A246" s="36"/>
      <c r="B246" s="37"/>
      <c r="C246" s="38"/>
      <c r="D246" s="196" t="s">
        <v>158</v>
      </c>
      <c r="E246" s="38"/>
      <c r="F246" s="197" t="s">
        <v>981</v>
      </c>
      <c r="G246" s="38"/>
      <c r="H246" s="38"/>
      <c r="I246" s="193"/>
      <c r="J246" s="38"/>
      <c r="K246" s="38"/>
      <c r="L246" s="41"/>
      <c r="M246" s="194"/>
      <c r="N246" s="195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8" t="s">
        <v>158</v>
      </c>
      <c r="AU246" s="18" t="s">
        <v>91</v>
      </c>
    </row>
    <row r="247" spans="1:65" s="14" customFormat="1" ht="11.25">
      <c r="B247" s="208"/>
      <c r="C247" s="209"/>
      <c r="D247" s="191" t="s">
        <v>160</v>
      </c>
      <c r="E247" s="210" t="s">
        <v>35</v>
      </c>
      <c r="F247" s="211" t="s">
        <v>982</v>
      </c>
      <c r="G247" s="209"/>
      <c r="H247" s="212">
        <v>19.7</v>
      </c>
      <c r="I247" s="213"/>
      <c r="J247" s="209"/>
      <c r="K247" s="209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160</v>
      </c>
      <c r="AU247" s="218" t="s">
        <v>91</v>
      </c>
      <c r="AV247" s="14" t="s">
        <v>91</v>
      </c>
      <c r="AW247" s="14" t="s">
        <v>41</v>
      </c>
      <c r="AX247" s="14" t="s">
        <v>89</v>
      </c>
      <c r="AY247" s="218" t="s">
        <v>148</v>
      </c>
    </row>
    <row r="248" spans="1:65" s="2" customFormat="1" ht="24.2" customHeight="1">
      <c r="A248" s="36"/>
      <c r="B248" s="37"/>
      <c r="C248" s="177" t="s">
        <v>408</v>
      </c>
      <c r="D248" s="177" t="s">
        <v>150</v>
      </c>
      <c r="E248" s="178" t="s">
        <v>983</v>
      </c>
      <c r="F248" s="179" t="s">
        <v>984</v>
      </c>
      <c r="G248" s="180" t="s">
        <v>173</v>
      </c>
      <c r="H248" s="181">
        <v>150.9</v>
      </c>
      <c r="I248" s="182"/>
      <c r="J248" s="183">
        <f>ROUND(I248*H248,1)</f>
        <v>0</v>
      </c>
      <c r="K248" s="184"/>
      <c r="L248" s="41"/>
      <c r="M248" s="185" t="s">
        <v>35</v>
      </c>
      <c r="N248" s="186" t="s">
        <v>52</v>
      </c>
      <c r="O248" s="66"/>
      <c r="P248" s="187">
        <f>O248*H248</f>
        <v>0</v>
      </c>
      <c r="Q248" s="187">
        <v>0</v>
      </c>
      <c r="R248" s="187">
        <f>Q248*H248</f>
        <v>0</v>
      </c>
      <c r="S248" s="187">
        <v>0</v>
      </c>
      <c r="T248" s="188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9" t="s">
        <v>154</v>
      </c>
      <c r="AT248" s="189" t="s">
        <v>150</v>
      </c>
      <c r="AU248" s="189" t="s">
        <v>91</v>
      </c>
      <c r="AY248" s="18" t="s">
        <v>148</v>
      </c>
      <c r="BE248" s="190">
        <f>IF(N248="základní",J248,0)</f>
        <v>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18" t="s">
        <v>89</v>
      </c>
      <c r="BK248" s="190">
        <f>ROUND(I248*H248,1)</f>
        <v>0</v>
      </c>
      <c r="BL248" s="18" t="s">
        <v>154</v>
      </c>
      <c r="BM248" s="189" t="s">
        <v>985</v>
      </c>
    </row>
    <row r="249" spans="1:65" s="2" customFormat="1" ht="19.5">
      <c r="A249" s="36"/>
      <c r="B249" s="37"/>
      <c r="C249" s="38"/>
      <c r="D249" s="191" t="s">
        <v>156</v>
      </c>
      <c r="E249" s="38"/>
      <c r="F249" s="192" t="s">
        <v>986</v>
      </c>
      <c r="G249" s="38"/>
      <c r="H249" s="38"/>
      <c r="I249" s="193"/>
      <c r="J249" s="38"/>
      <c r="K249" s="38"/>
      <c r="L249" s="41"/>
      <c r="M249" s="194"/>
      <c r="N249" s="195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8" t="s">
        <v>156</v>
      </c>
      <c r="AU249" s="18" t="s">
        <v>91</v>
      </c>
    </row>
    <row r="250" spans="1:65" s="2" customFormat="1" ht="11.25">
      <c r="A250" s="36"/>
      <c r="B250" s="37"/>
      <c r="C250" s="38"/>
      <c r="D250" s="196" t="s">
        <v>158</v>
      </c>
      <c r="E250" s="38"/>
      <c r="F250" s="197" t="s">
        <v>987</v>
      </c>
      <c r="G250" s="38"/>
      <c r="H250" s="38"/>
      <c r="I250" s="193"/>
      <c r="J250" s="38"/>
      <c r="K250" s="38"/>
      <c r="L250" s="41"/>
      <c r="M250" s="194"/>
      <c r="N250" s="195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8" t="s">
        <v>158</v>
      </c>
      <c r="AU250" s="18" t="s">
        <v>91</v>
      </c>
    </row>
    <row r="251" spans="1:65" s="14" customFormat="1" ht="11.25">
      <c r="B251" s="208"/>
      <c r="C251" s="209"/>
      <c r="D251" s="191" t="s">
        <v>160</v>
      </c>
      <c r="E251" s="210" t="s">
        <v>35</v>
      </c>
      <c r="F251" s="211" t="s">
        <v>988</v>
      </c>
      <c r="G251" s="209"/>
      <c r="H251" s="212">
        <v>41</v>
      </c>
      <c r="I251" s="213"/>
      <c r="J251" s="209"/>
      <c r="K251" s="209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160</v>
      </c>
      <c r="AU251" s="218" t="s">
        <v>91</v>
      </c>
      <c r="AV251" s="14" t="s">
        <v>91</v>
      </c>
      <c r="AW251" s="14" t="s">
        <v>41</v>
      </c>
      <c r="AX251" s="14" t="s">
        <v>81</v>
      </c>
      <c r="AY251" s="218" t="s">
        <v>148</v>
      </c>
    </row>
    <row r="252" spans="1:65" s="14" customFormat="1" ht="11.25">
      <c r="B252" s="208"/>
      <c r="C252" s="209"/>
      <c r="D252" s="191" t="s">
        <v>160</v>
      </c>
      <c r="E252" s="210" t="s">
        <v>35</v>
      </c>
      <c r="F252" s="211" t="s">
        <v>989</v>
      </c>
      <c r="G252" s="209"/>
      <c r="H252" s="212">
        <v>6</v>
      </c>
      <c r="I252" s="213"/>
      <c r="J252" s="209"/>
      <c r="K252" s="209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160</v>
      </c>
      <c r="AU252" s="218" t="s">
        <v>91</v>
      </c>
      <c r="AV252" s="14" t="s">
        <v>91</v>
      </c>
      <c r="AW252" s="14" t="s">
        <v>41</v>
      </c>
      <c r="AX252" s="14" t="s">
        <v>81</v>
      </c>
      <c r="AY252" s="218" t="s">
        <v>148</v>
      </c>
    </row>
    <row r="253" spans="1:65" s="14" customFormat="1" ht="11.25">
      <c r="B253" s="208"/>
      <c r="C253" s="209"/>
      <c r="D253" s="191" t="s">
        <v>160</v>
      </c>
      <c r="E253" s="210" t="s">
        <v>35</v>
      </c>
      <c r="F253" s="211" t="s">
        <v>990</v>
      </c>
      <c r="G253" s="209"/>
      <c r="H253" s="212">
        <v>11</v>
      </c>
      <c r="I253" s="213"/>
      <c r="J253" s="209"/>
      <c r="K253" s="209"/>
      <c r="L253" s="214"/>
      <c r="M253" s="215"/>
      <c r="N253" s="216"/>
      <c r="O253" s="216"/>
      <c r="P253" s="216"/>
      <c r="Q253" s="216"/>
      <c r="R253" s="216"/>
      <c r="S253" s="216"/>
      <c r="T253" s="217"/>
      <c r="AT253" s="218" t="s">
        <v>160</v>
      </c>
      <c r="AU253" s="218" t="s">
        <v>91</v>
      </c>
      <c r="AV253" s="14" t="s">
        <v>91</v>
      </c>
      <c r="AW253" s="14" t="s">
        <v>41</v>
      </c>
      <c r="AX253" s="14" t="s">
        <v>81</v>
      </c>
      <c r="AY253" s="218" t="s">
        <v>148</v>
      </c>
    </row>
    <row r="254" spans="1:65" s="14" customFormat="1" ht="11.25">
      <c r="B254" s="208"/>
      <c r="C254" s="209"/>
      <c r="D254" s="191" t="s">
        <v>160</v>
      </c>
      <c r="E254" s="210" t="s">
        <v>35</v>
      </c>
      <c r="F254" s="211" t="s">
        <v>991</v>
      </c>
      <c r="G254" s="209"/>
      <c r="H254" s="212">
        <v>9.6</v>
      </c>
      <c r="I254" s="213"/>
      <c r="J254" s="209"/>
      <c r="K254" s="209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160</v>
      </c>
      <c r="AU254" s="218" t="s">
        <v>91</v>
      </c>
      <c r="AV254" s="14" t="s">
        <v>91</v>
      </c>
      <c r="AW254" s="14" t="s">
        <v>41</v>
      </c>
      <c r="AX254" s="14" t="s">
        <v>81</v>
      </c>
      <c r="AY254" s="218" t="s">
        <v>148</v>
      </c>
    </row>
    <row r="255" spans="1:65" s="14" customFormat="1" ht="11.25">
      <c r="B255" s="208"/>
      <c r="C255" s="209"/>
      <c r="D255" s="191" t="s">
        <v>160</v>
      </c>
      <c r="E255" s="210" t="s">
        <v>35</v>
      </c>
      <c r="F255" s="211" t="s">
        <v>992</v>
      </c>
      <c r="G255" s="209"/>
      <c r="H255" s="212">
        <v>8.5</v>
      </c>
      <c r="I255" s="213"/>
      <c r="J255" s="209"/>
      <c r="K255" s="209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160</v>
      </c>
      <c r="AU255" s="218" t="s">
        <v>91</v>
      </c>
      <c r="AV255" s="14" t="s">
        <v>91</v>
      </c>
      <c r="AW255" s="14" t="s">
        <v>41</v>
      </c>
      <c r="AX255" s="14" t="s">
        <v>81</v>
      </c>
      <c r="AY255" s="218" t="s">
        <v>148</v>
      </c>
    </row>
    <row r="256" spans="1:65" s="14" customFormat="1" ht="11.25">
      <c r="B256" s="208"/>
      <c r="C256" s="209"/>
      <c r="D256" s="191" t="s">
        <v>160</v>
      </c>
      <c r="E256" s="210" t="s">
        <v>35</v>
      </c>
      <c r="F256" s="211" t="s">
        <v>993</v>
      </c>
      <c r="G256" s="209"/>
      <c r="H256" s="212">
        <v>17</v>
      </c>
      <c r="I256" s="213"/>
      <c r="J256" s="209"/>
      <c r="K256" s="209"/>
      <c r="L256" s="214"/>
      <c r="M256" s="215"/>
      <c r="N256" s="216"/>
      <c r="O256" s="216"/>
      <c r="P256" s="216"/>
      <c r="Q256" s="216"/>
      <c r="R256" s="216"/>
      <c r="S256" s="216"/>
      <c r="T256" s="217"/>
      <c r="AT256" s="218" t="s">
        <v>160</v>
      </c>
      <c r="AU256" s="218" t="s">
        <v>91</v>
      </c>
      <c r="AV256" s="14" t="s">
        <v>91</v>
      </c>
      <c r="AW256" s="14" t="s">
        <v>41</v>
      </c>
      <c r="AX256" s="14" t="s">
        <v>81</v>
      </c>
      <c r="AY256" s="218" t="s">
        <v>148</v>
      </c>
    </row>
    <row r="257" spans="1:65" s="14" customFormat="1" ht="11.25">
      <c r="B257" s="208"/>
      <c r="C257" s="209"/>
      <c r="D257" s="191" t="s">
        <v>160</v>
      </c>
      <c r="E257" s="210" t="s">
        <v>35</v>
      </c>
      <c r="F257" s="211" t="s">
        <v>994</v>
      </c>
      <c r="G257" s="209"/>
      <c r="H257" s="212">
        <v>8</v>
      </c>
      <c r="I257" s="213"/>
      <c r="J257" s="209"/>
      <c r="K257" s="209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160</v>
      </c>
      <c r="AU257" s="218" t="s">
        <v>91</v>
      </c>
      <c r="AV257" s="14" t="s">
        <v>91</v>
      </c>
      <c r="AW257" s="14" t="s">
        <v>41</v>
      </c>
      <c r="AX257" s="14" t="s">
        <v>81</v>
      </c>
      <c r="AY257" s="218" t="s">
        <v>148</v>
      </c>
    </row>
    <row r="258" spans="1:65" s="14" customFormat="1" ht="11.25">
      <c r="B258" s="208"/>
      <c r="C258" s="209"/>
      <c r="D258" s="191" t="s">
        <v>160</v>
      </c>
      <c r="E258" s="210" t="s">
        <v>35</v>
      </c>
      <c r="F258" s="211" t="s">
        <v>995</v>
      </c>
      <c r="G258" s="209"/>
      <c r="H258" s="212">
        <v>49.8</v>
      </c>
      <c r="I258" s="213"/>
      <c r="J258" s="209"/>
      <c r="K258" s="209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160</v>
      </c>
      <c r="AU258" s="218" t="s">
        <v>91</v>
      </c>
      <c r="AV258" s="14" t="s">
        <v>91</v>
      </c>
      <c r="AW258" s="14" t="s">
        <v>41</v>
      </c>
      <c r="AX258" s="14" t="s">
        <v>81</v>
      </c>
      <c r="AY258" s="218" t="s">
        <v>148</v>
      </c>
    </row>
    <row r="259" spans="1:65" s="16" customFormat="1" ht="11.25">
      <c r="B259" s="230"/>
      <c r="C259" s="231"/>
      <c r="D259" s="191" t="s">
        <v>160</v>
      </c>
      <c r="E259" s="232" t="s">
        <v>35</v>
      </c>
      <c r="F259" s="233" t="s">
        <v>210</v>
      </c>
      <c r="G259" s="231"/>
      <c r="H259" s="234">
        <v>150.9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AT259" s="240" t="s">
        <v>160</v>
      </c>
      <c r="AU259" s="240" t="s">
        <v>91</v>
      </c>
      <c r="AV259" s="16" t="s">
        <v>154</v>
      </c>
      <c r="AW259" s="16" t="s">
        <v>41</v>
      </c>
      <c r="AX259" s="16" t="s">
        <v>89</v>
      </c>
      <c r="AY259" s="240" t="s">
        <v>148</v>
      </c>
    </row>
    <row r="260" spans="1:65" s="2" customFormat="1" ht="24.2" customHeight="1">
      <c r="A260" s="36"/>
      <c r="B260" s="37"/>
      <c r="C260" s="177" t="s">
        <v>413</v>
      </c>
      <c r="D260" s="177" t="s">
        <v>150</v>
      </c>
      <c r="E260" s="178" t="s">
        <v>996</v>
      </c>
      <c r="F260" s="179" t="s">
        <v>997</v>
      </c>
      <c r="G260" s="180" t="s">
        <v>173</v>
      </c>
      <c r="H260" s="181">
        <v>115.9</v>
      </c>
      <c r="I260" s="182"/>
      <c r="J260" s="183">
        <f>ROUND(I260*H260,1)</f>
        <v>0</v>
      </c>
      <c r="K260" s="184"/>
      <c r="L260" s="41"/>
      <c r="M260" s="185" t="s">
        <v>35</v>
      </c>
      <c r="N260" s="186" t="s">
        <v>52</v>
      </c>
      <c r="O260" s="66"/>
      <c r="P260" s="187">
        <f>O260*H260</f>
        <v>0</v>
      </c>
      <c r="Q260" s="187">
        <v>8.0000000000000007E-5</v>
      </c>
      <c r="R260" s="187">
        <f>Q260*H260</f>
        <v>9.2720000000000007E-3</v>
      </c>
      <c r="S260" s="187">
        <v>0</v>
      </c>
      <c r="T260" s="188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9" t="s">
        <v>154</v>
      </c>
      <c r="AT260" s="189" t="s">
        <v>150</v>
      </c>
      <c r="AU260" s="189" t="s">
        <v>91</v>
      </c>
      <c r="AY260" s="18" t="s">
        <v>148</v>
      </c>
      <c r="BE260" s="190">
        <f>IF(N260="základní",J260,0)</f>
        <v>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18" t="s">
        <v>89</v>
      </c>
      <c r="BK260" s="190">
        <f>ROUND(I260*H260,1)</f>
        <v>0</v>
      </c>
      <c r="BL260" s="18" t="s">
        <v>154</v>
      </c>
      <c r="BM260" s="189" t="s">
        <v>998</v>
      </c>
    </row>
    <row r="261" spans="1:65" s="2" customFormat="1" ht="19.5">
      <c r="A261" s="36"/>
      <c r="B261" s="37"/>
      <c r="C261" s="38"/>
      <c r="D261" s="191" t="s">
        <v>156</v>
      </c>
      <c r="E261" s="38"/>
      <c r="F261" s="192" t="s">
        <v>999</v>
      </c>
      <c r="G261" s="38"/>
      <c r="H261" s="38"/>
      <c r="I261" s="193"/>
      <c r="J261" s="38"/>
      <c r="K261" s="38"/>
      <c r="L261" s="41"/>
      <c r="M261" s="194"/>
      <c r="N261" s="195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8" t="s">
        <v>156</v>
      </c>
      <c r="AU261" s="18" t="s">
        <v>91</v>
      </c>
    </row>
    <row r="262" spans="1:65" s="2" customFormat="1" ht="11.25">
      <c r="A262" s="36"/>
      <c r="B262" s="37"/>
      <c r="C262" s="38"/>
      <c r="D262" s="196" t="s">
        <v>158</v>
      </c>
      <c r="E262" s="38"/>
      <c r="F262" s="197" t="s">
        <v>1000</v>
      </c>
      <c r="G262" s="38"/>
      <c r="H262" s="38"/>
      <c r="I262" s="193"/>
      <c r="J262" s="38"/>
      <c r="K262" s="38"/>
      <c r="L262" s="41"/>
      <c r="M262" s="194"/>
      <c r="N262" s="195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8" t="s">
        <v>158</v>
      </c>
      <c r="AU262" s="18" t="s">
        <v>91</v>
      </c>
    </row>
    <row r="263" spans="1:65" s="14" customFormat="1" ht="11.25">
      <c r="B263" s="208"/>
      <c r="C263" s="209"/>
      <c r="D263" s="191" t="s">
        <v>160</v>
      </c>
      <c r="E263" s="210" t="s">
        <v>35</v>
      </c>
      <c r="F263" s="211" t="s">
        <v>988</v>
      </c>
      <c r="G263" s="209"/>
      <c r="H263" s="212">
        <v>41</v>
      </c>
      <c r="I263" s="213"/>
      <c r="J263" s="209"/>
      <c r="K263" s="209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160</v>
      </c>
      <c r="AU263" s="218" t="s">
        <v>91</v>
      </c>
      <c r="AV263" s="14" t="s">
        <v>91</v>
      </c>
      <c r="AW263" s="14" t="s">
        <v>41</v>
      </c>
      <c r="AX263" s="14" t="s">
        <v>81</v>
      </c>
      <c r="AY263" s="218" t="s">
        <v>148</v>
      </c>
    </row>
    <row r="264" spans="1:65" s="14" customFormat="1" ht="11.25">
      <c r="B264" s="208"/>
      <c r="C264" s="209"/>
      <c r="D264" s="191" t="s">
        <v>160</v>
      </c>
      <c r="E264" s="210" t="s">
        <v>35</v>
      </c>
      <c r="F264" s="211" t="s">
        <v>989</v>
      </c>
      <c r="G264" s="209"/>
      <c r="H264" s="212">
        <v>6</v>
      </c>
      <c r="I264" s="213"/>
      <c r="J264" s="209"/>
      <c r="K264" s="209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160</v>
      </c>
      <c r="AU264" s="218" t="s">
        <v>91</v>
      </c>
      <c r="AV264" s="14" t="s">
        <v>91</v>
      </c>
      <c r="AW264" s="14" t="s">
        <v>41</v>
      </c>
      <c r="AX264" s="14" t="s">
        <v>81</v>
      </c>
      <c r="AY264" s="218" t="s">
        <v>148</v>
      </c>
    </row>
    <row r="265" spans="1:65" s="14" customFormat="1" ht="11.25">
      <c r="B265" s="208"/>
      <c r="C265" s="209"/>
      <c r="D265" s="191" t="s">
        <v>160</v>
      </c>
      <c r="E265" s="210" t="s">
        <v>35</v>
      </c>
      <c r="F265" s="211" t="s">
        <v>990</v>
      </c>
      <c r="G265" s="209"/>
      <c r="H265" s="212">
        <v>11</v>
      </c>
      <c r="I265" s="213"/>
      <c r="J265" s="209"/>
      <c r="K265" s="209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160</v>
      </c>
      <c r="AU265" s="218" t="s">
        <v>91</v>
      </c>
      <c r="AV265" s="14" t="s">
        <v>91</v>
      </c>
      <c r="AW265" s="14" t="s">
        <v>41</v>
      </c>
      <c r="AX265" s="14" t="s">
        <v>81</v>
      </c>
      <c r="AY265" s="218" t="s">
        <v>148</v>
      </c>
    </row>
    <row r="266" spans="1:65" s="14" customFormat="1" ht="11.25">
      <c r="B266" s="208"/>
      <c r="C266" s="209"/>
      <c r="D266" s="191" t="s">
        <v>160</v>
      </c>
      <c r="E266" s="210" t="s">
        <v>35</v>
      </c>
      <c r="F266" s="211" t="s">
        <v>991</v>
      </c>
      <c r="G266" s="209"/>
      <c r="H266" s="212">
        <v>9.6</v>
      </c>
      <c r="I266" s="213"/>
      <c r="J266" s="209"/>
      <c r="K266" s="209"/>
      <c r="L266" s="214"/>
      <c r="M266" s="215"/>
      <c r="N266" s="216"/>
      <c r="O266" s="216"/>
      <c r="P266" s="216"/>
      <c r="Q266" s="216"/>
      <c r="R266" s="216"/>
      <c r="S266" s="216"/>
      <c r="T266" s="217"/>
      <c r="AT266" s="218" t="s">
        <v>160</v>
      </c>
      <c r="AU266" s="218" t="s">
        <v>91</v>
      </c>
      <c r="AV266" s="14" t="s">
        <v>91</v>
      </c>
      <c r="AW266" s="14" t="s">
        <v>41</v>
      </c>
      <c r="AX266" s="14" t="s">
        <v>81</v>
      </c>
      <c r="AY266" s="218" t="s">
        <v>148</v>
      </c>
    </row>
    <row r="267" spans="1:65" s="14" customFormat="1" ht="11.25">
      <c r="B267" s="208"/>
      <c r="C267" s="209"/>
      <c r="D267" s="191" t="s">
        <v>160</v>
      </c>
      <c r="E267" s="210" t="s">
        <v>35</v>
      </c>
      <c r="F267" s="211" t="s">
        <v>992</v>
      </c>
      <c r="G267" s="209"/>
      <c r="H267" s="212">
        <v>8.5</v>
      </c>
      <c r="I267" s="213"/>
      <c r="J267" s="209"/>
      <c r="K267" s="209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160</v>
      </c>
      <c r="AU267" s="218" t="s">
        <v>91</v>
      </c>
      <c r="AV267" s="14" t="s">
        <v>91</v>
      </c>
      <c r="AW267" s="14" t="s">
        <v>41</v>
      </c>
      <c r="AX267" s="14" t="s">
        <v>81</v>
      </c>
      <c r="AY267" s="218" t="s">
        <v>148</v>
      </c>
    </row>
    <row r="268" spans="1:65" s="14" customFormat="1" ht="11.25">
      <c r="B268" s="208"/>
      <c r="C268" s="209"/>
      <c r="D268" s="191" t="s">
        <v>160</v>
      </c>
      <c r="E268" s="210" t="s">
        <v>35</v>
      </c>
      <c r="F268" s="211" t="s">
        <v>993</v>
      </c>
      <c r="G268" s="209"/>
      <c r="H268" s="212">
        <v>17</v>
      </c>
      <c r="I268" s="213"/>
      <c r="J268" s="209"/>
      <c r="K268" s="209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160</v>
      </c>
      <c r="AU268" s="218" t="s">
        <v>91</v>
      </c>
      <c r="AV268" s="14" t="s">
        <v>91</v>
      </c>
      <c r="AW268" s="14" t="s">
        <v>41</v>
      </c>
      <c r="AX268" s="14" t="s">
        <v>81</v>
      </c>
      <c r="AY268" s="218" t="s">
        <v>148</v>
      </c>
    </row>
    <row r="269" spans="1:65" s="14" customFormat="1" ht="11.25">
      <c r="B269" s="208"/>
      <c r="C269" s="209"/>
      <c r="D269" s="191" t="s">
        <v>160</v>
      </c>
      <c r="E269" s="210" t="s">
        <v>35</v>
      </c>
      <c r="F269" s="211" t="s">
        <v>994</v>
      </c>
      <c r="G269" s="209"/>
      <c r="H269" s="212">
        <v>8</v>
      </c>
      <c r="I269" s="213"/>
      <c r="J269" s="209"/>
      <c r="K269" s="209"/>
      <c r="L269" s="214"/>
      <c r="M269" s="215"/>
      <c r="N269" s="216"/>
      <c r="O269" s="216"/>
      <c r="P269" s="216"/>
      <c r="Q269" s="216"/>
      <c r="R269" s="216"/>
      <c r="S269" s="216"/>
      <c r="T269" s="217"/>
      <c r="AT269" s="218" t="s">
        <v>160</v>
      </c>
      <c r="AU269" s="218" t="s">
        <v>91</v>
      </c>
      <c r="AV269" s="14" t="s">
        <v>91</v>
      </c>
      <c r="AW269" s="14" t="s">
        <v>41</v>
      </c>
      <c r="AX269" s="14" t="s">
        <v>81</v>
      </c>
      <c r="AY269" s="218" t="s">
        <v>148</v>
      </c>
    </row>
    <row r="270" spans="1:65" s="14" customFormat="1" ht="11.25">
      <c r="B270" s="208"/>
      <c r="C270" s="209"/>
      <c r="D270" s="191" t="s">
        <v>160</v>
      </c>
      <c r="E270" s="210" t="s">
        <v>35</v>
      </c>
      <c r="F270" s="211" t="s">
        <v>1001</v>
      </c>
      <c r="G270" s="209"/>
      <c r="H270" s="212">
        <v>14.8</v>
      </c>
      <c r="I270" s="213"/>
      <c r="J270" s="209"/>
      <c r="K270" s="209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160</v>
      </c>
      <c r="AU270" s="218" t="s">
        <v>91</v>
      </c>
      <c r="AV270" s="14" t="s">
        <v>91</v>
      </c>
      <c r="AW270" s="14" t="s">
        <v>41</v>
      </c>
      <c r="AX270" s="14" t="s">
        <v>81</v>
      </c>
      <c r="AY270" s="218" t="s">
        <v>148</v>
      </c>
    </row>
    <row r="271" spans="1:65" s="16" customFormat="1" ht="11.25">
      <c r="B271" s="230"/>
      <c r="C271" s="231"/>
      <c r="D271" s="191" t="s">
        <v>160</v>
      </c>
      <c r="E271" s="232" t="s">
        <v>35</v>
      </c>
      <c r="F271" s="233" t="s">
        <v>210</v>
      </c>
      <c r="G271" s="231"/>
      <c r="H271" s="234">
        <v>115.9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AT271" s="240" t="s">
        <v>160</v>
      </c>
      <c r="AU271" s="240" t="s">
        <v>91</v>
      </c>
      <c r="AV271" s="16" t="s">
        <v>154</v>
      </c>
      <c r="AW271" s="16" t="s">
        <v>41</v>
      </c>
      <c r="AX271" s="16" t="s">
        <v>89</v>
      </c>
      <c r="AY271" s="240" t="s">
        <v>148</v>
      </c>
    </row>
    <row r="272" spans="1:65" s="2" customFormat="1" ht="21.75" customHeight="1">
      <c r="A272" s="36"/>
      <c r="B272" s="37"/>
      <c r="C272" s="177" t="s">
        <v>420</v>
      </c>
      <c r="D272" s="177" t="s">
        <v>150</v>
      </c>
      <c r="E272" s="178" t="s">
        <v>1002</v>
      </c>
      <c r="F272" s="179" t="s">
        <v>1003</v>
      </c>
      <c r="G272" s="180" t="s">
        <v>173</v>
      </c>
      <c r="H272" s="181">
        <v>44.2</v>
      </c>
      <c r="I272" s="182"/>
      <c r="J272" s="183">
        <f>ROUND(I272*H272,1)</f>
        <v>0</v>
      </c>
      <c r="K272" s="184"/>
      <c r="L272" s="41"/>
      <c r="M272" s="185" t="s">
        <v>35</v>
      </c>
      <c r="N272" s="186" t="s">
        <v>52</v>
      </c>
      <c r="O272" s="66"/>
      <c r="P272" s="187">
        <f>O272*H272</f>
        <v>0</v>
      </c>
      <c r="Q272" s="187">
        <v>0</v>
      </c>
      <c r="R272" s="187">
        <f>Q272*H272</f>
        <v>0</v>
      </c>
      <c r="S272" s="187">
        <v>0</v>
      </c>
      <c r="T272" s="188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9" t="s">
        <v>154</v>
      </c>
      <c r="AT272" s="189" t="s">
        <v>150</v>
      </c>
      <c r="AU272" s="189" t="s">
        <v>91</v>
      </c>
      <c r="AY272" s="18" t="s">
        <v>148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18" t="s">
        <v>89</v>
      </c>
      <c r="BK272" s="190">
        <f>ROUND(I272*H272,1)</f>
        <v>0</v>
      </c>
      <c r="BL272" s="18" t="s">
        <v>154</v>
      </c>
      <c r="BM272" s="189" t="s">
        <v>1004</v>
      </c>
    </row>
    <row r="273" spans="1:65" s="2" customFormat="1" ht="39">
      <c r="A273" s="36"/>
      <c r="B273" s="37"/>
      <c r="C273" s="38"/>
      <c r="D273" s="191" t="s">
        <v>156</v>
      </c>
      <c r="E273" s="38"/>
      <c r="F273" s="192" t="s">
        <v>1005</v>
      </c>
      <c r="G273" s="38"/>
      <c r="H273" s="38"/>
      <c r="I273" s="193"/>
      <c r="J273" s="38"/>
      <c r="K273" s="38"/>
      <c r="L273" s="41"/>
      <c r="M273" s="194"/>
      <c r="N273" s="195"/>
      <c r="O273" s="66"/>
      <c r="P273" s="66"/>
      <c r="Q273" s="66"/>
      <c r="R273" s="66"/>
      <c r="S273" s="66"/>
      <c r="T273" s="67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8" t="s">
        <v>156</v>
      </c>
      <c r="AU273" s="18" t="s">
        <v>91</v>
      </c>
    </row>
    <row r="274" spans="1:65" s="2" customFormat="1" ht="11.25">
      <c r="A274" s="36"/>
      <c r="B274" s="37"/>
      <c r="C274" s="38"/>
      <c r="D274" s="196" t="s">
        <v>158</v>
      </c>
      <c r="E274" s="38"/>
      <c r="F274" s="197" t="s">
        <v>1006</v>
      </c>
      <c r="G274" s="38"/>
      <c r="H274" s="38"/>
      <c r="I274" s="193"/>
      <c r="J274" s="38"/>
      <c r="K274" s="38"/>
      <c r="L274" s="41"/>
      <c r="M274" s="194"/>
      <c r="N274" s="195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8" t="s">
        <v>158</v>
      </c>
      <c r="AU274" s="18" t="s">
        <v>91</v>
      </c>
    </row>
    <row r="275" spans="1:65" s="14" customFormat="1" ht="11.25">
      <c r="B275" s="208"/>
      <c r="C275" s="209"/>
      <c r="D275" s="191" t="s">
        <v>160</v>
      </c>
      <c r="E275" s="210" t="s">
        <v>35</v>
      </c>
      <c r="F275" s="211" t="s">
        <v>1007</v>
      </c>
      <c r="G275" s="209"/>
      <c r="H275" s="212">
        <v>44.2</v>
      </c>
      <c r="I275" s="213"/>
      <c r="J275" s="209"/>
      <c r="K275" s="209"/>
      <c r="L275" s="214"/>
      <c r="M275" s="215"/>
      <c r="N275" s="216"/>
      <c r="O275" s="216"/>
      <c r="P275" s="216"/>
      <c r="Q275" s="216"/>
      <c r="R275" s="216"/>
      <c r="S275" s="216"/>
      <c r="T275" s="217"/>
      <c r="AT275" s="218" t="s">
        <v>160</v>
      </c>
      <c r="AU275" s="218" t="s">
        <v>91</v>
      </c>
      <c r="AV275" s="14" t="s">
        <v>91</v>
      </c>
      <c r="AW275" s="14" t="s">
        <v>41</v>
      </c>
      <c r="AX275" s="14" t="s">
        <v>89</v>
      </c>
      <c r="AY275" s="218" t="s">
        <v>148</v>
      </c>
    </row>
    <row r="276" spans="1:65" s="2" customFormat="1" ht="24.2" customHeight="1">
      <c r="A276" s="36"/>
      <c r="B276" s="37"/>
      <c r="C276" s="177" t="s">
        <v>425</v>
      </c>
      <c r="D276" s="177" t="s">
        <v>150</v>
      </c>
      <c r="E276" s="178" t="s">
        <v>1008</v>
      </c>
      <c r="F276" s="179" t="s">
        <v>1009</v>
      </c>
      <c r="G276" s="180" t="s">
        <v>238</v>
      </c>
      <c r="H276" s="181">
        <v>69.599999999999994</v>
      </c>
      <c r="I276" s="182"/>
      <c r="J276" s="183">
        <f>ROUND(I276*H276,1)</f>
        <v>0</v>
      </c>
      <c r="K276" s="184"/>
      <c r="L276" s="41"/>
      <c r="M276" s="185" t="s">
        <v>35</v>
      </c>
      <c r="N276" s="186" t="s">
        <v>52</v>
      </c>
      <c r="O276" s="66"/>
      <c r="P276" s="187">
        <f>O276*H276</f>
        <v>0</v>
      </c>
      <c r="Q276" s="187">
        <v>0</v>
      </c>
      <c r="R276" s="187">
        <f>Q276*H276</f>
        <v>0</v>
      </c>
      <c r="S276" s="187">
        <v>0</v>
      </c>
      <c r="T276" s="188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9" t="s">
        <v>154</v>
      </c>
      <c r="AT276" s="189" t="s">
        <v>150</v>
      </c>
      <c r="AU276" s="189" t="s">
        <v>91</v>
      </c>
      <c r="AY276" s="18" t="s">
        <v>148</v>
      </c>
      <c r="BE276" s="190">
        <f>IF(N276="základní",J276,0)</f>
        <v>0</v>
      </c>
      <c r="BF276" s="190">
        <f>IF(N276="snížená",J276,0)</f>
        <v>0</v>
      </c>
      <c r="BG276" s="190">
        <f>IF(N276="zákl. přenesená",J276,0)</f>
        <v>0</v>
      </c>
      <c r="BH276" s="190">
        <f>IF(N276="sníž. přenesená",J276,0)</f>
        <v>0</v>
      </c>
      <c r="BI276" s="190">
        <f>IF(N276="nulová",J276,0)</f>
        <v>0</v>
      </c>
      <c r="BJ276" s="18" t="s">
        <v>89</v>
      </c>
      <c r="BK276" s="190">
        <f>ROUND(I276*H276,1)</f>
        <v>0</v>
      </c>
      <c r="BL276" s="18" t="s">
        <v>154</v>
      </c>
      <c r="BM276" s="189" t="s">
        <v>1010</v>
      </c>
    </row>
    <row r="277" spans="1:65" s="2" customFormat="1" ht="39">
      <c r="A277" s="36"/>
      <c r="B277" s="37"/>
      <c r="C277" s="38"/>
      <c r="D277" s="191" t="s">
        <v>156</v>
      </c>
      <c r="E277" s="38"/>
      <c r="F277" s="192" t="s">
        <v>1011</v>
      </c>
      <c r="G277" s="38"/>
      <c r="H277" s="38"/>
      <c r="I277" s="193"/>
      <c r="J277" s="38"/>
      <c r="K277" s="38"/>
      <c r="L277" s="41"/>
      <c r="M277" s="194"/>
      <c r="N277" s="195"/>
      <c r="O277" s="66"/>
      <c r="P277" s="66"/>
      <c r="Q277" s="66"/>
      <c r="R277" s="66"/>
      <c r="S277" s="66"/>
      <c r="T277" s="67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8" t="s">
        <v>156</v>
      </c>
      <c r="AU277" s="18" t="s">
        <v>91</v>
      </c>
    </row>
    <row r="278" spans="1:65" s="2" customFormat="1" ht="11.25">
      <c r="A278" s="36"/>
      <c r="B278" s="37"/>
      <c r="C278" s="38"/>
      <c r="D278" s="196" t="s">
        <v>158</v>
      </c>
      <c r="E278" s="38"/>
      <c r="F278" s="197" t="s">
        <v>1012</v>
      </c>
      <c r="G278" s="38"/>
      <c r="H278" s="38"/>
      <c r="I278" s="193"/>
      <c r="J278" s="38"/>
      <c r="K278" s="38"/>
      <c r="L278" s="41"/>
      <c r="M278" s="194"/>
      <c r="N278" s="195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8" t="s">
        <v>158</v>
      </c>
      <c r="AU278" s="18" t="s">
        <v>91</v>
      </c>
    </row>
    <row r="279" spans="1:65" s="14" customFormat="1" ht="11.25">
      <c r="B279" s="208"/>
      <c r="C279" s="209"/>
      <c r="D279" s="191" t="s">
        <v>160</v>
      </c>
      <c r="E279" s="210" t="s">
        <v>35</v>
      </c>
      <c r="F279" s="211" t="s">
        <v>1013</v>
      </c>
      <c r="G279" s="209"/>
      <c r="H279" s="212">
        <v>69.599999999999994</v>
      </c>
      <c r="I279" s="213"/>
      <c r="J279" s="209"/>
      <c r="K279" s="209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160</v>
      </c>
      <c r="AU279" s="218" t="s">
        <v>91</v>
      </c>
      <c r="AV279" s="14" t="s">
        <v>91</v>
      </c>
      <c r="AW279" s="14" t="s">
        <v>41</v>
      </c>
      <c r="AX279" s="14" t="s">
        <v>89</v>
      </c>
      <c r="AY279" s="218" t="s">
        <v>148</v>
      </c>
    </row>
    <row r="280" spans="1:65" s="2" customFormat="1" ht="24.2" customHeight="1">
      <c r="A280" s="36"/>
      <c r="B280" s="37"/>
      <c r="C280" s="177" t="s">
        <v>431</v>
      </c>
      <c r="D280" s="177" t="s">
        <v>150</v>
      </c>
      <c r="E280" s="178" t="s">
        <v>1014</v>
      </c>
      <c r="F280" s="179" t="s">
        <v>1015</v>
      </c>
      <c r="G280" s="180" t="s">
        <v>238</v>
      </c>
      <c r="H280" s="181">
        <v>24</v>
      </c>
      <c r="I280" s="182"/>
      <c r="J280" s="183">
        <f>ROUND(I280*H280,1)</f>
        <v>0</v>
      </c>
      <c r="K280" s="184"/>
      <c r="L280" s="41"/>
      <c r="M280" s="185" t="s">
        <v>35</v>
      </c>
      <c r="N280" s="186" t="s">
        <v>52</v>
      </c>
      <c r="O280" s="66"/>
      <c r="P280" s="187">
        <f>O280*H280</f>
        <v>0</v>
      </c>
      <c r="Q280" s="187">
        <v>0</v>
      </c>
      <c r="R280" s="187">
        <f>Q280*H280</f>
        <v>0</v>
      </c>
      <c r="S280" s="187">
        <v>0</v>
      </c>
      <c r="T280" s="188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9" t="s">
        <v>154</v>
      </c>
      <c r="AT280" s="189" t="s">
        <v>150</v>
      </c>
      <c r="AU280" s="189" t="s">
        <v>91</v>
      </c>
      <c r="AY280" s="18" t="s">
        <v>148</v>
      </c>
      <c r="BE280" s="190">
        <f>IF(N280="základní",J280,0)</f>
        <v>0</v>
      </c>
      <c r="BF280" s="190">
        <f>IF(N280="snížená",J280,0)</f>
        <v>0</v>
      </c>
      <c r="BG280" s="190">
        <f>IF(N280="zákl. přenesená",J280,0)</f>
        <v>0</v>
      </c>
      <c r="BH280" s="190">
        <f>IF(N280="sníž. přenesená",J280,0)</f>
        <v>0</v>
      </c>
      <c r="BI280" s="190">
        <f>IF(N280="nulová",J280,0)</f>
        <v>0</v>
      </c>
      <c r="BJ280" s="18" t="s">
        <v>89</v>
      </c>
      <c r="BK280" s="190">
        <f>ROUND(I280*H280,1)</f>
        <v>0</v>
      </c>
      <c r="BL280" s="18" t="s">
        <v>154</v>
      </c>
      <c r="BM280" s="189" t="s">
        <v>1016</v>
      </c>
    </row>
    <row r="281" spans="1:65" s="2" customFormat="1" ht="39">
      <c r="A281" s="36"/>
      <c r="B281" s="37"/>
      <c r="C281" s="38"/>
      <c r="D281" s="191" t="s">
        <v>156</v>
      </c>
      <c r="E281" s="38"/>
      <c r="F281" s="192" t="s">
        <v>1017</v>
      </c>
      <c r="G281" s="38"/>
      <c r="H281" s="38"/>
      <c r="I281" s="193"/>
      <c r="J281" s="38"/>
      <c r="K281" s="38"/>
      <c r="L281" s="41"/>
      <c r="M281" s="194"/>
      <c r="N281" s="195"/>
      <c r="O281" s="66"/>
      <c r="P281" s="66"/>
      <c r="Q281" s="66"/>
      <c r="R281" s="66"/>
      <c r="S281" s="66"/>
      <c r="T281" s="67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8" t="s">
        <v>156</v>
      </c>
      <c r="AU281" s="18" t="s">
        <v>91</v>
      </c>
    </row>
    <row r="282" spans="1:65" s="2" customFormat="1" ht="11.25">
      <c r="A282" s="36"/>
      <c r="B282" s="37"/>
      <c r="C282" s="38"/>
      <c r="D282" s="196" t="s">
        <v>158</v>
      </c>
      <c r="E282" s="38"/>
      <c r="F282" s="197" t="s">
        <v>1018</v>
      </c>
      <c r="G282" s="38"/>
      <c r="H282" s="38"/>
      <c r="I282" s="193"/>
      <c r="J282" s="38"/>
      <c r="K282" s="38"/>
      <c r="L282" s="41"/>
      <c r="M282" s="194"/>
      <c r="N282" s="195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8" t="s">
        <v>158</v>
      </c>
      <c r="AU282" s="18" t="s">
        <v>91</v>
      </c>
    </row>
    <row r="283" spans="1:65" s="14" customFormat="1" ht="11.25">
      <c r="B283" s="208"/>
      <c r="C283" s="209"/>
      <c r="D283" s="191" t="s">
        <v>160</v>
      </c>
      <c r="E283" s="210" t="s">
        <v>35</v>
      </c>
      <c r="F283" s="211" t="s">
        <v>784</v>
      </c>
      <c r="G283" s="209"/>
      <c r="H283" s="212">
        <v>24</v>
      </c>
      <c r="I283" s="213"/>
      <c r="J283" s="209"/>
      <c r="K283" s="209"/>
      <c r="L283" s="214"/>
      <c r="M283" s="215"/>
      <c r="N283" s="216"/>
      <c r="O283" s="216"/>
      <c r="P283" s="216"/>
      <c r="Q283" s="216"/>
      <c r="R283" s="216"/>
      <c r="S283" s="216"/>
      <c r="T283" s="217"/>
      <c r="AT283" s="218" t="s">
        <v>160</v>
      </c>
      <c r="AU283" s="218" t="s">
        <v>91</v>
      </c>
      <c r="AV283" s="14" t="s">
        <v>91</v>
      </c>
      <c r="AW283" s="14" t="s">
        <v>41</v>
      </c>
      <c r="AX283" s="14" t="s">
        <v>89</v>
      </c>
      <c r="AY283" s="218" t="s">
        <v>148</v>
      </c>
    </row>
    <row r="284" spans="1:65" s="12" customFormat="1" ht="22.9" customHeight="1">
      <c r="B284" s="161"/>
      <c r="C284" s="162"/>
      <c r="D284" s="163" t="s">
        <v>80</v>
      </c>
      <c r="E284" s="175" t="s">
        <v>745</v>
      </c>
      <c r="F284" s="175" t="s">
        <v>746</v>
      </c>
      <c r="G284" s="162"/>
      <c r="H284" s="162"/>
      <c r="I284" s="165"/>
      <c r="J284" s="176">
        <f>BK284</f>
        <v>0</v>
      </c>
      <c r="K284" s="162"/>
      <c r="L284" s="167"/>
      <c r="M284" s="168"/>
      <c r="N284" s="169"/>
      <c r="O284" s="169"/>
      <c r="P284" s="170">
        <f>SUM(P285:P318)</f>
        <v>0</v>
      </c>
      <c r="Q284" s="169"/>
      <c r="R284" s="170">
        <f>SUM(R285:R318)</f>
        <v>0</v>
      </c>
      <c r="S284" s="169"/>
      <c r="T284" s="171">
        <f>SUM(T285:T318)</f>
        <v>0</v>
      </c>
      <c r="AR284" s="172" t="s">
        <v>89</v>
      </c>
      <c r="AT284" s="173" t="s">
        <v>80</v>
      </c>
      <c r="AU284" s="173" t="s">
        <v>89</v>
      </c>
      <c r="AY284" s="172" t="s">
        <v>148</v>
      </c>
      <c r="BK284" s="174">
        <f>SUM(BK285:BK318)</f>
        <v>0</v>
      </c>
    </row>
    <row r="285" spans="1:65" s="2" customFormat="1" ht="21.75" customHeight="1">
      <c r="A285" s="36"/>
      <c r="B285" s="37"/>
      <c r="C285" s="177" t="s">
        <v>435</v>
      </c>
      <c r="D285" s="177" t="s">
        <v>150</v>
      </c>
      <c r="E285" s="178" t="s">
        <v>1019</v>
      </c>
      <c r="F285" s="179" t="s">
        <v>1020</v>
      </c>
      <c r="G285" s="180" t="s">
        <v>273</v>
      </c>
      <c r="H285" s="181">
        <v>28.867999999999999</v>
      </c>
      <c r="I285" s="182"/>
      <c r="J285" s="183">
        <f>ROUND(I285*H285,1)</f>
        <v>0</v>
      </c>
      <c r="K285" s="184"/>
      <c r="L285" s="41"/>
      <c r="M285" s="185" t="s">
        <v>35</v>
      </c>
      <c r="N285" s="186" t="s">
        <v>52</v>
      </c>
      <c r="O285" s="66"/>
      <c r="P285" s="187">
        <f>O285*H285</f>
        <v>0</v>
      </c>
      <c r="Q285" s="187">
        <v>0</v>
      </c>
      <c r="R285" s="187">
        <f>Q285*H285</f>
        <v>0</v>
      </c>
      <c r="S285" s="187">
        <v>0</v>
      </c>
      <c r="T285" s="188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9" t="s">
        <v>154</v>
      </c>
      <c r="AT285" s="189" t="s">
        <v>150</v>
      </c>
      <c r="AU285" s="189" t="s">
        <v>91</v>
      </c>
      <c r="AY285" s="18" t="s">
        <v>148</v>
      </c>
      <c r="BE285" s="190">
        <f>IF(N285="základní",J285,0)</f>
        <v>0</v>
      </c>
      <c r="BF285" s="190">
        <f>IF(N285="snížená",J285,0)</f>
        <v>0</v>
      </c>
      <c r="BG285" s="190">
        <f>IF(N285="zákl. přenesená",J285,0)</f>
        <v>0</v>
      </c>
      <c r="BH285" s="190">
        <f>IF(N285="sníž. přenesená",J285,0)</f>
        <v>0</v>
      </c>
      <c r="BI285" s="190">
        <f>IF(N285="nulová",J285,0)</f>
        <v>0</v>
      </c>
      <c r="BJ285" s="18" t="s">
        <v>89</v>
      </c>
      <c r="BK285" s="190">
        <f>ROUND(I285*H285,1)</f>
        <v>0</v>
      </c>
      <c r="BL285" s="18" t="s">
        <v>154</v>
      </c>
      <c r="BM285" s="189" t="s">
        <v>1021</v>
      </c>
    </row>
    <row r="286" spans="1:65" s="2" customFormat="1" ht="19.5">
      <c r="A286" s="36"/>
      <c r="B286" s="37"/>
      <c r="C286" s="38"/>
      <c r="D286" s="191" t="s">
        <v>156</v>
      </c>
      <c r="E286" s="38"/>
      <c r="F286" s="192" t="s">
        <v>1022</v>
      </c>
      <c r="G286" s="38"/>
      <c r="H286" s="38"/>
      <c r="I286" s="193"/>
      <c r="J286" s="38"/>
      <c r="K286" s="38"/>
      <c r="L286" s="41"/>
      <c r="M286" s="194"/>
      <c r="N286" s="195"/>
      <c r="O286" s="66"/>
      <c r="P286" s="66"/>
      <c r="Q286" s="66"/>
      <c r="R286" s="66"/>
      <c r="S286" s="66"/>
      <c r="T286" s="67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8" t="s">
        <v>156</v>
      </c>
      <c r="AU286" s="18" t="s">
        <v>91</v>
      </c>
    </row>
    <row r="287" spans="1:65" s="2" customFormat="1" ht="11.25">
      <c r="A287" s="36"/>
      <c r="B287" s="37"/>
      <c r="C287" s="38"/>
      <c r="D287" s="196" t="s">
        <v>158</v>
      </c>
      <c r="E287" s="38"/>
      <c r="F287" s="197" t="s">
        <v>1023</v>
      </c>
      <c r="G287" s="38"/>
      <c r="H287" s="38"/>
      <c r="I287" s="193"/>
      <c r="J287" s="38"/>
      <c r="K287" s="38"/>
      <c r="L287" s="41"/>
      <c r="M287" s="194"/>
      <c r="N287" s="195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8" t="s">
        <v>158</v>
      </c>
      <c r="AU287" s="18" t="s">
        <v>91</v>
      </c>
    </row>
    <row r="288" spans="1:65" s="14" customFormat="1" ht="11.25">
      <c r="B288" s="208"/>
      <c r="C288" s="209"/>
      <c r="D288" s="191" t="s">
        <v>160</v>
      </c>
      <c r="E288" s="210" t="s">
        <v>35</v>
      </c>
      <c r="F288" s="211" t="s">
        <v>1024</v>
      </c>
      <c r="G288" s="209"/>
      <c r="H288" s="212">
        <v>28.867999999999999</v>
      </c>
      <c r="I288" s="213"/>
      <c r="J288" s="209"/>
      <c r="K288" s="209"/>
      <c r="L288" s="214"/>
      <c r="M288" s="215"/>
      <c r="N288" s="216"/>
      <c r="O288" s="216"/>
      <c r="P288" s="216"/>
      <c r="Q288" s="216"/>
      <c r="R288" s="216"/>
      <c r="S288" s="216"/>
      <c r="T288" s="217"/>
      <c r="AT288" s="218" t="s">
        <v>160</v>
      </c>
      <c r="AU288" s="218" t="s">
        <v>91</v>
      </c>
      <c r="AV288" s="14" t="s">
        <v>91</v>
      </c>
      <c r="AW288" s="14" t="s">
        <v>41</v>
      </c>
      <c r="AX288" s="14" t="s">
        <v>89</v>
      </c>
      <c r="AY288" s="218" t="s">
        <v>148</v>
      </c>
    </row>
    <row r="289" spans="1:65" s="2" customFormat="1" ht="24.2" customHeight="1">
      <c r="A289" s="36"/>
      <c r="B289" s="37"/>
      <c r="C289" s="177" t="s">
        <v>439</v>
      </c>
      <c r="D289" s="177" t="s">
        <v>150</v>
      </c>
      <c r="E289" s="178" t="s">
        <v>1025</v>
      </c>
      <c r="F289" s="179" t="s">
        <v>1026</v>
      </c>
      <c r="G289" s="180" t="s">
        <v>273</v>
      </c>
      <c r="H289" s="181">
        <v>259.81200000000001</v>
      </c>
      <c r="I289" s="182"/>
      <c r="J289" s="183">
        <f>ROUND(I289*H289,1)</f>
        <v>0</v>
      </c>
      <c r="K289" s="184"/>
      <c r="L289" s="41"/>
      <c r="M289" s="185" t="s">
        <v>35</v>
      </c>
      <c r="N289" s="186" t="s">
        <v>52</v>
      </c>
      <c r="O289" s="66"/>
      <c r="P289" s="187">
        <f>O289*H289</f>
        <v>0</v>
      </c>
      <c r="Q289" s="187">
        <v>0</v>
      </c>
      <c r="R289" s="187">
        <f>Q289*H289</f>
        <v>0</v>
      </c>
      <c r="S289" s="187">
        <v>0</v>
      </c>
      <c r="T289" s="188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9" t="s">
        <v>154</v>
      </c>
      <c r="AT289" s="189" t="s">
        <v>150</v>
      </c>
      <c r="AU289" s="189" t="s">
        <v>91</v>
      </c>
      <c r="AY289" s="18" t="s">
        <v>148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18" t="s">
        <v>89</v>
      </c>
      <c r="BK289" s="190">
        <f>ROUND(I289*H289,1)</f>
        <v>0</v>
      </c>
      <c r="BL289" s="18" t="s">
        <v>154</v>
      </c>
      <c r="BM289" s="189" t="s">
        <v>1027</v>
      </c>
    </row>
    <row r="290" spans="1:65" s="2" customFormat="1" ht="29.25">
      <c r="A290" s="36"/>
      <c r="B290" s="37"/>
      <c r="C290" s="38"/>
      <c r="D290" s="191" t="s">
        <v>156</v>
      </c>
      <c r="E290" s="38"/>
      <c r="F290" s="192" t="s">
        <v>1028</v>
      </c>
      <c r="G290" s="38"/>
      <c r="H290" s="38"/>
      <c r="I290" s="193"/>
      <c r="J290" s="38"/>
      <c r="K290" s="38"/>
      <c r="L290" s="41"/>
      <c r="M290" s="194"/>
      <c r="N290" s="195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8" t="s">
        <v>156</v>
      </c>
      <c r="AU290" s="18" t="s">
        <v>91</v>
      </c>
    </row>
    <row r="291" spans="1:65" s="2" customFormat="1" ht="11.25">
      <c r="A291" s="36"/>
      <c r="B291" s="37"/>
      <c r="C291" s="38"/>
      <c r="D291" s="196" t="s">
        <v>158</v>
      </c>
      <c r="E291" s="38"/>
      <c r="F291" s="197" t="s">
        <v>1029</v>
      </c>
      <c r="G291" s="38"/>
      <c r="H291" s="38"/>
      <c r="I291" s="193"/>
      <c r="J291" s="38"/>
      <c r="K291" s="38"/>
      <c r="L291" s="41"/>
      <c r="M291" s="194"/>
      <c r="N291" s="195"/>
      <c r="O291" s="66"/>
      <c r="P291" s="66"/>
      <c r="Q291" s="66"/>
      <c r="R291" s="66"/>
      <c r="S291" s="66"/>
      <c r="T291" s="67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8" t="s">
        <v>158</v>
      </c>
      <c r="AU291" s="18" t="s">
        <v>91</v>
      </c>
    </row>
    <row r="292" spans="1:65" s="14" customFormat="1" ht="11.25">
      <c r="B292" s="208"/>
      <c r="C292" s="209"/>
      <c r="D292" s="191" t="s">
        <v>160</v>
      </c>
      <c r="E292" s="210" t="s">
        <v>35</v>
      </c>
      <c r="F292" s="211" t="s">
        <v>1030</v>
      </c>
      <c r="G292" s="209"/>
      <c r="H292" s="212">
        <v>28.867999999999999</v>
      </c>
      <c r="I292" s="213"/>
      <c r="J292" s="209"/>
      <c r="K292" s="209"/>
      <c r="L292" s="214"/>
      <c r="M292" s="215"/>
      <c r="N292" s="216"/>
      <c r="O292" s="216"/>
      <c r="P292" s="216"/>
      <c r="Q292" s="216"/>
      <c r="R292" s="216"/>
      <c r="S292" s="216"/>
      <c r="T292" s="217"/>
      <c r="AT292" s="218" t="s">
        <v>160</v>
      </c>
      <c r="AU292" s="218" t="s">
        <v>91</v>
      </c>
      <c r="AV292" s="14" t="s">
        <v>91</v>
      </c>
      <c r="AW292" s="14" t="s">
        <v>41</v>
      </c>
      <c r="AX292" s="14" t="s">
        <v>89</v>
      </c>
      <c r="AY292" s="218" t="s">
        <v>148</v>
      </c>
    </row>
    <row r="293" spans="1:65" s="14" customFormat="1" ht="11.25">
      <c r="B293" s="208"/>
      <c r="C293" s="209"/>
      <c r="D293" s="191" t="s">
        <v>160</v>
      </c>
      <c r="E293" s="209"/>
      <c r="F293" s="211" t="s">
        <v>1031</v>
      </c>
      <c r="G293" s="209"/>
      <c r="H293" s="212">
        <v>259.81200000000001</v>
      </c>
      <c r="I293" s="213"/>
      <c r="J293" s="209"/>
      <c r="K293" s="209"/>
      <c r="L293" s="214"/>
      <c r="M293" s="215"/>
      <c r="N293" s="216"/>
      <c r="O293" s="216"/>
      <c r="P293" s="216"/>
      <c r="Q293" s="216"/>
      <c r="R293" s="216"/>
      <c r="S293" s="216"/>
      <c r="T293" s="217"/>
      <c r="AT293" s="218" t="s">
        <v>160</v>
      </c>
      <c r="AU293" s="218" t="s">
        <v>91</v>
      </c>
      <c r="AV293" s="14" t="s">
        <v>91</v>
      </c>
      <c r="AW293" s="14" t="s">
        <v>4</v>
      </c>
      <c r="AX293" s="14" t="s">
        <v>89</v>
      </c>
      <c r="AY293" s="218" t="s">
        <v>148</v>
      </c>
    </row>
    <row r="294" spans="1:65" s="2" customFormat="1" ht="21.75" customHeight="1">
      <c r="A294" s="36"/>
      <c r="B294" s="37"/>
      <c r="C294" s="177" t="s">
        <v>445</v>
      </c>
      <c r="D294" s="177" t="s">
        <v>150</v>
      </c>
      <c r="E294" s="178" t="s">
        <v>1032</v>
      </c>
      <c r="F294" s="179" t="s">
        <v>1033</v>
      </c>
      <c r="G294" s="180" t="s">
        <v>273</v>
      </c>
      <c r="H294" s="181">
        <v>135.61799999999999</v>
      </c>
      <c r="I294" s="182"/>
      <c r="J294" s="183">
        <f>ROUND(I294*H294,1)</f>
        <v>0</v>
      </c>
      <c r="K294" s="184"/>
      <c r="L294" s="41"/>
      <c r="M294" s="185" t="s">
        <v>35</v>
      </c>
      <c r="N294" s="186" t="s">
        <v>52</v>
      </c>
      <c r="O294" s="66"/>
      <c r="P294" s="187">
        <f>O294*H294</f>
        <v>0</v>
      </c>
      <c r="Q294" s="187">
        <v>0</v>
      </c>
      <c r="R294" s="187">
        <f>Q294*H294</f>
        <v>0</v>
      </c>
      <c r="S294" s="187">
        <v>0</v>
      </c>
      <c r="T294" s="188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9" t="s">
        <v>154</v>
      </c>
      <c r="AT294" s="189" t="s">
        <v>150</v>
      </c>
      <c r="AU294" s="189" t="s">
        <v>91</v>
      </c>
      <c r="AY294" s="18" t="s">
        <v>148</v>
      </c>
      <c r="BE294" s="190">
        <f>IF(N294="základní",J294,0)</f>
        <v>0</v>
      </c>
      <c r="BF294" s="190">
        <f>IF(N294="snížená",J294,0)</f>
        <v>0</v>
      </c>
      <c r="BG294" s="190">
        <f>IF(N294="zákl. přenesená",J294,0)</f>
        <v>0</v>
      </c>
      <c r="BH294" s="190">
        <f>IF(N294="sníž. přenesená",J294,0)</f>
        <v>0</v>
      </c>
      <c r="BI294" s="190">
        <f>IF(N294="nulová",J294,0)</f>
        <v>0</v>
      </c>
      <c r="BJ294" s="18" t="s">
        <v>89</v>
      </c>
      <c r="BK294" s="190">
        <f>ROUND(I294*H294,1)</f>
        <v>0</v>
      </c>
      <c r="BL294" s="18" t="s">
        <v>154</v>
      </c>
      <c r="BM294" s="189" t="s">
        <v>1034</v>
      </c>
    </row>
    <row r="295" spans="1:65" s="2" customFormat="1" ht="19.5">
      <c r="A295" s="36"/>
      <c r="B295" s="37"/>
      <c r="C295" s="38"/>
      <c r="D295" s="191" t="s">
        <v>156</v>
      </c>
      <c r="E295" s="38"/>
      <c r="F295" s="192" t="s">
        <v>1035</v>
      </c>
      <c r="G295" s="38"/>
      <c r="H295" s="38"/>
      <c r="I295" s="193"/>
      <c r="J295" s="38"/>
      <c r="K295" s="38"/>
      <c r="L295" s="41"/>
      <c r="M295" s="194"/>
      <c r="N295" s="195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8" t="s">
        <v>156</v>
      </c>
      <c r="AU295" s="18" t="s">
        <v>91</v>
      </c>
    </row>
    <row r="296" spans="1:65" s="2" customFormat="1" ht="11.25">
      <c r="A296" s="36"/>
      <c r="B296" s="37"/>
      <c r="C296" s="38"/>
      <c r="D296" s="196" t="s">
        <v>158</v>
      </c>
      <c r="E296" s="38"/>
      <c r="F296" s="197" t="s">
        <v>1036</v>
      </c>
      <c r="G296" s="38"/>
      <c r="H296" s="38"/>
      <c r="I296" s="193"/>
      <c r="J296" s="38"/>
      <c r="K296" s="38"/>
      <c r="L296" s="41"/>
      <c r="M296" s="194"/>
      <c r="N296" s="195"/>
      <c r="O296" s="66"/>
      <c r="P296" s="66"/>
      <c r="Q296" s="66"/>
      <c r="R296" s="66"/>
      <c r="S296" s="66"/>
      <c r="T296" s="67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8" t="s">
        <v>158</v>
      </c>
      <c r="AU296" s="18" t="s">
        <v>91</v>
      </c>
    </row>
    <row r="297" spans="1:65" s="14" customFormat="1" ht="11.25">
      <c r="B297" s="208"/>
      <c r="C297" s="209"/>
      <c r="D297" s="191" t="s">
        <v>160</v>
      </c>
      <c r="E297" s="210" t="s">
        <v>35</v>
      </c>
      <c r="F297" s="211" t="s">
        <v>1037</v>
      </c>
      <c r="G297" s="209"/>
      <c r="H297" s="212">
        <v>135.61799999999999</v>
      </c>
      <c r="I297" s="213"/>
      <c r="J297" s="209"/>
      <c r="K297" s="209"/>
      <c r="L297" s="214"/>
      <c r="M297" s="215"/>
      <c r="N297" s="216"/>
      <c r="O297" s="216"/>
      <c r="P297" s="216"/>
      <c r="Q297" s="216"/>
      <c r="R297" s="216"/>
      <c r="S297" s="216"/>
      <c r="T297" s="217"/>
      <c r="AT297" s="218" t="s">
        <v>160</v>
      </c>
      <c r="AU297" s="218" t="s">
        <v>91</v>
      </c>
      <c r="AV297" s="14" t="s">
        <v>91</v>
      </c>
      <c r="AW297" s="14" t="s">
        <v>41</v>
      </c>
      <c r="AX297" s="14" t="s">
        <v>89</v>
      </c>
      <c r="AY297" s="218" t="s">
        <v>148</v>
      </c>
    </row>
    <row r="298" spans="1:65" s="2" customFormat="1" ht="24.2" customHeight="1">
      <c r="A298" s="36"/>
      <c r="B298" s="37"/>
      <c r="C298" s="177" t="s">
        <v>449</v>
      </c>
      <c r="D298" s="177" t="s">
        <v>150</v>
      </c>
      <c r="E298" s="178" t="s">
        <v>1038</v>
      </c>
      <c r="F298" s="179" t="s">
        <v>1039</v>
      </c>
      <c r="G298" s="180" t="s">
        <v>273</v>
      </c>
      <c r="H298" s="181">
        <v>1220.5619999999999</v>
      </c>
      <c r="I298" s="182"/>
      <c r="J298" s="183">
        <f>ROUND(I298*H298,1)</f>
        <v>0</v>
      </c>
      <c r="K298" s="184"/>
      <c r="L298" s="41"/>
      <c r="M298" s="185" t="s">
        <v>35</v>
      </c>
      <c r="N298" s="186" t="s">
        <v>52</v>
      </c>
      <c r="O298" s="66"/>
      <c r="P298" s="187">
        <f>O298*H298</f>
        <v>0</v>
      </c>
      <c r="Q298" s="187">
        <v>0</v>
      </c>
      <c r="R298" s="187">
        <f>Q298*H298</f>
        <v>0</v>
      </c>
      <c r="S298" s="187">
        <v>0</v>
      </c>
      <c r="T298" s="188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9" t="s">
        <v>154</v>
      </c>
      <c r="AT298" s="189" t="s">
        <v>150</v>
      </c>
      <c r="AU298" s="189" t="s">
        <v>91</v>
      </c>
      <c r="AY298" s="18" t="s">
        <v>148</v>
      </c>
      <c r="BE298" s="190">
        <f>IF(N298="základní",J298,0)</f>
        <v>0</v>
      </c>
      <c r="BF298" s="190">
        <f>IF(N298="snížená",J298,0)</f>
        <v>0</v>
      </c>
      <c r="BG298" s="190">
        <f>IF(N298="zákl. přenesená",J298,0)</f>
        <v>0</v>
      </c>
      <c r="BH298" s="190">
        <f>IF(N298="sníž. přenesená",J298,0)</f>
        <v>0</v>
      </c>
      <c r="BI298" s="190">
        <f>IF(N298="nulová",J298,0)</f>
        <v>0</v>
      </c>
      <c r="BJ298" s="18" t="s">
        <v>89</v>
      </c>
      <c r="BK298" s="190">
        <f>ROUND(I298*H298,1)</f>
        <v>0</v>
      </c>
      <c r="BL298" s="18" t="s">
        <v>154</v>
      </c>
      <c r="BM298" s="189" t="s">
        <v>1040</v>
      </c>
    </row>
    <row r="299" spans="1:65" s="2" customFormat="1" ht="29.25">
      <c r="A299" s="36"/>
      <c r="B299" s="37"/>
      <c r="C299" s="38"/>
      <c r="D299" s="191" t="s">
        <v>156</v>
      </c>
      <c r="E299" s="38"/>
      <c r="F299" s="192" t="s">
        <v>1028</v>
      </c>
      <c r="G299" s="38"/>
      <c r="H299" s="38"/>
      <c r="I299" s="193"/>
      <c r="J299" s="38"/>
      <c r="K299" s="38"/>
      <c r="L299" s="41"/>
      <c r="M299" s="194"/>
      <c r="N299" s="195"/>
      <c r="O299" s="66"/>
      <c r="P299" s="66"/>
      <c r="Q299" s="66"/>
      <c r="R299" s="66"/>
      <c r="S299" s="66"/>
      <c r="T299" s="67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8" t="s">
        <v>156</v>
      </c>
      <c r="AU299" s="18" t="s">
        <v>91</v>
      </c>
    </row>
    <row r="300" spans="1:65" s="2" customFormat="1" ht="11.25">
      <c r="A300" s="36"/>
      <c r="B300" s="37"/>
      <c r="C300" s="38"/>
      <c r="D300" s="196" t="s">
        <v>158</v>
      </c>
      <c r="E300" s="38"/>
      <c r="F300" s="197" t="s">
        <v>1041</v>
      </c>
      <c r="G300" s="38"/>
      <c r="H300" s="38"/>
      <c r="I300" s="193"/>
      <c r="J300" s="38"/>
      <c r="K300" s="38"/>
      <c r="L300" s="41"/>
      <c r="M300" s="194"/>
      <c r="N300" s="195"/>
      <c r="O300" s="66"/>
      <c r="P300" s="66"/>
      <c r="Q300" s="66"/>
      <c r="R300" s="66"/>
      <c r="S300" s="66"/>
      <c r="T300" s="67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8" t="s">
        <v>158</v>
      </c>
      <c r="AU300" s="18" t="s">
        <v>91</v>
      </c>
    </row>
    <row r="301" spans="1:65" s="14" customFormat="1" ht="11.25">
      <c r="B301" s="208"/>
      <c r="C301" s="209"/>
      <c r="D301" s="191" t="s">
        <v>160</v>
      </c>
      <c r="E301" s="210" t="s">
        <v>35</v>
      </c>
      <c r="F301" s="211" t="s">
        <v>1042</v>
      </c>
      <c r="G301" s="209"/>
      <c r="H301" s="212">
        <v>135.61799999999999</v>
      </c>
      <c r="I301" s="213"/>
      <c r="J301" s="209"/>
      <c r="K301" s="209"/>
      <c r="L301" s="214"/>
      <c r="M301" s="215"/>
      <c r="N301" s="216"/>
      <c r="O301" s="216"/>
      <c r="P301" s="216"/>
      <c r="Q301" s="216"/>
      <c r="R301" s="216"/>
      <c r="S301" s="216"/>
      <c r="T301" s="217"/>
      <c r="AT301" s="218" t="s">
        <v>160</v>
      </c>
      <c r="AU301" s="218" t="s">
        <v>91</v>
      </c>
      <c r="AV301" s="14" t="s">
        <v>91</v>
      </c>
      <c r="AW301" s="14" t="s">
        <v>41</v>
      </c>
      <c r="AX301" s="14" t="s">
        <v>89</v>
      </c>
      <c r="AY301" s="218" t="s">
        <v>148</v>
      </c>
    </row>
    <row r="302" spans="1:65" s="14" customFormat="1" ht="11.25">
      <c r="B302" s="208"/>
      <c r="C302" s="209"/>
      <c r="D302" s="191" t="s">
        <v>160</v>
      </c>
      <c r="E302" s="209"/>
      <c r="F302" s="211" t="s">
        <v>1043</v>
      </c>
      <c r="G302" s="209"/>
      <c r="H302" s="212">
        <v>1220.5619999999999</v>
      </c>
      <c r="I302" s="213"/>
      <c r="J302" s="209"/>
      <c r="K302" s="209"/>
      <c r="L302" s="214"/>
      <c r="M302" s="215"/>
      <c r="N302" s="216"/>
      <c r="O302" s="216"/>
      <c r="P302" s="216"/>
      <c r="Q302" s="216"/>
      <c r="R302" s="216"/>
      <c r="S302" s="216"/>
      <c r="T302" s="217"/>
      <c r="AT302" s="218" t="s">
        <v>160</v>
      </c>
      <c r="AU302" s="218" t="s">
        <v>91</v>
      </c>
      <c r="AV302" s="14" t="s">
        <v>91</v>
      </c>
      <c r="AW302" s="14" t="s">
        <v>4</v>
      </c>
      <c r="AX302" s="14" t="s">
        <v>89</v>
      </c>
      <c r="AY302" s="218" t="s">
        <v>148</v>
      </c>
    </row>
    <row r="303" spans="1:65" s="2" customFormat="1" ht="24.2" customHeight="1">
      <c r="A303" s="36"/>
      <c r="B303" s="37"/>
      <c r="C303" s="177" t="s">
        <v>451</v>
      </c>
      <c r="D303" s="177" t="s">
        <v>150</v>
      </c>
      <c r="E303" s="178" t="s">
        <v>1044</v>
      </c>
      <c r="F303" s="179" t="s">
        <v>1045</v>
      </c>
      <c r="G303" s="180" t="s">
        <v>273</v>
      </c>
      <c r="H303" s="181">
        <v>164.48599999999999</v>
      </c>
      <c r="I303" s="182"/>
      <c r="J303" s="183">
        <f>ROUND(I303*H303,1)</f>
        <v>0</v>
      </c>
      <c r="K303" s="184"/>
      <c r="L303" s="41"/>
      <c r="M303" s="185" t="s">
        <v>35</v>
      </c>
      <c r="N303" s="186" t="s">
        <v>52</v>
      </c>
      <c r="O303" s="66"/>
      <c r="P303" s="187">
        <f>O303*H303</f>
        <v>0</v>
      </c>
      <c r="Q303" s="187">
        <v>0</v>
      </c>
      <c r="R303" s="187">
        <f>Q303*H303</f>
        <v>0</v>
      </c>
      <c r="S303" s="187">
        <v>0</v>
      </c>
      <c r="T303" s="188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9" t="s">
        <v>154</v>
      </c>
      <c r="AT303" s="189" t="s">
        <v>150</v>
      </c>
      <c r="AU303" s="189" t="s">
        <v>91</v>
      </c>
      <c r="AY303" s="18" t="s">
        <v>148</v>
      </c>
      <c r="BE303" s="190">
        <f>IF(N303="základní",J303,0)</f>
        <v>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18" t="s">
        <v>89</v>
      </c>
      <c r="BK303" s="190">
        <f>ROUND(I303*H303,1)</f>
        <v>0</v>
      </c>
      <c r="BL303" s="18" t="s">
        <v>154</v>
      </c>
      <c r="BM303" s="189" t="s">
        <v>1046</v>
      </c>
    </row>
    <row r="304" spans="1:65" s="2" customFormat="1" ht="11.25">
      <c r="A304" s="36"/>
      <c r="B304" s="37"/>
      <c r="C304" s="38"/>
      <c r="D304" s="191" t="s">
        <v>156</v>
      </c>
      <c r="E304" s="38"/>
      <c r="F304" s="192" t="s">
        <v>1047</v>
      </c>
      <c r="G304" s="38"/>
      <c r="H304" s="38"/>
      <c r="I304" s="193"/>
      <c r="J304" s="38"/>
      <c r="K304" s="38"/>
      <c r="L304" s="41"/>
      <c r="M304" s="194"/>
      <c r="N304" s="195"/>
      <c r="O304" s="66"/>
      <c r="P304" s="66"/>
      <c r="Q304" s="66"/>
      <c r="R304" s="66"/>
      <c r="S304" s="66"/>
      <c r="T304" s="67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8" t="s">
        <v>156</v>
      </c>
      <c r="AU304" s="18" t="s">
        <v>91</v>
      </c>
    </row>
    <row r="305" spans="1:65" s="2" customFormat="1" ht="11.25">
      <c r="A305" s="36"/>
      <c r="B305" s="37"/>
      <c r="C305" s="38"/>
      <c r="D305" s="196" t="s">
        <v>158</v>
      </c>
      <c r="E305" s="38"/>
      <c r="F305" s="197" t="s">
        <v>1048</v>
      </c>
      <c r="G305" s="38"/>
      <c r="H305" s="38"/>
      <c r="I305" s="193"/>
      <c r="J305" s="38"/>
      <c r="K305" s="38"/>
      <c r="L305" s="41"/>
      <c r="M305" s="194"/>
      <c r="N305" s="195"/>
      <c r="O305" s="66"/>
      <c r="P305" s="66"/>
      <c r="Q305" s="66"/>
      <c r="R305" s="66"/>
      <c r="S305" s="66"/>
      <c r="T305" s="67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8" t="s">
        <v>158</v>
      </c>
      <c r="AU305" s="18" t="s">
        <v>91</v>
      </c>
    </row>
    <row r="306" spans="1:65" s="14" customFormat="1" ht="11.25">
      <c r="B306" s="208"/>
      <c r="C306" s="209"/>
      <c r="D306" s="191" t="s">
        <v>160</v>
      </c>
      <c r="E306" s="210" t="s">
        <v>35</v>
      </c>
      <c r="F306" s="211" t="s">
        <v>1049</v>
      </c>
      <c r="G306" s="209"/>
      <c r="H306" s="212">
        <v>164.48599999999999</v>
      </c>
      <c r="I306" s="213"/>
      <c r="J306" s="209"/>
      <c r="K306" s="209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160</v>
      </c>
      <c r="AU306" s="218" t="s">
        <v>91</v>
      </c>
      <c r="AV306" s="14" t="s">
        <v>91</v>
      </c>
      <c r="AW306" s="14" t="s">
        <v>41</v>
      </c>
      <c r="AX306" s="14" t="s">
        <v>89</v>
      </c>
      <c r="AY306" s="218" t="s">
        <v>148</v>
      </c>
    </row>
    <row r="307" spans="1:65" s="2" customFormat="1" ht="37.9" customHeight="1">
      <c r="A307" s="36"/>
      <c r="B307" s="37"/>
      <c r="C307" s="177" t="s">
        <v>457</v>
      </c>
      <c r="D307" s="177" t="s">
        <v>150</v>
      </c>
      <c r="E307" s="178" t="s">
        <v>1050</v>
      </c>
      <c r="F307" s="179" t="s">
        <v>1051</v>
      </c>
      <c r="G307" s="180" t="s">
        <v>273</v>
      </c>
      <c r="H307" s="181">
        <v>51.271000000000001</v>
      </c>
      <c r="I307" s="182"/>
      <c r="J307" s="183">
        <f>ROUND(I307*H307,1)</f>
        <v>0</v>
      </c>
      <c r="K307" s="184"/>
      <c r="L307" s="41"/>
      <c r="M307" s="185" t="s">
        <v>35</v>
      </c>
      <c r="N307" s="186" t="s">
        <v>52</v>
      </c>
      <c r="O307" s="66"/>
      <c r="P307" s="187">
        <f>O307*H307</f>
        <v>0</v>
      </c>
      <c r="Q307" s="187">
        <v>0</v>
      </c>
      <c r="R307" s="187">
        <f>Q307*H307</f>
        <v>0</v>
      </c>
      <c r="S307" s="187">
        <v>0</v>
      </c>
      <c r="T307" s="188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9" t="s">
        <v>154</v>
      </c>
      <c r="AT307" s="189" t="s">
        <v>150</v>
      </c>
      <c r="AU307" s="189" t="s">
        <v>91</v>
      </c>
      <c r="AY307" s="18" t="s">
        <v>148</v>
      </c>
      <c r="BE307" s="190">
        <f>IF(N307="základní",J307,0)</f>
        <v>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8" t="s">
        <v>89</v>
      </c>
      <c r="BK307" s="190">
        <f>ROUND(I307*H307,1)</f>
        <v>0</v>
      </c>
      <c r="BL307" s="18" t="s">
        <v>154</v>
      </c>
      <c r="BM307" s="189" t="s">
        <v>1052</v>
      </c>
    </row>
    <row r="308" spans="1:65" s="2" customFormat="1" ht="29.25">
      <c r="A308" s="36"/>
      <c r="B308" s="37"/>
      <c r="C308" s="38"/>
      <c r="D308" s="191" t="s">
        <v>156</v>
      </c>
      <c r="E308" s="38"/>
      <c r="F308" s="192" t="s">
        <v>1053</v>
      </c>
      <c r="G308" s="38"/>
      <c r="H308" s="38"/>
      <c r="I308" s="193"/>
      <c r="J308" s="38"/>
      <c r="K308" s="38"/>
      <c r="L308" s="41"/>
      <c r="M308" s="194"/>
      <c r="N308" s="195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8" t="s">
        <v>156</v>
      </c>
      <c r="AU308" s="18" t="s">
        <v>91</v>
      </c>
    </row>
    <row r="309" spans="1:65" s="2" customFormat="1" ht="11.25">
      <c r="A309" s="36"/>
      <c r="B309" s="37"/>
      <c r="C309" s="38"/>
      <c r="D309" s="196" t="s">
        <v>158</v>
      </c>
      <c r="E309" s="38"/>
      <c r="F309" s="197" t="s">
        <v>1054</v>
      </c>
      <c r="G309" s="38"/>
      <c r="H309" s="38"/>
      <c r="I309" s="193"/>
      <c r="J309" s="38"/>
      <c r="K309" s="38"/>
      <c r="L309" s="41"/>
      <c r="M309" s="194"/>
      <c r="N309" s="195"/>
      <c r="O309" s="66"/>
      <c r="P309" s="66"/>
      <c r="Q309" s="66"/>
      <c r="R309" s="66"/>
      <c r="S309" s="66"/>
      <c r="T309" s="67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8" t="s">
        <v>158</v>
      </c>
      <c r="AU309" s="18" t="s">
        <v>91</v>
      </c>
    </row>
    <row r="310" spans="1:65" s="14" customFormat="1" ht="11.25">
      <c r="B310" s="208"/>
      <c r="C310" s="209"/>
      <c r="D310" s="191" t="s">
        <v>160</v>
      </c>
      <c r="E310" s="210" t="s">
        <v>35</v>
      </c>
      <c r="F310" s="211" t="s">
        <v>1055</v>
      </c>
      <c r="G310" s="209"/>
      <c r="H310" s="212">
        <v>51.271000000000001</v>
      </c>
      <c r="I310" s="213"/>
      <c r="J310" s="209"/>
      <c r="K310" s="209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160</v>
      </c>
      <c r="AU310" s="218" t="s">
        <v>91</v>
      </c>
      <c r="AV310" s="14" t="s">
        <v>91</v>
      </c>
      <c r="AW310" s="14" t="s">
        <v>41</v>
      </c>
      <c r="AX310" s="14" t="s">
        <v>89</v>
      </c>
      <c r="AY310" s="218" t="s">
        <v>148</v>
      </c>
    </row>
    <row r="311" spans="1:65" s="2" customFormat="1" ht="44.25" customHeight="1">
      <c r="A311" s="36"/>
      <c r="B311" s="37"/>
      <c r="C311" s="177" t="s">
        <v>461</v>
      </c>
      <c r="D311" s="177" t="s">
        <v>150</v>
      </c>
      <c r="E311" s="178" t="s">
        <v>1056</v>
      </c>
      <c r="F311" s="179" t="s">
        <v>1057</v>
      </c>
      <c r="G311" s="180" t="s">
        <v>273</v>
      </c>
      <c r="H311" s="181">
        <v>84.346999999999994</v>
      </c>
      <c r="I311" s="182"/>
      <c r="J311" s="183">
        <f>ROUND(I311*H311,1)</f>
        <v>0</v>
      </c>
      <c r="K311" s="184"/>
      <c r="L311" s="41"/>
      <c r="M311" s="185" t="s">
        <v>35</v>
      </c>
      <c r="N311" s="186" t="s">
        <v>52</v>
      </c>
      <c r="O311" s="66"/>
      <c r="P311" s="187">
        <f>O311*H311</f>
        <v>0</v>
      </c>
      <c r="Q311" s="187">
        <v>0</v>
      </c>
      <c r="R311" s="187">
        <f>Q311*H311</f>
        <v>0</v>
      </c>
      <c r="S311" s="187">
        <v>0</v>
      </c>
      <c r="T311" s="188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89" t="s">
        <v>154</v>
      </c>
      <c r="AT311" s="189" t="s">
        <v>150</v>
      </c>
      <c r="AU311" s="189" t="s">
        <v>91</v>
      </c>
      <c r="AY311" s="18" t="s">
        <v>148</v>
      </c>
      <c r="BE311" s="190">
        <f>IF(N311="základní",J311,0)</f>
        <v>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18" t="s">
        <v>89</v>
      </c>
      <c r="BK311" s="190">
        <f>ROUND(I311*H311,1)</f>
        <v>0</v>
      </c>
      <c r="BL311" s="18" t="s">
        <v>154</v>
      </c>
      <c r="BM311" s="189" t="s">
        <v>1058</v>
      </c>
    </row>
    <row r="312" spans="1:65" s="2" customFormat="1" ht="29.25">
      <c r="A312" s="36"/>
      <c r="B312" s="37"/>
      <c r="C312" s="38"/>
      <c r="D312" s="191" t="s">
        <v>156</v>
      </c>
      <c r="E312" s="38"/>
      <c r="F312" s="192" t="s">
        <v>1057</v>
      </c>
      <c r="G312" s="38"/>
      <c r="H312" s="38"/>
      <c r="I312" s="193"/>
      <c r="J312" s="38"/>
      <c r="K312" s="38"/>
      <c r="L312" s="41"/>
      <c r="M312" s="194"/>
      <c r="N312" s="195"/>
      <c r="O312" s="66"/>
      <c r="P312" s="66"/>
      <c r="Q312" s="66"/>
      <c r="R312" s="66"/>
      <c r="S312" s="66"/>
      <c r="T312" s="67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8" t="s">
        <v>156</v>
      </c>
      <c r="AU312" s="18" t="s">
        <v>91</v>
      </c>
    </row>
    <row r="313" spans="1:65" s="2" customFormat="1" ht="11.25">
      <c r="A313" s="36"/>
      <c r="B313" s="37"/>
      <c r="C313" s="38"/>
      <c r="D313" s="196" t="s">
        <v>158</v>
      </c>
      <c r="E313" s="38"/>
      <c r="F313" s="197" t="s">
        <v>1059</v>
      </c>
      <c r="G313" s="38"/>
      <c r="H313" s="38"/>
      <c r="I313" s="193"/>
      <c r="J313" s="38"/>
      <c r="K313" s="38"/>
      <c r="L313" s="41"/>
      <c r="M313" s="194"/>
      <c r="N313" s="195"/>
      <c r="O313" s="66"/>
      <c r="P313" s="66"/>
      <c r="Q313" s="66"/>
      <c r="R313" s="66"/>
      <c r="S313" s="66"/>
      <c r="T313" s="67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8" t="s">
        <v>158</v>
      </c>
      <c r="AU313" s="18" t="s">
        <v>91</v>
      </c>
    </row>
    <row r="314" spans="1:65" s="14" customFormat="1" ht="11.25">
      <c r="B314" s="208"/>
      <c r="C314" s="209"/>
      <c r="D314" s="191" t="s">
        <v>160</v>
      </c>
      <c r="E314" s="210" t="s">
        <v>35</v>
      </c>
      <c r="F314" s="211" t="s">
        <v>1060</v>
      </c>
      <c r="G314" s="209"/>
      <c r="H314" s="212">
        <v>84.346999999999994</v>
      </c>
      <c r="I314" s="213"/>
      <c r="J314" s="209"/>
      <c r="K314" s="209"/>
      <c r="L314" s="214"/>
      <c r="M314" s="215"/>
      <c r="N314" s="216"/>
      <c r="O314" s="216"/>
      <c r="P314" s="216"/>
      <c r="Q314" s="216"/>
      <c r="R314" s="216"/>
      <c r="S314" s="216"/>
      <c r="T314" s="217"/>
      <c r="AT314" s="218" t="s">
        <v>160</v>
      </c>
      <c r="AU314" s="218" t="s">
        <v>91</v>
      </c>
      <c r="AV314" s="14" t="s">
        <v>91</v>
      </c>
      <c r="AW314" s="14" t="s">
        <v>41</v>
      </c>
      <c r="AX314" s="14" t="s">
        <v>89</v>
      </c>
      <c r="AY314" s="218" t="s">
        <v>148</v>
      </c>
    </row>
    <row r="315" spans="1:65" s="2" customFormat="1" ht="44.25" customHeight="1">
      <c r="A315" s="36"/>
      <c r="B315" s="37"/>
      <c r="C315" s="177" t="s">
        <v>466</v>
      </c>
      <c r="D315" s="177" t="s">
        <v>150</v>
      </c>
      <c r="E315" s="178" t="s">
        <v>1061</v>
      </c>
      <c r="F315" s="179" t="s">
        <v>275</v>
      </c>
      <c r="G315" s="180" t="s">
        <v>273</v>
      </c>
      <c r="H315" s="181">
        <v>28.867999999999999</v>
      </c>
      <c r="I315" s="182"/>
      <c r="J315" s="183">
        <f>ROUND(I315*H315,1)</f>
        <v>0</v>
      </c>
      <c r="K315" s="184"/>
      <c r="L315" s="41"/>
      <c r="M315" s="185" t="s">
        <v>35</v>
      </c>
      <c r="N315" s="186" t="s">
        <v>52</v>
      </c>
      <c r="O315" s="66"/>
      <c r="P315" s="187">
        <f>O315*H315</f>
        <v>0</v>
      </c>
      <c r="Q315" s="187">
        <v>0</v>
      </c>
      <c r="R315" s="187">
        <f>Q315*H315</f>
        <v>0</v>
      </c>
      <c r="S315" s="187">
        <v>0</v>
      </c>
      <c r="T315" s="188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89" t="s">
        <v>154</v>
      </c>
      <c r="AT315" s="189" t="s">
        <v>150</v>
      </c>
      <c r="AU315" s="189" t="s">
        <v>91</v>
      </c>
      <c r="AY315" s="18" t="s">
        <v>148</v>
      </c>
      <c r="BE315" s="190">
        <f>IF(N315="základní",J315,0)</f>
        <v>0</v>
      </c>
      <c r="BF315" s="190">
        <f>IF(N315="snížená",J315,0)</f>
        <v>0</v>
      </c>
      <c r="BG315" s="190">
        <f>IF(N315="zákl. přenesená",J315,0)</f>
        <v>0</v>
      </c>
      <c r="BH315" s="190">
        <f>IF(N315="sníž. přenesená",J315,0)</f>
        <v>0</v>
      </c>
      <c r="BI315" s="190">
        <f>IF(N315="nulová",J315,0)</f>
        <v>0</v>
      </c>
      <c r="BJ315" s="18" t="s">
        <v>89</v>
      </c>
      <c r="BK315" s="190">
        <f>ROUND(I315*H315,1)</f>
        <v>0</v>
      </c>
      <c r="BL315" s="18" t="s">
        <v>154</v>
      </c>
      <c r="BM315" s="189" t="s">
        <v>1062</v>
      </c>
    </row>
    <row r="316" spans="1:65" s="2" customFormat="1" ht="29.25">
      <c r="A316" s="36"/>
      <c r="B316" s="37"/>
      <c r="C316" s="38"/>
      <c r="D316" s="191" t="s">
        <v>156</v>
      </c>
      <c r="E316" s="38"/>
      <c r="F316" s="192" t="s">
        <v>275</v>
      </c>
      <c r="G316" s="38"/>
      <c r="H316" s="38"/>
      <c r="I316" s="193"/>
      <c r="J316" s="38"/>
      <c r="K316" s="38"/>
      <c r="L316" s="41"/>
      <c r="M316" s="194"/>
      <c r="N316" s="195"/>
      <c r="O316" s="66"/>
      <c r="P316" s="66"/>
      <c r="Q316" s="66"/>
      <c r="R316" s="66"/>
      <c r="S316" s="66"/>
      <c r="T316" s="67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8" t="s">
        <v>156</v>
      </c>
      <c r="AU316" s="18" t="s">
        <v>91</v>
      </c>
    </row>
    <row r="317" spans="1:65" s="2" customFormat="1" ht="11.25">
      <c r="A317" s="36"/>
      <c r="B317" s="37"/>
      <c r="C317" s="38"/>
      <c r="D317" s="196" t="s">
        <v>158</v>
      </c>
      <c r="E317" s="38"/>
      <c r="F317" s="197" t="s">
        <v>1063</v>
      </c>
      <c r="G317" s="38"/>
      <c r="H317" s="38"/>
      <c r="I317" s="193"/>
      <c r="J317" s="38"/>
      <c r="K317" s="38"/>
      <c r="L317" s="41"/>
      <c r="M317" s="194"/>
      <c r="N317" s="195"/>
      <c r="O317" s="66"/>
      <c r="P317" s="66"/>
      <c r="Q317" s="66"/>
      <c r="R317" s="66"/>
      <c r="S317" s="66"/>
      <c r="T317" s="67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8" t="s">
        <v>158</v>
      </c>
      <c r="AU317" s="18" t="s">
        <v>91</v>
      </c>
    </row>
    <row r="318" spans="1:65" s="14" customFormat="1" ht="11.25">
      <c r="B318" s="208"/>
      <c r="C318" s="209"/>
      <c r="D318" s="191" t="s">
        <v>160</v>
      </c>
      <c r="E318" s="210" t="s">
        <v>35</v>
      </c>
      <c r="F318" s="211" t="s">
        <v>1024</v>
      </c>
      <c r="G318" s="209"/>
      <c r="H318" s="212">
        <v>28.867999999999999</v>
      </c>
      <c r="I318" s="213"/>
      <c r="J318" s="209"/>
      <c r="K318" s="209"/>
      <c r="L318" s="214"/>
      <c r="M318" s="215"/>
      <c r="N318" s="216"/>
      <c r="O318" s="216"/>
      <c r="P318" s="216"/>
      <c r="Q318" s="216"/>
      <c r="R318" s="216"/>
      <c r="S318" s="216"/>
      <c r="T318" s="217"/>
      <c r="AT318" s="218" t="s">
        <v>160</v>
      </c>
      <c r="AU318" s="218" t="s">
        <v>91</v>
      </c>
      <c r="AV318" s="14" t="s">
        <v>91</v>
      </c>
      <c r="AW318" s="14" t="s">
        <v>41</v>
      </c>
      <c r="AX318" s="14" t="s">
        <v>89</v>
      </c>
      <c r="AY318" s="218" t="s">
        <v>148</v>
      </c>
    </row>
    <row r="319" spans="1:65" s="12" customFormat="1" ht="22.9" customHeight="1">
      <c r="B319" s="161"/>
      <c r="C319" s="162"/>
      <c r="D319" s="163" t="s">
        <v>80</v>
      </c>
      <c r="E319" s="175" t="s">
        <v>544</v>
      </c>
      <c r="F319" s="175" t="s">
        <v>545</v>
      </c>
      <c r="G319" s="162"/>
      <c r="H319" s="162"/>
      <c r="I319" s="165"/>
      <c r="J319" s="176">
        <f>BK319</f>
        <v>0</v>
      </c>
      <c r="K319" s="162"/>
      <c r="L319" s="167"/>
      <c r="M319" s="168"/>
      <c r="N319" s="169"/>
      <c r="O319" s="169"/>
      <c r="P319" s="170">
        <f>SUM(P320:P325)</f>
        <v>0</v>
      </c>
      <c r="Q319" s="169"/>
      <c r="R319" s="170">
        <f>SUM(R320:R325)</f>
        <v>0</v>
      </c>
      <c r="S319" s="169"/>
      <c r="T319" s="171">
        <f>SUM(T320:T325)</f>
        <v>0</v>
      </c>
      <c r="AR319" s="172" t="s">
        <v>89</v>
      </c>
      <c r="AT319" s="173" t="s">
        <v>80</v>
      </c>
      <c r="AU319" s="173" t="s">
        <v>89</v>
      </c>
      <c r="AY319" s="172" t="s">
        <v>148</v>
      </c>
      <c r="BK319" s="174">
        <f>SUM(BK320:BK325)</f>
        <v>0</v>
      </c>
    </row>
    <row r="320" spans="1:65" s="2" customFormat="1" ht="33" customHeight="1">
      <c r="A320" s="36"/>
      <c r="B320" s="37"/>
      <c r="C320" s="177" t="s">
        <v>473</v>
      </c>
      <c r="D320" s="177" t="s">
        <v>150</v>
      </c>
      <c r="E320" s="178" t="s">
        <v>1064</v>
      </c>
      <c r="F320" s="179" t="s">
        <v>1065</v>
      </c>
      <c r="G320" s="180" t="s">
        <v>273</v>
      </c>
      <c r="H320" s="181">
        <v>170.99799999999999</v>
      </c>
      <c r="I320" s="182"/>
      <c r="J320" s="183">
        <f>ROUND(I320*H320,1)</f>
        <v>0</v>
      </c>
      <c r="K320" s="184"/>
      <c r="L320" s="41"/>
      <c r="M320" s="185" t="s">
        <v>35</v>
      </c>
      <c r="N320" s="186" t="s">
        <v>52</v>
      </c>
      <c r="O320" s="66"/>
      <c r="P320" s="187">
        <f>O320*H320</f>
        <v>0</v>
      </c>
      <c r="Q320" s="187">
        <v>0</v>
      </c>
      <c r="R320" s="187">
        <f>Q320*H320</f>
        <v>0</v>
      </c>
      <c r="S320" s="187">
        <v>0</v>
      </c>
      <c r="T320" s="188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89" t="s">
        <v>154</v>
      </c>
      <c r="AT320" s="189" t="s">
        <v>150</v>
      </c>
      <c r="AU320" s="189" t="s">
        <v>91</v>
      </c>
      <c r="AY320" s="18" t="s">
        <v>148</v>
      </c>
      <c r="BE320" s="190">
        <f>IF(N320="základní",J320,0)</f>
        <v>0</v>
      </c>
      <c r="BF320" s="190">
        <f>IF(N320="snížená",J320,0)</f>
        <v>0</v>
      </c>
      <c r="BG320" s="190">
        <f>IF(N320="zákl. přenesená",J320,0)</f>
        <v>0</v>
      </c>
      <c r="BH320" s="190">
        <f>IF(N320="sníž. přenesená",J320,0)</f>
        <v>0</v>
      </c>
      <c r="BI320" s="190">
        <f>IF(N320="nulová",J320,0)</f>
        <v>0</v>
      </c>
      <c r="BJ320" s="18" t="s">
        <v>89</v>
      </c>
      <c r="BK320" s="190">
        <f>ROUND(I320*H320,1)</f>
        <v>0</v>
      </c>
      <c r="BL320" s="18" t="s">
        <v>154</v>
      </c>
      <c r="BM320" s="189" t="s">
        <v>1066</v>
      </c>
    </row>
    <row r="321" spans="1:65" s="2" customFormat="1" ht="29.25">
      <c r="A321" s="36"/>
      <c r="B321" s="37"/>
      <c r="C321" s="38"/>
      <c r="D321" s="191" t="s">
        <v>156</v>
      </c>
      <c r="E321" s="38"/>
      <c r="F321" s="192" t="s">
        <v>1067</v>
      </c>
      <c r="G321" s="38"/>
      <c r="H321" s="38"/>
      <c r="I321" s="193"/>
      <c r="J321" s="38"/>
      <c r="K321" s="38"/>
      <c r="L321" s="41"/>
      <c r="M321" s="194"/>
      <c r="N321" s="195"/>
      <c r="O321" s="66"/>
      <c r="P321" s="66"/>
      <c r="Q321" s="66"/>
      <c r="R321" s="66"/>
      <c r="S321" s="66"/>
      <c r="T321" s="67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8" t="s">
        <v>156</v>
      </c>
      <c r="AU321" s="18" t="s">
        <v>91</v>
      </c>
    </row>
    <row r="322" spans="1:65" s="2" customFormat="1" ht="11.25">
      <c r="A322" s="36"/>
      <c r="B322" s="37"/>
      <c r="C322" s="38"/>
      <c r="D322" s="196" t="s">
        <v>158</v>
      </c>
      <c r="E322" s="38"/>
      <c r="F322" s="197" t="s">
        <v>1068</v>
      </c>
      <c r="G322" s="38"/>
      <c r="H322" s="38"/>
      <c r="I322" s="193"/>
      <c r="J322" s="38"/>
      <c r="K322" s="38"/>
      <c r="L322" s="41"/>
      <c r="M322" s="194"/>
      <c r="N322" s="195"/>
      <c r="O322" s="66"/>
      <c r="P322" s="66"/>
      <c r="Q322" s="66"/>
      <c r="R322" s="66"/>
      <c r="S322" s="66"/>
      <c r="T322" s="67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8" t="s">
        <v>158</v>
      </c>
      <c r="AU322" s="18" t="s">
        <v>91</v>
      </c>
    </row>
    <row r="323" spans="1:65" s="2" customFormat="1" ht="33" customHeight="1">
      <c r="A323" s="36"/>
      <c r="B323" s="37"/>
      <c r="C323" s="177" t="s">
        <v>479</v>
      </c>
      <c r="D323" s="177" t="s">
        <v>150</v>
      </c>
      <c r="E323" s="178" t="s">
        <v>1069</v>
      </c>
      <c r="F323" s="179" t="s">
        <v>1070</v>
      </c>
      <c r="G323" s="180" t="s">
        <v>273</v>
      </c>
      <c r="H323" s="181">
        <v>170.99799999999999</v>
      </c>
      <c r="I323" s="182"/>
      <c r="J323" s="183">
        <f>ROUND(I323*H323,1)</f>
        <v>0</v>
      </c>
      <c r="K323" s="184"/>
      <c r="L323" s="41"/>
      <c r="M323" s="185" t="s">
        <v>35</v>
      </c>
      <c r="N323" s="186" t="s">
        <v>52</v>
      </c>
      <c r="O323" s="66"/>
      <c r="P323" s="187">
        <f>O323*H323</f>
        <v>0</v>
      </c>
      <c r="Q323" s="187">
        <v>0</v>
      </c>
      <c r="R323" s="187">
        <f>Q323*H323</f>
        <v>0</v>
      </c>
      <c r="S323" s="187">
        <v>0</v>
      </c>
      <c r="T323" s="188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89" t="s">
        <v>154</v>
      </c>
      <c r="AT323" s="189" t="s">
        <v>150</v>
      </c>
      <c r="AU323" s="189" t="s">
        <v>91</v>
      </c>
      <c r="AY323" s="18" t="s">
        <v>148</v>
      </c>
      <c r="BE323" s="190">
        <f>IF(N323="základní",J323,0)</f>
        <v>0</v>
      </c>
      <c r="BF323" s="190">
        <f>IF(N323="snížená",J323,0)</f>
        <v>0</v>
      </c>
      <c r="BG323" s="190">
        <f>IF(N323="zákl. přenesená",J323,0)</f>
        <v>0</v>
      </c>
      <c r="BH323" s="190">
        <f>IF(N323="sníž. přenesená",J323,0)</f>
        <v>0</v>
      </c>
      <c r="BI323" s="190">
        <f>IF(N323="nulová",J323,0)</f>
        <v>0</v>
      </c>
      <c r="BJ323" s="18" t="s">
        <v>89</v>
      </c>
      <c r="BK323" s="190">
        <f>ROUND(I323*H323,1)</f>
        <v>0</v>
      </c>
      <c r="BL323" s="18" t="s">
        <v>154</v>
      </c>
      <c r="BM323" s="189" t="s">
        <v>1071</v>
      </c>
    </row>
    <row r="324" spans="1:65" s="2" customFormat="1" ht="29.25">
      <c r="A324" s="36"/>
      <c r="B324" s="37"/>
      <c r="C324" s="38"/>
      <c r="D324" s="191" t="s">
        <v>156</v>
      </c>
      <c r="E324" s="38"/>
      <c r="F324" s="192" t="s">
        <v>1072</v>
      </c>
      <c r="G324" s="38"/>
      <c r="H324" s="38"/>
      <c r="I324" s="193"/>
      <c r="J324" s="38"/>
      <c r="K324" s="38"/>
      <c r="L324" s="41"/>
      <c r="M324" s="194"/>
      <c r="N324" s="195"/>
      <c r="O324" s="66"/>
      <c r="P324" s="66"/>
      <c r="Q324" s="66"/>
      <c r="R324" s="66"/>
      <c r="S324" s="66"/>
      <c r="T324" s="67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8" t="s">
        <v>156</v>
      </c>
      <c r="AU324" s="18" t="s">
        <v>91</v>
      </c>
    </row>
    <row r="325" spans="1:65" s="2" customFormat="1" ht="11.25">
      <c r="A325" s="36"/>
      <c r="B325" s="37"/>
      <c r="C325" s="38"/>
      <c r="D325" s="196" t="s">
        <v>158</v>
      </c>
      <c r="E325" s="38"/>
      <c r="F325" s="197" t="s">
        <v>1073</v>
      </c>
      <c r="G325" s="38"/>
      <c r="H325" s="38"/>
      <c r="I325" s="193"/>
      <c r="J325" s="38"/>
      <c r="K325" s="38"/>
      <c r="L325" s="41"/>
      <c r="M325" s="252"/>
      <c r="N325" s="253"/>
      <c r="O325" s="254"/>
      <c r="P325" s="254"/>
      <c r="Q325" s="254"/>
      <c r="R325" s="254"/>
      <c r="S325" s="254"/>
      <c r="T325" s="255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8" t="s">
        <v>158</v>
      </c>
      <c r="AU325" s="18" t="s">
        <v>91</v>
      </c>
    </row>
    <row r="326" spans="1:65" s="2" customFormat="1" ht="6.95" customHeight="1">
      <c r="A326" s="36"/>
      <c r="B326" s="49"/>
      <c r="C326" s="50"/>
      <c r="D326" s="50"/>
      <c r="E326" s="50"/>
      <c r="F326" s="50"/>
      <c r="G326" s="50"/>
      <c r="H326" s="50"/>
      <c r="I326" s="50"/>
      <c r="J326" s="50"/>
      <c r="K326" s="50"/>
      <c r="L326" s="41"/>
      <c r="M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</row>
  </sheetData>
  <sheetProtection algorithmName="SHA-512" hashValue="QjAEoDwHNGlCEVBAKg95a7RiTC1y2k3++QgGMqMoaUAkNYUoM0wiy4AeYaqzz64Lt7i+vov53x5o2o7M6WUsGQ==" saltValue="Vohn6nWBF9gbvI0DROILsIH7o/pzMiKQ9n4yT7M8fXEp04DmGCQhK0CKgZCSiiuT+INbGZHlbKZ3KaeNDGePkw==" spinCount="100000" sheet="1" objects="1" scenarios="1" formatColumns="0" formatRows="0" autoFilter="0"/>
  <autoFilter ref="C84:K325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9" r:id="rId3"/>
    <hyperlink ref="F104" r:id="rId4"/>
    <hyperlink ref="F114" r:id="rId5"/>
    <hyperlink ref="F125" r:id="rId6"/>
    <hyperlink ref="F137" r:id="rId7"/>
    <hyperlink ref="F141" r:id="rId8"/>
    <hyperlink ref="F147" r:id="rId9"/>
    <hyperlink ref="F152" r:id="rId10"/>
    <hyperlink ref="F156" r:id="rId11"/>
    <hyperlink ref="F160" r:id="rId12"/>
    <hyperlink ref="F164" r:id="rId13"/>
    <hyperlink ref="F168" r:id="rId14"/>
    <hyperlink ref="F172" r:id="rId15"/>
    <hyperlink ref="F176" r:id="rId16"/>
    <hyperlink ref="F180" r:id="rId17"/>
    <hyperlink ref="F184" r:id="rId18"/>
    <hyperlink ref="F200" r:id="rId19"/>
    <hyperlink ref="F204" r:id="rId20"/>
    <hyperlink ref="F216" r:id="rId21"/>
    <hyperlink ref="F221" r:id="rId22"/>
    <hyperlink ref="F224" r:id="rId23"/>
    <hyperlink ref="F228" r:id="rId24"/>
    <hyperlink ref="F234" r:id="rId25"/>
    <hyperlink ref="F238" r:id="rId26"/>
    <hyperlink ref="F242" r:id="rId27"/>
    <hyperlink ref="F246" r:id="rId28"/>
    <hyperlink ref="F250" r:id="rId29"/>
    <hyperlink ref="F262" r:id="rId30"/>
    <hyperlink ref="F274" r:id="rId31"/>
    <hyperlink ref="F278" r:id="rId32"/>
    <hyperlink ref="F282" r:id="rId33"/>
    <hyperlink ref="F287" r:id="rId34"/>
    <hyperlink ref="F291" r:id="rId35"/>
    <hyperlink ref="F296" r:id="rId36"/>
    <hyperlink ref="F300" r:id="rId37"/>
    <hyperlink ref="F305" r:id="rId38"/>
    <hyperlink ref="F309" r:id="rId39"/>
    <hyperlink ref="F313" r:id="rId40"/>
    <hyperlink ref="F317" r:id="rId41"/>
    <hyperlink ref="F322" r:id="rId42"/>
    <hyperlink ref="F325" r:id="rId4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103</v>
      </c>
    </row>
    <row r="3" spans="1:4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1"/>
      <c r="AT3" s="18" t="s">
        <v>91</v>
      </c>
    </row>
    <row r="4" spans="1:46" s="1" customFormat="1" ht="24.95" hidden="1" customHeight="1">
      <c r="B4" s="21"/>
      <c r="D4" s="106" t="s">
        <v>108</v>
      </c>
      <c r="L4" s="21"/>
      <c r="M4" s="107" t="s">
        <v>10</v>
      </c>
      <c r="AT4" s="18" t="s">
        <v>4</v>
      </c>
    </row>
    <row r="5" spans="1:46" s="1" customFormat="1" ht="6.95" hidden="1" customHeight="1">
      <c r="B5" s="21"/>
      <c r="L5" s="21"/>
    </row>
    <row r="6" spans="1:46" s="1" customFormat="1" ht="12" hidden="1" customHeight="1">
      <c r="B6" s="21"/>
      <c r="D6" s="108" t="s">
        <v>16</v>
      </c>
      <c r="L6" s="21"/>
    </row>
    <row r="7" spans="1:46" s="1" customFormat="1" ht="26.25" hidden="1" customHeight="1">
      <c r="B7" s="21"/>
      <c r="E7" s="313" t="str">
        <f>'Rekapitulace stavby'!K6</f>
        <v>Rekonstrukce kanalizační stoky CHVc, ul. Zličská - křižovatka s ul. Vetrubská, Kolín</v>
      </c>
      <c r="F7" s="314"/>
      <c r="G7" s="314"/>
      <c r="H7" s="314"/>
      <c r="L7" s="21"/>
    </row>
    <row r="8" spans="1:46" s="2" customFormat="1" ht="12" hidden="1" customHeight="1">
      <c r="A8" s="36"/>
      <c r="B8" s="41"/>
      <c r="C8" s="36"/>
      <c r="D8" s="108" t="s">
        <v>117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hidden="1" customHeight="1">
      <c r="A9" s="36"/>
      <c r="B9" s="41"/>
      <c r="C9" s="36"/>
      <c r="D9" s="36"/>
      <c r="E9" s="315" t="s">
        <v>1074</v>
      </c>
      <c r="F9" s="316"/>
      <c r="G9" s="316"/>
      <c r="H9" s="316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 hidden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hidden="1" customHeight="1">
      <c r="A11" s="36"/>
      <c r="B11" s="41"/>
      <c r="C11" s="36"/>
      <c r="D11" s="108" t="s">
        <v>18</v>
      </c>
      <c r="E11" s="36"/>
      <c r="F11" s="110" t="s">
        <v>35</v>
      </c>
      <c r="G11" s="36"/>
      <c r="H11" s="36"/>
      <c r="I11" s="108" t="s">
        <v>20</v>
      </c>
      <c r="J11" s="110" t="s">
        <v>35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hidden="1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23. 2. 2023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hidden="1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hidden="1" customHeight="1">
      <c r="A14" s="36"/>
      <c r="B14" s="41"/>
      <c r="C14" s="36"/>
      <c r="D14" s="108" t="s">
        <v>30</v>
      </c>
      <c r="E14" s="36"/>
      <c r="F14" s="36"/>
      <c r="G14" s="36"/>
      <c r="H14" s="36"/>
      <c r="I14" s="108" t="s">
        <v>31</v>
      </c>
      <c r="J14" s="110" t="s">
        <v>32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hidden="1" customHeight="1">
      <c r="A15" s="36"/>
      <c r="B15" s="41"/>
      <c r="C15" s="36"/>
      <c r="D15" s="36"/>
      <c r="E15" s="110" t="s">
        <v>33</v>
      </c>
      <c r="F15" s="36"/>
      <c r="G15" s="36"/>
      <c r="H15" s="36"/>
      <c r="I15" s="108" t="s">
        <v>34</v>
      </c>
      <c r="J15" s="110" t="s">
        <v>35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hidden="1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hidden="1" customHeight="1">
      <c r="A17" s="36"/>
      <c r="B17" s="41"/>
      <c r="C17" s="36"/>
      <c r="D17" s="108" t="s">
        <v>36</v>
      </c>
      <c r="E17" s="36"/>
      <c r="F17" s="36"/>
      <c r="G17" s="36"/>
      <c r="H17" s="36"/>
      <c r="I17" s="108" t="s">
        <v>31</v>
      </c>
      <c r="J17" s="31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hidden="1" customHeight="1">
      <c r="A18" s="36"/>
      <c r="B18" s="41"/>
      <c r="C18" s="36"/>
      <c r="D18" s="36"/>
      <c r="E18" s="317" t="str">
        <f>'Rekapitulace stavby'!E14</f>
        <v>Vyplň údaj</v>
      </c>
      <c r="F18" s="318"/>
      <c r="G18" s="318"/>
      <c r="H18" s="318"/>
      <c r="I18" s="108" t="s">
        <v>34</v>
      </c>
      <c r="J18" s="31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hidden="1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hidden="1" customHeight="1">
      <c r="A20" s="36"/>
      <c r="B20" s="41"/>
      <c r="C20" s="36"/>
      <c r="D20" s="108" t="s">
        <v>38</v>
      </c>
      <c r="E20" s="36"/>
      <c r="F20" s="36"/>
      <c r="G20" s="36"/>
      <c r="H20" s="36"/>
      <c r="I20" s="108" t="s">
        <v>31</v>
      </c>
      <c r="J20" s="110" t="s">
        <v>39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hidden="1" customHeight="1">
      <c r="A21" s="36"/>
      <c r="B21" s="41"/>
      <c r="C21" s="36"/>
      <c r="D21" s="36"/>
      <c r="E21" s="110" t="s">
        <v>40</v>
      </c>
      <c r="F21" s="36"/>
      <c r="G21" s="36"/>
      <c r="H21" s="36"/>
      <c r="I21" s="108" t="s">
        <v>34</v>
      </c>
      <c r="J21" s="110" t="s">
        <v>35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hidden="1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hidden="1" customHeight="1">
      <c r="A23" s="36"/>
      <c r="B23" s="41"/>
      <c r="C23" s="36"/>
      <c r="D23" s="108" t="s">
        <v>42</v>
      </c>
      <c r="E23" s="36"/>
      <c r="F23" s="36"/>
      <c r="G23" s="36"/>
      <c r="H23" s="36"/>
      <c r="I23" s="108" t="s">
        <v>31</v>
      </c>
      <c r="J23" s="110" t="s">
        <v>43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hidden="1" customHeight="1">
      <c r="A24" s="36"/>
      <c r="B24" s="41"/>
      <c r="C24" s="36"/>
      <c r="D24" s="36"/>
      <c r="E24" s="110" t="s">
        <v>44</v>
      </c>
      <c r="F24" s="36"/>
      <c r="G24" s="36"/>
      <c r="H24" s="36"/>
      <c r="I24" s="108" t="s">
        <v>34</v>
      </c>
      <c r="J24" s="110" t="s">
        <v>35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hidden="1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hidden="1" customHeight="1">
      <c r="A26" s="36"/>
      <c r="B26" s="41"/>
      <c r="C26" s="36"/>
      <c r="D26" s="108" t="s">
        <v>45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71.25" hidden="1" customHeight="1">
      <c r="A27" s="112"/>
      <c r="B27" s="113"/>
      <c r="C27" s="112"/>
      <c r="D27" s="112"/>
      <c r="E27" s="319" t="s">
        <v>46</v>
      </c>
      <c r="F27" s="319"/>
      <c r="G27" s="319"/>
      <c r="H27" s="319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hidden="1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hidden="1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hidden="1" customHeight="1">
      <c r="A30" s="36"/>
      <c r="B30" s="41"/>
      <c r="C30" s="36"/>
      <c r="D30" s="116" t="s">
        <v>47</v>
      </c>
      <c r="E30" s="36"/>
      <c r="F30" s="36"/>
      <c r="G30" s="36"/>
      <c r="H30" s="36"/>
      <c r="I30" s="36"/>
      <c r="J30" s="117">
        <f>ROUND(J80, 1)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hidden="1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hidden="1" customHeight="1">
      <c r="A32" s="36"/>
      <c r="B32" s="41"/>
      <c r="C32" s="36"/>
      <c r="D32" s="36"/>
      <c r="E32" s="36"/>
      <c r="F32" s="118" t="s">
        <v>49</v>
      </c>
      <c r="G32" s="36"/>
      <c r="H32" s="36"/>
      <c r="I32" s="118" t="s">
        <v>48</v>
      </c>
      <c r="J32" s="118" t="s">
        <v>50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hidden="1" customHeight="1">
      <c r="A33" s="36"/>
      <c r="B33" s="41"/>
      <c r="C33" s="36"/>
      <c r="D33" s="119" t="s">
        <v>51</v>
      </c>
      <c r="E33" s="108" t="s">
        <v>52</v>
      </c>
      <c r="F33" s="120">
        <f>ROUND((SUM(BE80:BE90)),  1)</f>
        <v>0</v>
      </c>
      <c r="G33" s="36"/>
      <c r="H33" s="36"/>
      <c r="I33" s="121">
        <v>0.21</v>
      </c>
      <c r="J33" s="120">
        <f>ROUND(((SUM(BE80:BE90))*I33),  1)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hidden="1" customHeight="1">
      <c r="A34" s="36"/>
      <c r="B34" s="41"/>
      <c r="C34" s="36"/>
      <c r="D34" s="36"/>
      <c r="E34" s="108" t="s">
        <v>53</v>
      </c>
      <c r="F34" s="120">
        <f>ROUND((SUM(BF80:BF90)),  1)</f>
        <v>0</v>
      </c>
      <c r="G34" s="36"/>
      <c r="H34" s="36"/>
      <c r="I34" s="121">
        <v>0.15</v>
      </c>
      <c r="J34" s="120">
        <f>ROUND(((SUM(BF80:BF90))*I34),  1)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54</v>
      </c>
      <c r="F35" s="120">
        <f>ROUND((SUM(BG80:BG90)),  1)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55</v>
      </c>
      <c r="F36" s="120">
        <f>ROUND((SUM(BH80:BH90)),  1)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56</v>
      </c>
      <c r="F37" s="120">
        <f>ROUND((SUM(BI80:BI90)),  1)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hidden="1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hidden="1" customHeight="1">
      <c r="A39" s="36"/>
      <c r="B39" s="41"/>
      <c r="C39" s="122"/>
      <c r="D39" s="123" t="s">
        <v>57</v>
      </c>
      <c r="E39" s="124"/>
      <c r="F39" s="124"/>
      <c r="G39" s="125" t="s">
        <v>58</v>
      </c>
      <c r="H39" s="126" t="s">
        <v>59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ht="11.25" hidden="1"/>
    <row r="42" spans="1:31" ht="11.25" hidden="1"/>
    <row r="43" spans="1:31" ht="11.25" hidden="1"/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4" t="s">
        <v>123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26.25" customHeight="1">
      <c r="A48" s="36"/>
      <c r="B48" s="37"/>
      <c r="C48" s="38"/>
      <c r="D48" s="38"/>
      <c r="E48" s="320" t="str">
        <f>E7</f>
        <v>Rekonstrukce kanalizační stoky CHVc, ul. Zličská - křižovatka s ul. Vetrubská, Kolín</v>
      </c>
      <c r="F48" s="321"/>
      <c r="G48" s="321"/>
      <c r="H48" s="321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117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273" t="str">
        <f>E9</f>
        <v>VRN - Vedlejší rozpočtové náklady</v>
      </c>
      <c r="F50" s="322"/>
      <c r="G50" s="322"/>
      <c r="H50" s="322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Kolín</v>
      </c>
      <c r="G52" s="38"/>
      <c r="H52" s="38"/>
      <c r="I52" s="30" t="s">
        <v>24</v>
      </c>
      <c r="J52" s="61" t="str">
        <f>IF(J12="","",J12)</f>
        <v>23. 2. 2023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0" t="s">
        <v>30</v>
      </c>
      <c r="D54" s="38"/>
      <c r="E54" s="38"/>
      <c r="F54" s="28" t="str">
        <f>E15</f>
        <v>Město Kolín</v>
      </c>
      <c r="G54" s="38"/>
      <c r="H54" s="38"/>
      <c r="I54" s="30" t="s">
        <v>38</v>
      </c>
      <c r="J54" s="34" t="str">
        <f>E21</f>
        <v>LK PROJEKT s.r.o.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0" t="s">
        <v>36</v>
      </c>
      <c r="D55" s="38"/>
      <c r="E55" s="38"/>
      <c r="F55" s="28" t="str">
        <f>IF(E18="","",E18)</f>
        <v>Vyplň údaj</v>
      </c>
      <c r="G55" s="38"/>
      <c r="H55" s="38"/>
      <c r="I55" s="30" t="s">
        <v>42</v>
      </c>
      <c r="J55" s="34" t="str">
        <f>E24</f>
        <v>Ing. Martina Beňáková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124</v>
      </c>
      <c r="D57" s="134"/>
      <c r="E57" s="134"/>
      <c r="F57" s="134"/>
      <c r="G57" s="134"/>
      <c r="H57" s="134"/>
      <c r="I57" s="134"/>
      <c r="J57" s="135" t="s">
        <v>125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79</v>
      </c>
      <c r="D59" s="38"/>
      <c r="E59" s="38"/>
      <c r="F59" s="38"/>
      <c r="G59" s="38"/>
      <c r="H59" s="38"/>
      <c r="I59" s="38"/>
      <c r="J59" s="79">
        <f>J80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126</v>
      </c>
    </row>
    <row r="60" spans="1:47" s="9" customFormat="1" ht="24.95" customHeight="1">
      <c r="B60" s="137"/>
      <c r="C60" s="138"/>
      <c r="D60" s="139" t="s">
        <v>1074</v>
      </c>
      <c r="E60" s="140"/>
      <c r="F60" s="140"/>
      <c r="G60" s="140"/>
      <c r="H60" s="140"/>
      <c r="I60" s="140"/>
      <c r="J60" s="141">
        <f>J81</f>
        <v>0</v>
      </c>
      <c r="K60" s="138"/>
      <c r="L60" s="142"/>
    </row>
    <row r="61" spans="1:47" s="2" customFormat="1" ht="21.7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09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6.95" customHeight="1">
      <c r="A62" s="36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109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pans="1:63" s="2" customFormat="1" ht="6.95" customHeight="1">
      <c r="A66" s="36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109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63" s="2" customFormat="1" ht="24.95" customHeight="1">
      <c r="A67" s="36"/>
      <c r="B67" s="37"/>
      <c r="C67" s="24" t="s">
        <v>133</v>
      </c>
      <c r="D67" s="38"/>
      <c r="E67" s="38"/>
      <c r="F67" s="38"/>
      <c r="G67" s="38"/>
      <c r="H67" s="38"/>
      <c r="I67" s="38"/>
      <c r="J67" s="38"/>
      <c r="K67" s="38"/>
      <c r="L67" s="109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3" s="2" customFormat="1" ht="6.9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9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3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09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3" s="2" customFormat="1" ht="26.25" customHeight="1">
      <c r="A70" s="36"/>
      <c r="B70" s="37"/>
      <c r="C70" s="38"/>
      <c r="D70" s="38"/>
      <c r="E70" s="320" t="str">
        <f>E7</f>
        <v>Rekonstrukce kanalizační stoky CHVc, ul. Zličská - křižovatka s ul. Vetrubská, Kolín</v>
      </c>
      <c r="F70" s="321"/>
      <c r="G70" s="321"/>
      <c r="H70" s="321"/>
      <c r="I70" s="38"/>
      <c r="J70" s="38"/>
      <c r="K70" s="38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3" s="2" customFormat="1" ht="12" customHeight="1">
      <c r="A71" s="36"/>
      <c r="B71" s="37"/>
      <c r="C71" s="30" t="s">
        <v>117</v>
      </c>
      <c r="D71" s="38"/>
      <c r="E71" s="38"/>
      <c r="F71" s="38"/>
      <c r="G71" s="38"/>
      <c r="H71" s="38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3" s="2" customFormat="1" ht="16.5" customHeight="1">
      <c r="A72" s="36"/>
      <c r="B72" s="37"/>
      <c r="C72" s="38"/>
      <c r="D72" s="38"/>
      <c r="E72" s="273" t="str">
        <f>E9</f>
        <v>VRN - Vedlejší rozpočtové náklady</v>
      </c>
      <c r="F72" s="322"/>
      <c r="G72" s="322"/>
      <c r="H72" s="322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3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3" s="2" customFormat="1" ht="12" customHeight="1">
      <c r="A74" s="36"/>
      <c r="B74" s="37"/>
      <c r="C74" s="30" t="s">
        <v>22</v>
      </c>
      <c r="D74" s="38"/>
      <c r="E74" s="38"/>
      <c r="F74" s="28" t="str">
        <f>F12</f>
        <v>Kolín</v>
      </c>
      <c r="G74" s="38"/>
      <c r="H74" s="38"/>
      <c r="I74" s="30" t="s">
        <v>24</v>
      </c>
      <c r="J74" s="61" t="str">
        <f>IF(J12="","",J12)</f>
        <v>23. 2. 2023</v>
      </c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3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3" s="2" customFormat="1" ht="15.2" customHeight="1">
      <c r="A76" s="36"/>
      <c r="B76" s="37"/>
      <c r="C76" s="30" t="s">
        <v>30</v>
      </c>
      <c r="D76" s="38"/>
      <c r="E76" s="38"/>
      <c r="F76" s="28" t="str">
        <f>E15</f>
        <v>Město Kolín</v>
      </c>
      <c r="G76" s="38"/>
      <c r="H76" s="38"/>
      <c r="I76" s="30" t="s">
        <v>38</v>
      </c>
      <c r="J76" s="34" t="str">
        <f>E21</f>
        <v>LK PROJEKT s.r.o.</v>
      </c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63" s="2" customFormat="1" ht="15.2" customHeight="1">
      <c r="A77" s="36"/>
      <c r="B77" s="37"/>
      <c r="C77" s="30" t="s">
        <v>36</v>
      </c>
      <c r="D77" s="38"/>
      <c r="E77" s="38"/>
      <c r="F77" s="28" t="str">
        <f>IF(E18="","",E18)</f>
        <v>Vyplň údaj</v>
      </c>
      <c r="G77" s="38"/>
      <c r="H77" s="38"/>
      <c r="I77" s="30" t="s">
        <v>42</v>
      </c>
      <c r="J77" s="34" t="str">
        <f>E24</f>
        <v>Ing. Martina Beňáková</v>
      </c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63" s="2" customFormat="1" ht="10.3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63" s="11" customFormat="1" ht="29.25" customHeight="1">
      <c r="A79" s="149"/>
      <c r="B79" s="150"/>
      <c r="C79" s="151" t="s">
        <v>134</v>
      </c>
      <c r="D79" s="152" t="s">
        <v>66</v>
      </c>
      <c r="E79" s="152" t="s">
        <v>62</v>
      </c>
      <c r="F79" s="152" t="s">
        <v>63</v>
      </c>
      <c r="G79" s="152" t="s">
        <v>135</v>
      </c>
      <c r="H79" s="152" t="s">
        <v>136</v>
      </c>
      <c r="I79" s="152" t="s">
        <v>137</v>
      </c>
      <c r="J79" s="153" t="s">
        <v>125</v>
      </c>
      <c r="K79" s="154" t="s">
        <v>138</v>
      </c>
      <c r="L79" s="155"/>
      <c r="M79" s="70" t="s">
        <v>35</v>
      </c>
      <c r="N79" s="71" t="s">
        <v>51</v>
      </c>
      <c r="O79" s="71" t="s">
        <v>139</v>
      </c>
      <c r="P79" s="71" t="s">
        <v>140</v>
      </c>
      <c r="Q79" s="71" t="s">
        <v>141</v>
      </c>
      <c r="R79" s="71" t="s">
        <v>142</v>
      </c>
      <c r="S79" s="71" t="s">
        <v>143</v>
      </c>
      <c r="T79" s="72" t="s">
        <v>144</v>
      </c>
      <c r="U79" s="149"/>
      <c r="V79" s="149"/>
      <c r="W79" s="149"/>
      <c r="X79" s="149"/>
      <c r="Y79" s="149"/>
      <c r="Z79" s="149"/>
      <c r="AA79" s="149"/>
      <c r="AB79" s="149"/>
      <c r="AC79" s="149"/>
      <c r="AD79" s="149"/>
      <c r="AE79" s="149"/>
    </row>
    <row r="80" spans="1:63" s="2" customFormat="1" ht="22.9" customHeight="1">
      <c r="A80" s="36"/>
      <c r="B80" s="37"/>
      <c r="C80" s="77" t="s">
        <v>145</v>
      </c>
      <c r="D80" s="38"/>
      <c r="E80" s="38"/>
      <c r="F80" s="38"/>
      <c r="G80" s="38"/>
      <c r="H80" s="38"/>
      <c r="I80" s="38"/>
      <c r="J80" s="156">
        <f>BK80</f>
        <v>0</v>
      </c>
      <c r="K80" s="38"/>
      <c r="L80" s="41"/>
      <c r="M80" s="73"/>
      <c r="N80" s="157"/>
      <c r="O80" s="74"/>
      <c r="P80" s="158">
        <f>P81</f>
        <v>0</v>
      </c>
      <c r="Q80" s="74"/>
      <c r="R80" s="158">
        <f>R81</f>
        <v>0</v>
      </c>
      <c r="S80" s="74"/>
      <c r="T80" s="159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8" t="s">
        <v>80</v>
      </c>
      <c r="AU80" s="18" t="s">
        <v>126</v>
      </c>
      <c r="BK80" s="160">
        <f>BK81</f>
        <v>0</v>
      </c>
    </row>
    <row r="81" spans="1:65" s="12" customFormat="1" ht="25.9" customHeight="1">
      <c r="B81" s="161"/>
      <c r="C81" s="162"/>
      <c r="D81" s="163" t="s">
        <v>80</v>
      </c>
      <c r="E81" s="164" t="s">
        <v>101</v>
      </c>
      <c r="F81" s="164" t="s">
        <v>102</v>
      </c>
      <c r="G81" s="162"/>
      <c r="H81" s="162"/>
      <c r="I81" s="165"/>
      <c r="J81" s="166">
        <f>BK81</f>
        <v>0</v>
      </c>
      <c r="K81" s="162"/>
      <c r="L81" s="167"/>
      <c r="M81" s="168"/>
      <c r="N81" s="169"/>
      <c r="O81" s="169"/>
      <c r="P81" s="170">
        <f>SUM(P82:P90)</f>
        <v>0</v>
      </c>
      <c r="Q81" s="169"/>
      <c r="R81" s="170">
        <f>SUM(R82:R90)</f>
        <v>0</v>
      </c>
      <c r="S81" s="169"/>
      <c r="T81" s="171">
        <f>SUM(T82:T90)</f>
        <v>0</v>
      </c>
      <c r="AR81" s="172" t="s">
        <v>184</v>
      </c>
      <c r="AT81" s="173" t="s">
        <v>80</v>
      </c>
      <c r="AU81" s="173" t="s">
        <v>81</v>
      </c>
      <c r="AY81" s="172" t="s">
        <v>148</v>
      </c>
      <c r="BK81" s="174">
        <f>SUM(BK82:BK90)</f>
        <v>0</v>
      </c>
    </row>
    <row r="82" spans="1:65" s="2" customFormat="1" ht="16.5" customHeight="1">
      <c r="A82" s="36"/>
      <c r="B82" s="37"/>
      <c r="C82" s="177" t="s">
        <v>89</v>
      </c>
      <c r="D82" s="177" t="s">
        <v>150</v>
      </c>
      <c r="E82" s="178" t="s">
        <v>1075</v>
      </c>
      <c r="F82" s="179" t="s">
        <v>1076</v>
      </c>
      <c r="G82" s="180" t="s">
        <v>1077</v>
      </c>
      <c r="H82" s="181">
        <v>1</v>
      </c>
      <c r="I82" s="182"/>
      <c r="J82" s="183">
        <f>ROUND(I82*H82,1)</f>
        <v>0</v>
      </c>
      <c r="K82" s="184"/>
      <c r="L82" s="41"/>
      <c r="M82" s="185" t="s">
        <v>35</v>
      </c>
      <c r="N82" s="186" t="s">
        <v>52</v>
      </c>
      <c r="O82" s="66"/>
      <c r="P82" s="187">
        <f>O82*H82</f>
        <v>0</v>
      </c>
      <c r="Q82" s="187">
        <v>0</v>
      </c>
      <c r="R82" s="187">
        <f>Q82*H82</f>
        <v>0</v>
      </c>
      <c r="S82" s="187">
        <v>0</v>
      </c>
      <c r="T82" s="188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89" t="s">
        <v>1078</v>
      </c>
      <c r="AT82" s="189" t="s">
        <v>150</v>
      </c>
      <c r="AU82" s="189" t="s">
        <v>89</v>
      </c>
      <c r="AY82" s="18" t="s">
        <v>148</v>
      </c>
      <c r="BE82" s="190">
        <f>IF(N82="základní",J82,0)</f>
        <v>0</v>
      </c>
      <c r="BF82" s="190">
        <f>IF(N82="snížená",J82,0)</f>
        <v>0</v>
      </c>
      <c r="BG82" s="190">
        <f>IF(N82="zákl. přenesená",J82,0)</f>
        <v>0</v>
      </c>
      <c r="BH82" s="190">
        <f>IF(N82="sníž. přenesená",J82,0)</f>
        <v>0</v>
      </c>
      <c r="BI82" s="190">
        <f>IF(N82="nulová",J82,0)</f>
        <v>0</v>
      </c>
      <c r="BJ82" s="18" t="s">
        <v>89</v>
      </c>
      <c r="BK82" s="190">
        <f>ROUND(I82*H82,1)</f>
        <v>0</v>
      </c>
      <c r="BL82" s="18" t="s">
        <v>1078</v>
      </c>
      <c r="BM82" s="189" t="s">
        <v>1079</v>
      </c>
    </row>
    <row r="83" spans="1:65" s="2" customFormat="1" ht="11.25">
      <c r="A83" s="36"/>
      <c r="B83" s="37"/>
      <c r="C83" s="38"/>
      <c r="D83" s="191" t="s">
        <v>156</v>
      </c>
      <c r="E83" s="38"/>
      <c r="F83" s="192" t="s">
        <v>1076</v>
      </c>
      <c r="G83" s="38"/>
      <c r="H83" s="38"/>
      <c r="I83" s="193"/>
      <c r="J83" s="38"/>
      <c r="K83" s="38"/>
      <c r="L83" s="41"/>
      <c r="M83" s="194"/>
      <c r="N83" s="195"/>
      <c r="O83" s="66"/>
      <c r="P83" s="66"/>
      <c r="Q83" s="66"/>
      <c r="R83" s="66"/>
      <c r="S83" s="66"/>
      <c r="T83" s="67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8" t="s">
        <v>156</v>
      </c>
      <c r="AU83" s="18" t="s">
        <v>89</v>
      </c>
    </row>
    <row r="84" spans="1:65" s="14" customFormat="1" ht="11.25">
      <c r="B84" s="208"/>
      <c r="C84" s="209"/>
      <c r="D84" s="191" t="s">
        <v>160</v>
      </c>
      <c r="E84" s="210" t="s">
        <v>35</v>
      </c>
      <c r="F84" s="211" t="s">
        <v>89</v>
      </c>
      <c r="G84" s="209"/>
      <c r="H84" s="212">
        <v>1</v>
      </c>
      <c r="I84" s="213"/>
      <c r="J84" s="209"/>
      <c r="K84" s="209"/>
      <c r="L84" s="214"/>
      <c r="M84" s="215"/>
      <c r="N84" s="216"/>
      <c r="O84" s="216"/>
      <c r="P84" s="216"/>
      <c r="Q84" s="216"/>
      <c r="R84" s="216"/>
      <c r="S84" s="216"/>
      <c r="T84" s="217"/>
      <c r="AT84" s="218" t="s">
        <v>160</v>
      </c>
      <c r="AU84" s="218" t="s">
        <v>89</v>
      </c>
      <c r="AV84" s="14" t="s">
        <v>91</v>
      </c>
      <c r="AW84" s="14" t="s">
        <v>41</v>
      </c>
      <c r="AX84" s="14" t="s">
        <v>89</v>
      </c>
      <c r="AY84" s="218" t="s">
        <v>148</v>
      </c>
    </row>
    <row r="85" spans="1:65" s="2" customFormat="1" ht="16.5" customHeight="1">
      <c r="A85" s="36"/>
      <c r="B85" s="37"/>
      <c r="C85" s="177" t="s">
        <v>91</v>
      </c>
      <c r="D85" s="177" t="s">
        <v>150</v>
      </c>
      <c r="E85" s="178" t="s">
        <v>1080</v>
      </c>
      <c r="F85" s="179" t="s">
        <v>1081</v>
      </c>
      <c r="G85" s="180" t="s">
        <v>1077</v>
      </c>
      <c r="H85" s="181">
        <v>1</v>
      </c>
      <c r="I85" s="182"/>
      <c r="J85" s="183">
        <f>ROUND(I85*H85,1)</f>
        <v>0</v>
      </c>
      <c r="K85" s="184"/>
      <c r="L85" s="41"/>
      <c r="M85" s="185" t="s">
        <v>35</v>
      </c>
      <c r="N85" s="186" t="s">
        <v>52</v>
      </c>
      <c r="O85" s="66"/>
      <c r="P85" s="187">
        <f>O85*H85</f>
        <v>0</v>
      </c>
      <c r="Q85" s="187">
        <v>0</v>
      </c>
      <c r="R85" s="187">
        <f>Q85*H85</f>
        <v>0</v>
      </c>
      <c r="S85" s="187">
        <v>0</v>
      </c>
      <c r="T85" s="188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9" t="s">
        <v>1078</v>
      </c>
      <c r="AT85" s="189" t="s">
        <v>150</v>
      </c>
      <c r="AU85" s="189" t="s">
        <v>89</v>
      </c>
      <c r="AY85" s="18" t="s">
        <v>148</v>
      </c>
      <c r="BE85" s="190">
        <f>IF(N85="základní",J85,0)</f>
        <v>0</v>
      </c>
      <c r="BF85" s="190">
        <f>IF(N85="snížená",J85,0)</f>
        <v>0</v>
      </c>
      <c r="BG85" s="190">
        <f>IF(N85="zákl. přenesená",J85,0)</f>
        <v>0</v>
      </c>
      <c r="BH85" s="190">
        <f>IF(N85="sníž. přenesená",J85,0)</f>
        <v>0</v>
      </c>
      <c r="BI85" s="190">
        <f>IF(N85="nulová",J85,0)</f>
        <v>0</v>
      </c>
      <c r="BJ85" s="18" t="s">
        <v>89</v>
      </c>
      <c r="BK85" s="190">
        <f>ROUND(I85*H85,1)</f>
        <v>0</v>
      </c>
      <c r="BL85" s="18" t="s">
        <v>1078</v>
      </c>
      <c r="BM85" s="189" t="s">
        <v>1082</v>
      </c>
    </row>
    <row r="86" spans="1:65" s="2" customFormat="1" ht="11.25">
      <c r="A86" s="36"/>
      <c r="B86" s="37"/>
      <c r="C86" s="38"/>
      <c r="D86" s="191" t="s">
        <v>156</v>
      </c>
      <c r="E86" s="38"/>
      <c r="F86" s="192" t="s">
        <v>1081</v>
      </c>
      <c r="G86" s="38"/>
      <c r="H86" s="38"/>
      <c r="I86" s="193"/>
      <c r="J86" s="38"/>
      <c r="K86" s="38"/>
      <c r="L86" s="41"/>
      <c r="M86" s="194"/>
      <c r="N86" s="195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8" t="s">
        <v>156</v>
      </c>
      <c r="AU86" s="18" t="s">
        <v>89</v>
      </c>
    </row>
    <row r="87" spans="1:65" s="14" customFormat="1" ht="11.25">
      <c r="B87" s="208"/>
      <c r="C87" s="209"/>
      <c r="D87" s="191" t="s">
        <v>160</v>
      </c>
      <c r="E87" s="210" t="s">
        <v>35</v>
      </c>
      <c r="F87" s="211" t="s">
        <v>89</v>
      </c>
      <c r="G87" s="209"/>
      <c r="H87" s="212">
        <v>1</v>
      </c>
      <c r="I87" s="213"/>
      <c r="J87" s="209"/>
      <c r="K87" s="209"/>
      <c r="L87" s="214"/>
      <c r="M87" s="215"/>
      <c r="N87" s="216"/>
      <c r="O87" s="216"/>
      <c r="P87" s="216"/>
      <c r="Q87" s="216"/>
      <c r="R87" s="216"/>
      <c r="S87" s="216"/>
      <c r="T87" s="217"/>
      <c r="AT87" s="218" t="s">
        <v>160</v>
      </c>
      <c r="AU87" s="218" t="s">
        <v>89</v>
      </c>
      <c r="AV87" s="14" t="s">
        <v>91</v>
      </c>
      <c r="AW87" s="14" t="s">
        <v>41</v>
      </c>
      <c r="AX87" s="14" t="s">
        <v>89</v>
      </c>
      <c r="AY87" s="218" t="s">
        <v>148</v>
      </c>
    </row>
    <row r="88" spans="1:65" s="2" customFormat="1" ht="16.5" customHeight="1">
      <c r="A88" s="36"/>
      <c r="B88" s="37"/>
      <c r="C88" s="177" t="s">
        <v>170</v>
      </c>
      <c r="D88" s="177" t="s">
        <v>150</v>
      </c>
      <c r="E88" s="178" t="s">
        <v>1083</v>
      </c>
      <c r="F88" s="179" t="s">
        <v>1084</v>
      </c>
      <c r="G88" s="180" t="s">
        <v>1077</v>
      </c>
      <c r="H88" s="181">
        <v>1</v>
      </c>
      <c r="I88" s="182"/>
      <c r="J88" s="183">
        <f>ROUND(I88*H88,1)</f>
        <v>0</v>
      </c>
      <c r="K88" s="184"/>
      <c r="L88" s="41"/>
      <c r="M88" s="185" t="s">
        <v>35</v>
      </c>
      <c r="N88" s="186" t="s">
        <v>52</v>
      </c>
      <c r="O88" s="66"/>
      <c r="P88" s="187">
        <f>O88*H88</f>
        <v>0</v>
      </c>
      <c r="Q88" s="187">
        <v>0</v>
      </c>
      <c r="R88" s="187">
        <f>Q88*H88</f>
        <v>0</v>
      </c>
      <c r="S88" s="187">
        <v>0</v>
      </c>
      <c r="T88" s="188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9" t="s">
        <v>1078</v>
      </c>
      <c r="AT88" s="189" t="s">
        <v>150</v>
      </c>
      <c r="AU88" s="189" t="s">
        <v>89</v>
      </c>
      <c r="AY88" s="18" t="s">
        <v>148</v>
      </c>
      <c r="BE88" s="190">
        <f>IF(N88="základní",J88,0)</f>
        <v>0</v>
      </c>
      <c r="BF88" s="190">
        <f>IF(N88="snížená",J88,0)</f>
        <v>0</v>
      </c>
      <c r="BG88" s="190">
        <f>IF(N88="zákl. přenesená",J88,0)</f>
        <v>0</v>
      </c>
      <c r="BH88" s="190">
        <f>IF(N88="sníž. přenesená",J88,0)</f>
        <v>0</v>
      </c>
      <c r="BI88" s="190">
        <f>IF(N88="nulová",J88,0)</f>
        <v>0</v>
      </c>
      <c r="BJ88" s="18" t="s">
        <v>89</v>
      </c>
      <c r="BK88" s="190">
        <f>ROUND(I88*H88,1)</f>
        <v>0</v>
      </c>
      <c r="BL88" s="18" t="s">
        <v>1078</v>
      </c>
      <c r="BM88" s="189" t="s">
        <v>1085</v>
      </c>
    </row>
    <row r="89" spans="1:65" s="2" customFormat="1" ht="11.25">
      <c r="A89" s="36"/>
      <c r="B89" s="37"/>
      <c r="C89" s="38"/>
      <c r="D89" s="191" t="s">
        <v>156</v>
      </c>
      <c r="E89" s="38"/>
      <c r="F89" s="192" t="s">
        <v>1084</v>
      </c>
      <c r="G89" s="38"/>
      <c r="H89" s="38"/>
      <c r="I89" s="193"/>
      <c r="J89" s="38"/>
      <c r="K89" s="38"/>
      <c r="L89" s="41"/>
      <c r="M89" s="194"/>
      <c r="N89" s="195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8" t="s">
        <v>156</v>
      </c>
      <c r="AU89" s="18" t="s">
        <v>89</v>
      </c>
    </row>
    <row r="90" spans="1:65" s="14" customFormat="1" ht="11.25">
      <c r="B90" s="208"/>
      <c r="C90" s="209"/>
      <c r="D90" s="191" t="s">
        <v>160</v>
      </c>
      <c r="E90" s="210" t="s">
        <v>35</v>
      </c>
      <c r="F90" s="211" t="s">
        <v>89</v>
      </c>
      <c r="G90" s="209"/>
      <c r="H90" s="212">
        <v>1</v>
      </c>
      <c r="I90" s="213"/>
      <c r="J90" s="209"/>
      <c r="K90" s="209"/>
      <c r="L90" s="214"/>
      <c r="M90" s="256"/>
      <c r="N90" s="257"/>
      <c r="O90" s="257"/>
      <c r="P90" s="257"/>
      <c r="Q90" s="257"/>
      <c r="R90" s="257"/>
      <c r="S90" s="257"/>
      <c r="T90" s="258"/>
      <c r="AT90" s="218" t="s">
        <v>160</v>
      </c>
      <c r="AU90" s="218" t="s">
        <v>89</v>
      </c>
      <c r="AV90" s="14" t="s">
        <v>91</v>
      </c>
      <c r="AW90" s="14" t="s">
        <v>41</v>
      </c>
      <c r="AX90" s="14" t="s">
        <v>89</v>
      </c>
      <c r="AY90" s="218" t="s">
        <v>148</v>
      </c>
    </row>
    <row r="91" spans="1:65" s="2" customFormat="1" ht="6.95" customHeight="1">
      <c r="A91" s="36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41"/>
      <c r="M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</sheetData>
  <sheetProtection algorithmName="SHA-512" hashValue="4IDwNoINYZeCr5YAvof9o6OQXoHotDHTisNXMC/hWJcqKQkq8KR8kJdglBPRr9mdJR/PyO+qzAYr+DilPyOlaw==" saltValue="y96285nqhOJjEFJsMfDoPKTJNYggfSrJ2jRHexzaMUCaVqtRHdDiHQfel2oR2nWEuL2ABprARVuJdjCFY5qA9w==" spinCount="100000" sheet="1" objects="1" scenarios="1" formatColumns="0" formatRows="0" autoFilter="0"/>
  <autoFilter ref="C79:K90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4"/>
      <c r="C3" s="105"/>
      <c r="D3" s="105"/>
      <c r="E3" s="105"/>
      <c r="F3" s="105"/>
      <c r="G3" s="105"/>
      <c r="H3" s="21"/>
    </row>
    <row r="4" spans="1:8" s="1" customFormat="1" ht="24.95" customHeight="1">
      <c r="B4" s="21"/>
      <c r="C4" s="106" t="s">
        <v>1086</v>
      </c>
      <c r="H4" s="21"/>
    </row>
    <row r="5" spans="1:8" s="1" customFormat="1" ht="12" customHeight="1">
      <c r="B5" s="21"/>
      <c r="C5" s="259" t="s">
        <v>13</v>
      </c>
      <c r="D5" s="319" t="s">
        <v>14</v>
      </c>
      <c r="E5" s="312"/>
      <c r="F5" s="312"/>
      <c r="H5" s="21"/>
    </row>
    <row r="6" spans="1:8" s="1" customFormat="1" ht="36.950000000000003" customHeight="1">
      <c r="B6" s="21"/>
      <c r="C6" s="260" t="s">
        <v>16</v>
      </c>
      <c r="D6" s="323" t="s">
        <v>17</v>
      </c>
      <c r="E6" s="312"/>
      <c r="F6" s="312"/>
      <c r="H6" s="21"/>
    </row>
    <row r="7" spans="1:8" s="1" customFormat="1" ht="16.5" customHeight="1">
      <c r="B7" s="21"/>
      <c r="C7" s="108" t="s">
        <v>24</v>
      </c>
      <c r="D7" s="111" t="str">
        <f>'Rekapitulace stavby'!AN8</f>
        <v>23. 2. 2023</v>
      </c>
      <c r="H7" s="21"/>
    </row>
    <row r="8" spans="1:8" s="2" customFormat="1" ht="10.9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49"/>
      <c r="B9" s="261"/>
      <c r="C9" s="262" t="s">
        <v>62</v>
      </c>
      <c r="D9" s="263" t="s">
        <v>63</v>
      </c>
      <c r="E9" s="263" t="s">
        <v>135</v>
      </c>
      <c r="F9" s="264" t="s">
        <v>1087</v>
      </c>
      <c r="G9" s="149"/>
      <c r="H9" s="261"/>
    </row>
    <row r="10" spans="1:8" s="2" customFormat="1" ht="26.45" customHeight="1">
      <c r="A10" s="36"/>
      <c r="B10" s="41"/>
      <c r="C10" s="265" t="s">
        <v>1088</v>
      </c>
      <c r="D10" s="265" t="s">
        <v>87</v>
      </c>
      <c r="E10" s="36"/>
      <c r="F10" s="36"/>
      <c r="G10" s="36"/>
      <c r="H10" s="41"/>
    </row>
    <row r="11" spans="1:8" s="2" customFormat="1" ht="16.899999999999999" customHeight="1">
      <c r="A11" s="36"/>
      <c r="B11" s="41"/>
      <c r="C11" s="266" t="s">
        <v>104</v>
      </c>
      <c r="D11" s="267" t="s">
        <v>35</v>
      </c>
      <c r="E11" s="268" t="s">
        <v>35</v>
      </c>
      <c r="F11" s="269">
        <v>3.0779999999999998</v>
      </c>
      <c r="G11" s="36"/>
      <c r="H11" s="41"/>
    </row>
    <row r="12" spans="1:8" s="2" customFormat="1" ht="16.899999999999999" customHeight="1">
      <c r="A12" s="36"/>
      <c r="B12" s="41"/>
      <c r="C12" s="270" t="s">
        <v>104</v>
      </c>
      <c r="D12" s="270" t="s">
        <v>391</v>
      </c>
      <c r="E12" s="18" t="s">
        <v>35</v>
      </c>
      <c r="F12" s="271">
        <v>3.0779999999999998</v>
      </c>
      <c r="G12" s="36"/>
      <c r="H12" s="41"/>
    </row>
    <row r="13" spans="1:8" s="2" customFormat="1" ht="16.899999999999999" customHeight="1">
      <c r="A13" s="36"/>
      <c r="B13" s="41"/>
      <c r="C13" s="272" t="s">
        <v>1089</v>
      </c>
      <c r="D13" s="36"/>
      <c r="E13" s="36"/>
      <c r="F13" s="36"/>
      <c r="G13" s="36"/>
      <c r="H13" s="41"/>
    </row>
    <row r="14" spans="1:8" s="2" customFormat="1" ht="22.5">
      <c r="A14" s="36"/>
      <c r="B14" s="41"/>
      <c r="C14" s="270" t="s">
        <v>386</v>
      </c>
      <c r="D14" s="270" t="s">
        <v>387</v>
      </c>
      <c r="E14" s="18" t="s">
        <v>187</v>
      </c>
      <c r="F14" s="271">
        <v>3.0779999999999998</v>
      </c>
      <c r="G14" s="36"/>
      <c r="H14" s="41"/>
    </row>
    <row r="15" spans="1:8" s="2" customFormat="1" ht="16.899999999999999" customHeight="1">
      <c r="A15" s="36"/>
      <c r="B15" s="41"/>
      <c r="C15" s="270" t="s">
        <v>287</v>
      </c>
      <c r="D15" s="270" t="s">
        <v>288</v>
      </c>
      <c r="E15" s="18" t="s">
        <v>187</v>
      </c>
      <c r="F15" s="271">
        <v>23.498000000000001</v>
      </c>
      <c r="G15" s="36"/>
      <c r="H15" s="41"/>
    </row>
    <row r="16" spans="1:8" s="2" customFormat="1" ht="16.899999999999999" customHeight="1">
      <c r="A16" s="36"/>
      <c r="B16" s="41"/>
      <c r="C16" s="266" t="s">
        <v>106</v>
      </c>
      <c r="D16" s="267" t="s">
        <v>35</v>
      </c>
      <c r="E16" s="268" t="s">
        <v>35</v>
      </c>
      <c r="F16" s="269">
        <v>1.5289999999999999</v>
      </c>
      <c r="G16" s="36"/>
      <c r="H16" s="41"/>
    </row>
    <row r="17" spans="1:8" s="2" customFormat="1" ht="16.899999999999999" customHeight="1">
      <c r="A17" s="36"/>
      <c r="B17" s="41"/>
      <c r="C17" s="270" t="s">
        <v>355</v>
      </c>
      <c r="D17" s="270" t="s">
        <v>356</v>
      </c>
      <c r="E17" s="18" t="s">
        <v>35</v>
      </c>
      <c r="F17" s="271">
        <v>1.2090000000000001</v>
      </c>
      <c r="G17" s="36"/>
      <c r="H17" s="41"/>
    </row>
    <row r="18" spans="1:8" s="2" customFormat="1" ht="16.899999999999999" customHeight="1">
      <c r="A18" s="36"/>
      <c r="B18" s="41"/>
      <c r="C18" s="270" t="s">
        <v>35</v>
      </c>
      <c r="D18" s="270" t="s">
        <v>357</v>
      </c>
      <c r="E18" s="18" t="s">
        <v>35</v>
      </c>
      <c r="F18" s="271">
        <v>0.32</v>
      </c>
      <c r="G18" s="36"/>
      <c r="H18" s="41"/>
    </row>
    <row r="19" spans="1:8" s="2" customFormat="1" ht="16.899999999999999" customHeight="1">
      <c r="A19" s="36"/>
      <c r="B19" s="41"/>
      <c r="C19" s="270" t="s">
        <v>106</v>
      </c>
      <c r="D19" s="270" t="s">
        <v>210</v>
      </c>
      <c r="E19" s="18" t="s">
        <v>35</v>
      </c>
      <c r="F19" s="271">
        <v>1.5289999999999999</v>
      </c>
      <c r="G19" s="36"/>
      <c r="H19" s="41"/>
    </row>
    <row r="20" spans="1:8" s="2" customFormat="1" ht="16.899999999999999" customHeight="1">
      <c r="A20" s="36"/>
      <c r="B20" s="41"/>
      <c r="C20" s="272" t="s">
        <v>1089</v>
      </c>
      <c r="D20" s="36"/>
      <c r="E20" s="36"/>
      <c r="F20" s="36"/>
      <c r="G20" s="36"/>
      <c r="H20" s="41"/>
    </row>
    <row r="21" spans="1:8" s="2" customFormat="1" ht="16.899999999999999" customHeight="1">
      <c r="A21" s="36"/>
      <c r="B21" s="41"/>
      <c r="C21" s="270" t="s">
        <v>350</v>
      </c>
      <c r="D21" s="270" t="s">
        <v>351</v>
      </c>
      <c r="E21" s="18" t="s">
        <v>187</v>
      </c>
      <c r="F21" s="271">
        <v>1.5289999999999999</v>
      </c>
      <c r="G21" s="36"/>
      <c r="H21" s="41"/>
    </row>
    <row r="22" spans="1:8" s="2" customFormat="1" ht="22.5">
      <c r="A22" s="36"/>
      <c r="B22" s="41"/>
      <c r="C22" s="270" t="s">
        <v>249</v>
      </c>
      <c r="D22" s="270" t="s">
        <v>250</v>
      </c>
      <c r="E22" s="18" t="s">
        <v>187</v>
      </c>
      <c r="F22" s="271">
        <v>45.749000000000002</v>
      </c>
      <c r="G22" s="36"/>
      <c r="H22" s="41"/>
    </row>
    <row r="23" spans="1:8" s="2" customFormat="1" ht="16.899999999999999" customHeight="1">
      <c r="A23" s="36"/>
      <c r="B23" s="41"/>
      <c r="C23" s="270" t="s">
        <v>266</v>
      </c>
      <c r="D23" s="270" t="s">
        <v>267</v>
      </c>
      <c r="E23" s="18" t="s">
        <v>187</v>
      </c>
      <c r="F23" s="271">
        <v>45.749000000000002</v>
      </c>
      <c r="G23" s="36"/>
      <c r="H23" s="41"/>
    </row>
    <row r="24" spans="1:8" s="2" customFormat="1" ht="16.899999999999999" customHeight="1">
      <c r="A24" s="36"/>
      <c r="B24" s="41"/>
      <c r="C24" s="270" t="s">
        <v>279</v>
      </c>
      <c r="D24" s="270" t="s">
        <v>280</v>
      </c>
      <c r="E24" s="18" t="s">
        <v>187</v>
      </c>
      <c r="F24" s="271">
        <v>121.599</v>
      </c>
      <c r="G24" s="36"/>
      <c r="H24" s="41"/>
    </row>
    <row r="25" spans="1:8" s="2" customFormat="1" ht="16.899999999999999" customHeight="1">
      <c r="A25" s="36"/>
      <c r="B25" s="41"/>
      <c r="C25" s="270" t="s">
        <v>287</v>
      </c>
      <c r="D25" s="270" t="s">
        <v>288</v>
      </c>
      <c r="E25" s="18" t="s">
        <v>187</v>
      </c>
      <c r="F25" s="271">
        <v>23.498000000000001</v>
      </c>
      <c r="G25" s="36"/>
      <c r="H25" s="41"/>
    </row>
    <row r="26" spans="1:8" s="2" customFormat="1" ht="16.899999999999999" customHeight="1">
      <c r="A26" s="36"/>
      <c r="B26" s="41"/>
      <c r="C26" s="266" t="s">
        <v>355</v>
      </c>
      <c r="D26" s="267" t="s">
        <v>35</v>
      </c>
      <c r="E26" s="268" t="s">
        <v>35</v>
      </c>
      <c r="F26" s="269">
        <v>1.2090000000000001</v>
      </c>
      <c r="G26" s="36"/>
      <c r="H26" s="41"/>
    </row>
    <row r="27" spans="1:8" s="2" customFormat="1" ht="16.899999999999999" customHeight="1">
      <c r="A27" s="36"/>
      <c r="B27" s="41"/>
      <c r="C27" s="270" t="s">
        <v>355</v>
      </c>
      <c r="D27" s="270" t="s">
        <v>356</v>
      </c>
      <c r="E27" s="18" t="s">
        <v>35</v>
      </c>
      <c r="F27" s="271">
        <v>1.2090000000000001</v>
      </c>
      <c r="G27" s="36"/>
      <c r="H27" s="41"/>
    </row>
    <row r="28" spans="1:8" s="2" customFormat="1" ht="16.899999999999999" customHeight="1">
      <c r="A28" s="36"/>
      <c r="B28" s="41"/>
      <c r="C28" s="266" t="s">
        <v>118</v>
      </c>
      <c r="D28" s="267" t="s">
        <v>35</v>
      </c>
      <c r="E28" s="268" t="s">
        <v>35</v>
      </c>
      <c r="F28" s="269">
        <v>20.722000000000001</v>
      </c>
      <c r="G28" s="36"/>
      <c r="H28" s="41"/>
    </row>
    <row r="29" spans="1:8" s="2" customFormat="1" ht="16.899999999999999" customHeight="1">
      <c r="A29" s="36"/>
      <c r="B29" s="41"/>
      <c r="C29" s="270" t="s">
        <v>35</v>
      </c>
      <c r="D29" s="270" t="s">
        <v>307</v>
      </c>
      <c r="E29" s="18" t="s">
        <v>35</v>
      </c>
      <c r="F29" s="271">
        <v>16.940000000000001</v>
      </c>
      <c r="G29" s="36"/>
      <c r="H29" s="41"/>
    </row>
    <row r="30" spans="1:8" s="2" customFormat="1" ht="16.899999999999999" customHeight="1">
      <c r="A30" s="36"/>
      <c r="B30" s="41"/>
      <c r="C30" s="270" t="s">
        <v>35</v>
      </c>
      <c r="D30" s="270" t="s">
        <v>308</v>
      </c>
      <c r="E30" s="18" t="s">
        <v>35</v>
      </c>
      <c r="F30" s="271">
        <v>5.2969999999999997</v>
      </c>
      <c r="G30" s="36"/>
      <c r="H30" s="41"/>
    </row>
    <row r="31" spans="1:8" s="2" customFormat="1" ht="16.899999999999999" customHeight="1">
      <c r="A31" s="36"/>
      <c r="B31" s="41"/>
      <c r="C31" s="270" t="s">
        <v>35</v>
      </c>
      <c r="D31" s="270" t="s">
        <v>309</v>
      </c>
      <c r="E31" s="18" t="s">
        <v>35</v>
      </c>
      <c r="F31" s="271">
        <v>1.728</v>
      </c>
      <c r="G31" s="36"/>
      <c r="H31" s="41"/>
    </row>
    <row r="32" spans="1:8" s="2" customFormat="1" ht="16.899999999999999" customHeight="1">
      <c r="A32" s="36"/>
      <c r="B32" s="41"/>
      <c r="C32" s="270" t="s">
        <v>35</v>
      </c>
      <c r="D32" s="270" t="s">
        <v>310</v>
      </c>
      <c r="E32" s="18" t="s">
        <v>35</v>
      </c>
      <c r="F32" s="271">
        <v>1.44</v>
      </c>
      <c r="G32" s="36"/>
      <c r="H32" s="41"/>
    </row>
    <row r="33" spans="1:8" s="2" customFormat="1" ht="16.899999999999999" customHeight="1">
      <c r="A33" s="36"/>
      <c r="B33" s="41"/>
      <c r="C33" s="270" t="s">
        <v>35</v>
      </c>
      <c r="D33" s="270" t="s">
        <v>311</v>
      </c>
      <c r="E33" s="18" t="s">
        <v>35</v>
      </c>
      <c r="F33" s="271">
        <v>0</v>
      </c>
      <c r="G33" s="36"/>
      <c r="H33" s="41"/>
    </row>
    <row r="34" spans="1:8" s="2" customFormat="1" ht="16.899999999999999" customHeight="1">
      <c r="A34" s="36"/>
      <c r="B34" s="41"/>
      <c r="C34" s="270" t="s">
        <v>35</v>
      </c>
      <c r="D34" s="270" t="s">
        <v>312</v>
      </c>
      <c r="E34" s="18" t="s">
        <v>35</v>
      </c>
      <c r="F34" s="271">
        <v>-3.5169999999999999</v>
      </c>
      <c r="G34" s="36"/>
      <c r="H34" s="41"/>
    </row>
    <row r="35" spans="1:8" s="2" customFormat="1" ht="16.899999999999999" customHeight="1">
      <c r="A35" s="36"/>
      <c r="B35" s="41"/>
      <c r="C35" s="270" t="s">
        <v>35</v>
      </c>
      <c r="D35" s="270" t="s">
        <v>313</v>
      </c>
      <c r="E35" s="18" t="s">
        <v>35</v>
      </c>
      <c r="F35" s="271">
        <v>-1.095</v>
      </c>
      <c r="G35" s="36"/>
      <c r="H35" s="41"/>
    </row>
    <row r="36" spans="1:8" s="2" customFormat="1" ht="16.899999999999999" customHeight="1">
      <c r="A36" s="36"/>
      <c r="B36" s="41"/>
      <c r="C36" s="270" t="s">
        <v>35</v>
      </c>
      <c r="D36" s="270" t="s">
        <v>314</v>
      </c>
      <c r="E36" s="18" t="s">
        <v>35</v>
      </c>
      <c r="F36" s="271">
        <v>-7.0999999999999994E-2</v>
      </c>
      <c r="G36" s="36"/>
      <c r="H36" s="41"/>
    </row>
    <row r="37" spans="1:8" s="2" customFormat="1" ht="16.899999999999999" customHeight="1">
      <c r="A37" s="36"/>
      <c r="B37" s="41"/>
      <c r="C37" s="270" t="s">
        <v>118</v>
      </c>
      <c r="D37" s="270" t="s">
        <v>210</v>
      </c>
      <c r="E37" s="18" t="s">
        <v>35</v>
      </c>
      <c r="F37" s="271">
        <v>20.722000000000001</v>
      </c>
      <c r="G37" s="36"/>
      <c r="H37" s="41"/>
    </row>
    <row r="38" spans="1:8" s="2" customFormat="1" ht="16.899999999999999" customHeight="1">
      <c r="A38" s="36"/>
      <c r="B38" s="41"/>
      <c r="C38" s="272" t="s">
        <v>1089</v>
      </c>
      <c r="D38" s="36"/>
      <c r="E38" s="36"/>
      <c r="F38" s="36"/>
      <c r="G38" s="36"/>
      <c r="H38" s="41"/>
    </row>
    <row r="39" spans="1:8" s="2" customFormat="1" ht="16.899999999999999" customHeight="1">
      <c r="A39" s="36"/>
      <c r="B39" s="41"/>
      <c r="C39" s="270" t="s">
        <v>302</v>
      </c>
      <c r="D39" s="270" t="s">
        <v>303</v>
      </c>
      <c r="E39" s="18" t="s">
        <v>187</v>
      </c>
      <c r="F39" s="271">
        <v>20.722000000000001</v>
      </c>
      <c r="G39" s="36"/>
      <c r="H39" s="41"/>
    </row>
    <row r="40" spans="1:8" s="2" customFormat="1" ht="22.5">
      <c r="A40" s="36"/>
      <c r="B40" s="41"/>
      <c r="C40" s="270" t="s">
        <v>249</v>
      </c>
      <c r="D40" s="270" t="s">
        <v>250</v>
      </c>
      <c r="E40" s="18" t="s">
        <v>187</v>
      </c>
      <c r="F40" s="271">
        <v>45.749000000000002</v>
      </c>
      <c r="G40" s="36"/>
      <c r="H40" s="41"/>
    </row>
    <row r="41" spans="1:8" s="2" customFormat="1" ht="16.899999999999999" customHeight="1">
      <c r="A41" s="36"/>
      <c r="B41" s="41"/>
      <c r="C41" s="270" t="s">
        <v>266</v>
      </c>
      <c r="D41" s="270" t="s">
        <v>267</v>
      </c>
      <c r="E41" s="18" t="s">
        <v>187</v>
      </c>
      <c r="F41" s="271">
        <v>45.749000000000002</v>
      </c>
      <c r="G41" s="36"/>
      <c r="H41" s="41"/>
    </row>
    <row r="42" spans="1:8" s="2" customFormat="1" ht="16.899999999999999" customHeight="1">
      <c r="A42" s="36"/>
      <c r="B42" s="41"/>
      <c r="C42" s="270" t="s">
        <v>279</v>
      </c>
      <c r="D42" s="270" t="s">
        <v>280</v>
      </c>
      <c r="E42" s="18" t="s">
        <v>187</v>
      </c>
      <c r="F42" s="271">
        <v>121.599</v>
      </c>
      <c r="G42" s="36"/>
      <c r="H42" s="41"/>
    </row>
    <row r="43" spans="1:8" s="2" customFormat="1" ht="16.899999999999999" customHeight="1">
      <c r="A43" s="36"/>
      <c r="B43" s="41"/>
      <c r="C43" s="270" t="s">
        <v>287</v>
      </c>
      <c r="D43" s="270" t="s">
        <v>288</v>
      </c>
      <c r="E43" s="18" t="s">
        <v>187</v>
      </c>
      <c r="F43" s="271">
        <v>23.498000000000001</v>
      </c>
      <c r="G43" s="36"/>
      <c r="H43" s="41"/>
    </row>
    <row r="44" spans="1:8" s="2" customFormat="1" ht="16.899999999999999" customHeight="1">
      <c r="A44" s="36"/>
      <c r="B44" s="41"/>
      <c r="C44" s="266" t="s">
        <v>109</v>
      </c>
      <c r="D44" s="267" t="s">
        <v>35</v>
      </c>
      <c r="E44" s="268" t="s">
        <v>35</v>
      </c>
      <c r="F44" s="269">
        <v>199.5</v>
      </c>
      <c r="G44" s="36"/>
      <c r="H44" s="41"/>
    </row>
    <row r="45" spans="1:8" s="2" customFormat="1" ht="16.899999999999999" customHeight="1">
      <c r="A45" s="36"/>
      <c r="B45" s="41"/>
      <c r="C45" s="270" t="s">
        <v>35</v>
      </c>
      <c r="D45" s="270" t="s">
        <v>242</v>
      </c>
      <c r="E45" s="18" t="s">
        <v>35</v>
      </c>
      <c r="F45" s="271">
        <v>199.5</v>
      </c>
      <c r="G45" s="36"/>
      <c r="H45" s="41"/>
    </row>
    <row r="46" spans="1:8" s="2" customFormat="1" ht="16.899999999999999" customHeight="1">
      <c r="A46" s="36"/>
      <c r="B46" s="41"/>
      <c r="C46" s="270" t="s">
        <v>109</v>
      </c>
      <c r="D46" s="270" t="s">
        <v>210</v>
      </c>
      <c r="E46" s="18" t="s">
        <v>35</v>
      </c>
      <c r="F46" s="271">
        <v>199.5</v>
      </c>
      <c r="G46" s="36"/>
      <c r="H46" s="41"/>
    </row>
    <row r="47" spans="1:8" s="2" customFormat="1" ht="16.899999999999999" customHeight="1">
      <c r="A47" s="36"/>
      <c r="B47" s="41"/>
      <c r="C47" s="272" t="s">
        <v>1089</v>
      </c>
      <c r="D47" s="36"/>
      <c r="E47" s="36"/>
      <c r="F47" s="36"/>
      <c r="G47" s="36"/>
      <c r="H47" s="41"/>
    </row>
    <row r="48" spans="1:8" s="2" customFormat="1" ht="16.899999999999999" customHeight="1">
      <c r="A48" s="36"/>
      <c r="B48" s="41"/>
      <c r="C48" s="270" t="s">
        <v>236</v>
      </c>
      <c r="D48" s="270" t="s">
        <v>237</v>
      </c>
      <c r="E48" s="18" t="s">
        <v>238</v>
      </c>
      <c r="F48" s="271">
        <v>199.5</v>
      </c>
      <c r="G48" s="36"/>
      <c r="H48" s="41"/>
    </row>
    <row r="49" spans="1:8" s="2" customFormat="1" ht="16.899999999999999" customHeight="1">
      <c r="A49" s="36"/>
      <c r="B49" s="41"/>
      <c r="C49" s="270" t="s">
        <v>243</v>
      </c>
      <c r="D49" s="270" t="s">
        <v>244</v>
      </c>
      <c r="E49" s="18" t="s">
        <v>238</v>
      </c>
      <c r="F49" s="271">
        <v>199.5</v>
      </c>
      <c r="G49" s="36"/>
      <c r="H49" s="41"/>
    </row>
    <row r="50" spans="1:8" s="2" customFormat="1" ht="16.899999999999999" customHeight="1">
      <c r="A50" s="36"/>
      <c r="B50" s="41"/>
      <c r="C50" s="266" t="s">
        <v>115</v>
      </c>
      <c r="D50" s="267" t="s">
        <v>35</v>
      </c>
      <c r="E50" s="268" t="s">
        <v>35</v>
      </c>
      <c r="F50" s="269">
        <v>-4.6829999999999998</v>
      </c>
      <c r="G50" s="36"/>
      <c r="H50" s="41"/>
    </row>
    <row r="51" spans="1:8" s="2" customFormat="1" ht="16.899999999999999" customHeight="1">
      <c r="A51" s="36"/>
      <c r="B51" s="41"/>
      <c r="C51" s="270" t="s">
        <v>35</v>
      </c>
      <c r="D51" s="270" t="s">
        <v>311</v>
      </c>
      <c r="E51" s="18" t="s">
        <v>35</v>
      </c>
      <c r="F51" s="271">
        <v>0</v>
      </c>
      <c r="G51" s="36"/>
      <c r="H51" s="41"/>
    </row>
    <row r="52" spans="1:8" s="2" customFormat="1" ht="16.899999999999999" customHeight="1">
      <c r="A52" s="36"/>
      <c r="B52" s="41"/>
      <c r="C52" s="270" t="s">
        <v>35</v>
      </c>
      <c r="D52" s="270" t="s">
        <v>312</v>
      </c>
      <c r="E52" s="18" t="s">
        <v>35</v>
      </c>
      <c r="F52" s="271">
        <v>-3.5169999999999999</v>
      </c>
      <c r="G52" s="36"/>
      <c r="H52" s="41"/>
    </row>
    <row r="53" spans="1:8" s="2" customFormat="1" ht="16.899999999999999" customHeight="1">
      <c r="A53" s="36"/>
      <c r="B53" s="41"/>
      <c r="C53" s="270" t="s">
        <v>35</v>
      </c>
      <c r="D53" s="270" t="s">
        <v>313</v>
      </c>
      <c r="E53" s="18" t="s">
        <v>35</v>
      </c>
      <c r="F53" s="271">
        <v>-1.095</v>
      </c>
      <c r="G53" s="36"/>
      <c r="H53" s="41"/>
    </row>
    <row r="54" spans="1:8" s="2" customFormat="1" ht="16.899999999999999" customHeight="1">
      <c r="A54" s="36"/>
      <c r="B54" s="41"/>
      <c r="C54" s="270" t="s">
        <v>35</v>
      </c>
      <c r="D54" s="270" t="s">
        <v>314</v>
      </c>
      <c r="E54" s="18" t="s">
        <v>35</v>
      </c>
      <c r="F54" s="271">
        <v>-7.0999999999999994E-2</v>
      </c>
      <c r="G54" s="36"/>
      <c r="H54" s="41"/>
    </row>
    <row r="55" spans="1:8" s="2" customFormat="1" ht="16.899999999999999" customHeight="1">
      <c r="A55" s="36"/>
      <c r="B55" s="41"/>
      <c r="C55" s="270" t="s">
        <v>115</v>
      </c>
      <c r="D55" s="270" t="s">
        <v>199</v>
      </c>
      <c r="E55" s="18" t="s">
        <v>35</v>
      </c>
      <c r="F55" s="271">
        <v>-4.6829999999999998</v>
      </c>
      <c r="G55" s="36"/>
      <c r="H55" s="41"/>
    </row>
    <row r="56" spans="1:8" s="2" customFormat="1" ht="16.899999999999999" customHeight="1">
      <c r="A56" s="36"/>
      <c r="B56" s="41"/>
      <c r="C56" s="272" t="s">
        <v>1089</v>
      </c>
      <c r="D56" s="36"/>
      <c r="E56" s="36"/>
      <c r="F56" s="36"/>
      <c r="G56" s="36"/>
      <c r="H56" s="41"/>
    </row>
    <row r="57" spans="1:8" s="2" customFormat="1" ht="16.899999999999999" customHeight="1">
      <c r="A57" s="36"/>
      <c r="B57" s="41"/>
      <c r="C57" s="270" t="s">
        <v>302</v>
      </c>
      <c r="D57" s="270" t="s">
        <v>303</v>
      </c>
      <c r="E57" s="18" t="s">
        <v>187</v>
      </c>
      <c r="F57" s="271">
        <v>20.722000000000001</v>
      </c>
      <c r="G57" s="36"/>
      <c r="H57" s="41"/>
    </row>
    <row r="58" spans="1:8" s="2" customFormat="1" ht="16.899999999999999" customHeight="1">
      <c r="A58" s="36"/>
      <c r="B58" s="41"/>
      <c r="C58" s="270" t="s">
        <v>287</v>
      </c>
      <c r="D58" s="270" t="s">
        <v>288</v>
      </c>
      <c r="E58" s="18" t="s">
        <v>187</v>
      </c>
      <c r="F58" s="271">
        <v>23.498000000000001</v>
      </c>
      <c r="G58" s="36"/>
      <c r="H58" s="41"/>
    </row>
    <row r="59" spans="1:8" s="2" customFormat="1" ht="16.899999999999999" customHeight="1">
      <c r="A59" s="36"/>
      <c r="B59" s="41"/>
      <c r="C59" s="266" t="s">
        <v>113</v>
      </c>
      <c r="D59" s="267" t="s">
        <v>35</v>
      </c>
      <c r="E59" s="268" t="s">
        <v>35</v>
      </c>
      <c r="F59" s="269">
        <v>14.367000000000001</v>
      </c>
      <c r="G59" s="36"/>
      <c r="H59" s="41"/>
    </row>
    <row r="60" spans="1:8" s="2" customFormat="1" ht="16.899999999999999" customHeight="1">
      <c r="A60" s="36"/>
      <c r="B60" s="41"/>
      <c r="C60" s="270" t="s">
        <v>35</v>
      </c>
      <c r="D60" s="270" t="s">
        <v>398</v>
      </c>
      <c r="E60" s="18" t="s">
        <v>35</v>
      </c>
      <c r="F60" s="271">
        <v>4.3710000000000004</v>
      </c>
      <c r="G60" s="36"/>
      <c r="H60" s="41"/>
    </row>
    <row r="61" spans="1:8" s="2" customFormat="1" ht="16.899999999999999" customHeight="1">
      <c r="A61" s="36"/>
      <c r="B61" s="41"/>
      <c r="C61" s="270" t="s">
        <v>35</v>
      </c>
      <c r="D61" s="270" t="s">
        <v>399</v>
      </c>
      <c r="E61" s="18" t="s">
        <v>35</v>
      </c>
      <c r="F61" s="271">
        <v>9.9960000000000004</v>
      </c>
      <c r="G61" s="36"/>
      <c r="H61" s="41"/>
    </row>
    <row r="62" spans="1:8" s="2" customFormat="1" ht="16.899999999999999" customHeight="1">
      <c r="A62" s="36"/>
      <c r="B62" s="41"/>
      <c r="C62" s="270" t="s">
        <v>113</v>
      </c>
      <c r="D62" s="270" t="s">
        <v>210</v>
      </c>
      <c r="E62" s="18" t="s">
        <v>35</v>
      </c>
      <c r="F62" s="271">
        <v>14.367000000000001</v>
      </c>
      <c r="G62" s="36"/>
      <c r="H62" s="41"/>
    </row>
    <row r="63" spans="1:8" s="2" customFormat="1" ht="16.899999999999999" customHeight="1">
      <c r="A63" s="36"/>
      <c r="B63" s="41"/>
      <c r="C63" s="272" t="s">
        <v>1089</v>
      </c>
      <c r="D63" s="36"/>
      <c r="E63" s="36"/>
      <c r="F63" s="36"/>
      <c r="G63" s="36"/>
      <c r="H63" s="41"/>
    </row>
    <row r="64" spans="1:8" s="2" customFormat="1" ht="16.899999999999999" customHeight="1">
      <c r="A64" s="36"/>
      <c r="B64" s="41"/>
      <c r="C64" s="270" t="s">
        <v>393</v>
      </c>
      <c r="D64" s="270" t="s">
        <v>394</v>
      </c>
      <c r="E64" s="18" t="s">
        <v>187</v>
      </c>
      <c r="F64" s="271">
        <v>14.367000000000001</v>
      </c>
      <c r="G64" s="36"/>
      <c r="H64" s="41"/>
    </row>
    <row r="65" spans="1:8" s="2" customFormat="1" ht="16.899999999999999" customHeight="1">
      <c r="A65" s="36"/>
      <c r="B65" s="41"/>
      <c r="C65" s="270" t="s">
        <v>287</v>
      </c>
      <c r="D65" s="270" t="s">
        <v>288</v>
      </c>
      <c r="E65" s="18" t="s">
        <v>187</v>
      </c>
      <c r="F65" s="271">
        <v>23.498000000000001</v>
      </c>
      <c r="G65" s="36"/>
      <c r="H65" s="41"/>
    </row>
    <row r="66" spans="1:8" s="2" customFormat="1" ht="16.899999999999999" customHeight="1">
      <c r="A66" s="36"/>
      <c r="B66" s="41"/>
      <c r="C66" s="266" t="s">
        <v>111</v>
      </c>
      <c r="D66" s="267" t="s">
        <v>35</v>
      </c>
      <c r="E66" s="268" t="s">
        <v>35</v>
      </c>
      <c r="F66" s="269">
        <v>75.849999999999994</v>
      </c>
      <c r="G66" s="36"/>
      <c r="H66" s="41"/>
    </row>
    <row r="67" spans="1:8" s="2" customFormat="1" ht="16.899999999999999" customHeight="1">
      <c r="A67" s="36"/>
      <c r="B67" s="41"/>
      <c r="C67" s="270" t="s">
        <v>35</v>
      </c>
      <c r="D67" s="270" t="s">
        <v>191</v>
      </c>
      <c r="E67" s="18" t="s">
        <v>35</v>
      </c>
      <c r="F67" s="271">
        <v>33.374000000000002</v>
      </c>
      <c r="G67" s="36"/>
      <c r="H67" s="41"/>
    </row>
    <row r="68" spans="1:8" s="2" customFormat="1" ht="16.899999999999999" customHeight="1">
      <c r="A68" s="36"/>
      <c r="B68" s="41"/>
      <c r="C68" s="270" t="s">
        <v>35</v>
      </c>
      <c r="D68" s="270" t="s">
        <v>192</v>
      </c>
      <c r="E68" s="18" t="s">
        <v>35</v>
      </c>
      <c r="F68" s="271">
        <v>4.8840000000000003</v>
      </c>
      <c r="G68" s="36"/>
      <c r="H68" s="41"/>
    </row>
    <row r="69" spans="1:8" s="2" customFormat="1" ht="16.899999999999999" customHeight="1">
      <c r="A69" s="36"/>
      <c r="B69" s="41"/>
      <c r="C69" s="270" t="s">
        <v>35</v>
      </c>
      <c r="D69" s="270" t="s">
        <v>193</v>
      </c>
      <c r="E69" s="18" t="s">
        <v>35</v>
      </c>
      <c r="F69" s="271">
        <v>11.022</v>
      </c>
      <c r="G69" s="36"/>
      <c r="H69" s="41"/>
    </row>
    <row r="70" spans="1:8" s="2" customFormat="1" ht="16.899999999999999" customHeight="1">
      <c r="A70" s="36"/>
      <c r="B70" s="41"/>
      <c r="C70" s="270" t="s">
        <v>35</v>
      </c>
      <c r="D70" s="270" t="s">
        <v>194</v>
      </c>
      <c r="E70" s="18" t="s">
        <v>35</v>
      </c>
      <c r="F70" s="271">
        <v>2.992</v>
      </c>
      <c r="G70" s="36"/>
      <c r="H70" s="41"/>
    </row>
    <row r="71" spans="1:8" s="2" customFormat="1" ht="16.899999999999999" customHeight="1">
      <c r="A71" s="36"/>
      <c r="B71" s="41"/>
      <c r="C71" s="270" t="s">
        <v>35</v>
      </c>
      <c r="D71" s="270" t="s">
        <v>195</v>
      </c>
      <c r="E71" s="18" t="s">
        <v>35</v>
      </c>
      <c r="F71" s="271">
        <v>8.9540000000000006</v>
      </c>
      <c r="G71" s="36"/>
      <c r="H71" s="41"/>
    </row>
    <row r="72" spans="1:8" s="2" customFormat="1" ht="16.899999999999999" customHeight="1">
      <c r="A72" s="36"/>
      <c r="B72" s="41"/>
      <c r="C72" s="270" t="s">
        <v>35</v>
      </c>
      <c r="D72" s="270" t="s">
        <v>196</v>
      </c>
      <c r="E72" s="18" t="s">
        <v>35</v>
      </c>
      <c r="F72" s="271">
        <v>3.74</v>
      </c>
      <c r="G72" s="36"/>
      <c r="H72" s="41"/>
    </row>
    <row r="73" spans="1:8" s="2" customFormat="1" ht="16.899999999999999" customHeight="1">
      <c r="A73" s="36"/>
      <c r="B73" s="41"/>
      <c r="C73" s="270" t="s">
        <v>35</v>
      </c>
      <c r="D73" s="270" t="s">
        <v>197</v>
      </c>
      <c r="E73" s="18" t="s">
        <v>35</v>
      </c>
      <c r="F73" s="271">
        <v>5.6829999999999998</v>
      </c>
      <c r="G73" s="36"/>
      <c r="H73" s="41"/>
    </row>
    <row r="74" spans="1:8" s="2" customFormat="1" ht="16.899999999999999" customHeight="1">
      <c r="A74" s="36"/>
      <c r="B74" s="41"/>
      <c r="C74" s="270" t="s">
        <v>35</v>
      </c>
      <c r="D74" s="270" t="s">
        <v>198</v>
      </c>
      <c r="E74" s="18" t="s">
        <v>35</v>
      </c>
      <c r="F74" s="271">
        <v>3.7759999999999998</v>
      </c>
      <c r="G74" s="36"/>
      <c r="H74" s="41"/>
    </row>
    <row r="75" spans="1:8" s="2" customFormat="1" ht="16.899999999999999" customHeight="1">
      <c r="A75" s="36"/>
      <c r="B75" s="41"/>
      <c r="C75" s="270" t="s">
        <v>35</v>
      </c>
      <c r="D75" s="270" t="s">
        <v>200</v>
      </c>
      <c r="E75" s="18" t="s">
        <v>35</v>
      </c>
      <c r="F75" s="271">
        <v>2.3679999999999999</v>
      </c>
      <c r="G75" s="36"/>
      <c r="H75" s="41"/>
    </row>
    <row r="76" spans="1:8" s="2" customFormat="1" ht="16.899999999999999" customHeight="1">
      <c r="A76" s="36"/>
      <c r="B76" s="41"/>
      <c r="C76" s="270" t="s">
        <v>35</v>
      </c>
      <c r="D76" s="270" t="s">
        <v>201</v>
      </c>
      <c r="E76" s="18" t="s">
        <v>35</v>
      </c>
      <c r="F76" s="271">
        <v>3.1080000000000001</v>
      </c>
      <c r="G76" s="36"/>
      <c r="H76" s="41"/>
    </row>
    <row r="77" spans="1:8" s="2" customFormat="1" ht="16.899999999999999" customHeight="1">
      <c r="A77" s="36"/>
      <c r="B77" s="41"/>
      <c r="C77" s="270" t="s">
        <v>35</v>
      </c>
      <c r="D77" s="270" t="s">
        <v>202</v>
      </c>
      <c r="E77" s="18" t="s">
        <v>35</v>
      </c>
      <c r="F77" s="271">
        <v>1.28</v>
      </c>
      <c r="G77" s="36"/>
      <c r="H77" s="41"/>
    </row>
    <row r="78" spans="1:8" s="2" customFormat="1" ht="16.899999999999999" customHeight="1">
      <c r="A78" s="36"/>
      <c r="B78" s="41"/>
      <c r="C78" s="270" t="s">
        <v>35</v>
      </c>
      <c r="D78" s="270" t="s">
        <v>203</v>
      </c>
      <c r="E78" s="18" t="s">
        <v>35</v>
      </c>
      <c r="F78" s="271">
        <v>2.6880000000000002</v>
      </c>
      <c r="G78" s="36"/>
      <c r="H78" s="41"/>
    </row>
    <row r="79" spans="1:8" s="2" customFormat="1" ht="16.899999999999999" customHeight="1">
      <c r="A79" s="36"/>
      <c r="B79" s="41"/>
      <c r="C79" s="270" t="s">
        <v>35</v>
      </c>
      <c r="D79" s="270" t="s">
        <v>204</v>
      </c>
      <c r="E79" s="18" t="s">
        <v>35</v>
      </c>
      <c r="F79" s="271">
        <v>1.764</v>
      </c>
      <c r="G79" s="36"/>
      <c r="H79" s="41"/>
    </row>
    <row r="80" spans="1:8" s="2" customFormat="1" ht="16.899999999999999" customHeight="1">
      <c r="A80" s="36"/>
      <c r="B80" s="41"/>
      <c r="C80" s="270" t="s">
        <v>35</v>
      </c>
      <c r="D80" s="270" t="s">
        <v>205</v>
      </c>
      <c r="E80" s="18" t="s">
        <v>35</v>
      </c>
      <c r="F80" s="271">
        <v>0</v>
      </c>
      <c r="G80" s="36"/>
      <c r="H80" s="41"/>
    </row>
    <row r="81" spans="1:8" s="2" customFormat="1" ht="16.899999999999999" customHeight="1">
      <c r="A81" s="36"/>
      <c r="B81" s="41"/>
      <c r="C81" s="270" t="s">
        <v>35</v>
      </c>
      <c r="D81" s="270" t="s">
        <v>206</v>
      </c>
      <c r="E81" s="18" t="s">
        <v>35</v>
      </c>
      <c r="F81" s="271">
        <v>-5.359</v>
      </c>
      <c r="G81" s="36"/>
      <c r="H81" s="41"/>
    </row>
    <row r="82" spans="1:8" s="2" customFormat="1" ht="16.899999999999999" customHeight="1">
      <c r="A82" s="36"/>
      <c r="B82" s="41"/>
      <c r="C82" s="270" t="s">
        <v>35</v>
      </c>
      <c r="D82" s="270" t="s">
        <v>207</v>
      </c>
      <c r="E82" s="18" t="s">
        <v>35</v>
      </c>
      <c r="F82" s="271">
        <v>-3.5169999999999999</v>
      </c>
      <c r="G82" s="36"/>
      <c r="H82" s="41"/>
    </row>
    <row r="83" spans="1:8" s="2" customFormat="1" ht="16.899999999999999" customHeight="1">
      <c r="A83" s="36"/>
      <c r="B83" s="41"/>
      <c r="C83" s="270" t="s">
        <v>35</v>
      </c>
      <c r="D83" s="270" t="s">
        <v>208</v>
      </c>
      <c r="E83" s="18" t="s">
        <v>35</v>
      </c>
      <c r="F83" s="271">
        <v>-0.75600000000000001</v>
      </c>
      <c r="G83" s="36"/>
      <c r="H83" s="41"/>
    </row>
    <row r="84" spans="1:8" s="2" customFormat="1" ht="16.899999999999999" customHeight="1">
      <c r="A84" s="36"/>
      <c r="B84" s="41"/>
      <c r="C84" s="270" t="s">
        <v>35</v>
      </c>
      <c r="D84" s="270" t="s">
        <v>209</v>
      </c>
      <c r="E84" s="18" t="s">
        <v>35</v>
      </c>
      <c r="F84" s="271">
        <v>-0.151</v>
      </c>
      <c r="G84" s="36"/>
      <c r="H84" s="41"/>
    </row>
    <row r="85" spans="1:8" s="2" customFormat="1" ht="16.899999999999999" customHeight="1">
      <c r="A85" s="36"/>
      <c r="B85" s="41"/>
      <c r="C85" s="270" t="s">
        <v>111</v>
      </c>
      <c r="D85" s="270" t="s">
        <v>210</v>
      </c>
      <c r="E85" s="18" t="s">
        <v>35</v>
      </c>
      <c r="F85" s="271">
        <v>75.849999999999994</v>
      </c>
      <c r="G85" s="36"/>
      <c r="H85" s="41"/>
    </row>
    <row r="86" spans="1:8" s="2" customFormat="1" ht="16.899999999999999" customHeight="1">
      <c r="A86" s="36"/>
      <c r="B86" s="41"/>
      <c r="C86" s="272" t="s">
        <v>1089</v>
      </c>
      <c r="D86" s="36"/>
      <c r="E86" s="36"/>
      <c r="F86" s="36"/>
      <c r="G86" s="36"/>
      <c r="H86" s="41"/>
    </row>
    <row r="87" spans="1:8" s="2" customFormat="1" ht="22.5">
      <c r="A87" s="36"/>
      <c r="B87" s="41"/>
      <c r="C87" s="270" t="s">
        <v>185</v>
      </c>
      <c r="D87" s="270" t="s">
        <v>186</v>
      </c>
      <c r="E87" s="18" t="s">
        <v>187</v>
      </c>
      <c r="F87" s="271">
        <v>75.849999999999994</v>
      </c>
      <c r="G87" s="36"/>
      <c r="H87" s="41"/>
    </row>
    <row r="88" spans="1:8" s="2" customFormat="1" ht="22.5">
      <c r="A88" s="36"/>
      <c r="B88" s="41"/>
      <c r="C88" s="270" t="s">
        <v>214</v>
      </c>
      <c r="D88" s="270" t="s">
        <v>215</v>
      </c>
      <c r="E88" s="18" t="s">
        <v>187</v>
      </c>
      <c r="F88" s="271">
        <v>37.924999999999997</v>
      </c>
      <c r="G88" s="36"/>
      <c r="H88" s="41"/>
    </row>
    <row r="89" spans="1:8" s="2" customFormat="1" ht="22.5">
      <c r="A89" s="36"/>
      <c r="B89" s="41"/>
      <c r="C89" s="270" t="s">
        <v>221</v>
      </c>
      <c r="D89" s="270" t="s">
        <v>222</v>
      </c>
      <c r="E89" s="18" t="s">
        <v>187</v>
      </c>
      <c r="F89" s="271">
        <v>7.585</v>
      </c>
      <c r="G89" s="36"/>
      <c r="H89" s="41"/>
    </row>
    <row r="90" spans="1:8" s="2" customFormat="1" ht="22.5">
      <c r="A90" s="36"/>
      <c r="B90" s="41"/>
      <c r="C90" s="270" t="s">
        <v>255</v>
      </c>
      <c r="D90" s="270" t="s">
        <v>256</v>
      </c>
      <c r="E90" s="18" t="s">
        <v>187</v>
      </c>
      <c r="F90" s="271">
        <v>30.34</v>
      </c>
      <c r="G90" s="36"/>
      <c r="H90" s="41"/>
    </row>
    <row r="91" spans="1:8" s="2" customFormat="1" ht="22.5">
      <c r="A91" s="36"/>
      <c r="B91" s="41"/>
      <c r="C91" s="270" t="s">
        <v>260</v>
      </c>
      <c r="D91" s="270" t="s">
        <v>261</v>
      </c>
      <c r="E91" s="18" t="s">
        <v>187</v>
      </c>
      <c r="F91" s="271">
        <v>45.51</v>
      </c>
      <c r="G91" s="36"/>
      <c r="H91" s="41"/>
    </row>
    <row r="92" spans="1:8" s="2" customFormat="1" ht="22.5">
      <c r="A92" s="36"/>
      <c r="B92" s="41"/>
      <c r="C92" s="270" t="s">
        <v>271</v>
      </c>
      <c r="D92" s="270" t="s">
        <v>272</v>
      </c>
      <c r="E92" s="18" t="s">
        <v>273</v>
      </c>
      <c r="F92" s="271">
        <v>136.53</v>
      </c>
      <c r="G92" s="36"/>
      <c r="H92" s="41"/>
    </row>
    <row r="93" spans="1:8" s="2" customFormat="1" ht="16.899999999999999" customHeight="1">
      <c r="A93" s="36"/>
      <c r="B93" s="41"/>
      <c r="C93" s="270" t="s">
        <v>279</v>
      </c>
      <c r="D93" s="270" t="s">
        <v>280</v>
      </c>
      <c r="E93" s="18" t="s">
        <v>187</v>
      </c>
      <c r="F93" s="271">
        <v>121.599</v>
      </c>
      <c r="G93" s="36"/>
      <c r="H93" s="41"/>
    </row>
    <row r="94" spans="1:8" s="2" customFormat="1" ht="16.899999999999999" customHeight="1">
      <c r="A94" s="36"/>
      <c r="B94" s="41"/>
      <c r="C94" s="270" t="s">
        <v>287</v>
      </c>
      <c r="D94" s="270" t="s">
        <v>288</v>
      </c>
      <c r="E94" s="18" t="s">
        <v>187</v>
      </c>
      <c r="F94" s="271">
        <v>23.498000000000001</v>
      </c>
      <c r="G94" s="36"/>
      <c r="H94" s="41"/>
    </row>
    <row r="95" spans="1:8" s="2" customFormat="1" ht="16.899999999999999" customHeight="1">
      <c r="A95" s="36"/>
      <c r="B95" s="41"/>
      <c r="C95" s="266" t="s">
        <v>121</v>
      </c>
      <c r="D95" s="267" t="s">
        <v>35</v>
      </c>
      <c r="E95" s="268" t="s">
        <v>35</v>
      </c>
      <c r="F95" s="269">
        <v>23.498000000000001</v>
      </c>
      <c r="G95" s="36"/>
      <c r="H95" s="41"/>
    </row>
    <row r="96" spans="1:8" s="2" customFormat="1" ht="16.899999999999999" customHeight="1">
      <c r="A96" s="36"/>
      <c r="B96" s="41"/>
      <c r="C96" s="270" t="s">
        <v>35</v>
      </c>
      <c r="D96" s="270" t="s">
        <v>292</v>
      </c>
      <c r="E96" s="18" t="s">
        <v>35</v>
      </c>
      <c r="F96" s="271">
        <v>31.471</v>
      </c>
      <c r="G96" s="36"/>
      <c r="H96" s="41"/>
    </row>
    <row r="97" spans="1:8" s="2" customFormat="1" ht="16.899999999999999" customHeight="1">
      <c r="A97" s="36"/>
      <c r="B97" s="41"/>
      <c r="C97" s="270" t="s">
        <v>35</v>
      </c>
      <c r="D97" s="270" t="s">
        <v>293</v>
      </c>
      <c r="E97" s="18" t="s">
        <v>35</v>
      </c>
      <c r="F97" s="271">
        <v>-5.359</v>
      </c>
      <c r="G97" s="36"/>
      <c r="H97" s="41"/>
    </row>
    <row r="98" spans="1:8" s="2" customFormat="1" ht="16.899999999999999" customHeight="1">
      <c r="A98" s="36"/>
      <c r="B98" s="41"/>
      <c r="C98" s="270" t="s">
        <v>35</v>
      </c>
      <c r="D98" s="270" t="s">
        <v>294</v>
      </c>
      <c r="E98" s="18" t="s">
        <v>35</v>
      </c>
      <c r="F98" s="271">
        <v>-2.6139999999999999</v>
      </c>
      <c r="G98" s="36"/>
      <c r="H98" s="41"/>
    </row>
    <row r="99" spans="1:8" s="2" customFormat="1" ht="16.899999999999999" customHeight="1">
      <c r="A99" s="36"/>
      <c r="B99" s="41"/>
      <c r="C99" s="270" t="s">
        <v>121</v>
      </c>
      <c r="D99" s="270" t="s">
        <v>210</v>
      </c>
      <c r="E99" s="18" t="s">
        <v>35</v>
      </c>
      <c r="F99" s="271">
        <v>23.498000000000001</v>
      </c>
      <c r="G99" s="36"/>
      <c r="H99" s="41"/>
    </row>
    <row r="100" spans="1:8" s="2" customFormat="1" ht="16.899999999999999" customHeight="1">
      <c r="A100" s="36"/>
      <c r="B100" s="41"/>
      <c r="C100" s="272" t="s">
        <v>1089</v>
      </c>
      <c r="D100" s="36"/>
      <c r="E100" s="36"/>
      <c r="F100" s="36"/>
      <c r="G100" s="36"/>
      <c r="H100" s="41"/>
    </row>
    <row r="101" spans="1:8" s="2" customFormat="1" ht="16.899999999999999" customHeight="1">
      <c r="A101" s="36"/>
      <c r="B101" s="41"/>
      <c r="C101" s="270" t="s">
        <v>287</v>
      </c>
      <c r="D101" s="270" t="s">
        <v>288</v>
      </c>
      <c r="E101" s="18" t="s">
        <v>187</v>
      </c>
      <c r="F101" s="271">
        <v>23.498000000000001</v>
      </c>
      <c r="G101" s="36"/>
      <c r="H101" s="41"/>
    </row>
    <row r="102" spans="1:8" s="2" customFormat="1" ht="22.5">
      <c r="A102" s="36"/>
      <c r="B102" s="41"/>
      <c r="C102" s="270" t="s">
        <v>249</v>
      </c>
      <c r="D102" s="270" t="s">
        <v>250</v>
      </c>
      <c r="E102" s="18" t="s">
        <v>187</v>
      </c>
      <c r="F102" s="271">
        <v>45.749000000000002</v>
      </c>
      <c r="G102" s="36"/>
      <c r="H102" s="41"/>
    </row>
    <row r="103" spans="1:8" s="2" customFormat="1" ht="16.899999999999999" customHeight="1">
      <c r="A103" s="36"/>
      <c r="B103" s="41"/>
      <c r="C103" s="270" t="s">
        <v>266</v>
      </c>
      <c r="D103" s="270" t="s">
        <v>267</v>
      </c>
      <c r="E103" s="18" t="s">
        <v>187</v>
      </c>
      <c r="F103" s="271">
        <v>45.749000000000002</v>
      </c>
      <c r="G103" s="36"/>
      <c r="H103" s="41"/>
    </row>
    <row r="104" spans="1:8" s="2" customFormat="1" ht="16.899999999999999" customHeight="1">
      <c r="A104" s="36"/>
      <c r="B104" s="41"/>
      <c r="C104" s="270" t="s">
        <v>279</v>
      </c>
      <c r="D104" s="270" t="s">
        <v>280</v>
      </c>
      <c r="E104" s="18" t="s">
        <v>187</v>
      </c>
      <c r="F104" s="271">
        <v>121.599</v>
      </c>
      <c r="G104" s="36"/>
      <c r="H104" s="41"/>
    </row>
    <row r="105" spans="1:8" s="2" customFormat="1" ht="26.45" customHeight="1">
      <c r="A105" s="36"/>
      <c r="B105" s="41"/>
      <c r="C105" s="265" t="s">
        <v>1090</v>
      </c>
      <c r="D105" s="265" t="s">
        <v>93</v>
      </c>
      <c r="E105" s="36"/>
      <c r="F105" s="36"/>
      <c r="G105" s="36"/>
      <c r="H105" s="41"/>
    </row>
    <row r="106" spans="1:8" s="2" customFormat="1" ht="16.899999999999999" customHeight="1">
      <c r="A106" s="36"/>
      <c r="B106" s="41"/>
      <c r="C106" s="266" t="s">
        <v>104</v>
      </c>
      <c r="D106" s="267" t="s">
        <v>35</v>
      </c>
      <c r="E106" s="268" t="s">
        <v>35</v>
      </c>
      <c r="F106" s="269">
        <v>0.76800000000000002</v>
      </c>
      <c r="G106" s="36"/>
      <c r="H106" s="41"/>
    </row>
    <row r="107" spans="1:8" s="2" customFormat="1" ht="16.899999999999999" customHeight="1">
      <c r="A107" s="36"/>
      <c r="B107" s="41"/>
      <c r="C107" s="266" t="s">
        <v>106</v>
      </c>
      <c r="D107" s="267" t="s">
        <v>35</v>
      </c>
      <c r="E107" s="268" t="s">
        <v>35</v>
      </c>
      <c r="F107" s="269">
        <v>1.6</v>
      </c>
      <c r="G107" s="36"/>
      <c r="H107" s="41"/>
    </row>
    <row r="108" spans="1:8" s="2" customFormat="1" ht="16.899999999999999" customHeight="1">
      <c r="A108" s="36"/>
      <c r="B108" s="41"/>
      <c r="C108" s="270" t="s">
        <v>589</v>
      </c>
      <c r="D108" s="270" t="s">
        <v>590</v>
      </c>
      <c r="E108" s="18" t="s">
        <v>35</v>
      </c>
      <c r="F108" s="271">
        <v>1.6</v>
      </c>
      <c r="G108" s="36"/>
      <c r="H108" s="41"/>
    </row>
    <row r="109" spans="1:8" s="2" customFormat="1" ht="16.899999999999999" customHeight="1">
      <c r="A109" s="36"/>
      <c r="B109" s="41"/>
      <c r="C109" s="270" t="s">
        <v>106</v>
      </c>
      <c r="D109" s="270" t="s">
        <v>210</v>
      </c>
      <c r="E109" s="18" t="s">
        <v>35</v>
      </c>
      <c r="F109" s="271">
        <v>1.6</v>
      </c>
      <c r="G109" s="36"/>
      <c r="H109" s="41"/>
    </row>
    <row r="110" spans="1:8" s="2" customFormat="1" ht="16.899999999999999" customHeight="1">
      <c r="A110" s="36"/>
      <c r="B110" s="41"/>
      <c r="C110" s="272" t="s">
        <v>1089</v>
      </c>
      <c r="D110" s="36"/>
      <c r="E110" s="36"/>
      <c r="F110" s="36"/>
      <c r="G110" s="36"/>
      <c r="H110" s="41"/>
    </row>
    <row r="111" spans="1:8" s="2" customFormat="1" ht="16.899999999999999" customHeight="1">
      <c r="A111" s="36"/>
      <c r="B111" s="41"/>
      <c r="C111" s="270" t="s">
        <v>350</v>
      </c>
      <c r="D111" s="270" t="s">
        <v>351</v>
      </c>
      <c r="E111" s="18" t="s">
        <v>187</v>
      </c>
      <c r="F111" s="271">
        <v>1.6</v>
      </c>
      <c r="G111" s="36"/>
      <c r="H111" s="41"/>
    </row>
    <row r="112" spans="1:8" s="2" customFormat="1" ht="22.5">
      <c r="A112" s="36"/>
      <c r="B112" s="41"/>
      <c r="C112" s="270" t="s">
        <v>249</v>
      </c>
      <c r="D112" s="270" t="s">
        <v>250</v>
      </c>
      <c r="E112" s="18" t="s">
        <v>187</v>
      </c>
      <c r="F112" s="271">
        <v>23.998999999999999</v>
      </c>
      <c r="G112" s="36"/>
      <c r="H112" s="41"/>
    </row>
    <row r="113" spans="1:8" s="2" customFormat="1" ht="16.899999999999999" customHeight="1">
      <c r="A113" s="36"/>
      <c r="B113" s="41"/>
      <c r="C113" s="270" t="s">
        <v>266</v>
      </c>
      <c r="D113" s="270" t="s">
        <v>267</v>
      </c>
      <c r="E113" s="18" t="s">
        <v>187</v>
      </c>
      <c r="F113" s="271">
        <v>23.998999999999999</v>
      </c>
      <c r="G113" s="36"/>
      <c r="H113" s="41"/>
    </row>
    <row r="114" spans="1:8" s="2" customFormat="1" ht="16.899999999999999" customHeight="1">
      <c r="A114" s="36"/>
      <c r="B114" s="41"/>
      <c r="C114" s="270" t="s">
        <v>279</v>
      </c>
      <c r="D114" s="270" t="s">
        <v>280</v>
      </c>
      <c r="E114" s="18" t="s">
        <v>187</v>
      </c>
      <c r="F114" s="271">
        <v>23.998999999999999</v>
      </c>
      <c r="G114" s="36"/>
      <c r="H114" s="41"/>
    </row>
    <row r="115" spans="1:8" s="2" customFormat="1" ht="16.899999999999999" customHeight="1">
      <c r="A115" s="36"/>
      <c r="B115" s="41"/>
      <c r="C115" s="270" t="s">
        <v>287</v>
      </c>
      <c r="D115" s="270" t="s">
        <v>288</v>
      </c>
      <c r="E115" s="18" t="s">
        <v>187</v>
      </c>
      <c r="F115" s="271">
        <v>15.333</v>
      </c>
      <c r="G115" s="36"/>
      <c r="H115" s="41"/>
    </row>
    <row r="116" spans="1:8" s="2" customFormat="1" ht="16.899999999999999" customHeight="1">
      <c r="A116" s="36"/>
      <c r="B116" s="41"/>
      <c r="C116" s="266" t="s">
        <v>589</v>
      </c>
      <c r="D116" s="267" t="s">
        <v>35</v>
      </c>
      <c r="E116" s="268" t="s">
        <v>35</v>
      </c>
      <c r="F116" s="269">
        <v>1.6</v>
      </c>
      <c r="G116" s="36"/>
      <c r="H116" s="41"/>
    </row>
    <row r="117" spans="1:8" s="2" customFormat="1" ht="16.899999999999999" customHeight="1">
      <c r="A117" s="36"/>
      <c r="B117" s="41"/>
      <c r="C117" s="270" t="s">
        <v>589</v>
      </c>
      <c r="D117" s="270" t="s">
        <v>590</v>
      </c>
      <c r="E117" s="18" t="s">
        <v>35</v>
      </c>
      <c r="F117" s="271">
        <v>1.6</v>
      </c>
      <c r="G117" s="36"/>
      <c r="H117" s="41"/>
    </row>
    <row r="118" spans="1:8" s="2" customFormat="1" ht="16.899999999999999" customHeight="1">
      <c r="A118" s="36"/>
      <c r="B118" s="41"/>
      <c r="C118" s="266" t="s">
        <v>355</v>
      </c>
      <c r="D118" s="267" t="s">
        <v>35</v>
      </c>
      <c r="E118" s="268" t="s">
        <v>35</v>
      </c>
      <c r="F118" s="269">
        <v>1.8720000000000001</v>
      </c>
      <c r="G118" s="36"/>
      <c r="H118" s="41"/>
    </row>
    <row r="119" spans="1:8" s="2" customFormat="1" ht="16.899999999999999" customHeight="1">
      <c r="A119" s="36"/>
      <c r="B119" s="41"/>
      <c r="C119" s="266" t="s">
        <v>559</v>
      </c>
      <c r="D119" s="267" t="s">
        <v>35</v>
      </c>
      <c r="E119" s="268" t="s">
        <v>35</v>
      </c>
      <c r="F119" s="269">
        <v>7.0659999999999998</v>
      </c>
      <c r="G119" s="36"/>
      <c r="H119" s="41"/>
    </row>
    <row r="120" spans="1:8" s="2" customFormat="1" ht="16.899999999999999" customHeight="1">
      <c r="A120" s="36"/>
      <c r="B120" s="41"/>
      <c r="C120" s="270" t="s">
        <v>559</v>
      </c>
      <c r="D120" s="270" t="s">
        <v>586</v>
      </c>
      <c r="E120" s="18" t="s">
        <v>35</v>
      </c>
      <c r="F120" s="271">
        <v>7.0659999999999998</v>
      </c>
      <c r="G120" s="36"/>
      <c r="H120" s="41"/>
    </row>
    <row r="121" spans="1:8" s="2" customFormat="1" ht="16.899999999999999" customHeight="1">
      <c r="A121" s="36"/>
      <c r="B121" s="41"/>
      <c r="C121" s="272" t="s">
        <v>1089</v>
      </c>
      <c r="D121" s="36"/>
      <c r="E121" s="36"/>
      <c r="F121" s="36"/>
      <c r="G121" s="36"/>
      <c r="H121" s="41"/>
    </row>
    <row r="122" spans="1:8" s="2" customFormat="1" ht="16.899999999999999" customHeight="1">
      <c r="A122" s="36"/>
      <c r="B122" s="41"/>
      <c r="C122" s="270" t="s">
        <v>302</v>
      </c>
      <c r="D122" s="270" t="s">
        <v>303</v>
      </c>
      <c r="E122" s="18" t="s">
        <v>187</v>
      </c>
      <c r="F122" s="271">
        <v>7.0659999999999998</v>
      </c>
      <c r="G122" s="36"/>
      <c r="H122" s="41"/>
    </row>
    <row r="123" spans="1:8" s="2" customFormat="1" ht="22.5">
      <c r="A123" s="36"/>
      <c r="B123" s="41"/>
      <c r="C123" s="270" t="s">
        <v>249</v>
      </c>
      <c r="D123" s="270" t="s">
        <v>250</v>
      </c>
      <c r="E123" s="18" t="s">
        <v>187</v>
      </c>
      <c r="F123" s="271">
        <v>23.998999999999999</v>
      </c>
      <c r="G123" s="36"/>
      <c r="H123" s="41"/>
    </row>
    <row r="124" spans="1:8" s="2" customFormat="1" ht="16.899999999999999" customHeight="1">
      <c r="A124" s="36"/>
      <c r="B124" s="41"/>
      <c r="C124" s="270" t="s">
        <v>266</v>
      </c>
      <c r="D124" s="270" t="s">
        <v>267</v>
      </c>
      <c r="E124" s="18" t="s">
        <v>187</v>
      </c>
      <c r="F124" s="271">
        <v>23.998999999999999</v>
      </c>
      <c r="G124" s="36"/>
      <c r="H124" s="41"/>
    </row>
    <row r="125" spans="1:8" s="2" customFormat="1" ht="16.899999999999999" customHeight="1">
      <c r="A125" s="36"/>
      <c r="B125" s="41"/>
      <c r="C125" s="270" t="s">
        <v>279</v>
      </c>
      <c r="D125" s="270" t="s">
        <v>280</v>
      </c>
      <c r="E125" s="18" t="s">
        <v>187</v>
      </c>
      <c r="F125" s="271">
        <v>23.998999999999999</v>
      </c>
      <c r="G125" s="36"/>
      <c r="H125" s="41"/>
    </row>
    <row r="126" spans="1:8" s="2" customFormat="1" ht="16.899999999999999" customHeight="1">
      <c r="A126" s="36"/>
      <c r="B126" s="41"/>
      <c r="C126" s="270" t="s">
        <v>287</v>
      </c>
      <c r="D126" s="270" t="s">
        <v>288</v>
      </c>
      <c r="E126" s="18" t="s">
        <v>187</v>
      </c>
      <c r="F126" s="271">
        <v>15.333</v>
      </c>
      <c r="G126" s="36"/>
      <c r="H126" s="41"/>
    </row>
    <row r="127" spans="1:8" s="2" customFormat="1" ht="16.899999999999999" customHeight="1">
      <c r="A127" s="36"/>
      <c r="B127" s="41"/>
      <c r="C127" s="266" t="s">
        <v>109</v>
      </c>
      <c r="D127" s="267" t="s">
        <v>35</v>
      </c>
      <c r="E127" s="268" t="s">
        <v>35</v>
      </c>
      <c r="F127" s="269">
        <v>393.3</v>
      </c>
      <c r="G127" s="36"/>
      <c r="H127" s="41"/>
    </row>
    <row r="128" spans="1:8" s="2" customFormat="1" ht="16.899999999999999" customHeight="1">
      <c r="A128" s="36"/>
      <c r="B128" s="41"/>
      <c r="C128" s="266" t="s">
        <v>111</v>
      </c>
      <c r="D128" s="267" t="s">
        <v>35</v>
      </c>
      <c r="E128" s="268" t="s">
        <v>35</v>
      </c>
      <c r="F128" s="269">
        <v>24.716000000000001</v>
      </c>
      <c r="G128" s="36"/>
      <c r="H128" s="41"/>
    </row>
    <row r="129" spans="1:8" s="2" customFormat="1" ht="16.899999999999999" customHeight="1">
      <c r="A129" s="36"/>
      <c r="B129" s="41"/>
      <c r="C129" s="270" t="s">
        <v>35</v>
      </c>
      <c r="D129" s="270" t="s">
        <v>568</v>
      </c>
      <c r="E129" s="18" t="s">
        <v>35</v>
      </c>
      <c r="F129" s="271">
        <v>5.032</v>
      </c>
      <c r="G129" s="36"/>
      <c r="H129" s="41"/>
    </row>
    <row r="130" spans="1:8" s="2" customFormat="1" ht="16.899999999999999" customHeight="1">
      <c r="A130" s="36"/>
      <c r="B130" s="41"/>
      <c r="C130" s="270" t="s">
        <v>35</v>
      </c>
      <c r="D130" s="270" t="s">
        <v>569</v>
      </c>
      <c r="E130" s="18" t="s">
        <v>35</v>
      </c>
      <c r="F130" s="271">
        <v>5.78</v>
      </c>
      <c r="G130" s="36"/>
      <c r="H130" s="41"/>
    </row>
    <row r="131" spans="1:8" s="2" customFormat="1" ht="16.899999999999999" customHeight="1">
      <c r="A131" s="36"/>
      <c r="B131" s="41"/>
      <c r="C131" s="270" t="s">
        <v>35</v>
      </c>
      <c r="D131" s="270" t="s">
        <v>570</v>
      </c>
      <c r="E131" s="18" t="s">
        <v>35</v>
      </c>
      <c r="F131" s="271">
        <v>10.064</v>
      </c>
      <c r="G131" s="36"/>
      <c r="H131" s="41"/>
    </row>
    <row r="132" spans="1:8" s="2" customFormat="1" ht="16.899999999999999" customHeight="1">
      <c r="A132" s="36"/>
      <c r="B132" s="41"/>
      <c r="C132" s="270" t="s">
        <v>35</v>
      </c>
      <c r="D132" s="270" t="s">
        <v>571</v>
      </c>
      <c r="E132" s="18" t="s">
        <v>35</v>
      </c>
      <c r="F132" s="271">
        <v>3.84</v>
      </c>
      <c r="G132" s="36"/>
      <c r="H132" s="41"/>
    </row>
    <row r="133" spans="1:8" s="2" customFormat="1" ht="16.899999999999999" customHeight="1">
      <c r="A133" s="36"/>
      <c r="B133" s="41"/>
      <c r="C133" s="270" t="s">
        <v>111</v>
      </c>
      <c r="D133" s="270" t="s">
        <v>210</v>
      </c>
      <c r="E133" s="18" t="s">
        <v>35</v>
      </c>
      <c r="F133" s="271">
        <v>24.716000000000001</v>
      </c>
      <c r="G133" s="36"/>
      <c r="H133" s="41"/>
    </row>
    <row r="134" spans="1:8" s="2" customFormat="1" ht="16.899999999999999" customHeight="1">
      <c r="A134" s="36"/>
      <c r="B134" s="41"/>
      <c r="C134" s="272" t="s">
        <v>1089</v>
      </c>
      <c r="D134" s="36"/>
      <c r="E134" s="36"/>
      <c r="F134" s="36"/>
      <c r="G134" s="36"/>
      <c r="H134" s="41"/>
    </row>
    <row r="135" spans="1:8" s="2" customFormat="1" ht="22.5">
      <c r="A135" s="36"/>
      <c r="B135" s="41"/>
      <c r="C135" s="270" t="s">
        <v>564</v>
      </c>
      <c r="D135" s="270" t="s">
        <v>565</v>
      </c>
      <c r="E135" s="18" t="s">
        <v>187</v>
      </c>
      <c r="F135" s="271">
        <v>24.716000000000001</v>
      </c>
      <c r="G135" s="36"/>
      <c r="H135" s="41"/>
    </row>
    <row r="136" spans="1:8" s="2" customFormat="1" ht="22.5">
      <c r="A136" s="36"/>
      <c r="B136" s="41"/>
      <c r="C136" s="270" t="s">
        <v>574</v>
      </c>
      <c r="D136" s="270" t="s">
        <v>575</v>
      </c>
      <c r="E136" s="18" t="s">
        <v>187</v>
      </c>
      <c r="F136" s="271">
        <v>12.358000000000001</v>
      </c>
      <c r="G136" s="36"/>
      <c r="H136" s="41"/>
    </row>
    <row r="137" spans="1:8" s="2" customFormat="1" ht="22.5">
      <c r="A137" s="36"/>
      <c r="B137" s="41"/>
      <c r="C137" s="270" t="s">
        <v>255</v>
      </c>
      <c r="D137" s="270" t="s">
        <v>256</v>
      </c>
      <c r="E137" s="18" t="s">
        <v>187</v>
      </c>
      <c r="F137" s="271">
        <v>12.358000000000001</v>
      </c>
      <c r="G137" s="36"/>
      <c r="H137" s="41"/>
    </row>
    <row r="138" spans="1:8" s="2" customFormat="1" ht="22.5">
      <c r="A138" s="36"/>
      <c r="B138" s="41"/>
      <c r="C138" s="270" t="s">
        <v>581</v>
      </c>
      <c r="D138" s="270" t="s">
        <v>261</v>
      </c>
      <c r="E138" s="18" t="s">
        <v>187</v>
      </c>
      <c r="F138" s="271">
        <v>12.358000000000001</v>
      </c>
      <c r="G138" s="36"/>
      <c r="H138" s="41"/>
    </row>
    <row r="139" spans="1:8" s="2" customFormat="1" ht="22.5">
      <c r="A139" s="36"/>
      <c r="B139" s="41"/>
      <c r="C139" s="270" t="s">
        <v>271</v>
      </c>
      <c r="D139" s="270" t="s">
        <v>272</v>
      </c>
      <c r="E139" s="18" t="s">
        <v>273</v>
      </c>
      <c r="F139" s="271">
        <v>44.488999999999997</v>
      </c>
      <c r="G139" s="36"/>
      <c r="H139" s="41"/>
    </row>
    <row r="140" spans="1:8" s="2" customFormat="1" ht="16.899999999999999" customHeight="1">
      <c r="A140" s="36"/>
      <c r="B140" s="41"/>
      <c r="C140" s="270" t="s">
        <v>287</v>
      </c>
      <c r="D140" s="270" t="s">
        <v>288</v>
      </c>
      <c r="E140" s="18" t="s">
        <v>187</v>
      </c>
      <c r="F140" s="271">
        <v>15.333</v>
      </c>
      <c r="G140" s="36"/>
      <c r="H140" s="41"/>
    </row>
    <row r="141" spans="1:8" s="2" customFormat="1" ht="16.899999999999999" customHeight="1">
      <c r="A141" s="36"/>
      <c r="B141" s="41"/>
      <c r="C141" s="266" t="s">
        <v>121</v>
      </c>
      <c r="D141" s="267" t="s">
        <v>35</v>
      </c>
      <c r="E141" s="268" t="s">
        <v>35</v>
      </c>
      <c r="F141" s="269">
        <v>15.333</v>
      </c>
      <c r="G141" s="36"/>
      <c r="H141" s="41"/>
    </row>
    <row r="142" spans="1:8" s="2" customFormat="1" ht="16.899999999999999" customHeight="1">
      <c r="A142" s="36"/>
      <c r="B142" s="41"/>
      <c r="C142" s="270" t="s">
        <v>121</v>
      </c>
      <c r="D142" s="270" t="s">
        <v>584</v>
      </c>
      <c r="E142" s="18" t="s">
        <v>35</v>
      </c>
      <c r="F142" s="271">
        <v>15.333</v>
      </c>
      <c r="G142" s="36"/>
      <c r="H142" s="41"/>
    </row>
    <row r="143" spans="1:8" s="2" customFormat="1" ht="16.899999999999999" customHeight="1">
      <c r="A143" s="36"/>
      <c r="B143" s="41"/>
      <c r="C143" s="272" t="s">
        <v>1089</v>
      </c>
      <c r="D143" s="36"/>
      <c r="E143" s="36"/>
      <c r="F143" s="36"/>
      <c r="G143" s="36"/>
      <c r="H143" s="41"/>
    </row>
    <row r="144" spans="1:8" s="2" customFormat="1" ht="16.899999999999999" customHeight="1">
      <c r="A144" s="36"/>
      <c r="B144" s="41"/>
      <c r="C144" s="270" t="s">
        <v>287</v>
      </c>
      <c r="D144" s="270" t="s">
        <v>288</v>
      </c>
      <c r="E144" s="18" t="s">
        <v>187</v>
      </c>
      <c r="F144" s="271">
        <v>15.333</v>
      </c>
      <c r="G144" s="36"/>
      <c r="H144" s="41"/>
    </row>
    <row r="145" spans="1:8" s="2" customFormat="1" ht="22.5">
      <c r="A145" s="36"/>
      <c r="B145" s="41"/>
      <c r="C145" s="270" t="s">
        <v>249</v>
      </c>
      <c r="D145" s="270" t="s">
        <v>250</v>
      </c>
      <c r="E145" s="18" t="s">
        <v>187</v>
      </c>
      <c r="F145" s="271">
        <v>23.998999999999999</v>
      </c>
      <c r="G145" s="36"/>
      <c r="H145" s="41"/>
    </row>
    <row r="146" spans="1:8" s="2" customFormat="1" ht="16.899999999999999" customHeight="1">
      <c r="A146" s="36"/>
      <c r="B146" s="41"/>
      <c r="C146" s="270" t="s">
        <v>266</v>
      </c>
      <c r="D146" s="270" t="s">
        <v>267</v>
      </c>
      <c r="E146" s="18" t="s">
        <v>187</v>
      </c>
      <c r="F146" s="271">
        <v>23.998999999999999</v>
      </c>
      <c r="G146" s="36"/>
      <c r="H146" s="41"/>
    </row>
    <row r="147" spans="1:8" s="2" customFormat="1" ht="16.899999999999999" customHeight="1">
      <c r="A147" s="36"/>
      <c r="B147" s="41"/>
      <c r="C147" s="270" t="s">
        <v>279</v>
      </c>
      <c r="D147" s="270" t="s">
        <v>280</v>
      </c>
      <c r="E147" s="18" t="s">
        <v>187</v>
      </c>
      <c r="F147" s="271">
        <v>23.998999999999999</v>
      </c>
      <c r="G147" s="36"/>
      <c r="H147" s="41"/>
    </row>
    <row r="148" spans="1:8" s="2" customFormat="1" ht="26.45" customHeight="1">
      <c r="A148" s="36"/>
      <c r="B148" s="41"/>
      <c r="C148" s="265" t="s">
        <v>1091</v>
      </c>
      <c r="D148" s="265" t="s">
        <v>99</v>
      </c>
      <c r="E148" s="36"/>
      <c r="F148" s="36"/>
      <c r="G148" s="36"/>
      <c r="H148" s="41"/>
    </row>
    <row r="149" spans="1:8" s="2" customFormat="1" ht="16.899999999999999" customHeight="1">
      <c r="A149" s="36"/>
      <c r="B149" s="41"/>
      <c r="C149" s="266" t="s">
        <v>776</v>
      </c>
      <c r="D149" s="267" t="s">
        <v>35</v>
      </c>
      <c r="E149" s="268" t="s">
        <v>35</v>
      </c>
      <c r="F149" s="269">
        <v>53</v>
      </c>
      <c r="G149" s="36"/>
      <c r="H149" s="41"/>
    </row>
    <row r="150" spans="1:8" s="2" customFormat="1" ht="16.899999999999999" customHeight="1">
      <c r="A150" s="36"/>
      <c r="B150" s="41"/>
      <c r="C150" s="270" t="s">
        <v>776</v>
      </c>
      <c r="D150" s="270" t="s">
        <v>793</v>
      </c>
      <c r="E150" s="18" t="s">
        <v>35</v>
      </c>
      <c r="F150" s="271">
        <v>53</v>
      </c>
      <c r="G150" s="36"/>
      <c r="H150" s="41"/>
    </row>
    <row r="151" spans="1:8" s="2" customFormat="1" ht="16.899999999999999" customHeight="1">
      <c r="A151" s="36"/>
      <c r="B151" s="41"/>
      <c r="C151" s="272" t="s">
        <v>1089</v>
      </c>
      <c r="D151" s="36"/>
      <c r="E151" s="36"/>
      <c r="F151" s="36"/>
      <c r="G151" s="36"/>
      <c r="H151" s="41"/>
    </row>
    <row r="152" spans="1:8" s="2" customFormat="1" ht="16.899999999999999" customHeight="1">
      <c r="A152" s="36"/>
      <c r="B152" s="41"/>
      <c r="C152" s="270" t="s">
        <v>788</v>
      </c>
      <c r="D152" s="270" t="s">
        <v>789</v>
      </c>
      <c r="E152" s="18" t="s">
        <v>238</v>
      </c>
      <c r="F152" s="271">
        <v>53</v>
      </c>
      <c r="G152" s="36"/>
      <c r="H152" s="41"/>
    </row>
    <row r="153" spans="1:8" s="2" customFormat="1" ht="16.899999999999999" customHeight="1">
      <c r="A153" s="36"/>
      <c r="B153" s="41"/>
      <c r="C153" s="270" t="s">
        <v>904</v>
      </c>
      <c r="D153" s="270" t="s">
        <v>905</v>
      </c>
      <c r="E153" s="18" t="s">
        <v>238</v>
      </c>
      <c r="F153" s="271">
        <v>53</v>
      </c>
      <c r="G153" s="36"/>
      <c r="H153" s="41"/>
    </row>
    <row r="154" spans="1:8" s="2" customFormat="1" ht="22.5">
      <c r="A154" s="36"/>
      <c r="B154" s="41"/>
      <c r="C154" s="270" t="s">
        <v>921</v>
      </c>
      <c r="D154" s="270" t="s">
        <v>922</v>
      </c>
      <c r="E154" s="18" t="s">
        <v>238</v>
      </c>
      <c r="F154" s="271">
        <v>53</v>
      </c>
      <c r="G154" s="36"/>
      <c r="H154" s="41"/>
    </row>
    <row r="155" spans="1:8" s="2" customFormat="1" ht="16.899999999999999" customHeight="1">
      <c r="A155" s="36"/>
      <c r="B155" s="41"/>
      <c r="C155" s="270" t="s">
        <v>1008</v>
      </c>
      <c r="D155" s="270" t="s">
        <v>1009</v>
      </c>
      <c r="E155" s="18" t="s">
        <v>238</v>
      </c>
      <c r="F155" s="271">
        <v>69.599999999999994</v>
      </c>
      <c r="G155" s="36"/>
      <c r="H155" s="41"/>
    </row>
    <row r="156" spans="1:8" s="2" customFormat="1" ht="16.899999999999999" customHeight="1">
      <c r="A156" s="36"/>
      <c r="B156" s="41"/>
      <c r="C156" s="266" t="s">
        <v>783</v>
      </c>
      <c r="D156" s="267" t="s">
        <v>35</v>
      </c>
      <c r="E156" s="268" t="s">
        <v>35</v>
      </c>
      <c r="F156" s="269">
        <v>34</v>
      </c>
      <c r="G156" s="36"/>
      <c r="H156" s="41"/>
    </row>
    <row r="157" spans="1:8" s="2" customFormat="1" ht="16.899999999999999" customHeight="1">
      <c r="A157" s="36"/>
      <c r="B157" s="41"/>
      <c r="C157" s="270" t="s">
        <v>35</v>
      </c>
      <c r="D157" s="270" t="s">
        <v>799</v>
      </c>
      <c r="E157" s="18" t="s">
        <v>35</v>
      </c>
      <c r="F157" s="271">
        <v>34</v>
      </c>
      <c r="G157" s="36"/>
      <c r="H157" s="41"/>
    </row>
    <row r="158" spans="1:8" s="2" customFormat="1" ht="16.899999999999999" customHeight="1">
      <c r="A158" s="36"/>
      <c r="B158" s="41"/>
      <c r="C158" s="270" t="s">
        <v>783</v>
      </c>
      <c r="D158" s="270" t="s">
        <v>210</v>
      </c>
      <c r="E158" s="18" t="s">
        <v>35</v>
      </c>
      <c r="F158" s="271">
        <v>34</v>
      </c>
      <c r="G158" s="36"/>
      <c r="H158" s="41"/>
    </row>
    <row r="159" spans="1:8" s="2" customFormat="1" ht="16.899999999999999" customHeight="1">
      <c r="A159" s="36"/>
      <c r="B159" s="41"/>
      <c r="C159" s="272" t="s">
        <v>1089</v>
      </c>
      <c r="D159" s="36"/>
      <c r="E159" s="36"/>
      <c r="F159" s="36"/>
      <c r="G159" s="36"/>
      <c r="H159" s="41"/>
    </row>
    <row r="160" spans="1:8" s="2" customFormat="1" ht="16.899999999999999" customHeight="1">
      <c r="A160" s="36"/>
      <c r="B160" s="41"/>
      <c r="C160" s="270" t="s">
        <v>794</v>
      </c>
      <c r="D160" s="270" t="s">
        <v>795</v>
      </c>
      <c r="E160" s="18" t="s">
        <v>238</v>
      </c>
      <c r="F160" s="271">
        <v>34</v>
      </c>
      <c r="G160" s="36"/>
      <c r="H160" s="41"/>
    </row>
    <row r="161" spans="1:8" s="2" customFormat="1" ht="16.899999999999999" customHeight="1">
      <c r="A161" s="36"/>
      <c r="B161" s="41"/>
      <c r="C161" s="270" t="s">
        <v>926</v>
      </c>
      <c r="D161" s="270" t="s">
        <v>927</v>
      </c>
      <c r="E161" s="18" t="s">
        <v>238</v>
      </c>
      <c r="F161" s="271">
        <v>34</v>
      </c>
      <c r="G161" s="36"/>
      <c r="H161" s="41"/>
    </row>
    <row r="162" spans="1:8" s="2" customFormat="1" ht="22.5">
      <c r="A162" s="36"/>
      <c r="B162" s="41"/>
      <c r="C162" s="270" t="s">
        <v>939</v>
      </c>
      <c r="D162" s="270" t="s">
        <v>940</v>
      </c>
      <c r="E162" s="18" t="s">
        <v>238</v>
      </c>
      <c r="F162" s="271">
        <v>34</v>
      </c>
      <c r="G162" s="36"/>
      <c r="H162" s="41"/>
    </row>
    <row r="163" spans="1:8" s="2" customFormat="1" ht="16.899999999999999" customHeight="1">
      <c r="A163" s="36"/>
      <c r="B163" s="41"/>
      <c r="C163" s="270" t="s">
        <v>1008</v>
      </c>
      <c r="D163" s="270" t="s">
        <v>1009</v>
      </c>
      <c r="E163" s="18" t="s">
        <v>238</v>
      </c>
      <c r="F163" s="271">
        <v>69.599999999999994</v>
      </c>
      <c r="G163" s="36"/>
      <c r="H163" s="41"/>
    </row>
    <row r="164" spans="1:8" s="2" customFormat="1" ht="16.899999999999999" customHeight="1">
      <c r="A164" s="36"/>
      <c r="B164" s="41"/>
      <c r="C164" s="266" t="s">
        <v>779</v>
      </c>
      <c r="D164" s="267" t="s">
        <v>35</v>
      </c>
      <c r="E164" s="268" t="s">
        <v>35</v>
      </c>
      <c r="F164" s="269">
        <v>74.415000000000006</v>
      </c>
      <c r="G164" s="36"/>
      <c r="H164" s="41"/>
    </row>
    <row r="165" spans="1:8" s="2" customFormat="1" ht="16.899999999999999" customHeight="1">
      <c r="A165" s="36"/>
      <c r="B165" s="41"/>
      <c r="C165" s="270" t="s">
        <v>35</v>
      </c>
      <c r="D165" s="270" t="s">
        <v>822</v>
      </c>
      <c r="E165" s="18" t="s">
        <v>35</v>
      </c>
      <c r="F165" s="271">
        <v>32.799999999999997</v>
      </c>
      <c r="G165" s="36"/>
      <c r="H165" s="41"/>
    </row>
    <row r="166" spans="1:8" s="2" customFormat="1" ht="16.899999999999999" customHeight="1">
      <c r="A166" s="36"/>
      <c r="B166" s="41"/>
      <c r="C166" s="270" t="s">
        <v>35</v>
      </c>
      <c r="D166" s="270" t="s">
        <v>823</v>
      </c>
      <c r="E166" s="18" t="s">
        <v>35</v>
      </c>
      <c r="F166" s="271">
        <v>4.8</v>
      </c>
      <c r="G166" s="36"/>
      <c r="H166" s="41"/>
    </row>
    <row r="167" spans="1:8" s="2" customFormat="1" ht="16.899999999999999" customHeight="1">
      <c r="A167" s="36"/>
      <c r="B167" s="41"/>
      <c r="C167" s="270" t="s">
        <v>35</v>
      </c>
      <c r="D167" s="270" t="s">
        <v>824</v>
      </c>
      <c r="E167" s="18" t="s">
        <v>35</v>
      </c>
      <c r="F167" s="271">
        <v>8.8000000000000007</v>
      </c>
      <c r="G167" s="36"/>
      <c r="H167" s="41"/>
    </row>
    <row r="168" spans="1:8" s="2" customFormat="1" ht="16.899999999999999" customHeight="1">
      <c r="A168" s="36"/>
      <c r="B168" s="41"/>
      <c r="C168" s="270" t="s">
        <v>35</v>
      </c>
      <c r="D168" s="270" t="s">
        <v>825</v>
      </c>
      <c r="E168" s="18" t="s">
        <v>35</v>
      </c>
      <c r="F168" s="271">
        <v>6.24</v>
      </c>
      <c r="G168" s="36"/>
      <c r="H168" s="41"/>
    </row>
    <row r="169" spans="1:8" s="2" customFormat="1" ht="16.899999999999999" customHeight="1">
      <c r="A169" s="36"/>
      <c r="B169" s="41"/>
      <c r="C169" s="270" t="s">
        <v>35</v>
      </c>
      <c r="D169" s="270" t="s">
        <v>826</v>
      </c>
      <c r="E169" s="18" t="s">
        <v>35</v>
      </c>
      <c r="F169" s="271">
        <v>5.5250000000000004</v>
      </c>
      <c r="G169" s="36"/>
      <c r="H169" s="41"/>
    </row>
    <row r="170" spans="1:8" s="2" customFormat="1" ht="16.899999999999999" customHeight="1">
      <c r="A170" s="36"/>
      <c r="B170" s="41"/>
      <c r="C170" s="270" t="s">
        <v>35</v>
      </c>
      <c r="D170" s="270" t="s">
        <v>827</v>
      </c>
      <c r="E170" s="18" t="s">
        <v>35</v>
      </c>
      <c r="F170" s="271">
        <v>11.05</v>
      </c>
      <c r="G170" s="36"/>
      <c r="H170" s="41"/>
    </row>
    <row r="171" spans="1:8" s="2" customFormat="1" ht="16.899999999999999" customHeight="1">
      <c r="A171" s="36"/>
      <c r="B171" s="41"/>
      <c r="C171" s="270" t="s">
        <v>35</v>
      </c>
      <c r="D171" s="270" t="s">
        <v>828</v>
      </c>
      <c r="E171" s="18" t="s">
        <v>35</v>
      </c>
      <c r="F171" s="271">
        <v>5.2</v>
      </c>
      <c r="G171" s="36"/>
      <c r="H171" s="41"/>
    </row>
    <row r="172" spans="1:8" s="2" customFormat="1" ht="16.899999999999999" customHeight="1">
      <c r="A172" s="36"/>
      <c r="B172" s="41"/>
      <c r="C172" s="270" t="s">
        <v>779</v>
      </c>
      <c r="D172" s="270" t="s">
        <v>210</v>
      </c>
      <c r="E172" s="18" t="s">
        <v>35</v>
      </c>
      <c r="F172" s="271">
        <v>74.415000000000006</v>
      </c>
      <c r="G172" s="36"/>
      <c r="H172" s="41"/>
    </row>
    <row r="173" spans="1:8" s="2" customFormat="1" ht="16.899999999999999" customHeight="1">
      <c r="A173" s="36"/>
      <c r="B173" s="41"/>
      <c r="C173" s="272" t="s">
        <v>1089</v>
      </c>
      <c r="D173" s="36"/>
      <c r="E173" s="36"/>
      <c r="F173" s="36"/>
      <c r="G173" s="36"/>
      <c r="H173" s="41"/>
    </row>
    <row r="174" spans="1:8" s="2" customFormat="1" ht="16.899999999999999" customHeight="1">
      <c r="A174" s="36"/>
      <c r="B174" s="41"/>
      <c r="C174" s="270" t="s">
        <v>817</v>
      </c>
      <c r="D174" s="270" t="s">
        <v>818</v>
      </c>
      <c r="E174" s="18" t="s">
        <v>238</v>
      </c>
      <c r="F174" s="271">
        <v>74.415000000000006</v>
      </c>
      <c r="G174" s="36"/>
      <c r="H174" s="41"/>
    </row>
    <row r="175" spans="1:8" s="2" customFormat="1" ht="16.899999999999999" customHeight="1">
      <c r="A175" s="36"/>
      <c r="B175" s="41"/>
      <c r="C175" s="270" t="s">
        <v>867</v>
      </c>
      <c r="D175" s="270" t="s">
        <v>868</v>
      </c>
      <c r="E175" s="18" t="s">
        <v>238</v>
      </c>
      <c r="F175" s="271">
        <v>74.415000000000006</v>
      </c>
      <c r="G175" s="36"/>
      <c r="H175" s="41"/>
    </row>
    <row r="176" spans="1:8" s="2" customFormat="1" ht="16.899999999999999" customHeight="1">
      <c r="A176" s="36"/>
      <c r="B176" s="41"/>
      <c r="C176" s="270" t="s">
        <v>872</v>
      </c>
      <c r="D176" s="270" t="s">
        <v>873</v>
      </c>
      <c r="E176" s="18" t="s">
        <v>238</v>
      </c>
      <c r="F176" s="271">
        <v>77.614999999999995</v>
      </c>
      <c r="G176" s="36"/>
      <c r="H176" s="41"/>
    </row>
    <row r="177" spans="1:8" s="2" customFormat="1" ht="16.899999999999999" customHeight="1">
      <c r="A177" s="36"/>
      <c r="B177" s="41"/>
      <c r="C177" s="266" t="s">
        <v>777</v>
      </c>
      <c r="D177" s="267" t="s">
        <v>35</v>
      </c>
      <c r="E177" s="268" t="s">
        <v>35</v>
      </c>
      <c r="F177" s="269">
        <v>254.54</v>
      </c>
      <c r="G177" s="36"/>
      <c r="H177" s="41"/>
    </row>
    <row r="178" spans="1:8" s="2" customFormat="1" ht="16.899999999999999" customHeight="1">
      <c r="A178" s="36"/>
      <c r="B178" s="41"/>
      <c r="C178" s="270" t="s">
        <v>35</v>
      </c>
      <c r="D178" s="270" t="s">
        <v>834</v>
      </c>
      <c r="E178" s="18" t="s">
        <v>35</v>
      </c>
      <c r="F178" s="271">
        <v>104.55</v>
      </c>
      <c r="G178" s="36"/>
      <c r="H178" s="41"/>
    </row>
    <row r="179" spans="1:8" s="2" customFormat="1" ht="16.899999999999999" customHeight="1">
      <c r="A179" s="36"/>
      <c r="B179" s="41"/>
      <c r="C179" s="270" t="s">
        <v>35</v>
      </c>
      <c r="D179" s="270" t="s">
        <v>835</v>
      </c>
      <c r="E179" s="18" t="s">
        <v>35</v>
      </c>
      <c r="F179" s="271">
        <v>15.3</v>
      </c>
      <c r="G179" s="36"/>
      <c r="H179" s="41"/>
    </row>
    <row r="180" spans="1:8" s="2" customFormat="1" ht="16.899999999999999" customHeight="1">
      <c r="A180" s="36"/>
      <c r="B180" s="41"/>
      <c r="C180" s="270" t="s">
        <v>35</v>
      </c>
      <c r="D180" s="270" t="s">
        <v>836</v>
      </c>
      <c r="E180" s="18" t="s">
        <v>35</v>
      </c>
      <c r="F180" s="271">
        <v>28.05</v>
      </c>
      <c r="G180" s="36"/>
      <c r="H180" s="41"/>
    </row>
    <row r="181" spans="1:8" s="2" customFormat="1" ht="16.899999999999999" customHeight="1">
      <c r="A181" s="36"/>
      <c r="B181" s="41"/>
      <c r="C181" s="270" t="s">
        <v>35</v>
      </c>
      <c r="D181" s="270" t="s">
        <v>837</v>
      </c>
      <c r="E181" s="18" t="s">
        <v>35</v>
      </c>
      <c r="F181" s="271">
        <v>3.2</v>
      </c>
      <c r="G181" s="36"/>
      <c r="H181" s="41"/>
    </row>
    <row r="182" spans="1:8" s="2" customFormat="1" ht="16.899999999999999" customHeight="1">
      <c r="A182" s="36"/>
      <c r="B182" s="41"/>
      <c r="C182" s="270" t="s">
        <v>35</v>
      </c>
      <c r="D182" s="270" t="s">
        <v>838</v>
      </c>
      <c r="E182" s="18" t="s">
        <v>35</v>
      </c>
      <c r="F182" s="271">
        <v>23.04</v>
      </c>
      <c r="G182" s="36"/>
      <c r="H182" s="41"/>
    </row>
    <row r="183" spans="1:8" s="2" customFormat="1" ht="16.899999999999999" customHeight="1">
      <c r="A183" s="36"/>
      <c r="B183" s="41"/>
      <c r="C183" s="270" t="s">
        <v>35</v>
      </c>
      <c r="D183" s="270" t="s">
        <v>839</v>
      </c>
      <c r="E183" s="18" t="s">
        <v>35</v>
      </c>
      <c r="F183" s="271">
        <v>20.399999999999999</v>
      </c>
      <c r="G183" s="36"/>
      <c r="H183" s="41"/>
    </row>
    <row r="184" spans="1:8" s="2" customFormat="1" ht="16.899999999999999" customHeight="1">
      <c r="A184" s="36"/>
      <c r="B184" s="41"/>
      <c r="C184" s="270" t="s">
        <v>35</v>
      </c>
      <c r="D184" s="270" t="s">
        <v>840</v>
      </c>
      <c r="E184" s="18" t="s">
        <v>35</v>
      </c>
      <c r="F184" s="271">
        <v>40.799999999999997</v>
      </c>
      <c r="G184" s="36"/>
      <c r="H184" s="41"/>
    </row>
    <row r="185" spans="1:8" s="2" customFormat="1" ht="16.899999999999999" customHeight="1">
      <c r="A185" s="36"/>
      <c r="B185" s="41"/>
      <c r="C185" s="270" t="s">
        <v>35</v>
      </c>
      <c r="D185" s="270" t="s">
        <v>841</v>
      </c>
      <c r="E185" s="18" t="s">
        <v>35</v>
      </c>
      <c r="F185" s="271">
        <v>19.2</v>
      </c>
      <c r="G185" s="36"/>
      <c r="H185" s="41"/>
    </row>
    <row r="186" spans="1:8" s="2" customFormat="1" ht="16.899999999999999" customHeight="1">
      <c r="A186" s="36"/>
      <c r="B186" s="41"/>
      <c r="C186" s="270" t="s">
        <v>777</v>
      </c>
      <c r="D186" s="270" t="s">
        <v>210</v>
      </c>
      <c r="E186" s="18" t="s">
        <v>35</v>
      </c>
      <c r="F186" s="271">
        <v>254.54</v>
      </c>
      <c r="G186" s="36"/>
      <c r="H186" s="41"/>
    </row>
    <row r="187" spans="1:8" s="2" customFormat="1" ht="16.899999999999999" customHeight="1">
      <c r="A187" s="36"/>
      <c r="B187" s="41"/>
      <c r="C187" s="272" t="s">
        <v>1089</v>
      </c>
      <c r="D187" s="36"/>
      <c r="E187" s="36"/>
      <c r="F187" s="36"/>
      <c r="G187" s="36"/>
      <c r="H187" s="41"/>
    </row>
    <row r="188" spans="1:8" s="2" customFormat="1" ht="16.899999999999999" customHeight="1">
      <c r="A188" s="36"/>
      <c r="B188" s="41"/>
      <c r="C188" s="270" t="s">
        <v>829</v>
      </c>
      <c r="D188" s="270" t="s">
        <v>830</v>
      </c>
      <c r="E188" s="18" t="s">
        <v>238</v>
      </c>
      <c r="F188" s="271">
        <v>254.54</v>
      </c>
      <c r="G188" s="36"/>
      <c r="H188" s="41"/>
    </row>
    <row r="189" spans="1:8" s="2" customFormat="1" ht="16.899999999999999" customHeight="1">
      <c r="A189" s="36"/>
      <c r="B189" s="41"/>
      <c r="C189" s="270" t="s">
        <v>889</v>
      </c>
      <c r="D189" s="270" t="s">
        <v>890</v>
      </c>
      <c r="E189" s="18" t="s">
        <v>238</v>
      </c>
      <c r="F189" s="271">
        <v>254.54</v>
      </c>
      <c r="G189" s="36"/>
      <c r="H189" s="41"/>
    </row>
    <row r="190" spans="1:8" s="2" customFormat="1" ht="16.899999999999999" customHeight="1">
      <c r="A190" s="36"/>
      <c r="B190" s="41"/>
      <c r="C190" s="270" t="s">
        <v>883</v>
      </c>
      <c r="D190" s="270" t="s">
        <v>884</v>
      </c>
      <c r="E190" s="18" t="s">
        <v>238</v>
      </c>
      <c r="F190" s="271">
        <v>251.34</v>
      </c>
      <c r="G190" s="36"/>
      <c r="H190" s="41"/>
    </row>
    <row r="191" spans="1:8" s="2" customFormat="1" ht="16.899999999999999" customHeight="1">
      <c r="A191" s="36"/>
      <c r="B191" s="41"/>
      <c r="C191" s="266" t="s">
        <v>774</v>
      </c>
      <c r="D191" s="267" t="s">
        <v>35</v>
      </c>
      <c r="E191" s="268" t="s">
        <v>35</v>
      </c>
      <c r="F191" s="269">
        <v>246.5</v>
      </c>
      <c r="G191" s="36"/>
      <c r="H191" s="41"/>
    </row>
    <row r="192" spans="1:8" s="2" customFormat="1" ht="16.899999999999999" customHeight="1">
      <c r="A192" s="36"/>
      <c r="B192" s="41"/>
      <c r="C192" s="270" t="s">
        <v>774</v>
      </c>
      <c r="D192" s="270" t="s">
        <v>847</v>
      </c>
      <c r="E192" s="18" t="s">
        <v>35</v>
      </c>
      <c r="F192" s="271">
        <v>246.5</v>
      </c>
      <c r="G192" s="36"/>
      <c r="H192" s="41"/>
    </row>
    <row r="193" spans="1:8" s="2" customFormat="1" ht="16.899999999999999" customHeight="1">
      <c r="A193" s="36"/>
      <c r="B193" s="41"/>
      <c r="C193" s="272" t="s">
        <v>1089</v>
      </c>
      <c r="D193" s="36"/>
      <c r="E193" s="36"/>
      <c r="F193" s="36"/>
      <c r="G193" s="36"/>
      <c r="H193" s="41"/>
    </row>
    <row r="194" spans="1:8" s="2" customFormat="1" ht="16.899999999999999" customHeight="1">
      <c r="A194" s="36"/>
      <c r="B194" s="41"/>
      <c r="C194" s="270" t="s">
        <v>842</v>
      </c>
      <c r="D194" s="270" t="s">
        <v>843</v>
      </c>
      <c r="E194" s="18" t="s">
        <v>238</v>
      </c>
      <c r="F194" s="271">
        <v>246.5</v>
      </c>
      <c r="G194" s="36"/>
      <c r="H194" s="41"/>
    </row>
    <row r="195" spans="1:8" s="2" customFormat="1" ht="22.5">
      <c r="A195" s="36"/>
      <c r="B195" s="41"/>
      <c r="C195" s="270" t="s">
        <v>894</v>
      </c>
      <c r="D195" s="270" t="s">
        <v>895</v>
      </c>
      <c r="E195" s="18" t="s">
        <v>238</v>
      </c>
      <c r="F195" s="271">
        <v>246.5</v>
      </c>
      <c r="G195" s="36"/>
      <c r="H195" s="41"/>
    </row>
    <row r="196" spans="1:8" s="2" customFormat="1" ht="16.899999999999999" customHeight="1">
      <c r="A196" s="36"/>
      <c r="B196" s="41"/>
      <c r="C196" s="266" t="s">
        <v>781</v>
      </c>
      <c r="D196" s="267" t="s">
        <v>35</v>
      </c>
      <c r="E196" s="268" t="s">
        <v>35</v>
      </c>
      <c r="F196" s="269">
        <v>65.61</v>
      </c>
      <c r="G196" s="36"/>
      <c r="H196" s="41"/>
    </row>
    <row r="197" spans="1:8" s="2" customFormat="1" ht="16.899999999999999" customHeight="1">
      <c r="A197" s="36"/>
      <c r="B197" s="41"/>
      <c r="C197" s="270" t="s">
        <v>35</v>
      </c>
      <c r="D197" s="270" t="s">
        <v>811</v>
      </c>
      <c r="E197" s="18" t="s">
        <v>35</v>
      </c>
      <c r="F197" s="271">
        <v>22.55</v>
      </c>
      <c r="G197" s="36"/>
      <c r="H197" s="41"/>
    </row>
    <row r="198" spans="1:8" s="2" customFormat="1" ht="16.899999999999999" customHeight="1">
      <c r="A198" s="36"/>
      <c r="B198" s="41"/>
      <c r="C198" s="270" t="s">
        <v>35</v>
      </c>
      <c r="D198" s="270" t="s">
        <v>812</v>
      </c>
      <c r="E198" s="18" t="s">
        <v>35</v>
      </c>
      <c r="F198" s="271">
        <v>11.77</v>
      </c>
      <c r="G198" s="36"/>
      <c r="H198" s="41"/>
    </row>
    <row r="199" spans="1:8" s="2" customFormat="1" ht="16.899999999999999" customHeight="1">
      <c r="A199" s="36"/>
      <c r="B199" s="41"/>
      <c r="C199" s="270" t="s">
        <v>35</v>
      </c>
      <c r="D199" s="270" t="s">
        <v>813</v>
      </c>
      <c r="E199" s="18" t="s">
        <v>35</v>
      </c>
      <c r="F199" s="271">
        <v>8.25</v>
      </c>
      <c r="G199" s="36"/>
      <c r="H199" s="41"/>
    </row>
    <row r="200" spans="1:8" s="2" customFormat="1" ht="16.899999999999999" customHeight="1">
      <c r="A200" s="36"/>
      <c r="B200" s="41"/>
      <c r="C200" s="270" t="s">
        <v>35</v>
      </c>
      <c r="D200" s="270" t="s">
        <v>814</v>
      </c>
      <c r="E200" s="18" t="s">
        <v>35</v>
      </c>
      <c r="F200" s="271">
        <v>3.84</v>
      </c>
      <c r="G200" s="36"/>
      <c r="H200" s="41"/>
    </row>
    <row r="201" spans="1:8" s="2" customFormat="1" ht="16.899999999999999" customHeight="1">
      <c r="A201" s="36"/>
      <c r="B201" s="41"/>
      <c r="C201" s="270" t="s">
        <v>35</v>
      </c>
      <c r="D201" s="270" t="s">
        <v>815</v>
      </c>
      <c r="E201" s="18" t="s">
        <v>35</v>
      </c>
      <c r="F201" s="271">
        <v>16</v>
      </c>
      <c r="G201" s="36"/>
      <c r="H201" s="41"/>
    </row>
    <row r="202" spans="1:8" s="2" customFormat="1" ht="16.899999999999999" customHeight="1">
      <c r="A202" s="36"/>
      <c r="B202" s="41"/>
      <c r="C202" s="270" t="s">
        <v>35</v>
      </c>
      <c r="D202" s="270" t="s">
        <v>816</v>
      </c>
      <c r="E202" s="18" t="s">
        <v>35</v>
      </c>
      <c r="F202" s="271">
        <v>3.2</v>
      </c>
      <c r="G202" s="36"/>
      <c r="H202" s="41"/>
    </row>
    <row r="203" spans="1:8" s="2" customFormat="1" ht="16.899999999999999" customHeight="1">
      <c r="A203" s="36"/>
      <c r="B203" s="41"/>
      <c r="C203" s="270" t="s">
        <v>781</v>
      </c>
      <c r="D203" s="270" t="s">
        <v>210</v>
      </c>
      <c r="E203" s="18" t="s">
        <v>35</v>
      </c>
      <c r="F203" s="271">
        <v>65.61</v>
      </c>
      <c r="G203" s="36"/>
      <c r="H203" s="41"/>
    </row>
    <row r="204" spans="1:8" s="2" customFormat="1" ht="16.899999999999999" customHeight="1">
      <c r="A204" s="36"/>
      <c r="B204" s="41"/>
      <c r="C204" s="272" t="s">
        <v>1089</v>
      </c>
      <c r="D204" s="36"/>
      <c r="E204" s="36"/>
      <c r="F204" s="36"/>
      <c r="G204" s="36"/>
      <c r="H204" s="41"/>
    </row>
    <row r="205" spans="1:8" s="2" customFormat="1" ht="22.5">
      <c r="A205" s="36"/>
      <c r="B205" s="41"/>
      <c r="C205" s="270" t="s">
        <v>806</v>
      </c>
      <c r="D205" s="270" t="s">
        <v>807</v>
      </c>
      <c r="E205" s="18" t="s">
        <v>238</v>
      </c>
      <c r="F205" s="271">
        <v>65.61</v>
      </c>
      <c r="G205" s="36"/>
      <c r="H205" s="41"/>
    </row>
    <row r="206" spans="1:8" s="2" customFormat="1" ht="16.899999999999999" customHeight="1">
      <c r="A206" s="36"/>
      <c r="B206" s="41"/>
      <c r="C206" s="270" t="s">
        <v>862</v>
      </c>
      <c r="D206" s="270" t="s">
        <v>863</v>
      </c>
      <c r="E206" s="18" t="s">
        <v>238</v>
      </c>
      <c r="F206" s="271">
        <v>65.61</v>
      </c>
      <c r="G206" s="36"/>
      <c r="H206" s="41"/>
    </row>
    <row r="207" spans="1:8" s="2" customFormat="1" ht="16.899999999999999" customHeight="1">
      <c r="A207" s="36"/>
      <c r="B207" s="41"/>
      <c r="C207" s="266" t="s">
        <v>784</v>
      </c>
      <c r="D207" s="267" t="s">
        <v>35</v>
      </c>
      <c r="E207" s="268" t="s">
        <v>35</v>
      </c>
      <c r="F207" s="269">
        <v>24</v>
      </c>
      <c r="G207" s="36"/>
      <c r="H207" s="41"/>
    </row>
    <row r="208" spans="1:8" s="2" customFormat="1" ht="16.899999999999999" customHeight="1">
      <c r="A208" s="36"/>
      <c r="B208" s="41"/>
      <c r="C208" s="270" t="s">
        <v>35</v>
      </c>
      <c r="D208" s="270" t="s">
        <v>805</v>
      </c>
      <c r="E208" s="18" t="s">
        <v>35</v>
      </c>
      <c r="F208" s="271">
        <v>24</v>
      </c>
      <c r="G208" s="36"/>
      <c r="H208" s="41"/>
    </row>
    <row r="209" spans="1:8" s="2" customFormat="1" ht="16.899999999999999" customHeight="1">
      <c r="A209" s="36"/>
      <c r="B209" s="41"/>
      <c r="C209" s="270" t="s">
        <v>784</v>
      </c>
      <c r="D209" s="270" t="s">
        <v>210</v>
      </c>
      <c r="E209" s="18" t="s">
        <v>35</v>
      </c>
      <c r="F209" s="271">
        <v>24</v>
      </c>
      <c r="G209" s="36"/>
      <c r="H209" s="41"/>
    </row>
    <row r="210" spans="1:8" s="2" customFormat="1" ht="16.899999999999999" customHeight="1">
      <c r="A210" s="36"/>
      <c r="B210" s="41"/>
      <c r="C210" s="272" t="s">
        <v>1089</v>
      </c>
      <c r="D210" s="36"/>
      <c r="E210" s="36"/>
      <c r="F210" s="36"/>
      <c r="G210" s="36"/>
      <c r="H210" s="41"/>
    </row>
    <row r="211" spans="1:8" s="2" customFormat="1" ht="16.899999999999999" customHeight="1">
      <c r="A211" s="36"/>
      <c r="B211" s="41"/>
      <c r="C211" s="270" t="s">
        <v>800</v>
      </c>
      <c r="D211" s="270" t="s">
        <v>801</v>
      </c>
      <c r="E211" s="18" t="s">
        <v>238</v>
      </c>
      <c r="F211" s="271">
        <v>24</v>
      </c>
      <c r="G211" s="36"/>
      <c r="H211" s="41"/>
    </row>
    <row r="212" spans="1:8" s="2" customFormat="1" ht="22.5">
      <c r="A212" s="36"/>
      <c r="B212" s="41"/>
      <c r="C212" s="270" t="s">
        <v>899</v>
      </c>
      <c r="D212" s="270" t="s">
        <v>900</v>
      </c>
      <c r="E212" s="18" t="s">
        <v>238</v>
      </c>
      <c r="F212" s="271">
        <v>24</v>
      </c>
      <c r="G212" s="36"/>
      <c r="H212" s="41"/>
    </row>
    <row r="213" spans="1:8" s="2" customFormat="1" ht="16.899999999999999" customHeight="1">
      <c r="A213" s="36"/>
      <c r="B213" s="41"/>
      <c r="C213" s="270" t="s">
        <v>1014</v>
      </c>
      <c r="D213" s="270" t="s">
        <v>1015</v>
      </c>
      <c r="E213" s="18" t="s">
        <v>238</v>
      </c>
      <c r="F213" s="271">
        <v>24</v>
      </c>
      <c r="G213" s="36"/>
      <c r="H213" s="41"/>
    </row>
    <row r="214" spans="1:8" s="2" customFormat="1" ht="7.35" customHeight="1">
      <c r="A214" s="36"/>
      <c r="B214" s="129"/>
      <c r="C214" s="130"/>
      <c r="D214" s="130"/>
      <c r="E214" s="130"/>
      <c r="F214" s="130"/>
      <c r="G214" s="130"/>
      <c r="H214" s="41"/>
    </row>
    <row r="215" spans="1:8" s="2" customFormat="1" ht="11.25">
      <c r="A215" s="36"/>
      <c r="B215" s="36"/>
      <c r="C215" s="36"/>
      <c r="D215" s="36"/>
      <c r="E215" s="36"/>
      <c r="F215" s="36"/>
      <c r="G215" s="36"/>
      <c r="H215" s="36"/>
    </row>
  </sheetData>
  <sheetProtection algorithmName="SHA-512" hashValue="gVY2+2r3BsfgRB/efJ2AFocb2BKDH0bEy3Fj6izm5FxaUAWGvuCnN0cdqAImHORFnczpwG4SuO1r3OBYFp9/xQ==" saltValue="nDeDVtozdlOXkUL14lMtL5s9qPy5IamMaDQQbIkJYfq3xmuhifDJZRgoVb/PkEgk49v/2dXV8WirZi+NC9IRb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01.1 - Rekonstrukce ka...</vt:lpstr>
      <vt:lpstr>SO 01.2 - Rekonstrukce ka...</vt:lpstr>
      <vt:lpstr>SO 01.3 - Rušení stávajíc...</vt:lpstr>
      <vt:lpstr>SO 01.4 - Komunikace</vt:lpstr>
      <vt:lpstr>VRN - Vedlejší rozpočtové...</vt:lpstr>
      <vt:lpstr>Seznam figur</vt:lpstr>
      <vt:lpstr>'Rekapitulace stavby'!Názvy_tisku</vt:lpstr>
      <vt:lpstr>'Seznam figur'!Názvy_tisku</vt:lpstr>
      <vt:lpstr>'SO 01.1 - Rekonstrukce ka...'!Názvy_tisku</vt:lpstr>
      <vt:lpstr>'SO 01.2 - Rekonstrukce ka...'!Názvy_tisku</vt:lpstr>
      <vt:lpstr>'SO 01.3 - Rušení stávajíc...'!Názvy_tisku</vt:lpstr>
      <vt:lpstr>'SO 01.4 - Komunikace'!Názvy_tisku</vt:lpstr>
      <vt:lpstr>'VRN - Vedlejší rozpočtové...'!Názvy_tisku</vt:lpstr>
      <vt:lpstr>'Rekapitulace stavby'!Oblast_tisku</vt:lpstr>
      <vt:lpstr>'Seznam figur'!Oblast_tisku</vt:lpstr>
      <vt:lpstr>'SO 01.1 - Rekonstrukce ka...'!Oblast_tisku</vt:lpstr>
      <vt:lpstr>'SO 01.2 - Rekonstrukce ka...'!Oblast_tisku</vt:lpstr>
      <vt:lpstr>'SO 01.3 - Rušení stávajíc...'!Oblast_tisku</vt:lpstr>
      <vt:lpstr>'SO 01.4 - Komunikace'!Oblast_tisku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Beňáková</dc:creator>
  <cp:lastModifiedBy>Horák Václav</cp:lastModifiedBy>
  <dcterms:created xsi:type="dcterms:W3CDTF">2023-04-24T07:26:39Z</dcterms:created>
  <dcterms:modified xsi:type="dcterms:W3CDTF">2024-04-08T13:38:38Z</dcterms:modified>
</cp:coreProperties>
</file>