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1100" activeTab="0"/>
  </bookViews>
  <sheets>
    <sheet name="Rekapitulace stavby" sheetId="1" r:id="rId1"/>
    <sheet name="1 - Kolín,Zengrova 356 a ..." sheetId="2" r:id="rId2"/>
    <sheet name="VRN - Ostatní a vedlejší ..." sheetId="3" r:id="rId3"/>
    <sheet name="Pokyny pro vyplnění" sheetId="4" r:id="rId4"/>
  </sheets>
  <definedNames>
    <definedName name="_xlnm._FilterDatabase" localSheetId="1" hidden="1">'1 - Kolín,Zengrova 356 a ...'!$C$94:$K$400</definedName>
    <definedName name="_xlnm._FilterDatabase" localSheetId="2" hidden="1">'VRN - Ostatní a vedlejší ...'!$C$79:$K$85</definedName>
    <definedName name="_xlnm.Print_Area" localSheetId="1">'1 - Kolín,Zengrova 356 a ...'!$C$4:$J$39,'1 - Kolín,Zengrova 356 a ...'!$C$45:$J$76,'1 - Kolín,Zengrova 356 a ...'!$C$82:$K$400</definedName>
    <definedName name="_xlnm.Print_Area" localSheetId="3">'Pokyny pro vyplnění'!$B$2:$K$71,'Pokyny pro vyplnění'!$B$74:$K$118,'Pokyny pro vyplnění'!$B$121:$K$161,'Pokyny pro vyplnění'!$B$164:$K$219</definedName>
    <definedName name="_xlnm.Print_Area" localSheetId="0">'Rekapitulace stavby'!$D$4:$AO$36,'Rekapitulace stavby'!$C$42:$AQ$57</definedName>
    <definedName name="_xlnm.Print_Area" localSheetId="2">'VRN - Ostatní a vedlejší ...'!$C$4:$J$39,'VRN - Ostatní a vedlejší ...'!$C$45:$J$61,'VRN - Ostatní a vedlejší ...'!$C$67:$K$85</definedName>
    <definedName name="_xlnm.Print_Titles" localSheetId="0">'Rekapitulace stavby'!$52:$52</definedName>
    <definedName name="_xlnm.Print_Titles" localSheetId="2">'VRN - Ostatní a vedlejší ...'!$79:$79</definedName>
  </definedNames>
  <calcPr calcId="162913"/>
</workbook>
</file>

<file path=xl/sharedStrings.xml><?xml version="1.0" encoding="utf-8"?>
<sst xmlns="http://schemas.openxmlformats.org/spreadsheetml/2006/main" count="3820" uniqueCount="691">
  <si>
    <t>Export Komplet</t>
  </si>
  <si>
    <t>VZ</t>
  </si>
  <si>
    <t>2.0</t>
  </si>
  <si>
    <t/>
  </si>
  <si>
    <t>False</t>
  </si>
  <si>
    <t>{5be570f3-2a15-46d2-96f9-3e0f16c604b7}</t>
  </si>
  <si>
    <t>&gt;&gt;  skryté sloupce  &lt;&lt;</t>
  </si>
  <si>
    <t>0,01</t>
  </si>
  <si>
    <t>21</t>
  </si>
  <si>
    <t>12</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</si>
  <si>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</si>
  <si>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</si>
  <si>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</si>
  <si>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</si>
  <si>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</si>
  <si>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</si>
  <si>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t>
  </si>
  <si>
    <t>Stavba:</t>
  </si>
  <si>
    <t>Kolín,Zengrova 356 a Havlíčkova 357 – Výměna oken a dveří</t>
  </si>
  <si>
    <t>KSO:</t>
  </si>
  <si>
    <t>CC-CZ:</t>
  </si>
  <si>
    <t>Místo:</t>
  </si>
  <si>
    <t xml:space="preserve"> </t>
  </si>
  <si>
    <t>Datum:</t>
  </si>
  <si>
    <t>12. 2. 2022</t>
  </si>
  <si>
    <t>Zadavatel:</t>
  </si>
  <si>
    <t>IČ:</t>
  </si>
  <si>
    <t>Město Kolín</t>
  </si>
  <si>
    <t>DIČ:</t>
  </si>
  <si>
    <t>Uchazeč:</t>
  </si>
  <si>
    <t>Vyplň údaj</t>
  </si>
  <si>
    <t>Projektant:</t>
  </si>
  <si>
    <t>Ing. Miroslav Vlas</t>
  </si>
  <si>
    <t>True</t>
  </si>
  <si>
    <t>Zpracovatel:</t>
  </si>
  <si>
    <t>Poznámka:</t>
  </si>
  <si>
    <t>Součástí zadávací dokumentace je nejen výkaz výměr, ale i projektová dokumentace. Cena musí být tvořena na základě prohlídky stavby a minimálně těchto dvou částí zadávací dokumentace. Přesto, že tento výkaz výměr byl vypracován s nejvyšší péčí,  je na výhradní odpovědnosti nabízejícího zkontrolovat položky a výměry zde uvedené s výkresovou a textovou částí dokumentace a případně uvést opravené či doplněné položky na zvláštní list nabídky. Projektová dokumentace a TZ má přednost před rozpočtem.</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</si>
  <si>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</si>
  <si>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</si>
  <si>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</si>
  <si>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</si>
  <si>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</si>
  <si>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</si>
  <si>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</si>
  <si>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</si>
  <si>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</si>
  <si>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</si>
  <si>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</si>
  <si>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</si>
  <si>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</si>
  <si>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</si>
  <si>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</si>
  <si>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</si>
  <si>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</si>
  <si>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</si>
  <si>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</si>
  <si>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</si>
  <si>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</si>
  <si>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</si>
  <si>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</si>
  <si>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</si>
  <si>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</si>
  <si>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</si>
  <si>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</si>
  <si>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</si>
  <si>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</si>
  <si>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</si>
  <si>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</si>
  <si>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</si>
  <si>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</si>
  <si>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</si>
  <si>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</si>
  <si>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</si>
  <si>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</si>
  <si>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</si>
  <si>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</si>
  <si>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STA</t>
  </si>
  <si>
    <t>{e90d6271-422c-45b9-ab5d-76610f6c9e89}</t>
  </si>
  <si>
    <t>VRN</t>
  </si>
  <si>
    <t>Ostatní a vedlejší náklady</t>
  </si>
  <si>
    <t>{a32c779b-9499-4b6b-81f9-b9518af655e5}</t>
  </si>
  <si>
    <t>KRYCÍ LIST SOUPISU PRACÍ</t>
  </si>
  <si>
    <t>Objekt:</t>
  </si>
  <si>
    <t>1 - Kolín,Zengrova 356 a Havlíčkova 357 – Výměna oken a dveří</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</si>
  <si>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</si>
  <si>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</si>
  <si>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</si>
  <si>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</si>
  <si>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</si>
  <si>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</si>
  <si>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</si>
  <si>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61 - Úprava povrchů vnitřních</t>
  </si>
  <si>
    <t xml:space="preserve">      62 - Úprava povrchů vnějších</t>
  </si>
  <si>
    <t xml:space="preserve">    9 - Ostatní konstrukce a práce, bourání</t>
  </si>
  <si>
    <t xml:space="preserve">      94 - Lešení a stavební výtahy</t>
  </si>
  <si>
    <t xml:space="preserve">      96 - Bourání konstrukcí</t>
  </si>
  <si>
    <t xml:space="preserve">    997 - Přesun sutě</t>
  </si>
  <si>
    <t xml:space="preserve">    998 - Přesun hmot</t>
  </si>
  <si>
    <t>PSV - Práce a dodávky PSV</t>
  </si>
  <si>
    <t xml:space="preserve">    763 - Konstrukce suché výstavby</t>
  </si>
  <si>
    <t xml:space="preserve">    764 - Konstrukce klempířské</t>
  </si>
  <si>
    <t xml:space="preserve">    766 - Konstrukce truhlářské</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</si>
  <si>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</si>
  <si>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</si>
  <si>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</si>
  <si>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</si>
  <si>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</si>
  <si>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</si>
  <si>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</si>
  <si>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</si>
  <si>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</si>
  <si>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</si>
  <si>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</si>
  <si>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</si>
  <si>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</si>
  <si>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</si>
  <si>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</si>
  <si>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</si>
  <si>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</si>
  <si>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</si>
  <si>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</si>
  <si>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</si>
  <si>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</si>
  <si>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349231811-1</t>
  </si>
  <si>
    <t>D+M přizdívka ostění oken a dveří z cihel plných CP P15/M5</t>
  </si>
  <si>
    <t>m3</t>
  </si>
  <si>
    <t>4</t>
  </si>
  <si>
    <t>2</t>
  </si>
  <si>
    <t>729003256</t>
  </si>
  <si>
    <t>VV</t>
  </si>
  <si>
    <t>okna</t>
  </si>
  <si>
    <t>0,03*2*(1,86*14+1,86*8+1,86*8+1,86*8+2,66*3+2,66*3+2,18*3+0,87*2+1,86*1+2,66*1+2,18*3+1,86*2)</t>
  </si>
  <si>
    <t>dveře</t>
  </si>
  <si>
    <t>0,03*2*(2,0*1+1,97*38+1,97*1)</t>
  </si>
  <si>
    <t>Součet</t>
  </si>
  <si>
    <t>6</t>
  </si>
  <si>
    <t>Úpravy povrchů, podlahy a osazování výplní</t>
  </si>
  <si>
    <t>61</t>
  </si>
  <si>
    <t>Úprava povrchů vnitřních</t>
  </si>
  <si>
    <t>612325302</t>
  </si>
  <si>
    <t>Vápenocementová omítka ostění nebo nadpraží štuková</t>
  </si>
  <si>
    <t>m2</t>
  </si>
  <si>
    <t>CS ÚRS 2022 01</t>
  </si>
  <si>
    <t>679989170</t>
  </si>
  <si>
    <t>Online PSC</t>
  </si>
  <si>
    <t>https://podminky.urs.cz/item/CS_URS_2022_01/612325302</t>
  </si>
  <si>
    <t>ostění oken</t>
  </si>
  <si>
    <t>(1,86+1,86)*14*0,6</t>
  </si>
  <si>
    <t>(1,86+1,86)*8*0,6</t>
  </si>
  <si>
    <t>(2,66+2,66)*3*0,6</t>
  </si>
  <si>
    <t>(2,18+2,18)*3*0,6</t>
  </si>
  <si>
    <t>(0,87+0,87)*2*0,6</t>
  </si>
  <si>
    <t>(1,86+1,86)*1*0,6</t>
  </si>
  <si>
    <t>(2,66+2,66)*1*0,6</t>
  </si>
  <si>
    <t>(1,86+1,86)*2*0,6</t>
  </si>
  <si>
    <t>ostění dveří</t>
  </si>
  <si>
    <t>(0,9+2,0+2,0)*2*0,5</t>
  </si>
  <si>
    <t>(0,9+1,97+1,97)*38*0,5</t>
  </si>
  <si>
    <t>(0,8+1,97+1,97)*0,5</t>
  </si>
  <si>
    <t>622143003</t>
  </si>
  <si>
    <t>Montáž omítkových profilů plastových, pozinkovaných nebo dřevěných upevněných vtlačením do podkladní vrstvy nebo přibitím rohových s tkaninou</t>
  </si>
  <si>
    <t>m</t>
  </si>
  <si>
    <t>560695075</t>
  </si>
  <si>
    <t>https://podminky.urs.cz/item/CS_URS_2022_01/622143003</t>
  </si>
  <si>
    <t>(1,46+1,86+1,86)*14</t>
  </si>
  <si>
    <t>(0,95+1,86+1,86)*8</t>
  </si>
  <si>
    <t>(1,16+1,86+1,86)*8</t>
  </si>
  <si>
    <t>(1,28+1,86+1,86)*8</t>
  </si>
  <si>
    <t>(1,08+1,03+2,66+2,66)*3</t>
  </si>
  <si>
    <t>(1,35+1,0+2,18+2,18)*3</t>
  </si>
  <si>
    <t>(1,35+0,87+0,87)*2</t>
  </si>
  <si>
    <t>(1,45+1,86+1,86)*1</t>
  </si>
  <si>
    <t>(0,73+0,73+2,66+2,66)*1</t>
  </si>
  <si>
    <t>(1,5+1,86+1,86)*2</t>
  </si>
  <si>
    <t>(0,9+2,0+2,0)*2</t>
  </si>
  <si>
    <t>(0,9+2,0+2,0)*38</t>
  </si>
  <si>
    <t>(0,8+2,0+2,0)*1</t>
  </si>
  <si>
    <t>M</t>
  </si>
  <si>
    <t>63127466</t>
  </si>
  <si>
    <t>profil rohový Al 23x23mm s výztužnou tkaninou š 100mm pro ETICS</t>
  </si>
  <si>
    <t>8</t>
  </si>
  <si>
    <t>-371675241</t>
  </si>
  <si>
    <t>503,13*1,05 'Přepočtené koeficientem množství</t>
  </si>
  <si>
    <t>5</t>
  </si>
  <si>
    <t>622143004</t>
  </si>
  <si>
    <t>Montáž omítkových profilů plastových, pozinkovaných nebo dřevěných upevněných vtlačením do podkladní vrstvy nebo přibitím začišťovacích samolepících pro vytvoření dilatujícího spoje s okenním rámem</t>
  </si>
  <si>
    <t>1746566608</t>
  </si>
  <si>
    <t>https://podminky.urs.cz/item/CS_URS_2022_01/622143004</t>
  </si>
  <si>
    <t>59051476</t>
  </si>
  <si>
    <t>profil začišťovací PVC 9mm s výztužnou tkaninou pro ostění ETICS</t>
  </si>
  <si>
    <t>-1582956400</t>
  </si>
  <si>
    <t>302,33*1,05 'Přepočtené koeficientem množství</t>
  </si>
  <si>
    <t>7</t>
  </si>
  <si>
    <t>629991011</t>
  </si>
  <si>
    <t>Zakrytí vnějších ploch před znečištěním včetně pozdějšího odkrytí výplní otvorů a svislých ploch fólií přilepenou lepící páskou</t>
  </si>
  <si>
    <t>-1629927707</t>
  </si>
  <si>
    <t>https://podminky.urs.cz/item/CS_URS_2022_01/629991011</t>
  </si>
  <si>
    <t>(1,46*1,86)*14</t>
  </si>
  <si>
    <t>(0,95*1,86)*8</t>
  </si>
  <si>
    <t>(1,16*1,86)*8</t>
  </si>
  <si>
    <t>(1,28*1,86)*8</t>
  </si>
  <si>
    <t>(1,08*1,86+1,03*2,66)*3</t>
  </si>
  <si>
    <t>(1,35*1,32+1,0*2,18)*3</t>
  </si>
  <si>
    <t>(1,35*0,87)*2</t>
  </si>
  <si>
    <t>(1,46*1,86)*1</t>
  </si>
  <si>
    <t>(0,73*1,86+0,73*2,66)*1</t>
  </si>
  <si>
    <t>0,9*2,0*2*2</t>
  </si>
  <si>
    <t>0,9*2,0*38*2</t>
  </si>
  <si>
    <t>0,8*2,0*1*2</t>
  </si>
  <si>
    <t>62</t>
  </si>
  <si>
    <t>Úprava povrchů vnějších</t>
  </si>
  <si>
    <t>258650939</t>
  </si>
  <si>
    <t>ostění+nadpraží</t>
  </si>
  <si>
    <t>(1,46+1,86+1,86)*14*0,2</t>
  </si>
  <si>
    <t>(0,95+1,86+1,86)*8*0,2</t>
  </si>
  <si>
    <t>(1,16+1,86+1,86)*8*0,2</t>
  </si>
  <si>
    <t>(1,28+1,86+1,86)*8*0,2</t>
  </si>
  <si>
    <t>(1,08+1,03+2,66+2,66)*3*0,2</t>
  </si>
  <si>
    <t>(1,35+1,0+2,18+2,18)*3*0,2</t>
  </si>
  <si>
    <t>(1,35+0,87+0,87)*2*0,2</t>
  </si>
  <si>
    <t>(1,45+1,86+1,86)*1*0,2</t>
  </si>
  <si>
    <t>(0,73+0,73+2,66+2,66)*1*0,2</t>
  </si>
  <si>
    <t>(1,5+1,86+1,86)*2*0,2</t>
  </si>
  <si>
    <t>9</t>
  </si>
  <si>
    <t>634393728</t>
  </si>
  <si>
    <t>10</t>
  </si>
  <si>
    <t>1326214193</t>
  </si>
  <si>
    <t>11</t>
  </si>
  <si>
    <t>-1407823350</t>
  </si>
  <si>
    <t>1293339738</t>
  </si>
  <si>
    <t>13</t>
  </si>
  <si>
    <t>1106529053</t>
  </si>
  <si>
    <t>1,5*1,86*2</t>
  </si>
  <si>
    <t>Ostatní konstrukce a práce, bourání</t>
  </si>
  <si>
    <t>94</t>
  </si>
  <si>
    <t>Lešení a stavební výtahy</t>
  </si>
  <si>
    <t>14</t>
  </si>
  <si>
    <t>949101111</t>
  </si>
  <si>
    <t>Lešení pomocné pracovní pro objekty pozemních staveb pro zatížení do 150 kg/m2, o výšce lešeňové podlahy do 1,9 m</t>
  </si>
  <si>
    <t>1250842587</t>
  </si>
  <si>
    <t>https://podminky.urs.cz/item/CS_URS_2022_01/949101111</t>
  </si>
  <si>
    <t>82,94*1,5</t>
  </si>
  <si>
    <t>96</t>
  </si>
  <si>
    <t>Bourání konstrukcí</t>
  </si>
  <si>
    <t>15</t>
  </si>
  <si>
    <t>968072455</t>
  </si>
  <si>
    <t>Vybourání kovových rámů oken s křídly, dveřních zárubní, vrat, stěn, ostění nebo obkladů dveřních zárubní, plochy do 2 m2</t>
  </si>
  <si>
    <t>-2080904693</t>
  </si>
  <si>
    <t>https://podminky.urs.cz/item/CS_URS_2022_01/968072455</t>
  </si>
  <si>
    <t>D1</t>
  </si>
  <si>
    <t>0,9*2,0*2</t>
  </si>
  <si>
    <t>D2</t>
  </si>
  <si>
    <t>0,9*1,97*38</t>
  </si>
  <si>
    <t>D3</t>
  </si>
  <si>
    <t>0,8*1,97*1</t>
  </si>
  <si>
    <t>16</t>
  </si>
  <si>
    <t>968062355</t>
  </si>
  <si>
    <t>Vybourání dřevěných rámů oken s křídly, dveřních zárubní, vrat, stěn, ostění nebo obkladů rámů oken s křídly dvojitých, plochy do 2 m2</t>
  </si>
  <si>
    <t>-1234395098</t>
  </si>
  <si>
    <t>https://podminky.urs.cz/item/CS_URS_2022_01/968062355</t>
  </si>
  <si>
    <t>O2</t>
  </si>
  <si>
    <t>0,95*1,86*8</t>
  </si>
  <si>
    <t>O8</t>
  </si>
  <si>
    <t>1,35*0,87*2</t>
  </si>
  <si>
    <t>17</t>
  </si>
  <si>
    <t>968062356</t>
  </si>
  <si>
    <t>Vybourání dřevěných rámů oken s křídly, dveřních zárubní, vrat, stěn, ostění nebo obkladů rámů oken s křídly dvojitých, plochy do 4 m2</t>
  </si>
  <si>
    <t>389027205</t>
  </si>
  <si>
    <t>https://podminky.urs.cz/item/CS_URS_2022_01/968062356</t>
  </si>
  <si>
    <t>O1</t>
  </si>
  <si>
    <t>1,46*1,86*14</t>
  </si>
  <si>
    <t>O3</t>
  </si>
  <si>
    <t>1,16*1,86*(8-2)</t>
  </si>
  <si>
    <t>O4</t>
  </si>
  <si>
    <t>1,28*1,86*8</t>
  </si>
  <si>
    <t>O7</t>
  </si>
  <si>
    <t>O9</t>
  </si>
  <si>
    <t>1,46*1,86*1</t>
  </si>
  <si>
    <t>O10</t>
  </si>
  <si>
    <t>O11</t>
  </si>
  <si>
    <t>O12</t>
  </si>
  <si>
    <t>1,5*1,85*2</t>
  </si>
  <si>
    <t>18</t>
  </si>
  <si>
    <t>968062357</t>
  </si>
  <si>
    <t>Vybourání dřevěných rámů oken s křídly, dveřních zárubní, vrat, stěn, ostění nebo obkladů rámů oken s křídly dvojitých, plochy přes 4 m2</t>
  </si>
  <si>
    <t>448029138</t>
  </si>
  <si>
    <t>https://podminky.urs.cz/item/CS_URS_2022_01/968062357</t>
  </si>
  <si>
    <t>O5</t>
  </si>
  <si>
    <t>O6</t>
  </si>
  <si>
    <t>19</t>
  </si>
  <si>
    <t>K018</t>
  </si>
  <si>
    <t>Vybourání bednění oken</t>
  </si>
  <si>
    <t>kus</t>
  </si>
  <si>
    <t>-369809568</t>
  </si>
  <si>
    <t>997</t>
  </si>
  <si>
    <t>Přesun sutě</t>
  </si>
  <si>
    <t>20</t>
  </si>
  <si>
    <t>997013214</t>
  </si>
  <si>
    <t>Vnitrostaveništní doprava suti a vybouraných hmot vodorovně do 50 m svisle ručně pro budovy a haly výšky přes 12 do 15 m</t>
  </si>
  <si>
    <t>t</t>
  </si>
  <si>
    <t>1155852328</t>
  </si>
  <si>
    <t>https://podminky.urs.cz/item/CS_URS_2022_01/997013214</t>
  </si>
  <si>
    <t>997013501</t>
  </si>
  <si>
    <t>Odvoz suti a vybouraných hmot na skládku nebo meziskládku se složením, na vzdálenost do 1 km</t>
  </si>
  <si>
    <t>-2071937420</t>
  </si>
  <si>
    <t>https://podminky.urs.cz/item/CS_URS_2022_01/997013501</t>
  </si>
  <si>
    <t>22</t>
  </si>
  <si>
    <t>997013509</t>
  </si>
  <si>
    <t>Odvoz suti a vybouraných hmot na skládku nebo meziskládku se složením, na vzdálenost Příplatek k ceně za každý další i započatý 1 km přes 1 km</t>
  </si>
  <si>
    <t>-1082525832</t>
  </si>
  <si>
    <t>https://podminky.urs.cz/item/CS_URS_2022_01/997013509</t>
  </si>
  <si>
    <t>13,951*15 'Přepočtené koeficientem množství</t>
  </si>
  <si>
    <t>23</t>
  </si>
  <si>
    <t>997013631</t>
  </si>
  <si>
    <t>Poplatek za uložení stavebního odpadu na skládce (skládkovné) směsného stavebního a demoličního zatříděného do Katalogu odpadů pod kódem 17 09 04</t>
  </si>
  <si>
    <t>-1024423726</t>
  </si>
  <si>
    <t>https://podminky.urs.cz/item/CS_URS_2022_01/997013631</t>
  </si>
  <si>
    <t>998</t>
  </si>
  <si>
    <t>Přesun hmot</t>
  </si>
  <si>
    <t>24</t>
  </si>
  <si>
    <t>998018003</t>
  </si>
  <si>
    <t>Přesun hmot pro budovy občanské výstavby, bydlení, výrobu a služby ruční - bez užití mechanizace vodorovná dopravní vzdálenost do 100 m pro budovy s jakoukoliv nosnou konstrukcí výšky přes 12 do 24 m</t>
  </si>
  <si>
    <t>507688745</t>
  </si>
  <si>
    <t>https://podminky.urs.cz/item/CS_URS_2022_01/998018003</t>
  </si>
  <si>
    <t>PSV</t>
  </si>
  <si>
    <t>Práce a dodávky PSV</t>
  </si>
  <si>
    <t>763</t>
  </si>
  <si>
    <t>Konstrukce suché výstavby</t>
  </si>
  <si>
    <t>25</t>
  </si>
  <si>
    <t>K015</t>
  </si>
  <si>
    <t>D+M zarovnání nadpraží okna pomocí SDK</t>
  </si>
  <si>
    <t>-812176584</t>
  </si>
  <si>
    <t>(1,46)*14</t>
  </si>
  <si>
    <t>(0,95)*8</t>
  </si>
  <si>
    <t>(1,16)*8</t>
  </si>
  <si>
    <t>(1,28)*8</t>
  </si>
  <si>
    <t>(1,08+1,03)*3</t>
  </si>
  <si>
    <t>(1,35+1,0)*3</t>
  </si>
  <si>
    <t>(1,35)*2</t>
  </si>
  <si>
    <t>(1,46)*1</t>
  </si>
  <si>
    <t>(0,73+0,73)*1</t>
  </si>
  <si>
    <t>(1,5)*2</t>
  </si>
  <si>
    <t>26</t>
  </si>
  <si>
    <t>998763403</t>
  </si>
  <si>
    <t>Přesun hmot pro konstrukce montované z desek stanovený procentní sazbou (%) z ceny vodorovná dopravní vzdálenost do 50 m v objektech výšky přes 12 do 24 m</t>
  </si>
  <si>
    <t>%</t>
  </si>
  <si>
    <t>876229538</t>
  </si>
  <si>
    <t>https://podminky.urs.cz/item/CS_URS_2022_01/998763403</t>
  </si>
  <si>
    <t>764</t>
  </si>
  <si>
    <t>Konstrukce klempířské</t>
  </si>
  <si>
    <t>27</t>
  </si>
  <si>
    <t>764002851</t>
  </si>
  <si>
    <t>Demontáž klempířských konstrukcí oplechování parapetů do suti</t>
  </si>
  <si>
    <t>288778671</t>
  </si>
  <si>
    <t>https://podminky.urs.cz/item/CS_URS_2022_01/764002851</t>
  </si>
  <si>
    <t>13,0+48,0+14,0</t>
  </si>
  <si>
    <t>28</t>
  </si>
  <si>
    <t>K200</t>
  </si>
  <si>
    <t>D+M prvku K1- parapet rš 650 mm- podrobný popis viz. PD</t>
  </si>
  <si>
    <t>1457282556</t>
  </si>
  <si>
    <t>29</t>
  </si>
  <si>
    <t>K201</t>
  </si>
  <si>
    <t>D+M prvku K2- parapet rš 310 mm- podrobný popis viz. PD</t>
  </si>
  <si>
    <t>-1315622918</t>
  </si>
  <si>
    <t>30</t>
  </si>
  <si>
    <t>K2012</t>
  </si>
  <si>
    <t>D+M prvku K2- parapet rš 460 mm- podrobný popis viz. PD</t>
  </si>
  <si>
    <t>1892401272</t>
  </si>
  <si>
    <t>31</t>
  </si>
  <si>
    <t>998764203</t>
  </si>
  <si>
    <t>Přesun hmot pro konstrukce klempířské stanovený procentní sazbou (%) z ceny vodorovná dopravní vzdálenost do 50 m v objektech výšky přes 12 do 24 m</t>
  </si>
  <si>
    <t>1683182137</t>
  </si>
  <si>
    <t>https://podminky.urs.cz/item/CS_URS_2022_01/998764203</t>
  </si>
  <si>
    <t>766</t>
  </si>
  <si>
    <t>Konstrukce truhlářské</t>
  </si>
  <si>
    <t>32</t>
  </si>
  <si>
    <t>766441811</t>
  </si>
  <si>
    <t>Demontáž parapetních desek dřevěných nebo plastových šířky do 300 mm, délky do 1000 mm</t>
  </si>
  <si>
    <t>243829548</t>
  </si>
  <si>
    <t>https://podminky.urs.cz/item/CS_URS_2022_01/766441811</t>
  </si>
  <si>
    <t>33</t>
  </si>
  <si>
    <t>766441821</t>
  </si>
  <si>
    <t>Demontáž parapetních desek dřevěných nebo plastových šířky do 300 mm, délky přes 1000 do 2000 mm</t>
  </si>
  <si>
    <t>251452854</t>
  </si>
  <si>
    <t>https://podminky.urs.cz/item/CS_URS_2022_01/766441821</t>
  </si>
  <si>
    <t>34</t>
  </si>
  <si>
    <t>K001</t>
  </si>
  <si>
    <t>D+M prvku O1- OKNO DVOUKŘÍDLÉ+JEDNOKŘÍDLE+PEVNÉ, Uw=max. 1,2 W/m²K, 1460x1860mm vč. vnitřního parapetu a parotěsných a paropropustných pásek- podrobný popis viz. PD</t>
  </si>
  <si>
    <t>-992008353</t>
  </si>
  <si>
    <t>35</t>
  </si>
  <si>
    <t>K002</t>
  </si>
  <si>
    <t>D+M prvku O2- OKNO DVOUKŘÍDLÉ+PEVNÉ, Uw=max. 1,2 W/m²K, 950x1860mm vč. vnitřního parapetu a parotěsných a paropropustných pásek- podrobný popis viz. PD</t>
  </si>
  <si>
    <t>1893516967</t>
  </si>
  <si>
    <t>36</t>
  </si>
  <si>
    <t>K003</t>
  </si>
  <si>
    <t>D+M prvku O3- OKNO DVOUKŘÍDLÉ+PEVNÉ, Uw=max. 1,2 W/m²K, 1160x1860mm vč. vnitřního parapetu a parotěsných a paropropustných pásek- podrobný popis viz. PD</t>
  </si>
  <si>
    <t>-1994231507</t>
  </si>
  <si>
    <t>37</t>
  </si>
  <si>
    <t>K004</t>
  </si>
  <si>
    <t>D+M prvku O4- OKNO DVOUKŘÍDLÉ+PEVNÉ, Uw=max. 1,2 W/m²K, 1280x1860mm vč. vnitřního parapetu a parotěsných a paropropustných pásek- podrobný popis viz. PD</t>
  </si>
  <si>
    <t>-1856954315</t>
  </si>
  <si>
    <t>38</t>
  </si>
  <si>
    <t>K005</t>
  </si>
  <si>
    <t>D+M prvku O5- OKNO DVOUKŘÍDLÉ+FR.BALK.OKNO+PEVNÉ, Uw=max. 1,2 W/m²K, 1080x1860+1030x2660mm vč. vnitřního parapetu a parotěsných a paropropustných pásek- podrobný popis viz. PD</t>
  </si>
  <si>
    <t>139810755</t>
  </si>
  <si>
    <t>39</t>
  </si>
  <si>
    <t>K006</t>
  </si>
  <si>
    <t>D+M prvku O6- OKNO DVOUKŘÍDLÉ+FR.BALK.OKNO+PEVNÉ, Uw=max. 1,2 W/m²K, 1080x1860+1030x2660mm vč. vnitřního parapetu a parotěsných a paropropustných pásek- podrobný popis viz. PD</t>
  </si>
  <si>
    <t>889321988</t>
  </si>
  <si>
    <t>40</t>
  </si>
  <si>
    <t>K007</t>
  </si>
  <si>
    <t>D+M prvku O7- OKNO DVOUKŘÍDLÉ+JEDNOKŘÍDLÉ +FR.BALK.OKNO, Uw=max. 1,2 W/m²K, 1350x1320+1000x2180mm vč. vnitřního parapetu a parotěsných a paropropustných pásek- podrobný popis viz. PD</t>
  </si>
  <si>
    <t>-550080598</t>
  </si>
  <si>
    <t>41</t>
  </si>
  <si>
    <t>K008</t>
  </si>
  <si>
    <t>D+M prvku O8- OKNO DVOUKŘÍDLÉ Uw=max. 1,2 W/m²K, 1350x870mm v vč. vnitřního parapetu a parotěsných a paropropustných pásek- podrobný popis viz. PD</t>
  </si>
  <si>
    <t>1283299037</t>
  </si>
  <si>
    <t>42</t>
  </si>
  <si>
    <t>K009</t>
  </si>
  <si>
    <t>D+M prvku O9- OKNO DVOUKŘÍDLÉ+JEDNOKŘÍDLE+PEVNÉ, Uw=max. 1,2 W/m²K, 1460x1860mm vč. vnitřního parapetu a parotěsných a paropropustných pásek- podrobný popis viz. PD</t>
  </si>
  <si>
    <t>1860044070</t>
  </si>
  <si>
    <t>43</t>
  </si>
  <si>
    <t>K010</t>
  </si>
  <si>
    <t>D+M prvku O10- OKNOJEDNPKŘÍDLÉ+FR.BALK.OKNO+PEVNÉ, Uw=max. 1,2 W/m²K, 730x1860+730x2660mm vč. vnitřního parapetu a parotěsných a paropropustných pásek- podrobný popis viz. PD</t>
  </si>
  <si>
    <t>2051553731</t>
  </si>
  <si>
    <t>44</t>
  </si>
  <si>
    <t>K011</t>
  </si>
  <si>
    <t>D+M prvku O11- OKNO DVOUKŘÍDLÉ+JEDNOKŘÍDLÉ +FR.BALK.OKNO, Uw=max. 1,2 W/m²K, 1350x1320+1000x2180mm vč. vnitřního parapetu a parotěsných a paropropustných pásek- podrobný popis viz. PD</t>
  </si>
  <si>
    <t>504120668</t>
  </si>
  <si>
    <t>45</t>
  </si>
  <si>
    <t>K019</t>
  </si>
  <si>
    <t>D+M prvku O12- OKNO VOUKŘÍDLÉ+ JEDNOKŘÍDLÉ+ PEVNÉ Uw=max. 1,2 W/m²K, 1500x1860mm vč. vnitřního parapetu a parotěsných a paropropustných pásek- podrobný popis viz. PD</t>
  </si>
  <si>
    <t>1826204598</t>
  </si>
  <si>
    <t>46</t>
  </si>
  <si>
    <t>K012</t>
  </si>
  <si>
    <t>D+M prvku D1- DVEŘE JEDNOKŘÍDLÉ OCELOVÉ, Uw=max. 1,7 W/m²K, 900x2000mm vč. zárubně a kování- podrobný popis viz. PD</t>
  </si>
  <si>
    <t>-1121142995</t>
  </si>
  <si>
    <t>47</t>
  </si>
  <si>
    <t>K013</t>
  </si>
  <si>
    <t>D+M prvku D2- DVEŘE JEDNOKŘÍDLÉ DŘEVĚNÉ - BYTOVÉ VSTUPNÍ, Uw=max. 1,7 W/m²K, 900x1970mm vč. zárubně a kování- podrobný popis viz. PD</t>
  </si>
  <si>
    <t>-1788341699</t>
  </si>
  <si>
    <t>48</t>
  </si>
  <si>
    <t>K014</t>
  </si>
  <si>
    <t>D+M prvku D3- DVEŘE JEDNOKŘÍDLÉ DŘEVĚNÉ - BYTOVÉ VSTUPNÍ, Uw=max. 1,7 W/m²K, 800x1970mm vč. zárubně a kování- podrobný popis viz. PD</t>
  </si>
  <si>
    <t>1765347691</t>
  </si>
  <si>
    <t>49</t>
  </si>
  <si>
    <t>K016</t>
  </si>
  <si>
    <t>Oprava stávajících dveří dvoukřídlých 1600x2100mm
Postup:
1, V rámci renovace dveří budou veškeré dveřní křídla sejmuty 
2, Budou nahrazeny poškozené skleněnévýplně křídel (neprůhledné mléčné sklo), obnoveny nátěry zámečnických prvků dveřních křídel a samotných křídel.
3, Provést výměnu kování dveří
5, Výměna skleněných prvků naddveřních světlíků (neprůhledné mléčné sklo).Obnova ochr. nátěrů světlíků.
4, Obnovit rámy dveří,tj obrousit rámy a provést nový nátěr, oprava závěsů dveřních křídel.</t>
  </si>
  <si>
    <t>1054050532</t>
  </si>
  <si>
    <t>50</t>
  </si>
  <si>
    <t>K017</t>
  </si>
  <si>
    <t>Oprava stávajících dveří dvoukřídlých 1340x2250mm
Postup:
1, V rámci renovace dveří budou veškeré dveřní křídla sejmuty 
2, Budou nahrazeny poškozené skleněnévýplně křídel (neprůhledné mléčné sklo), obnoveny nátěry zámečnických prvků dveřních křídel a samotných křídel.
3, Provést výměnu kování dveří
5, Výměna skleněných prvků naddveřních světlíků (neprůhledné mléčné sklo).Obnova ochr. nátěrů světlíků.
4, Obnovit rámy dveří,tj obrousit rámy a provést nový nátěr, oprava závěsů dveřních křídel.</t>
  </si>
  <si>
    <t>648724738</t>
  </si>
  <si>
    <t>51</t>
  </si>
  <si>
    <t>998766203</t>
  </si>
  <si>
    <t>Přesun hmot pro konstrukce truhlářské stanovený procentní sazbou (%) z ceny vodorovná dopravní vzdálenost do 50 m v objektech výšky přes 12 do 24 m</t>
  </si>
  <si>
    <t>-681527973</t>
  </si>
  <si>
    <t>https://podminky.urs.cz/item/CS_URS_2022_01/998766203</t>
  </si>
  <si>
    <t>783</t>
  </si>
  <si>
    <t>Dokončovací práce - nátěry</t>
  </si>
  <si>
    <t>52</t>
  </si>
  <si>
    <t>783823135</t>
  </si>
  <si>
    <t>Penetrační nátěr omítek hladkých omítek hladkých, zrnitých tenkovrstvých nebo štukových stupně členitosti 1 a 2 silikonový</t>
  </si>
  <si>
    <t>-195208215</t>
  </si>
  <si>
    <t>https://podminky.urs.cz/item/CS_URS_2022_01/783823135</t>
  </si>
  <si>
    <t>Součet,</t>
  </si>
  <si>
    <t>53</t>
  </si>
  <si>
    <t>783827425</t>
  </si>
  <si>
    <t>Krycí (ochranný ) nátěr omítek dvojnásobný hladkých omítek hladkých, zrnitých tenkovrstvých nebo štukových stupně členitosti 1 a 2 silikonový</t>
  </si>
  <si>
    <t>-1852896245</t>
  </si>
  <si>
    <t>https://podminky.urs.cz/item/CS_URS_2022_01/783827425</t>
  </si>
  <si>
    <t>784</t>
  </si>
  <si>
    <t>Dokončovací práce - malby a tapety</t>
  </si>
  <si>
    <t>54</t>
  </si>
  <si>
    <t>784181101</t>
  </si>
  <si>
    <t>Penetrace podkladu jednonásobná základní akrylátová bezbarvá v místnostech výšky do 3,80 m</t>
  </si>
  <si>
    <t>-1008239788</t>
  </si>
  <si>
    <t>https://podminky.urs.cz/item/CS_URS_2022_01/784181101</t>
  </si>
  <si>
    <t>viz. oprava ostění</t>
  </si>
  <si>
    <t>230,87</t>
  </si>
  <si>
    <t>SDK</t>
  </si>
  <si>
    <t>82,94*0,6</t>
  </si>
  <si>
    <t>55</t>
  </si>
  <si>
    <t>784221101</t>
  </si>
  <si>
    <t>Malby z malířských směsí otěruvzdorných za sucha dvojnásobné, bílé za sucha otěruvzdorné dobře v místnostech výšky do 3,80 m</t>
  </si>
  <si>
    <t>-1423405601</t>
  </si>
  <si>
    <t>https://podminky.urs.cz/item/CS_URS_2022_01/784221101</t>
  </si>
  <si>
    <t>VRN - Ostatní a vedlejší náklady</t>
  </si>
  <si>
    <t>VRN - Vedlejší rozpočtové náklady</t>
  </si>
  <si>
    <t>Vedlejší rozpočtové náklady</t>
  </si>
  <si>
    <t>x2111</t>
  </si>
  <si>
    <t>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staveniště,náklady na likvidaci odpadu (prořez, obalový materiál atd.) náklady na znovuuvedení prostoru zařízení staveniště do původního stavu atd.</t>
  </si>
  <si>
    <t>kpl</t>
  </si>
  <si>
    <t>-817668633</t>
  </si>
  <si>
    <t>x3</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</si>
  <si>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 Obsahuje dopravu pronajatého lešení, bednění atd.</t>
  </si>
  <si>
    <t>-935693492</t>
  </si>
  <si>
    <t>x5</t>
  </si>
  <si>
    <t xml:space="preserve">Opatření BOZP v rozsahu NV 591/2006 Sb. a další platné legislativy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         
</t>
  </si>
  <si>
    <t>984024099</t>
  </si>
  <si>
    <t>x7</t>
  </si>
  <si>
    <t xml:space="preserve">Vypracování dokumentace skutečného provedení Obsahuje vypracování dokumentace skutečného provedení stavby autorizovanou osobou v 3 tištěných paré + 1x na digitálním nosiči - VE FORMÁTECH PDF a V OTEVŘENÉM FORMÁTU dwg A doc, dále soupis a zdůvodnění změn oproti původní dokumentaci, projednání změn oproti původní dokumentaci, vyžadujících povolení Změny stavby před dokončením, pokud tato změna nebyla vědomě vyvolána zadavatelem stavby, včetně vypracování všech podkladů a podání na příslušném úřadě veřejné správy.  
</t>
  </si>
  <si>
    <t>1332077765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</si>
  <si>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</si>
  <si>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</si>
  <si>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</si>
  <si>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</si>
  <si>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</si>
  <si>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</si>
  <si>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</si>
  <si>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</si>
  <si>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</si>
  <si>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</si>
  <si>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</si>
  <si>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</si>
  <si>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</si>
  <si>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</si>
  <si>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</si>
  <si>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</si>
  <si>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</si>
  <si>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</si>
  <si>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</si>
  <si>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</si>
  <si>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</si>
  <si>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</si>
  <si>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</si>
  <si>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</si>
  <si>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</si>
  <si>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</si>
  <si>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</si>
  <si>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</si>
  <si>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</si>
  <si>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</si>
  <si>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</si>
  <si>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</si>
  <si>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</si>
  <si>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 FIG - rozpad figur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</si>
  <si>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</si>
  <si>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</si>
  <si>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</si>
  <si>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</si>
  <si>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</si>
  <si>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</si>
  <si>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</si>
  <si>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</si>
  <si>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</si>
  <si>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</si>
  <si>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</si>
  <si>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</si>
  <si>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</si>
  <si>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</si>
  <si>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</si>
  <si>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</si>
  <si>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</si>
  <si>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</si>
  <si>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</si>
  <si>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</si>
  <si>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</si>
  <si>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</si>
  <si>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</si>
  <si>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</si>
  <si>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</si>
  <si>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</si>
  <si>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</si>
  <si>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</si>
  <si>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</si>
  <si>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</si>
  <si>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</si>
  <si>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</si>
  <si>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</si>
  <si>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</si>
  <si>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</si>
  <si>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</si>
  <si>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</si>
  <si>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</si>
  <si>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</si>
  <si>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</si>
  <si>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</si>
  <si>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</si>
  <si>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</si>
  <si>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</si>
  <si>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</si>
  <si>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</si>
  <si>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</si>
  <si>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</si>
  <si>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</si>
  <si>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</si>
  <si>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</si>
  <si>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</si>
  <si>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</si>
  <si>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</si>
  <si>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</si>
  <si>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</si>
  <si>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</si>
  <si>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</si>
  <si>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</si>
  <si>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</si>
  <si>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</si>
  <si>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</si>
  <si>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</si>
  <si>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</si>
  <si>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</si>
  <si>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</si>
  <si>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</si>
  <si>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</si>
  <si>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</si>
  <si>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</si>
  <si>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</si>
  <si>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</si>
  <si>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</si>
  <si>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</si>
  <si>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</si>
  <si>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</si>
  <si>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</si>
  <si>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</si>
  <si>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</si>
  <si>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</si>
  <si>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</si>
  <si>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</si>
  <si>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</si>
  <si>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</si>
  <si>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</si>
  <si>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</si>
  <si>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</si>
  <si>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</si>
  <si>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</si>
  <si>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</si>
  <si>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</si>
  <si>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</si>
  <si>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</si>
  <si>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</si>
  <si>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</si>
  <si>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</si>
  <si>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</si>
  <si>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</si>
  <si>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</si>
  <si>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</si>
  <si>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</si>
  <si>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</si>
  <si>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</si>
  <si>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</si>
  <si>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</si>
  <si>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</si>
  <si>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</si>
  <si>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</si>
  <si>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</si>
  <si>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</si>
  <si>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</si>
  <si>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</si>
  <si>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</si>
  <si>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</si>
  <si>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</si>
  <si>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</si>
  <si>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</si>
  <si>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</si>
  <si>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</si>
  <si>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</si>
  <si>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</si>
  <si>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</si>
  <si>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</si>
  <si>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</si>
  <si>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</si>
  <si>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</si>
  <si>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</si>
  <si>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</si>
  <si>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fig</t>
  </si>
  <si>
    <t>Rozpad figur</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</si>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</sst>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color rgb="FF979797"/>
      <name val="Arial CE"/>
      <family val="2"/>
    </font>
    <font>
      <i/>
      <u val="single"/>
      <sz val="7"/>
      <color rgb="FF979797"/>
      <name val="Calibri"/>
      <family val="2"/>
      <scheme val="minor"/>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3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0" fillId="0" borderId="0" xfId="0" applyAlignment="1" applyProtection="1">
      <alignment/>
      <protection/>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2" fillId="4" borderId="13" xfId="0" applyFont="1" applyFill="1" applyBorder="1" applyAlignment="1">
      <alignment horizontal="center" vertic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5" fillId="0" borderId="0" xfId="0" applyFont="1" applyAlignment="1">
      <alignment horizontal="center" vertical="center"/>
    </xf>
    <xf numFmtId="4" fontId="20" fillId="0" borderId="18"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2" xfId="0" applyNumberFormat="1" applyFont="1" applyBorder="1" applyAlignment="1">
      <alignment vertical="center"/>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4" fontId="29" fillId="0" borderId="19" xfId="0" applyNumberFormat="1" applyFont="1" applyBorder="1" applyAlignment="1">
      <alignment vertical="center"/>
    </xf>
    <xf numFmtId="4" fontId="29" fillId="0" borderId="20" xfId="0" applyNumberFormat="1" applyFont="1" applyBorder="1" applyAlignment="1">
      <alignment vertical="center"/>
    </xf>
    <xf numFmtId="166" fontId="29" fillId="0" borderId="20" xfId="0" applyNumberFormat="1" applyFont="1" applyBorder="1" applyAlignment="1">
      <alignment vertical="center"/>
    </xf>
    <xf numFmtId="4" fontId="29" fillId="0" borderId="21" xfId="0" applyNumberFormat="1" applyFont="1" applyBorder="1" applyAlignment="1">
      <alignment vertical="center"/>
    </xf>
    <xf numFmtId="0" fontId="30" fillId="0" borderId="0" xfId="0" applyFont="1" applyAlignment="1">
      <alignment horizontal="left" vertical="center"/>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8" fillId="0" borderId="0" xfId="0" applyFont="1" applyAlignment="1">
      <alignment horizontal="lef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22" fillId="4" borderId="0" xfId="0" applyFont="1" applyFill="1" applyAlignment="1">
      <alignment horizontal="left" vertical="center"/>
    </xf>
    <xf numFmtId="0" fontId="22" fillId="4" borderId="0" xfId="0" applyFont="1" applyFill="1" applyAlignment="1">
      <alignment horizontal="right" vertical="center"/>
    </xf>
    <xf numFmtId="0" fontId="31"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0" fillId="0" borderId="3" xfId="0" applyBorder="1" applyAlignment="1">
      <alignment horizontal="center" vertical="center" wrapText="1"/>
    </xf>
    <xf numFmtId="4" fontId="24" fillId="0" borderId="0" xfId="0" applyNumberFormat="1" applyFont="1" applyAlignment="1">
      <alignment/>
    </xf>
    <xf numFmtId="166" fontId="32" fillId="0" borderId="10" xfId="0" applyNumberFormat="1" applyFont="1" applyBorder="1" applyAlignment="1">
      <alignment/>
    </xf>
    <xf numFmtId="166" fontId="32" fillId="0" borderId="11" xfId="0" applyNumberFormat="1" applyFont="1" applyBorder="1" applyAlignment="1">
      <alignment/>
    </xf>
    <xf numFmtId="4" fontId="33"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2" fillId="0" borderId="22" xfId="0" applyFont="1" applyBorder="1" applyAlignment="1" applyProtection="1">
      <alignment horizontal="center" vertical="center"/>
      <protection locked="0"/>
    </xf>
    <xf numFmtId="49" fontId="22" fillId="0" borderId="22" xfId="0"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22" xfId="0" applyFont="1" applyBorder="1" applyAlignment="1" applyProtection="1">
      <alignment horizontal="center" vertical="center" wrapText="1"/>
      <protection locked="0"/>
    </xf>
    <xf numFmtId="167" fontId="22" fillId="0" borderId="22" xfId="0" applyNumberFormat="1" applyFont="1" applyBorder="1" applyAlignment="1" applyProtection="1">
      <alignment vertical="center"/>
      <protection locked="0"/>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locked="0"/>
    </xf>
    <xf numFmtId="0" fontId="23" fillId="2" borderId="18"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2"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lignment vertical="center"/>
    </xf>
    <xf numFmtId="0" fontId="34"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35" fillId="0" borderId="0" xfId="0" applyFont="1" applyAlignment="1">
      <alignment horizontal="left" vertical="center"/>
    </xf>
    <xf numFmtId="0" fontId="36" fillId="0" borderId="0" xfId="20" applyFont="1" applyAlignment="1">
      <alignment vertical="center" wrapText="1"/>
    </xf>
    <xf numFmtId="0" fontId="0" fillId="0" borderId="0" xfId="0" applyFont="1" applyAlignment="1" applyProtection="1">
      <alignment vertical="center"/>
      <protection locked="0"/>
    </xf>
    <xf numFmtId="0" fontId="0" fillId="0" borderId="18" xfId="0" applyFont="1" applyBorder="1" applyAlignment="1">
      <alignment vertical="center"/>
    </xf>
    <xf numFmtId="0" fontId="0" fillId="0" borderId="0" xfId="0" applyBorder="1" applyAlignment="1">
      <alignment vertical="center"/>
    </xf>
    <xf numFmtId="0" fontId="37" fillId="0" borderId="22" xfId="0" applyFont="1" applyBorder="1" applyAlignment="1" applyProtection="1">
      <alignment horizontal="center" vertical="center"/>
      <protection locked="0"/>
    </xf>
    <xf numFmtId="49" fontId="37" fillId="0" borderId="22" xfId="0" applyNumberFormat="1" applyFont="1" applyBorder="1" applyAlignment="1" applyProtection="1">
      <alignment horizontal="left" vertical="center" wrapText="1"/>
      <protection locked="0"/>
    </xf>
    <xf numFmtId="0" fontId="37" fillId="0" borderId="22" xfId="0" applyFont="1" applyBorder="1" applyAlignment="1" applyProtection="1">
      <alignment horizontal="left" vertical="center" wrapText="1"/>
      <protection locked="0"/>
    </xf>
    <xf numFmtId="0" fontId="37" fillId="0" borderId="22" xfId="0" applyFont="1" applyBorder="1" applyAlignment="1" applyProtection="1">
      <alignment horizontal="center" vertical="center" wrapText="1"/>
      <protection locked="0"/>
    </xf>
    <xf numFmtId="167" fontId="37" fillId="0" borderId="22" xfId="0" applyNumberFormat="1" applyFont="1" applyBorder="1" applyAlignment="1" applyProtection="1">
      <alignment vertical="center"/>
      <protection locked="0"/>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locked="0"/>
    </xf>
    <xf numFmtId="0" fontId="38" fillId="0" borderId="3" xfId="0" applyFont="1" applyBorder="1" applyAlignment="1">
      <alignment vertical="center"/>
    </xf>
    <xf numFmtId="0" fontId="37" fillId="2" borderId="18" xfId="0" applyFont="1" applyFill="1" applyBorder="1" applyAlignment="1" applyProtection="1">
      <alignment horizontal="left" vertical="center"/>
      <protection locked="0"/>
    </xf>
    <xf numFmtId="0" fontId="37" fillId="0" borderId="0" xfId="0" applyFont="1" applyBorder="1" applyAlignment="1">
      <alignment horizontal="center" vertical="center"/>
    </xf>
    <xf numFmtId="167" fontId="22" fillId="2" borderId="22" xfId="0" applyNumberFormat="1" applyFont="1" applyFill="1" applyBorder="1" applyAlignment="1" applyProtection="1">
      <alignment vertical="center"/>
      <protection locked="0"/>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0" fillId="0" borderId="0" xfId="0" applyAlignment="1">
      <alignment vertical="top"/>
    </xf>
    <xf numFmtId="0" fontId="39" fillId="0" borderId="23" xfId="0" applyFont="1" applyBorder="1" applyAlignment="1">
      <alignment vertical="center" wrapText="1"/>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6" xfId="0" applyFont="1" applyBorder="1" applyAlignment="1">
      <alignment vertical="center" wrapText="1"/>
    </xf>
    <xf numFmtId="0" fontId="39" fillId="0" borderId="27" xfId="0" applyFont="1" applyBorder="1" applyAlignment="1">
      <alignment vertical="center" wrapText="1"/>
    </xf>
    <xf numFmtId="0" fontId="41" fillId="0" borderId="0" xfId="0" applyFont="1" applyBorder="1" applyAlignment="1">
      <alignment horizontal="left" vertical="center" wrapText="1"/>
    </xf>
    <xf numFmtId="0" fontId="0" fillId="0" borderId="0" xfId="0" applyFont="1" applyBorder="1" applyAlignment="1">
      <alignment horizontal="left" vertical="center" wrapText="1"/>
    </xf>
    <xf numFmtId="0" fontId="42"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9" fillId="0" borderId="28" xfId="0" applyFont="1" applyBorder="1" applyAlignment="1">
      <alignment vertical="center" wrapText="1"/>
    </xf>
    <xf numFmtId="0" fontId="43" fillId="0" borderId="29" xfId="0" applyFont="1" applyBorder="1" applyAlignment="1">
      <alignment vertical="center" wrapText="1"/>
    </xf>
    <xf numFmtId="0" fontId="39" fillId="0" borderId="30" xfId="0" applyFont="1" applyBorder="1" applyAlignment="1">
      <alignment vertical="center" wrapText="1"/>
    </xf>
    <xf numFmtId="0" fontId="39" fillId="0" borderId="0" xfId="0" applyFont="1" applyBorder="1" applyAlignment="1">
      <alignment vertical="top"/>
    </xf>
    <xf numFmtId="0" fontId="39" fillId="0" borderId="0" xfId="0" applyFont="1" applyAlignment="1">
      <alignment vertical="top"/>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2"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9" fillId="0" borderId="28" xfId="0" applyFont="1" applyBorder="1" applyAlignment="1">
      <alignment horizontal="left" vertical="center"/>
    </xf>
    <xf numFmtId="0" fontId="43"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9" xfId="0" applyFont="1" applyBorder="1" applyAlignment="1">
      <alignment horizontal="left" vertical="center"/>
    </xf>
    <xf numFmtId="0" fontId="39"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0" xfId="0" applyFont="1" applyBorder="1" applyAlignment="1">
      <alignment horizontal="left" vertical="center"/>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2" fillId="0" borderId="28"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center" vertical="center"/>
    </xf>
    <xf numFmtId="0" fontId="44" fillId="0" borderId="0" xfId="0" applyFont="1" applyAlignment="1">
      <alignment vertical="center"/>
    </xf>
    <xf numFmtId="0" fontId="41" fillId="0" borderId="0"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42" fillId="0" borderId="26" xfId="0" applyFont="1" applyBorder="1" applyAlignment="1" applyProtection="1">
      <alignment horizontal="left" vertical="center"/>
      <protection/>
    </xf>
    <xf numFmtId="0" fontId="0" fillId="0" borderId="0" xfId="0" applyFont="1" applyBorder="1" applyAlignment="1" applyProtection="1">
      <alignment vertical="top"/>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49" fontId="0" fillId="0" borderId="0" xfId="0" applyNumberFormat="1" applyFont="1" applyBorder="1" applyAlignment="1" applyProtection="1">
      <alignment horizontal="left" vertical="center"/>
      <protection/>
    </xf>
    <xf numFmtId="0" fontId="42" fillId="0" borderId="27" xfId="0" applyFont="1" applyBorder="1" applyAlignment="1" applyProtection="1">
      <alignment horizontal="left" vertical="center"/>
      <protection/>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alignment/>
    </xf>
    <xf numFmtId="0" fontId="39" fillId="0" borderId="26" xfId="0" applyFont="1" applyBorder="1" applyAlignment="1">
      <alignment vertical="top"/>
    </xf>
    <xf numFmtId="0" fontId="39" fillId="0" borderId="27" xfId="0" applyFont="1" applyBorder="1" applyAlignment="1">
      <alignment vertical="top"/>
    </xf>
    <xf numFmtId="0" fontId="39" fillId="0" borderId="28" xfId="0" applyFont="1" applyBorder="1" applyAlignment="1">
      <alignment vertical="top"/>
    </xf>
    <xf numFmtId="0" fontId="39" fillId="0" borderId="29" xfId="0" applyFont="1" applyBorder="1" applyAlignment="1">
      <alignment vertical="top"/>
    </xf>
    <xf numFmtId="0" fontId="39" fillId="0" borderId="30" xfId="0" applyFont="1" applyBorder="1" applyAlignment="1">
      <alignment vertical="top"/>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8"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19"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5" fillId="3" borderId="7" xfId="0" applyFont="1" applyFill="1" applyBorder="1" applyAlignment="1">
      <alignment horizontal="left" vertical="center"/>
    </xf>
    <xf numFmtId="0" fontId="0" fillId="3" borderId="7" xfId="0" applyFont="1" applyFill="1" applyBorder="1" applyAlignment="1">
      <alignment vertical="center"/>
    </xf>
    <xf numFmtId="4" fontId="5" fillId="3" borderId="7" xfId="0" applyNumberFormat="1" applyFont="1" applyFill="1" applyBorder="1" applyAlignment="1">
      <alignment vertical="center"/>
    </xf>
    <xf numFmtId="0" fontId="0" fillId="3" borderId="13" xfId="0" applyFont="1" applyFill="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2" fillId="4" borderId="6" xfId="0" applyFont="1" applyFill="1" applyBorder="1" applyAlignment="1">
      <alignment horizontal="center" vertical="center"/>
    </xf>
    <xf numFmtId="0" fontId="22" fillId="4" borderId="7" xfId="0" applyFont="1" applyFill="1" applyBorder="1" applyAlignment="1">
      <alignment horizontal="left" vertical="center"/>
    </xf>
    <xf numFmtId="0" fontId="22" fillId="4" borderId="7" xfId="0" applyFont="1" applyFill="1" applyBorder="1" applyAlignment="1">
      <alignment horizontal="center" vertical="center"/>
    </xf>
    <xf numFmtId="0" fontId="22" fillId="4" borderId="7" xfId="0" applyFont="1" applyFill="1" applyBorder="1" applyAlignment="1">
      <alignment horizontal="right" vertical="center"/>
    </xf>
    <xf numFmtId="4" fontId="28" fillId="0" borderId="0" xfId="0" applyNumberFormat="1" applyFont="1" applyAlignment="1">
      <alignment vertical="center"/>
    </xf>
    <xf numFmtId="0" fontId="28" fillId="0" borderId="0" xfId="0" applyFont="1" applyAlignment="1">
      <alignment vertical="center"/>
    </xf>
    <xf numFmtId="0" fontId="27" fillId="0" borderId="0" xfId="0" applyFont="1" applyAlignment="1">
      <alignment horizontal="left" vertical="center" wrapText="1"/>
    </xf>
    <xf numFmtId="4" fontId="24" fillId="0" borderId="0" xfId="0" applyNumberFormat="1" applyFont="1" applyAlignment="1">
      <alignment horizontal="right" vertical="center"/>
    </xf>
    <xf numFmtId="4" fontId="24" fillId="0" borderId="0" xfId="0" applyNumberFormat="1" applyFont="1" applyAlignment="1">
      <alignment vertical="center"/>
    </xf>
    <xf numFmtId="0" fontId="14" fillId="5" borderId="0" xfId="0" applyFont="1" applyFill="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0" fillId="0" borderId="0" xfId="0" applyFont="1" applyBorder="1" applyAlignment="1">
      <alignment horizontal="left" vertical="center" wrapText="1"/>
    </xf>
    <xf numFmtId="0" fontId="41" fillId="0" borderId="29" xfId="0" applyFont="1" applyBorder="1" applyAlignment="1">
      <alignment horizontal="left" wrapText="1"/>
    </xf>
    <xf numFmtId="0" fontId="40" fillId="0" borderId="0" xfId="0" applyFont="1" applyBorder="1" applyAlignment="1">
      <alignment horizontal="center" vertical="center" wrapText="1"/>
    </xf>
    <xf numFmtId="49" fontId="0" fillId="0" borderId="0" xfId="0" applyNumberFormat="1" applyFont="1" applyBorder="1" applyAlignment="1">
      <alignment horizontal="left" vertical="center" wrapText="1"/>
    </xf>
    <xf numFmtId="0" fontId="40" fillId="0" borderId="0" xfId="0" applyFont="1" applyBorder="1" applyAlignment="1">
      <alignment horizontal="center" vertical="center"/>
    </xf>
    <xf numFmtId="0" fontId="41"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1/612325302" TargetMode="External" /><Relationship Id="rId2" Type="http://schemas.openxmlformats.org/officeDocument/2006/relationships/hyperlink" Target="https://podminky.urs.cz/item/CS_URS_2022_01/622143003" TargetMode="External" /><Relationship Id="rId3" Type="http://schemas.openxmlformats.org/officeDocument/2006/relationships/hyperlink" Target="https://podminky.urs.cz/item/CS_URS_2022_01/622143004" TargetMode="External" /><Relationship Id="rId4" Type="http://schemas.openxmlformats.org/officeDocument/2006/relationships/hyperlink" Target="https://podminky.urs.cz/item/CS_URS_2022_01/629991011" TargetMode="External" /><Relationship Id="rId5" Type="http://schemas.openxmlformats.org/officeDocument/2006/relationships/hyperlink" Target="https://podminky.urs.cz/item/CS_URS_2022_01/612325302" TargetMode="External" /><Relationship Id="rId6" Type="http://schemas.openxmlformats.org/officeDocument/2006/relationships/hyperlink" Target="https://podminky.urs.cz/item/CS_URS_2022_01/622143003" TargetMode="External" /><Relationship Id="rId7" Type="http://schemas.openxmlformats.org/officeDocument/2006/relationships/hyperlink" Target="https://podminky.urs.cz/item/CS_URS_2022_01/622143004" TargetMode="External" /><Relationship Id="rId8" Type="http://schemas.openxmlformats.org/officeDocument/2006/relationships/hyperlink" Target="https://podminky.urs.cz/item/CS_URS_2022_01/629991011" TargetMode="External" /><Relationship Id="rId9" Type="http://schemas.openxmlformats.org/officeDocument/2006/relationships/hyperlink" Target="https://podminky.urs.cz/item/CS_URS_2022_01/949101111" TargetMode="External" /><Relationship Id="rId10" Type="http://schemas.openxmlformats.org/officeDocument/2006/relationships/hyperlink" Target="https://podminky.urs.cz/item/CS_URS_2022_01/968072455" TargetMode="External" /><Relationship Id="rId11" Type="http://schemas.openxmlformats.org/officeDocument/2006/relationships/hyperlink" Target="https://podminky.urs.cz/item/CS_URS_2022_01/968062355" TargetMode="External" /><Relationship Id="rId12" Type="http://schemas.openxmlformats.org/officeDocument/2006/relationships/hyperlink" Target="https://podminky.urs.cz/item/CS_URS_2022_01/968062356" TargetMode="External" /><Relationship Id="rId13" Type="http://schemas.openxmlformats.org/officeDocument/2006/relationships/hyperlink" Target="https://podminky.urs.cz/item/CS_URS_2022_01/968062357" TargetMode="External" /><Relationship Id="rId14" Type="http://schemas.openxmlformats.org/officeDocument/2006/relationships/hyperlink" Target="https://podminky.urs.cz/item/CS_URS_2022_01/997013214" TargetMode="External" /><Relationship Id="rId15" Type="http://schemas.openxmlformats.org/officeDocument/2006/relationships/hyperlink" Target="https://podminky.urs.cz/item/CS_URS_2022_01/997013501" TargetMode="External" /><Relationship Id="rId16" Type="http://schemas.openxmlformats.org/officeDocument/2006/relationships/hyperlink" Target="https://podminky.urs.cz/item/CS_URS_2022_01/997013509" TargetMode="External" /><Relationship Id="rId17" Type="http://schemas.openxmlformats.org/officeDocument/2006/relationships/hyperlink" Target="https://podminky.urs.cz/item/CS_URS_2022_01/997013631" TargetMode="External" /><Relationship Id="rId18" Type="http://schemas.openxmlformats.org/officeDocument/2006/relationships/hyperlink" Target="https://podminky.urs.cz/item/CS_URS_2022_01/998018003" TargetMode="External" /><Relationship Id="rId19" Type="http://schemas.openxmlformats.org/officeDocument/2006/relationships/hyperlink" Target="https://podminky.urs.cz/item/CS_URS_2022_01/998763403" TargetMode="External" /><Relationship Id="rId20" Type="http://schemas.openxmlformats.org/officeDocument/2006/relationships/hyperlink" Target="https://podminky.urs.cz/item/CS_URS_2022_01/764002851" TargetMode="External" /><Relationship Id="rId21" Type="http://schemas.openxmlformats.org/officeDocument/2006/relationships/hyperlink" Target="https://podminky.urs.cz/item/CS_URS_2022_01/998764203" TargetMode="External" /><Relationship Id="rId22" Type="http://schemas.openxmlformats.org/officeDocument/2006/relationships/hyperlink" Target="https://podminky.urs.cz/item/CS_URS_2022_01/766441811" TargetMode="External" /><Relationship Id="rId23" Type="http://schemas.openxmlformats.org/officeDocument/2006/relationships/hyperlink" Target="https://podminky.urs.cz/item/CS_URS_2022_01/766441821" TargetMode="External" /><Relationship Id="rId24" Type="http://schemas.openxmlformats.org/officeDocument/2006/relationships/hyperlink" Target="https://podminky.urs.cz/item/CS_URS_2022_01/998766203" TargetMode="External" /><Relationship Id="rId25" Type="http://schemas.openxmlformats.org/officeDocument/2006/relationships/hyperlink" Target="https://podminky.urs.cz/item/CS_URS_2022_01/783823135" TargetMode="External" /><Relationship Id="rId26" Type="http://schemas.openxmlformats.org/officeDocument/2006/relationships/hyperlink" Target="https://podminky.urs.cz/item/CS_URS_2022_01/783827425" TargetMode="External" /><Relationship Id="rId27" Type="http://schemas.openxmlformats.org/officeDocument/2006/relationships/hyperlink" Target="https://podminky.urs.cz/item/CS_URS_2022_01/784181101" TargetMode="External" /><Relationship Id="rId28" Type="http://schemas.openxmlformats.org/officeDocument/2006/relationships/hyperlink" Target="https://podminky.urs.cz/item/CS_URS_2022_01/784221101" TargetMode="External" /><Relationship Id="rId29"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tabSelected="1" workbookViewId="0" topLeftCell="A4"/>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25" t="s">
        <v>6</v>
      </c>
      <c r="AS2" s="292"/>
      <c r="AT2" s="292"/>
      <c r="AU2" s="292"/>
      <c r="AV2" s="292"/>
      <c r="AW2" s="292"/>
      <c r="AX2" s="292"/>
      <c r="AY2" s="292"/>
      <c r="AZ2" s="292"/>
      <c r="BA2" s="292"/>
      <c r="BB2" s="292"/>
      <c r="BC2" s="292"/>
      <c r="BD2" s="292"/>
      <c r="BE2" s="292"/>
      <c r="BS2" s="19" t="s">
        <v>7</v>
      </c>
      <c r="BT2" s="19" t="s">
        <v>8</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7</v>
      </c>
      <c r="BT3" s="19" t="s">
        <v>9</v>
      </c>
    </row>
    <row r="4" spans="2:71" s="1" customFormat="1" ht="24.95" customHeight="1">
      <c r="B4" s="22"/>
      <c r="D4" s="23" t="s">
        <v>10</v>
      </c>
      <c r="AR4" s="22"/>
      <c r="AS4" s="24" t="s">
        <v>11</v>
      </c>
      <c r="BE4" s="25" t="s">
        <v>12</v>
      </c>
      <c r="BS4" s="19" t="s">
        <v>13</v>
      </c>
    </row>
    <row r="5" spans="2:71" s="1" customFormat="1" ht="12" customHeight="1">
      <c r="B5" s="22"/>
      <c r="D5" s="26" t="s">
        <v>14</v>
      </c>
      <c r="K5" s="291" t="s">
        <v>15</v>
      </c>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R5" s="22"/>
      <c r="BE5" s="288" t="s">
        <v>16</v>
      </c>
      <c r="BS5" s="19" t="s">
        <v>7</v>
      </c>
    </row>
    <row r="6" spans="2:71" s="1" customFormat="1" ht="36.95" customHeight="1">
      <c r="B6" s="22"/>
      <c r="D6" s="28" t="s">
        <v>17</v>
      </c>
      <c r="K6" s="293" t="s">
        <v>18</v>
      </c>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R6" s="22"/>
      <c r="BE6" s="289"/>
      <c r="BS6" s="19" t="s">
        <v>7</v>
      </c>
    </row>
    <row r="7" spans="2:71" s="1" customFormat="1" ht="12" customHeight="1">
      <c r="B7" s="22"/>
      <c r="D7" s="29" t="s">
        <v>19</v>
      </c>
      <c r="K7" s="27" t="s">
        <v>3</v>
      </c>
      <c r="AK7" s="29" t="s">
        <v>20</v>
      </c>
      <c r="AN7" s="27" t="s">
        <v>3</v>
      </c>
      <c r="AR7" s="22"/>
      <c r="BE7" s="289"/>
      <c r="BS7" s="19" t="s">
        <v>7</v>
      </c>
    </row>
    <row r="8" spans="2:71" s="1" customFormat="1" ht="12" customHeight="1">
      <c r="B8" s="22"/>
      <c r="D8" s="29" t="s">
        <v>21</v>
      </c>
      <c r="K8" s="27" t="s">
        <v>22</v>
      </c>
      <c r="AK8" s="29" t="s">
        <v>23</v>
      </c>
      <c r="AN8" s="30" t="s">
        <v>24</v>
      </c>
      <c r="AR8" s="22"/>
      <c r="BE8" s="289"/>
      <c r="BS8" s="19" t="s">
        <v>7</v>
      </c>
    </row>
    <row r="9" spans="2:71" s="1" customFormat="1" ht="14.45" customHeight="1">
      <c r="B9" s="22"/>
      <c r="AR9" s="22"/>
      <c r="BE9" s="289"/>
      <c r="BS9" s="19" t="s">
        <v>7</v>
      </c>
    </row>
    <row r="10" spans="2:71" s="1" customFormat="1" ht="12" customHeight="1">
      <c r="B10" s="22"/>
      <c r="D10" s="29" t="s">
        <v>25</v>
      </c>
      <c r="AK10" s="29" t="s">
        <v>26</v>
      </c>
      <c r="AN10" s="27" t="s">
        <v>3</v>
      </c>
      <c r="AR10" s="22"/>
      <c r="BE10" s="289"/>
      <c r="BS10" s="19" t="s">
        <v>7</v>
      </c>
    </row>
    <row r="11" spans="2:71" s="1" customFormat="1" ht="18.4" customHeight="1">
      <c r="B11" s="22"/>
      <c r="E11" s="27" t="s">
        <v>27</v>
      </c>
      <c r="AK11" s="29" t="s">
        <v>28</v>
      </c>
      <c r="AN11" s="27" t="s">
        <v>3</v>
      </c>
      <c r="AR11" s="22"/>
      <c r="BE11" s="289"/>
      <c r="BS11" s="19" t="s">
        <v>7</v>
      </c>
    </row>
    <row r="12" spans="2:71" s="1" customFormat="1" ht="6.95" customHeight="1">
      <c r="B12" s="22"/>
      <c r="AR12" s="22"/>
      <c r="BE12" s="289"/>
      <c r="BS12" s="19" t="s">
        <v>7</v>
      </c>
    </row>
    <row r="13" spans="2:71" s="1" customFormat="1" ht="12" customHeight="1">
      <c r="B13" s="22"/>
      <c r="D13" s="29" t="s">
        <v>29</v>
      </c>
      <c r="AK13" s="29" t="s">
        <v>26</v>
      </c>
      <c r="AN13" s="31" t="s">
        <v>30</v>
      </c>
      <c r="AR13" s="22"/>
      <c r="BE13" s="289"/>
      <c r="BS13" s="19" t="s">
        <v>7</v>
      </c>
    </row>
    <row r="14" spans="2:71" ht="12.75">
      <c r="B14" s="22"/>
      <c r="E14" s="294" t="s">
        <v>30</v>
      </c>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 t="s">
        <v>28</v>
      </c>
      <c r="AN14" s="31" t="s">
        <v>30</v>
      </c>
      <c r="AR14" s="22"/>
      <c r="BE14" s="289"/>
      <c r="BS14" s="19" t="s">
        <v>7</v>
      </c>
    </row>
    <row r="15" spans="2:71" s="1" customFormat="1" ht="6.95" customHeight="1">
      <c r="B15" s="22"/>
      <c r="AR15" s="22"/>
      <c r="BE15" s="289"/>
      <c r="BS15" s="19" t="s">
        <v>4</v>
      </c>
    </row>
    <row r="16" spans="2:71" s="1" customFormat="1" ht="12" customHeight="1">
      <c r="B16" s="22"/>
      <c r="D16" s="29" t="s">
        <v>31</v>
      </c>
      <c r="AK16" s="29" t="s">
        <v>26</v>
      </c>
      <c r="AN16" s="27" t="s">
        <v>3</v>
      </c>
      <c r="AR16" s="22"/>
      <c r="BE16" s="289"/>
      <c r="BS16" s="19" t="s">
        <v>4</v>
      </c>
    </row>
    <row r="17" spans="2:71" s="1" customFormat="1" ht="18.4" customHeight="1">
      <c r="B17" s="22"/>
      <c r="E17" s="27" t="s">
        <v>32</v>
      </c>
      <c r="AK17" s="29" t="s">
        <v>28</v>
      </c>
      <c r="AN17" s="27" t="s">
        <v>3</v>
      </c>
      <c r="AR17" s="22"/>
      <c r="BE17" s="289"/>
      <c r="BS17" s="19" t="s">
        <v>33</v>
      </c>
    </row>
    <row r="18" spans="2:71" s="1" customFormat="1" ht="6.95" customHeight="1">
      <c r="B18" s="22"/>
      <c r="AR18" s="22"/>
      <c r="BE18" s="289"/>
      <c r="BS18" s="19" t="s">
        <v>7</v>
      </c>
    </row>
    <row r="19" spans="2:71" s="1" customFormat="1" ht="12" customHeight="1">
      <c r="B19" s="22"/>
      <c r="D19" s="29" t="s">
        <v>34</v>
      </c>
      <c r="AK19" s="29" t="s">
        <v>26</v>
      </c>
      <c r="AN19" s="27" t="s">
        <v>3</v>
      </c>
      <c r="AR19" s="22"/>
      <c r="BE19" s="289"/>
      <c r="BS19" s="19" t="s">
        <v>7</v>
      </c>
    </row>
    <row r="20" spans="2:71" s="1" customFormat="1" ht="18.4" customHeight="1">
      <c r="B20" s="22"/>
      <c r="E20" s="27" t="s">
        <v>22</v>
      </c>
      <c r="AK20" s="29" t="s">
        <v>28</v>
      </c>
      <c r="AN20" s="27" t="s">
        <v>3</v>
      </c>
      <c r="AR20" s="22"/>
      <c r="BE20" s="289"/>
      <c r="BS20" s="19" t="s">
        <v>4</v>
      </c>
    </row>
    <row r="21" spans="2:57" s="1" customFormat="1" ht="6.95" customHeight="1">
      <c r="B21" s="22"/>
      <c r="AR21" s="22"/>
      <c r="BE21" s="289"/>
    </row>
    <row r="22" spans="2:57" s="1" customFormat="1" ht="12" customHeight="1">
      <c r="B22" s="22"/>
      <c r="D22" s="29" t="s">
        <v>35</v>
      </c>
      <c r="AR22" s="22"/>
      <c r="BE22" s="289"/>
    </row>
    <row r="23" spans="2:57" s="1" customFormat="1" ht="59.25" customHeight="1">
      <c r="B23" s="22"/>
      <c r="E23" s="296" t="s">
        <v>36</v>
      </c>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R23" s="22"/>
      <c r="BE23" s="289"/>
    </row>
    <row r="24" spans="2:57" s="1" customFormat="1" ht="6.95" customHeight="1">
      <c r="B24" s="22"/>
      <c r="AR24" s="22"/>
      <c r="BE24" s="289"/>
    </row>
    <row r="25" spans="2:57" s="1" customFormat="1" ht="6.95" customHeight="1">
      <c r="B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R25" s="22"/>
      <c r="BE25" s="289"/>
    </row>
    <row r="26" spans="1:57" s="2" customFormat="1" ht="25.9" customHeight="1">
      <c r="A26" s="34"/>
      <c r="B26" s="35"/>
      <c r="C26" s="34"/>
      <c r="D26" s="36" t="s">
        <v>37</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297">
        <f>ROUND(AG54,2)</f>
        <v>0</v>
      </c>
      <c r="AL26" s="298"/>
      <c r="AM26" s="298"/>
      <c r="AN26" s="298"/>
      <c r="AO26" s="298"/>
      <c r="AP26" s="34"/>
      <c r="AQ26" s="34"/>
      <c r="AR26" s="35"/>
      <c r="BE26" s="289"/>
    </row>
    <row r="27" spans="1:57" s="2" customFormat="1" ht="6.95" customHeight="1">
      <c r="A27" s="34"/>
      <c r="B27" s="35"/>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5"/>
      <c r="BE27" s="289"/>
    </row>
    <row r="28" spans="1:57" s="2" customFormat="1" ht="12.75">
      <c r="A28" s="34"/>
      <c r="B28" s="35"/>
      <c r="C28" s="34"/>
      <c r="D28" s="34"/>
      <c r="E28" s="34"/>
      <c r="F28" s="34"/>
      <c r="G28" s="34"/>
      <c r="H28" s="34"/>
      <c r="I28" s="34"/>
      <c r="J28" s="34"/>
      <c r="K28" s="34"/>
      <c r="L28" s="299" t="s">
        <v>38</v>
      </c>
      <c r="M28" s="299"/>
      <c r="N28" s="299"/>
      <c r="O28" s="299"/>
      <c r="P28" s="299"/>
      <c r="Q28" s="34"/>
      <c r="R28" s="34"/>
      <c r="S28" s="34"/>
      <c r="T28" s="34"/>
      <c r="U28" s="34"/>
      <c r="V28" s="34"/>
      <c r="W28" s="299" t="s">
        <v>39</v>
      </c>
      <c r="X28" s="299"/>
      <c r="Y28" s="299"/>
      <c r="Z28" s="299"/>
      <c r="AA28" s="299"/>
      <c r="AB28" s="299"/>
      <c r="AC28" s="299"/>
      <c r="AD28" s="299"/>
      <c r="AE28" s="299"/>
      <c r="AF28" s="34"/>
      <c r="AG28" s="34"/>
      <c r="AH28" s="34"/>
      <c r="AI28" s="34"/>
      <c r="AJ28" s="34"/>
      <c r="AK28" s="299" t="s">
        <v>40</v>
      </c>
      <c r="AL28" s="299"/>
      <c r="AM28" s="299"/>
      <c r="AN28" s="299"/>
      <c r="AO28" s="299"/>
      <c r="AP28" s="34"/>
      <c r="AQ28" s="34"/>
      <c r="AR28" s="35"/>
      <c r="BE28" s="289"/>
    </row>
    <row r="29" spans="2:57" s="3" customFormat="1" ht="14.45" customHeight="1">
      <c r="B29" s="39"/>
      <c r="D29" s="29" t="s">
        <v>41</v>
      </c>
      <c r="F29" s="29" t="s">
        <v>42</v>
      </c>
      <c r="L29" s="302">
        <v>0.21</v>
      </c>
      <c r="M29" s="301"/>
      <c r="N29" s="301"/>
      <c r="O29" s="301"/>
      <c r="P29" s="301"/>
      <c r="W29" s="300">
        <f>ROUND(AZ54,2)</f>
        <v>0</v>
      </c>
      <c r="X29" s="301"/>
      <c r="Y29" s="301"/>
      <c r="Z29" s="301"/>
      <c r="AA29" s="301"/>
      <c r="AB29" s="301"/>
      <c r="AC29" s="301"/>
      <c r="AD29" s="301"/>
      <c r="AE29" s="301"/>
      <c r="AK29" s="300">
        <f>ROUND(AV54,2)</f>
        <v>0</v>
      </c>
      <c r="AL29" s="301"/>
      <c r="AM29" s="301"/>
      <c r="AN29" s="301"/>
      <c r="AO29" s="301"/>
      <c r="AR29" s="39"/>
      <c r="BE29" s="290"/>
    </row>
    <row r="30" spans="2:57" s="3" customFormat="1" ht="14.45" customHeight="1">
      <c r="B30" s="39"/>
      <c r="F30" s="29" t="s">
        <v>43</v>
      </c>
      <c r="L30" s="302">
        <v>0.12</v>
      </c>
      <c r="M30" s="301"/>
      <c r="N30" s="301"/>
      <c r="O30" s="301"/>
      <c r="P30" s="301"/>
      <c r="W30" s="300">
        <f>ROUND(BA54,2)</f>
        <v>0</v>
      </c>
      <c r="X30" s="301"/>
      <c r="Y30" s="301"/>
      <c r="Z30" s="301"/>
      <c r="AA30" s="301"/>
      <c r="AB30" s="301"/>
      <c r="AC30" s="301"/>
      <c r="AD30" s="301"/>
      <c r="AE30" s="301"/>
      <c r="AK30" s="300">
        <f>ROUND(AW54,2)</f>
        <v>0</v>
      </c>
      <c r="AL30" s="301"/>
      <c r="AM30" s="301"/>
      <c r="AN30" s="301"/>
      <c r="AO30" s="301"/>
      <c r="AR30" s="39"/>
      <c r="BE30" s="290"/>
    </row>
    <row r="31" spans="2:57" s="3" customFormat="1" ht="14.45" customHeight="1" hidden="1">
      <c r="B31" s="39"/>
      <c r="F31" s="29" t="s">
        <v>44</v>
      </c>
      <c r="L31" s="302">
        <v>0.21</v>
      </c>
      <c r="M31" s="301"/>
      <c r="N31" s="301"/>
      <c r="O31" s="301"/>
      <c r="P31" s="301"/>
      <c r="W31" s="300">
        <f>ROUND(BB54,2)</f>
        <v>0</v>
      </c>
      <c r="X31" s="301"/>
      <c r="Y31" s="301"/>
      <c r="Z31" s="301"/>
      <c r="AA31" s="301"/>
      <c r="AB31" s="301"/>
      <c r="AC31" s="301"/>
      <c r="AD31" s="301"/>
      <c r="AE31" s="301"/>
      <c r="AK31" s="300">
        <v>0</v>
      </c>
      <c r="AL31" s="301"/>
      <c r="AM31" s="301"/>
      <c r="AN31" s="301"/>
      <c r="AO31" s="301"/>
      <c r="AR31" s="39"/>
      <c r="BE31" s="290"/>
    </row>
    <row r="32" spans="2:57" s="3" customFormat="1" ht="14.45" customHeight="1" hidden="1">
      <c r="B32" s="39"/>
      <c r="F32" s="29" t="s">
        <v>45</v>
      </c>
      <c r="L32" s="302">
        <v>0.12</v>
      </c>
      <c r="M32" s="301"/>
      <c r="N32" s="301"/>
      <c r="O32" s="301"/>
      <c r="P32" s="301"/>
      <c r="W32" s="300">
        <f>ROUND(BC54,2)</f>
        <v>0</v>
      </c>
      <c r="X32" s="301"/>
      <c r="Y32" s="301"/>
      <c r="Z32" s="301"/>
      <c r="AA32" s="301"/>
      <c r="AB32" s="301"/>
      <c r="AC32" s="301"/>
      <c r="AD32" s="301"/>
      <c r="AE32" s="301"/>
      <c r="AK32" s="300">
        <v>0</v>
      </c>
      <c r="AL32" s="301"/>
      <c r="AM32" s="301"/>
      <c r="AN32" s="301"/>
      <c r="AO32" s="301"/>
      <c r="AR32" s="39"/>
      <c r="BE32" s="290"/>
    </row>
    <row r="33" spans="2:44" s="3" customFormat="1" ht="14.45" customHeight="1" hidden="1">
      <c r="B33" s="39"/>
      <c r="F33" s="29" t="s">
        <v>46</v>
      </c>
      <c r="L33" s="302">
        <v>0</v>
      </c>
      <c r="M33" s="301"/>
      <c r="N33" s="301"/>
      <c r="O33" s="301"/>
      <c r="P33" s="301"/>
      <c r="W33" s="300">
        <f>ROUND(BD54,2)</f>
        <v>0</v>
      </c>
      <c r="X33" s="301"/>
      <c r="Y33" s="301"/>
      <c r="Z33" s="301"/>
      <c r="AA33" s="301"/>
      <c r="AB33" s="301"/>
      <c r="AC33" s="301"/>
      <c r="AD33" s="301"/>
      <c r="AE33" s="301"/>
      <c r="AK33" s="300">
        <v>0</v>
      </c>
      <c r="AL33" s="301"/>
      <c r="AM33" s="301"/>
      <c r="AN33" s="301"/>
      <c r="AO33" s="301"/>
      <c r="AR33" s="39"/>
    </row>
    <row r="34" spans="1:57" s="2" customFormat="1" ht="6.95" customHeight="1">
      <c r="A34" s="34"/>
      <c r="B34" s="35"/>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5"/>
      <c r="BE34" s="34"/>
    </row>
    <row r="35" spans="1:57" s="2" customFormat="1" ht="25.9" customHeight="1">
      <c r="A35" s="34"/>
      <c r="B35" s="35"/>
      <c r="C35" s="40"/>
      <c r="D35" s="41" t="s">
        <v>47</v>
      </c>
      <c r="E35" s="42"/>
      <c r="F35" s="42"/>
      <c r="G35" s="42"/>
      <c r="H35" s="42"/>
      <c r="I35" s="42"/>
      <c r="J35" s="42"/>
      <c r="K35" s="42"/>
      <c r="L35" s="42"/>
      <c r="M35" s="42"/>
      <c r="N35" s="42"/>
      <c r="O35" s="42"/>
      <c r="P35" s="42"/>
      <c r="Q35" s="42"/>
      <c r="R35" s="42"/>
      <c r="S35" s="42"/>
      <c r="T35" s="43" t="s">
        <v>48</v>
      </c>
      <c r="U35" s="42"/>
      <c r="V35" s="42"/>
      <c r="W35" s="42"/>
      <c r="X35" s="303" t="s">
        <v>49</v>
      </c>
      <c r="Y35" s="304"/>
      <c r="Z35" s="304"/>
      <c r="AA35" s="304"/>
      <c r="AB35" s="304"/>
      <c r="AC35" s="42"/>
      <c r="AD35" s="42"/>
      <c r="AE35" s="42"/>
      <c r="AF35" s="42"/>
      <c r="AG35" s="42"/>
      <c r="AH35" s="42"/>
      <c r="AI35" s="42"/>
      <c r="AJ35" s="42"/>
      <c r="AK35" s="305">
        <f>SUM(AK26:AK33)</f>
        <v>0</v>
      </c>
      <c r="AL35" s="304"/>
      <c r="AM35" s="304"/>
      <c r="AN35" s="304"/>
      <c r="AO35" s="306"/>
      <c r="AP35" s="40"/>
      <c r="AQ35" s="40"/>
      <c r="AR35" s="35"/>
      <c r="BE35" s="34"/>
    </row>
    <row r="36" spans="1:57" s="2" customFormat="1" ht="6.95" customHeight="1">
      <c r="A36" s="34"/>
      <c r="B36" s="35"/>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5"/>
      <c r="BE36" s="34"/>
    </row>
    <row r="37" spans="1:57" s="2" customFormat="1" ht="6.95" customHeight="1">
      <c r="A37" s="34"/>
      <c r="B37" s="44"/>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35"/>
      <c r="BE37" s="34"/>
    </row>
    <row r="41" spans="1:57" s="2" customFormat="1" ht="6.95" customHeight="1">
      <c r="A41" s="34"/>
      <c r="B41" s="46"/>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35"/>
      <c r="BE41" s="34"/>
    </row>
    <row r="42" spans="1:57" s="2" customFormat="1" ht="24.95" customHeight="1">
      <c r="A42" s="34"/>
      <c r="B42" s="35"/>
      <c r="C42" s="23" t="s">
        <v>50</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5"/>
      <c r="BE42" s="34"/>
    </row>
    <row r="43" spans="1:57" s="2" customFormat="1" ht="6.95" customHeight="1">
      <c r="A43" s="34"/>
      <c r="B43" s="35"/>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5"/>
      <c r="BE43" s="34"/>
    </row>
    <row r="44" spans="2:44" s="4" customFormat="1" ht="12" customHeight="1">
      <c r="B44" s="48"/>
      <c r="C44" s="29" t="s">
        <v>14</v>
      </c>
      <c r="L44" s="4" t="str">
        <f>K5</f>
        <v>1</v>
      </c>
      <c r="AR44" s="48"/>
    </row>
    <row r="45" spans="2:44" s="5" customFormat="1" ht="36.95" customHeight="1">
      <c r="B45" s="49"/>
      <c r="C45" s="50" t="s">
        <v>17</v>
      </c>
      <c r="L45" s="307" t="str">
        <f>K6</f>
        <v>Kolín,Zengrova 356 a Havlíčkova 357 – Výměna oken a dveří</v>
      </c>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R45" s="49"/>
    </row>
    <row r="46" spans="1:57" s="2" customFormat="1" ht="6.95" customHeight="1">
      <c r="A46" s="34"/>
      <c r="B46" s="35"/>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5"/>
      <c r="BE46" s="34"/>
    </row>
    <row r="47" spans="1:57" s="2" customFormat="1" ht="12" customHeight="1">
      <c r="A47" s="34"/>
      <c r="B47" s="35"/>
      <c r="C47" s="29" t="s">
        <v>21</v>
      </c>
      <c r="D47" s="34"/>
      <c r="E47" s="34"/>
      <c r="F47" s="34"/>
      <c r="G47" s="34"/>
      <c r="H47" s="34"/>
      <c r="I47" s="34"/>
      <c r="J47" s="34"/>
      <c r="K47" s="34"/>
      <c r="L47" s="51" t="str">
        <f>IF(K8="","",K8)</f>
        <v xml:space="preserve"> </v>
      </c>
      <c r="M47" s="34"/>
      <c r="N47" s="34"/>
      <c r="O47" s="34"/>
      <c r="P47" s="34"/>
      <c r="Q47" s="34"/>
      <c r="R47" s="34"/>
      <c r="S47" s="34"/>
      <c r="T47" s="34"/>
      <c r="U47" s="34"/>
      <c r="V47" s="34"/>
      <c r="W47" s="34"/>
      <c r="X47" s="34"/>
      <c r="Y47" s="34"/>
      <c r="Z47" s="34"/>
      <c r="AA47" s="34"/>
      <c r="AB47" s="34"/>
      <c r="AC47" s="34"/>
      <c r="AD47" s="34"/>
      <c r="AE47" s="34"/>
      <c r="AF47" s="34"/>
      <c r="AG47" s="34"/>
      <c r="AH47" s="34"/>
      <c r="AI47" s="29" t="s">
        <v>23</v>
      </c>
      <c r="AJ47" s="34"/>
      <c r="AK47" s="34"/>
      <c r="AL47" s="34"/>
      <c r="AM47" s="309" t="str">
        <f>IF(AN8="","",AN8)</f>
        <v>12. 2. 2022</v>
      </c>
      <c r="AN47" s="309"/>
      <c r="AO47" s="34"/>
      <c r="AP47" s="34"/>
      <c r="AQ47" s="34"/>
      <c r="AR47" s="35"/>
      <c r="BE47" s="34"/>
    </row>
    <row r="48" spans="1:57" s="2" customFormat="1" ht="6.95" customHeight="1">
      <c r="A48" s="34"/>
      <c r="B48" s="35"/>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5"/>
      <c r="BE48" s="34"/>
    </row>
    <row r="49" spans="1:57" s="2" customFormat="1" ht="15.2" customHeight="1">
      <c r="A49" s="34"/>
      <c r="B49" s="35"/>
      <c r="C49" s="29" t="s">
        <v>25</v>
      </c>
      <c r="D49" s="34"/>
      <c r="E49" s="34"/>
      <c r="F49" s="34"/>
      <c r="G49" s="34"/>
      <c r="H49" s="34"/>
      <c r="I49" s="34"/>
      <c r="J49" s="34"/>
      <c r="K49" s="34"/>
      <c r="L49" s="4" t="str">
        <f>IF(E11="","",E11)</f>
        <v>Město Kolín</v>
      </c>
      <c r="M49" s="34"/>
      <c r="N49" s="34"/>
      <c r="O49" s="34"/>
      <c r="P49" s="34"/>
      <c r="Q49" s="34"/>
      <c r="R49" s="34"/>
      <c r="S49" s="34"/>
      <c r="T49" s="34"/>
      <c r="U49" s="34"/>
      <c r="V49" s="34"/>
      <c r="W49" s="34"/>
      <c r="X49" s="34"/>
      <c r="Y49" s="34"/>
      <c r="Z49" s="34"/>
      <c r="AA49" s="34"/>
      <c r="AB49" s="34"/>
      <c r="AC49" s="34"/>
      <c r="AD49" s="34"/>
      <c r="AE49" s="34"/>
      <c r="AF49" s="34"/>
      <c r="AG49" s="34"/>
      <c r="AH49" s="34"/>
      <c r="AI49" s="29" t="s">
        <v>31</v>
      </c>
      <c r="AJ49" s="34"/>
      <c r="AK49" s="34"/>
      <c r="AL49" s="34"/>
      <c r="AM49" s="310" t="str">
        <f>IF(E17="","",E17)</f>
        <v>Ing. Miroslav Vlas</v>
      </c>
      <c r="AN49" s="311"/>
      <c r="AO49" s="311"/>
      <c r="AP49" s="311"/>
      <c r="AQ49" s="34"/>
      <c r="AR49" s="35"/>
      <c r="AS49" s="312" t="s">
        <v>51</v>
      </c>
      <c r="AT49" s="313"/>
      <c r="AU49" s="53"/>
      <c r="AV49" s="53"/>
      <c r="AW49" s="53"/>
      <c r="AX49" s="53"/>
      <c r="AY49" s="53"/>
      <c r="AZ49" s="53"/>
      <c r="BA49" s="53"/>
      <c r="BB49" s="53"/>
      <c r="BC49" s="53"/>
      <c r="BD49" s="54"/>
      <c r="BE49" s="34"/>
    </row>
    <row r="50" spans="1:57" s="2" customFormat="1" ht="15.2" customHeight="1">
      <c r="A50" s="34"/>
      <c r="B50" s="35"/>
      <c r="C50" s="29" t="s">
        <v>29</v>
      </c>
      <c r="D50" s="34"/>
      <c r="E50" s="34"/>
      <c r="F50" s="34"/>
      <c r="G50" s="34"/>
      <c r="H50" s="34"/>
      <c r="I50" s="34"/>
      <c r="J50" s="34"/>
      <c r="K50" s="34"/>
      <c r="L50" s="4" t="str">
        <f>IF(E14="Vyplň údaj","",E14)</f>
        <v/>
      </c>
      <c r="M50" s="34"/>
      <c r="N50" s="34"/>
      <c r="O50" s="34"/>
      <c r="P50" s="34"/>
      <c r="Q50" s="34"/>
      <c r="R50" s="34"/>
      <c r="S50" s="34"/>
      <c r="T50" s="34"/>
      <c r="U50" s="34"/>
      <c r="V50" s="34"/>
      <c r="W50" s="34"/>
      <c r="X50" s="34"/>
      <c r="Y50" s="34"/>
      <c r="Z50" s="34"/>
      <c r="AA50" s="34"/>
      <c r="AB50" s="34"/>
      <c r="AC50" s="34"/>
      <c r="AD50" s="34"/>
      <c r="AE50" s="34"/>
      <c r="AF50" s="34"/>
      <c r="AG50" s="34"/>
      <c r="AH50" s="34"/>
      <c r="AI50" s="29" t="s">
        <v>34</v>
      </c>
      <c r="AJ50" s="34"/>
      <c r="AK50" s="34"/>
      <c r="AL50" s="34"/>
      <c r="AM50" s="310" t="str">
        <f>IF(E20="","",E20)</f>
        <v xml:space="preserve"> </v>
      </c>
      <c r="AN50" s="311"/>
      <c r="AO50" s="311"/>
      <c r="AP50" s="311"/>
      <c r="AQ50" s="34"/>
      <c r="AR50" s="35"/>
      <c r="AS50" s="314"/>
      <c r="AT50" s="315"/>
      <c r="AU50" s="55"/>
      <c r="AV50" s="55"/>
      <c r="AW50" s="55"/>
      <c r="AX50" s="55"/>
      <c r="AY50" s="55"/>
      <c r="AZ50" s="55"/>
      <c r="BA50" s="55"/>
      <c r="BB50" s="55"/>
      <c r="BC50" s="55"/>
      <c r="BD50" s="56"/>
      <c r="BE50" s="34"/>
    </row>
    <row r="51" spans="1:57" s="2" customFormat="1" ht="10.9" customHeight="1">
      <c r="A51" s="34"/>
      <c r="B51" s="35"/>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5"/>
      <c r="AS51" s="314"/>
      <c r="AT51" s="315"/>
      <c r="AU51" s="55"/>
      <c r="AV51" s="55"/>
      <c r="AW51" s="55"/>
      <c r="AX51" s="55"/>
      <c r="AY51" s="55"/>
      <c r="AZ51" s="55"/>
      <c r="BA51" s="55"/>
      <c r="BB51" s="55"/>
      <c r="BC51" s="55"/>
      <c r="BD51" s="56"/>
      <c r="BE51" s="34"/>
    </row>
    <row r="52" spans="1:57" s="2" customFormat="1" ht="29.25" customHeight="1">
      <c r="A52" s="34"/>
      <c r="B52" s="35"/>
      <c r="C52" s="316" t="s">
        <v>52</v>
      </c>
      <c r="D52" s="317"/>
      <c r="E52" s="317"/>
      <c r="F52" s="317"/>
      <c r="G52" s="317"/>
      <c r="H52" s="57"/>
      <c r="I52" s="318" t="s">
        <v>53</v>
      </c>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9" t="s">
        <v>54</v>
      </c>
      <c r="AH52" s="317"/>
      <c r="AI52" s="317"/>
      <c r="AJ52" s="317"/>
      <c r="AK52" s="317"/>
      <c r="AL52" s="317"/>
      <c r="AM52" s="317"/>
      <c r="AN52" s="318" t="s">
        <v>55</v>
      </c>
      <c r="AO52" s="317"/>
      <c r="AP52" s="317"/>
      <c r="AQ52" s="58" t="s">
        <v>56</v>
      </c>
      <c r="AR52" s="35"/>
      <c r="AS52" s="59" t="s">
        <v>57</v>
      </c>
      <c r="AT52" s="60" t="s">
        <v>58</v>
      </c>
      <c r="AU52" s="60" t="s">
        <v>59</v>
      </c>
      <c r="AV52" s="60" t="s">
        <v>60</v>
      </c>
      <c r="AW52" s="60" t="s">
        <v>61</v>
      </c>
      <c r="AX52" s="60" t="s">
        <v>62</v>
      </c>
      <c r="AY52" s="60" t="s">
        <v>63</v>
      </c>
      <c r="AZ52" s="60" t="s">
        <v>64</v>
      </c>
      <c r="BA52" s="60" t="s">
        <v>65</v>
      </c>
      <c r="BB52" s="60" t="s">
        <v>66</v>
      </c>
      <c r="BC52" s="60" t="s">
        <v>67</v>
      </c>
      <c r="BD52" s="61" t="s">
        <v>68</v>
      </c>
      <c r="BE52" s="34"/>
    </row>
    <row r="53" spans="1:57" s="2" customFormat="1" ht="10.9" customHeight="1">
      <c r="A53" s="34"/>
      <c r="B53" s="35"/>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5"/>
      <c r="AS53" s="62"/>
      <c r="AT53" s="63"/>
      <c r="AU53" s="63"/>
      <c r="AV53" s="63"/>
      <c r="AW53" s="63"/>
      <c r="AX53" s="63"/>
      <c r="AY53" s="63"/>
      <c r="AZ53" s="63"/>
      <c r="BA53" s="63"/>
      <c r="BB53" s="63"/>
      <c r="BC53" s="63"/>
      <c r="BD53" s="64"/>
      <c r="BE53" s="34"/>
    </row>
    <row r="54" spans="2:90" s="6" customFormat="1" ht="32.45" customHeight="1">
      <c r="B54" s="65"/>
      <c r="C54" s="66" t="s">
        <v>69</v>
      </c>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323">
        <f>ROUND(SUM(AG55:AG56),2)</f>
        <v>0</v>
      </c>
      <c r="AH54" s="323"/>
      <c r="AI54" s="323"/>
      <c r="AJ54" s="323"/>
      <c r="AK54" s="323"/>
      <c r="AL54" s="323"/>
      <c r="AM54" s="323"/>
      <c r="AN54" s="324">
        <f>SUM(AG54,AT54)</f>
        <v>0</v>
      </c>
      <c r="AO54" s="324"/>
      <c r="AP54" s="324"/>
      <c r="AQ54" s="69" t="s">
        <v>3</v>
      </c>
      <c r="AR54" s="65"/>
      <c r="AS54" s="70">
        <f>ROUND(SUM(AS55:AS56),2)</f>
        <v>0</v>
      </c>
      <c r="AT54" s="71">
        <f>ROUND(SUM(AV54:AW54),2)</f>
        <v>0</v>
      </c>
      <c r="AU54" s="72">
        <f>ROUND(SUM(AU55:AU56),5)</f>
        <v>0</v>
      </c>
      <c r="AV54" s="71">
        <f>ROUND(AZ54*L29,2)</f>
        <v>0</v>
      </c>
      <c r="AW54" s="71">
        <f>ROUND(BA54*L30,2)</f>
        <v>0</v>
      </c>
      <c r="AX54" s="71">
        <f>ROUND(BB54*L29,2)</f>
        <v>0</v>
      </c>
      <c r="AY54" s="71">
        <f>ROUND(BC54*L30,2)</f>
        <v>0</v>
      </c>
      <c r="AZ54" s="71">
        <f>ROUND(SUM(AZ55:AZ56),2)</f>
        <v>0</v>
      </c>
      <c r="BA54" s="71">
        <f>ROUND(SUM(BA55:BA56),2)</f>
        <v>0</v>
      </c>
      <c r="BB54" s="71">
        <f>ROUND(SUM(BB55:BB56),2)</f>
        <v>0</v>
      </c>
      <c r="BC54" s="71">
        <f>ROUND(SUM(BC55:BC56),2)</f>
        <v>0</v>
      </c>
      <c r="BD54" s="73">
        <f>ROUND(SUM(BD55:BD56),2)</f>
        <v>0</v>
      </c>
      <c r="BS54" s="74" t="s">
        <v>70</v>
      </c>
      <c r="BT54" s="74" t="s">
        <v>71</v>
      </c>
      <c r="BU54" s="75" t="s">
        <v>72</v>
      </c>
      <c r="BV54" s="74" t="s">
        <v>73</v>
      </c>
      <c r="BW54" s="74" t="s">
        <v>5</v>
      </c>
      <c r="BX54" s="74" t="s">
        <v>74</v>
      </c>
      <c r="CL54" s="74" t="s">
        <v>3</v>
      </c>
    </row>
    <row r="55" spans="1:91" s="7" customFormat="1" ht="24.75" customHeight="1">
      <c r="A55" s="76" t="s">
        <v>75</v>
      </c>
      <c r="B55" s="77"/>
      <c r="C55" s="78"/>
      <c r="D55" s="322" t="s">
        <v>15</v>
      </c>
      <c r="E55" s="322"/>
      <c r="F55" s="322"/>
      <c r="G55" s="322"/>
      <c r="H55" s="322"/>
      <c r="I55" s="79"/>
      <c r="J55" s="322" t="s">
        <v>18</v>
      </c>
      <c r="K55" s="322"/>
      <c r="L55" s="322"/>
      <c r="M55" s="322"/>
      <c r="N55" s="322"/>
      <c r="O55" s="322"/>
      <c r="P55" s="322"/>
      <c r="Q55" s="322"/>
      <c r="R55" s="322"/>
      <c r="S55" s="322"/>
      <c r="T55" s="322"/>
      <c r="U55" s="322"/>
      <c r="V55" s="322"/>
      <c r="W55" s="322"/>
      <c r="X55" s="322"/>
      <c r="Y55" s="322"/>
      <c r="Z55" s="322"/>
      <c r="AA55" s="322"/>
      <c r="AB55" s="322"/>
      <c r="AC55" s="322"/>
      <c r="AD55" s="322"/>
      <c r="AE55" s="322"/>
      <c r="AF55" s="322"/>
      <c r="AG55" s="320">
        <f>'1 - Kolín,Zengrova 356 a ...'!J30</f>
        <v>0</v>
      </c>
      <c r="AH55" s="321"/>
      <c r="AI55" s="321"/>
      <c r="AJ55" s="321"/>
      <c r="AK55" s="321"/>
      <c r="AL55" s="321"/>
      <c r="AM55" s="321"/>
      <c r="AN55" s="320">
        <f>SUM(AG55,AT55)</f>
        <v>0</v>
      </c>
      <c r="AO55" s="321"/>
      <c r="AP55" s="321"/>
      <c r="AQ55" s="80" t="s">
        <v>76</v>
      </c>
      <c r="AR55" s="77"/>
      <c r="AS55" s="81">
        <v>0</v>
      </c>
      <c r="AT55" s="82">
        <f>ROUND(SUM(AV55:AW55),2)</f>
        <v>0</v>
      </c>
      <c r="AU55" s="83">
        <f>'1 - Kolín,Zengrova 356 a ...'!P95</f>
        <v>0</v>
      </c>
      <c r="AV55" s="82">
        <f>'1 - Kolín,Zengrova 356 a ...'!J33</f>
        <v>0</v>
      </c>
      <c r="AW55" s="82">
        <f>'1 - Kolín,Zengrova 356 a ...'!J34</f>
        <v>0</v>
      </c>
      <c r="AX55" s="82">
        <f>'1 - Kolín,Zengrova 356 a ...'!J35</f>
        <v>0</v>
      </c>
      <c r="AY55" s="82">
        <f>'1 - Kolín,Zengrova 356 a ...'!J36</f>
        <v>0</v>
      </c>
      <c r="AZ55" s="82">
        <f>'1 - Kolín,Zengrova 356 a ...'!F33</f>
        <v>0</v>
      </c>
      <c r="BA55" s="82">
        <f>'1 - Kolín,Zengrova 356 a ...'!F34</f>
        <v>0</v>
      </c>
      <c r="BB55" s="82">
        <f>'1 - Kolín,Zengrova 356 a ...'!F35</f>
        <v>0</v>
      </c>
      <c r="BC55" s="82">
        <f>'1 - Kolín,Zengrova 356 a ...'!F36</f>
        <v>0</v>
      </c>
      <c r="BD55" s="84">
        <f>'1 - Kolín,Zengrova 356 a ...'!F37</f>
        <v>0</v>
      </c>
      <c r="BT55" s="85" t="s">
        <v>15</v>
      </c>
      <c r="BV55" s="85" t="s">
        <v>73</v>
      </c>
      <c r="BW55" s="85" t="s">
        <v>77</v>
      </c>
      <c r="BX55" s="85" t="s">
        <v>5</v>
      </c>
      <c r="CL55" s="85" t="s">
        <v>3</v>
      </c>
      <c r="CM55" s="85" t="s">
        <v>15</v>
      </c>
    </row>
    <row r="56" spans="1:91" s="7" customFormat="1" ht="16.5" customHeight="1">
      <c r="A56" s="76" t="s">
        <v>75</v>
      </c>
      <c r="B56" s="77"/>
      <c r="C56" s="78"/>
      <c r="D56" s="322" t="s">
        <v>78</v>
      </c>
      <c r="E56" s="322"/>
      <c r="F56" s="322"/>
      <c r="G56" s="322"/>
      <c r="H56" s="322"/>
      <c r="I56" s="79"/>
      <c r="J56" s="322" t="s">
        <v>79</v>
      </c>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0">
        <f>'VRN - Ostatní a vedlejší ...'!J30</f>
        <v>0</v>
      </c>
      <c r="AH56" s="321"/>
      <c r="AI56" s="321"/>
      <c r="AJ56" s="321"/>
      <c r="AK56" s="321"/>
      <c r="AL56" s="321"/>
      <c r="AM56" s="321"/>
      <c r="AN56" s="320">
        <f>SUM(AG56,AT56)</f>
        <v>0</v>
      </c>
      <c r="AO56" s="321"/>
      <c r="AP56" s="321"/>
      <c r="AQ56" s="80" t="s">
        <v>76</v>
      </c>
      <c r="AR56" s="77"/>
      <c r="AS56" s="86">
        <v>0</v>
      </c>
      <c r="AT56" s="87">
        <f>ROUND(SUM(AV56:AW56),2)</f>
        <v>0</v>
      </c>
      <c r="AU56" s="88">
        <f>'VRN - Ostatní a vedlejší ...'!P80</f>
        <v>0</v>
      </c>
      <c r="AV56" s="87">
        <f>'VRN - Ostatní a vedlejší ...'!J33</f>
        <v>0</v>
      </c>
      <c r="AW56" s="87">
        <f>'VRN - Ostatní a vedlejší ...'!J34</f>
        <v>0</v>
      </c>
      <c r="AX56" s="87">
        <f>'VRN - Ostatní a vedlejší ...'!J35</f>
        <v>0</v>
      </c>
      <c r="AY56" s="87">
        <f>'VRN - Ostatní a vedlejší ...'!J36</f>
        <v>0</v>
      </c>
      <c r="AZ56" s="87">
        <f>'VRN - Ostatní a vedlejší ...'!F33</f>
        <v>0</v>
      </c>
      <c r="BA56" s="87">
        <f>'VRN - Ostatní a vedlejší ...'!F34</f>
        <v>0</v>
      </c>
      <c r="BB56" s="87">
        <f>'VRN - Ostatní a vedlejší ...'!F35</f>
        <v>0</v>
      </c>
      <c r="BC56" s="87">
        <f>'VRN - Ostatní a vedlejší ...'!F36</f>
        <v>0</v>
      </c>
      <c r="BD56" s="89">
        <f>'VRN - Ostatní a vedlejší ...'!F37</f>
        <v>0</v>
      </c>
      <c r="BT56" s="85" t="s">
        <v>15</v>
      </c>
      <c r="BV56" s="85" t="s">
        <v>73</v>
      </c>
      <c r="BW56" s="85" t="s">
        <v>80</v>
      </c>
      <c r="BX56" s="85" t="s">
        <v>5</v>
      </c>
      <c r="CL56" s="85" t="s">
        <v>3</v>
      </c>
      <c r="CM56" s="85" t="s">
        <v>15</v>
      </c>
    </row>
    <row r="57" spans="1:57" s="2" customFormat="1" ht="30" customHeight="1">
      <c r="A57" s="34"/>
      <c r="B57" s="35"/>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5"/>
      <c r="AS57" s="34"/>
      <c r="AT57" s="34"/>
      <c r="AU57" s="34"/>
      <c r="AV57" s="34"/>
      <c r="AW57" s="34"/>
      <c r="AX57" s="34"/>
      <c r="AY57" s="34"/>
      <c r="AZ57" s="34"/>
      <c r="BA57" s="34"/>
      <c r="BB57" s="34"/>
      <c r="BC57" s="34"/>
      <c r="BD57" s="34"/>
      <c r="BE57" s="34"/>
    </row>
    <row r="58" spans="1:57" s="2" customFormat="1" ht="6.95" customHeight="1">
      <c r="A58" s="34"/>
      <c r="B58" s="44"/>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35"/>
      <c r="AS58" s="34"/>
      <c r="AT58" s="34"/>
      <c r="AU58" s="34"/>
      <c r="AV58" s="34"/>
      <c r="AW58" s="34"/>
      <c r="AX58" s="34"/>
      <c r="AY58" s="34"/>
      <c r="AZ58" s="34"/>
      <c r="BA58" s="34"/>
      <c r="BB58" s="34"/>
      <c r="BC58" s="34"/>
      <c r="BD58" s="34"/>
      <c r="BE58" s="34"/>
    </row>
  </sheetData>
  <mergeCells count="46">
    <mergeCell ref="AR2:BE2"/>
    <mergeCell ref="AN56:AP56"/>
    <mergeCell ref="AG56:AM56"/>
    <mergeCell ref="D56:H56"/>
    <mergeCell ref="J56:AF56"/>
    <mergeCell ref="AG54:AM54"/>
    <mergeCell ref="AN54:AP54"/>
    <mergeCell ref="C52:G52"/>
    <mergeCell ref="I52:AF52"/>
    <mergeCell ref="AG52:AM52"/>
    <mergeCell ref="AN52:AP52"/>
    <mergeCell ref="AN55:AP55"/>
    <mergeCell ref="AG55:AM55"/>
    <mergeCell ref="D55:H55"/>
    <mergeCell ref="J55:AF55"/>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1 - Kolín,Zengrova 356 a ...'!C2" display="/"/>
    <hyperlink ref="A56" location="'VRN - Ostatní a vedlejš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0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25" t="s">
        <v>6</v>
      </c>
      <c r="M2" s="292"/>
      <c r="N2" s="292"/>
      <c r="O2" s="292"/>
      <c r="P2" s="292"/>
      <c r="Q2" s="292"/>
      <c r="R2" s="292"/>
      <c r="S2" s="292"/>
      <c r="T2" s="292"/>
      <c r="U2" s="292"/>
      <c r="V2" s="292"/>
      <c r="AT2" s="19" t="s">
        <v>77</v>
      </c>
    </row>
    <row r="3" spans="2:46" s="1" customFormat="1" ht="6.95" customHeight="1">
      <c r="B3" s="20"/>
      <c r="C3" s="21"/>
      <c r="D3" s="21"/>
      <c r="E3" s="21"/>
      <c r="F3" s="21"/>
      <c r="G3" s="21"/>
      <c r="H3" s="21"/>
      <c r="I3" s="21"/>
      <c r="J3" s="21"/>
      <c r="K3" s="21"/>
      <c r="L3" s="22"/>
      <c r="AT3" s="19" t="s">
        <v>15</v>
      </c>
    </row>
    <row r="4" spans="2:46" s="1" customFormat="1" ht="24.95" customHeight="1">
      <c r="B4" s="22"/>
      <c r="D4" s="23" t="s">
        <v>81</v>
      </c>
      <c r="L4" s="22"/>
      <c r="M4" s="90" t="s">
        <v>11</v>
      </c>
      <c r="AT4" s="19" t="s">
        <v>4</v>
      </c>
    </row>
    <row r="5" spans="2:12" s="1" customFormat="1" ht="6.95" customHeight="1">
      <c r="B5" s="22"/>
      <c r="L5" s="22"/>
    </row>
    <row r="6" spans="2:12" s="1" customFormat="1" ht="12" customHeight="1">
      <c r="B6" s="22"/>
      <c r="D6" s="29" t="s">
        <v>17</v>
      </c>
      <c r="L6" s="22"/>
    </row>
    <row r="7" spans="2:12" s="1" customFormat="1" ht="16.5" customHeight="1">
      <c r="B7" s="22"/>
      <c r="E7" s="326" t="str">
        <f>'Rekapitulace stavby'!K6</f>
        <v>Kolín,Zengrova 356 a Havlíčkova 357 – Výměna oken a dveří</v>
      </c>
      <c r="F7" s="327"/>
      <c r="G7" s="327"/>
      <c r="H7" s="327"/>
      <c r="L7" s="22"/>
    </row>
    <row r="8" spans="1:31" s="2" customFormat="1" ht="12" customHeight="1">
      <c r="A8" s="34"/>
      <c r="B8" s="35"/>
      <c r="C8" s="34"/>
      <c r="D8" s="29" t="s">
        <v>82</v>
      </c>
      <c r="E8" s="34"/>
      <c r="F8" s="34"/>
      <c r="G8" s="34"/>
      <c r="H8" s="34"/>
      <c r="I8" s="34"/>
      <c r="J8" s="34"/>
      <c r="K8" s="34"/>
      <c r="L8" s="91"/>
      <c r="S8" s="34"/>
      <c r="T8" s="34"/>
      <c r="U8" s="34"/>
      <c r="V8" s="34"/>
      <c r="W8" s="34"/>
      <c r="X8" s="34"/>
      <c r="Y8" s="34"/>
      <c r="Z8" s="34"/>
      <c r="AA8" s="34"/>
      <c r="AB8" s="34"/>
      <c r="AC8" s="34"/>
      <c r="AD8" s="34"/>
      <c r="AE8" s="34"/>
    </row>
    <row r="9" spans="1:31" s="2" customFormat="1" ht="30" customHeight="1">
      <c r="A9" s="34"/>
      <c r="B9" s="35"/>
      <c r="C9" s="34"/>
      <c r="D9" s="34"/>
      <c r="E9" s="307" t="s">
        <v>83</v>
      </c>
      <c r="F9" s="328"/>
      <c r="G9" s="328"/>
      <c r="H9" s="328"/>
      <c r="I9" s="34"/>
      <c r="J9" s="34"/>
      <c r="K9" s="34"/>
      <c r="L9" s="91"/>
      <c r="S9" s="34"/>
      <c r="T9" s="34"/>
      <c r="U9" s="34"/>
      <c r="V9" s="34"/>
      <c r="W9" s="34"/>
      <c r="X9" s="34"/>
      <c r="Y9" s="34"/>
      <c r="Z9" s="34"/>
      <c r="AA9" s="34"/>
      <c r="AB9" s="34"/>
      <c r="AC9" s="34"/>
      <c r="AD9" s="34"/>
      <c r="AE9" s="34"/>
    </row>
    <row r="10" spans="1:31" s="2" customFormat="1" ht="11.25">
      <c r="A10" s="34"/>
      <c r="B10" s="35"/>
      <c r="C10" s="34"/>
      <c r="D10" s="34"/>
      <c r="E10" s="34"/>
      <c r="F10" s="34"/>
      <c r="G10" s="34"/>
      <c r="H10" s="34"/>
      <c r="I10" s="34"/>
      <c r="J10" s="34"/>
      <c r="K10" s="34"/>
      <c r="L10" s="91"/>
      <c r="S10" s="34"/>
      <c r="T10" s="34"/>
      <c r="U10" s="34"/>
      <c r="V10" s="34"/>
      <c r="W10" s="34"/>
      <c r="X10" s="34"/>
      <c r="Y10" s="34"/>
      <c r="Z10" s="34"/>
      <c r="AA10" s="34"/>
      <c r="AB10" s="34"/>
      <c r="AC10" s="34"/>
      <c r="AD10" s="34"/>
      <c r="AE10" s="34"/>
    </row>
    <row r="11" spans="1:31" s="2" customFormat="1" ht="12" customHeight="1">
      <c r="A11" s="34"/>
      <c r="B11" s="35"/>
      <c r="C11" s="34"/>
      <c r="D11" s="29" t="s">
        <v>19</v>
      </c>
      <c r="E11" s="34"/>
      <c r="F11" s="27" t="s">
        <v>3</v>
      </c>
      <c r="G11" s="34"/>
      <c r="H11" s="34"/>
      <c r="I11" s="29" t="s">
        <v>20</v>
      </c>
      <c r="J11" s="27" t="s">
        <v>3</v>
      </c>
      <c r="K11" s="34"/>
      <c r="L11" s="91"/>
      <c r="S11" s="34"/>
      <c r="T11" s="34"/>
      <c r="U11" s="34"/>
      <c r="V11" s="34"/>
      <c r="W11" s="34"/>
      <c r="X11" s="34"/>
      <c r="Y11" s="34"/>
      <c r="Z11" s="34"/>
      <c r="AA11" s="34"/>
      <c r="AB11" s="34"/>
      <c r="AC11" s="34"/>
      <c r="AD11" s="34"/>
      <c r="AE11" s="34"/>
    </row>
    <row r="12" spans="1:31" s="2" customFormat="1" ht="12" customHeight="1">
      <c r="A12" s="34"/>
      <c r="B12" s="35"/>
      <c r="C12" s="34"/>
      <c r="D12" s="29" t="s">
        <v>21</v>
      </c>
      <c r="E12" s="34"/>
      <c r="F12" s="27" t="s">
        <v>22</v>
      </c>
      <c r="G12" s="34"/>
      <c r="H12" s="34"/>
      <c r="I12" s="29" t="s">
        <v>23</v>
      </c>
      <c r="J12" s="52" t="str">
        <f>'Rekapitulace stavby'!AN8</f>
        <v>12. 2. 2022</v>
      </c>
      <c r="K12" s="34"/>
      <c r="L12" s="91"/>
      <c r="S12" s="34"/>
      <c r="T12" s="34"/>
      <c r="U12" s="34"/>
      <c r="V12" s="34"/>
      <c r="W12" s="34"/>
      <c r="X12" s="34"/>
      <c r="Y12" s="34"/>
      <c r="Z12" s="34"/>
      <c r="AA12" s="34"/>
      <c r="AB12" s="34"/>
      <c r="AC12" s="34"/>
      <c r="AD12" s="34"/>
      <c r="AE12" s="34"/>
    </row>
    <row r="13" spans="1:31" s="2" customFormat="1" ht="10.9" customHeight="1">
      <c r="A13" s="34"/>
      <c r="B13" s="35"/>
      <c r="C13" s="34"/>
      <c r="D13" s="34"/>
      <c r="E13" s="34"/>
      <c r="F13" s="34"/>
      <c r="G13" s="34"/>
      <c r="H13" s="34"/>
      <c r="I13" s="34"/>
      <c r="J13" s="34"/>
      <c r="K13" s="34"/>
      <c r="L13" s="91"/>
      <c r="S13" s="34"/>
      <c r="T13" s="34"/>
      <c r="U13" s="34"/>
      <c r="V13" s="34"/>
      <c r="W13" s="34"/>
      <c r="X13" s="34"/>
      <c r="Y13" s="34"/>
      <c r="Z13" s="34"/>
      <c r="AA13" s="34"/>
      <c r="AB13" s="34"/>
      <c r="AC13" s="34"/>
      <c r="AD13" s="34"/>
      <c r="AE13" s="34"/>
    </row>
    <row r="14" spans="1:31" s="2" customFormat="1" ht="12" customHeight="1">
      <c r="A14" s="34"/>
      <c r="B14" s="35"/>
      <c r="C14" s="34"/>
      <c r="D14" s="29" t="s">
        <v>25</v>
      </c>
      <c r="E14" s="34"/>
      <c r="F14" s="34"/>
      <c r="G14" s="34"/>
      <c r="H14" s="34"/>
      <c r="I14" s="29" t="s">
        <v>26</v>
      </c>
      <c r="J14" s="27" t="str">
        <f>IF('Rekapitulace stavby'!AN10="","",'Rekapitulace stavby'!AN10)</f>
        <v/>
      </c>
      <c r="K14" s="34"/>
      <c r="L14" s="91"/>
      <c r="S14" s="34"/>
      <c r="T14" s="34"/>
      <c r="U14" s="34"/>
      <c r="V14" s="34"/>
      <c r="W14" s="34"/>
      <c r="X14" s="34"/>
      <c r="Y14" s="34"/>
      <c r="Z14" s="34"/>
      <c r="AA14" s="34"/>
      <c r="AB14" s="34"/>
      <c r="AC14" s="34"/>
      <c r="AD14" s="34"/>
      <c r="AE14" s="34"/>
    </row>
    <row r="15" spans="1:31" s="2" customFormat="1" ht="18" customHeight="1">
      <c r="A15" s="34"/>
      <c r="B15" s="35"/>
      <c r="C15" s="34"/>
      <c r="D15" s="34"/>
      <c r="E15" s="27" t="str">
        <f>IF('Rekapitulace stavby'!E11="","",'Rekapitulace stavby'!E11)</f>
        <v>Město Kolín</v>
      </c>
      <c r="F15" s="34"/>
      <c r="G15" s="34"/>
      <c r="H15" s="34"/>
      <c r="I15" s="29" t="s">
        <v>28</v>
      </c>
      <c r="J15" s="27" t="str">
        <f>IF('Rekapitulace stavby'!AN11="","",'Rekapitulace stavby'!AN11)</f>
        <v/>
      </c>
      <c r="K15" s="34"/>
      <c r="L15" s="91"/>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34"/>
      <c r="J16" s="34"/>
      <c r="K16" s="34"/>
      <c r="L16" s="91"/>
      <c r="S16" s="34"/>
      <c r="T16" s="34"/>
      <c r="U16" s="34"/>
      <c r="V16" s="34"/>
      <c r="W16" s="34"/>
      <c r="X16" s="34"/>
      <c r="Y16" s="34"/>
      <c r="Z16" s="34"/>
      <c r="AA16" s="34"/>
      <c r="AB16" s="34"/>
      <c r="AC16" s="34"/>
      <c r="AD16" s="34"/>
      <c r="AE16" s="34"/>
    </row>
    <row r="17" spans="1:31" s="2" customFormat="1" ht="12" customHeight="1">
      <c r="A17" s="34"/>
      <c r="B17" s="35"/>
      <c r="C17" s="34"/>
      <c r="D17" s="29" t="s">
        <v>29</v>
      </c>
      <c r="E17" s="34"/>
      <c r="F17" s="34"/>
      <c r="G17" s="34"/>
      <c r="H17" s="34"/>
      <c r="I17" s="29" t="s">
        <v>26</v>
      </c>
      <c r="J17" s="30" t="str">
        <f>'Rekapitulace stavby'!AN13</f>
        <v>Vyplň údaj</v>
      </c>
      <c r="K17" s="34"/>
      <c r="L17" s="91"/>
      <c r="S17" s="34"/>
      <c r="T17" s="34"/>
      <c r="U17" s="34"/>
      <c r="V17" s="34"/>
      <c r="W17" s="34"/>
      <c r="X17" s="34"/>
      <c r="Y17" s="34"/>
      <c r="Z17" s="34"/>
      <c r="AA17" s="34"/>
      <c r="AB17" s="34"/>
      <c r="AC17" s="34"/>
      <c r="AD17" s="34"/>
      <c r="AE17" s="34"/>
    </row>
    <row r="18" spans="1:31" s="2" customFormat="1" ht="18" customHeight="1">
      <c r="A18" s="34"/>
      <c r="B18" s="35"/>
      <c r="C18" s="34"/>
      <c r="D18" s="34"/>
      <c r="E18" s="329" t="str">
        <f>'Rekapitulace stavby'!E14</f>
        <v>Vyplň údaj</v>
      </c>
      <c r="F18" s="291"/>
      <c r="G18" s="291"/>
      <c r="H18" s="291"/>
      <c r="I18" s="29" t="s">
        <v>28</v>
      </c>
      <c r="J18" s="30" t="str">
        <f>'Rekapitulace stavby'!AN14</f>
        <v>Vyplň údaj</v>
      </c>
      <c r="K18" s="34"/>
      <c r="L18" s="91"/>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34"/>
      <c r="J19" s="34"/>
      <c r="K19" s="34"/>
      <c r="L19" s="91"/>
      <c r="S19" s="34"/>
      <c r="T19" s="34"/>
      <c r="U19" s="34"/>
      <c r="V19" s="34"/>
      <c r="W19" s="34"/>
      <c r="X19" s="34"/>
      <c r="Y19" s="34"/>
      <c r="Z19" s="34"/>
      <c r="AA19" s="34"/>
      <c r="AB19" s="34"/>
      <c r="AC19" s="34"/>
      <c r="AD19" s="34"/>
      <c r="AE19" s="34"/>
    </row>
    <row r="20" spans="1:31" s="2" customFormat="1" ht="12" customHeight="1">
      <c r="A20" s="34"/>
      <c r="B20" s="35"/>
      <c r="C20" s="34"/>
      <c r="D20" s="29" t="s">
        <v>31</v>
      </c>
      <c r="E20" s="34"/>
      <c r="F20" s="34"/>
      <c r="G20" s="34"/>
      <c r="H20" s="34"/>
      <c r="I20" s="29" t="s">
        <v>26</v>
      </c>
      <c r="J20" s="27" t="str">
        <f>IF('Rekapitulace stavby'!AN16="","",'Rekapitulace stavby'!AN16)</f>
        <v/>
      </c>
      <c r="K20" s="34"/>
      <c r="L20" s="91"/>
      <c r="S20" s="34"/>
      <c r="T20" s="34"/>
      <c r="U20" s="34"/>
      <c r="V20" s="34"/>
      <c r="W20" s="34"/>
      <c r="X20" s="34"/>
      <c r="Y20" s="34"/>
      <c r="Z20" s="34"/>
      <c r="AA20" s="34"/>
      <c r="AB20" s="34"/>
      <c r="AC20" s="34"/>
      <c r="AD20" s="34"/>
      <c r="AE20" s="34"/>
    </row>
    <row r="21" spans="1:31" s="2" customFormat="1" ht="18" customHeight="1">
      <c r="A21" s="34"/>
      <c r="B21" s="35"/>
      <c r="C21" s="34"/>
      <c r="D21" s="34"/>
      <c r="E21" s="27" t="str">
        <f>IF('Rekapitulace stavby'!E17="","",'Rekapitulace stavby'!E17)</f>
        <v>Ing. Miroslav Vlas</v>
      </c>
      <c r="F21" s="34"/>
      <c r="G21" s="34"/>
      <c r="H21" s="34"/>
      <c r="I21" s="29" t="s">
        <v>28</v>
      </c>
      <c r="J21" s="27" t="str">
        <f>IF('Rekapitulace stavby'!AN17="","",'Rekapitulace stavby'!AN17)</f>
        <v/>
      </c>
      <c r="K21" s="34"/>
      <c r="L21" s="91"/>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34"/>
      <c r="J22" s="34"/>
      <c r="K22" s="34"/>
      <c r="L22" s="91"/>
      <c r="S22" s="34"/>
      <c r="T22" s="34"/>
      <c r="U22" s="34"/>
      <c r="V22" s="34"/>
      <c r="W22" s="34"/>
      <c r="X22" s="34"/>
      <c r="Y22" s="34"/>
      <c r="Z22" s="34"/>
      <c r="AA22" s="34"/>
      <c r="AB22" s="34"/>
      <c r="AC22" s="34"/>
      <c r="AD22" s="34"/>
      <c r="AE22" s="34"/>
    </row>
    <row r="23" spans="1:31" s="2" customFormat="1" ht="12" customHeight="1">
      <c r="A23" s="34"/>
      <c r="B23" s="35"/>
      <c r="C23" s="34"/>
      <c r="D23" s="29" t="s">
        <v>34</v>
      </c>
      <c r="E23" s="34"/>
      <c r="F23" s="34"/>
      <c r="G23" s="34"/>
      <c r="H23" s="34"/>
      <c r="I23" s="29" t="s">
        <v>26</v>
      </c>
      <c r="J23" s="27" t="str">
        <f>IF('Rekapitulace stavby'!AN19="","",'Rekapitulace stavby'!AN19)</f>
        <v/>
      </c>
      <c r="K23" s="34"/>
      <c r="L23" s="91"/>
      <c r="S23" s="34"/>
      <c r="T23" s="34"/>
      <c r="U23" s="34"/>
      <c r="V23" s="34"/>
      <c r="W23" s="34"/>
      <c r="X23" s="34"/>
      <c r="Y23" s="34"/>
      <c r="Z23" s="34"/>
      <c r="AA23" s="34"/>
      <c r="AB23" s="34"/>
      <c r="AC23" s="34"/>
      <c r="AD23" s="34"/>
      <c r="AE23" s="34"/>
    </row>
    <row r="24" spans="1:31" s="2" customFormat="1" ht="18" customHeight="1">
      <c r="A24" s="34"/>
      <c r="B24" s="35"/>
      <c r="C24" s="34"/>
      <c r="D24" s="34"/>
      <c r="E24" s="27" t="str">
        <f>IF('Rekapitulace stavby'!E20="","",'Rekapitulace stavby'!E20)</f>
        <v xml:space="preserve"> </v>
      </c>
      <c r="F24" s="34"/>
      <c r="G24" s="34"/>
      <c r="H24" s="34"/>
      <c r="I24" s="29" t="s">
        <v>28</v>
      </c>
      <c r="J24" s="27" t="str">
        <f>IF('Rekapitulace stavby'!AN20="","",'Rekapitulace stavby'!AN20)</f>
        <v/>
      </c>
      <c r="K24" s="34"/>
      <c r="L24" s="91"/>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34"/>
      <c r="J25" s="34"/>
      <c r="K25" s="34"/>
      <c r="L25" s="91"/>
      <c r="S25" s="34"/>
      <c r="T25" s="34"/>
      <c r="U25" s="34"/>
      <c r="V25" s="34"/>
      <c r="W25" s="34"/>
      <c r="X25" s="34"/>
      <c r="Y25" s="34"/>
      <c r="Z25" s="34"/>
      <c r="AA25" s="34"/>
      <c r="AB25" s="34"/>
      <c r="AC25" s="34"/>
      <c r="AD25" s="34"/>
      <c r="AE25" s="34"/>
    </row>
    <row r="26" spans="1:31" s="2" customFormat="1" ht="12" customHeight="1">
      <c r="A26" s="34"/>
      <c r="B26" s="35"/>
      <c r="C26" s="34"/>
      <c r="D26" s="29" t="s">
        <v>35</v>
      </c>
      <c r="E26" s="34"/>
      <c r="F26" s="34"/>
      <c r="G26" s="34"/>
      <c r="H26" s="34"/>
      <c r="I26" s="34"/>
      <c r="J26" s="34"/>
      <c r="K26" s="34"/>
      <c r="L26" s="91"/>
      <c r="S26" s="34"/>
      <c r="T26" s="34"/>
      <c r="U26" s="34"/>
      <c r="V26" s="34"/>
      <c r="W26" s="34"/>
      <c r="X26" s="34"/>
      <c r="Y26" s="34"/>
      <c r="Z26" s="34"/>
      <c r="AA26" s="34"/>
      <c r="AB26" s="34"/>
      <c r="AC26" s="34"/>
      <c r="AD26" s="34"/>
      <c r="AE26" s="34"/>
    </row>
    <row r="27" spans="1:31" s="8" customFormat="1" ht="16.5" customHeight="1">
      <c r="A27" s="92"/>
      <c r="B27" s="93"/>
      <c r="C27" s="92"/>
      <c r="D27" s="92"/>
      <c r="E27" s="296" t="s">
        <v>3</v>
      </c>
      <c r="F27" s="296"/>
      <c r="G27" s="296"/>
      <c r="H27" s="296"/>
      <c r="I27" s="92"/>
      <c r="J27" s="92"/>
      <c r="K27" s="92"/>
      <c r="L27" s="94"/>
      <c r="S27" s="92"/>
      <c r="T27" s="92"/>
      <c r="U27" s="92"/>
      <c r="V27" s="92"/>
      <c r="W27" s="92"/>
      <c r="X27" s="92"/>
      <c r="Y27" s="92"/>
      <c r="Z27" s="92"/>
      <c r="AA27" s="92"/>
      <c r="AB27" s="92"/>
      <c r="AC27" s="92"/>
      <c r="AD27" s="92"/>
      <c r="AE27" s="92"/>
    </row>
    <row r="28" spans="1:31" s="2" customFormat="1" ht="6.95" customHeight="1">
      <c r="A28" s="34"/>
      <c r="B28" s="35"/>
      <c r="C28" s="34"/>
      <c r="D28" s="34"/>
      <c r="E28" s="34"/>
      <c r="F28" s="34"/>
      <c r="G28" s="34"/>
      <c r="H28" s="34"/>
      <c r="I28" s="34"/>
      <c r="J28" s="34"/>
      <c r="K28" s="34"/>
      <c r="L28" s="91"/>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63"/>
      <c r="J29" s="63"/>
      <c r="K29" s="63"/>
      <c r="L29" s="91"/>
      <c r="S29" s="34"/>
      <c r="T29" s="34"/>
      <c r="U29" s="34"/>
      <c r="V29" s="34"/>
      <c r="W29" s="34"/>
      <c r="X29" s="34"/>
      <c r="Y29" s="34"/>
      <c r="Z29" s="34"/>
      <c r="AA29" s="34"/>
      <c r="AB29" s="34"/>
      <c r="AC29" s="34"/>
      <c r="AD29" s="34"/>
      <c r="AE29" s="34"/>
    </row>
    <row r="30" spans="1:31" s="2" customFormat="1" ht="25.35" customHeight="1">
      <c r="A30" s="34"/>
      <c r="B30" s="35"/>
      <c r="C30" s="34"/>
      <c r="D30" s="95" t="s">
        <v>37</v>
      </c>
      <c r="E30" s="34"/>
      <c r="F30" s="34"/>
      <c r="G30" s="34"/>
      <c r="H30" s="34"/>
      <c r="I30" s="34"/>
      <c r="J30" s="68">
        <f>ROUND(J95,2)</f>
        <v>0</v>
      </c>
      <c r="K30" s="34"/>
      <c r="L30" s="91"/>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63"/>
      <c r="J31" s="63"/>
      <c r="K31" s="63"/>
      <c r="L31" s="91"/>
      <c r="S31" s="34"/>
      <c r="T31" s="34"/>
      <c r="U31" s="34"/>
      <c r="V31" s="34"/>
      <c r="W31" s="34"/>
      <c r="X31" s="34"/>
      <c r="Y31" s="34"/>
      <c r="Z31" s="34"/>
      <c r="AA31" s="34"/>
      <c r="AB31" s="34"/>
      <c r="AC31" s="34"/>
      <c r="AD31" s="34"/>
      <c r="AE31" s="34"/>
    </row>
    <row r="32" spans="1:31" s="2" customFormat="1" ht="14.45" customHeight="1">
      <c r="A32" s="34"/>
      <c r="B32" s="35"/>
      <c r="C32" s="34"/>
      <c r="D32" s="34"/>
      <c r="E32" s="34"/>
      <c r="F32" s="38" t="s">
        <v>39</v>
      </c>
      <c r="G32" s="34"/>
      <c r="H32" s="34"/>
      <c r="I32" s="38" t="s">
        <v>38</v>
      </c>
      <c r="J32" s="38" t="s">
        <v>40</v>
      </c>
      <c r="K32" s="34"/>
      <c r="L32" s="91"/>
      <c r="S32" s="34"/>
      <c r="T32" s="34"/>
      <c r="U32" s="34"/>
      <c r="V32" s="34"/>
      <c r="W32" s="34"/>
      <c r="X32" s="34"/>
      <c r="Y32" s="34"/>
      <c r="Z32" s="34"/>
      <c r="AA32" s="34"/>
      <c r="AB32" s="34"/>
      <c r="AC32" s="34"/>
      <c r="AD32" s="34"/>
      <c r="AE32" s="34"/>
    </row>
    <row r="33" spans="1:31" s="2" customFormat="1" ht="14.45" customHeight="1">
      <c r="A33" s="34"/>
      <c r="B33" s="35"/>
      <c r="C33" s="34"/>
      <c r="D33" s="96" t="s">
        <v>41</v>
      </c>
      <c r="E33" s="29" t="s">
        <v>42</v>
      </c>
      <c r="F33" s="97">
        <f>ROUND((SUM(BE95:BE400)),2)</f>
        <v>0</v>
      </c>
      <c r="G33" s="34"/>
      <c r="H33" s="34"/>
      <c r="I33" s="98">
        <v>0.21</v>
      </c>
      <c r="J33" s="97">
        <f>ROUND(((SUM(BE95:BE400))*I33),2)</f>
        <v>0</v>
      </c>
      <c r="K33" s="34"/>
      <c r="L33" s="91"/>
      <c r="S33" s="34"/>
      <c r="T33" s="34"/>
      <c r="U33" s="34"/>
      <c r="V33" s="34"/>
      <c r="W33" s="34"/>
      <c r="X33" s="34"/>
      <c r="Y33" s="34"/>
      <c r="Z33" s="34"/>
      <c r="AA33" s="34"/>
      <c r="AB33" s="34"/>
      <c r="AC33" s="34"/>
      <c r="AD33" s="34"/>
      <c r="AE33" s="34"/>
    </row>
    <row r="34" spans="1:31" s="2" customFormat="1" ht="14.45" customHeight="1">
      <c r="A34" s="34"/>
      <c r="B34" s="35"/>
      <c r="C34" s="34"/>
      <c r="D34" s="34"/>
      <c r="E34" s="29" t="s">
        <v>43</v>
      </c>
      <c r="F34" s="97">
        <f>ROUND((SUM(BF95:BF400)),2)</f>
        <v>0</v>
      </c>
      <c r="G34" s="34"/>
      <c r="H34" s="34"/>
      <c r="I34" s="98">
        <v>0.12</v>
      </c>
      <c r="J34" s="97">
        <f>ROUND(((SUM(BF95:BF400))*I34),2)</f>
        <v>0</v>
      </c>
      <c r="K34" s="34"/>
      <c r="L34" s="91"/>
      <c r="S34" s="34"/>
      <c r="T34" s="34"/>
      <c r="U34" s="34"/>
      <c r="V34" s="34"/>
      <c r="W34" s="34"/>
      <c r="X34" s="34"/>
      <c r="Y34" s="34"/>
      <c r="Z34" s="34"/>
      <c r="AA34" s="34"/>
      <c r="AB34" s="34"/>
      <c r="AC34" s="34"/>
      <c r="AD34" s="34"/>
      <c r="AE34" s="34"/>
    </row>
    <row r="35" spans="1:31" s="2" customFormat="1" ht="14.45" customHeight="1" hidden="1">
      <c r="A35" s="34"/>
      <c r="B35" s="35"/>
      <c r="C35" s="34"/>
      <c r="D35" s="34"/>
      <c r="E35" s="29" t="s">
        <v>44</v>
      </c>
      <c r="F35" s="97">
        <f>ROUND((SUM(BG95:BG400)),2)</f>
        <v>0</v>
      </c>
      <c r="G35" s="34"/>
      <c r="H35" s="34"/>
      <c r="I35" s="98">
        <v>0.21</v>
      </c>
      <c r="J35" s="97">
        <f>0</f>
        <v>0</v>
      </c>
      <c r="K35" s="34"/>
      <c r="L35" s="91"/>
      <c r="S35" s="34"/>
      <c r="T35" s="34"/>
      <c r="U35" s="34"/>
      <c r="V35" s="34"/>
      <c r="W35" s="34"/>
      <c r="X35" s="34"/>
      <c r="Y35" s="34"/>
      <c r="Z35" s="34"/>
      <c r="AA35" s="34"/>
      <c r="AB35" s="34"/>
      <c r="AC35" s="34"/>
      <c r="AD35" s="34"/>
      <c r="AE35" s="34"/>
    </row>
    <row r="36" spans="1:31" s="2" customFormat="1" ht="14.45" customHeight="1" hidden="1">
      <c r="A36" s="34"/>
      <c r="B36" s="35"/>
      <c r="C36" s="34"/>
      <c r="D36" s="34"/>
      <c r="E36" s="29" t="s">
        <v>45</v>
      </c>
      <c r="F36" s="97">
        <f>ROUND((SUM(BH95:BH400)),2)</f>
        <v>0</v>
      </c>
      <c r="G36" s="34"/>
      <c r="H36" s="34"/>
      <c r="I36" s="98">
        <v>0.12</v>
      </c>
      <c r="J36" s="97">
        <f>0</f>
        <v>0</v>
      </c>
      <c r="K36" s="34"/>
      <c r="L36" s="91"/>
      <c r="S36" s="34"/>
      <c r="T36" s="34"/>
      <c r="U36" s="34"/>
      <c r="V36" s="34"/>
      <c r="W36" s="34"/>
      <c r="X36" s="34"/>
      <c r="Y36" s="34"/>
      <c r="Z36" s="34"/>
      <c r="AA36" s="34"/>
      <c r="AB36" s="34"/>
      <c r="AC36" s="34"/>
      <c r="AD36" s="34"/>
      <c r="AE36" s="34"/>
    </row>
    <row r="37" spans="1:31" s="2" customFormat="1" ht="14.45" customHeight="1" hidden="1">
      <c r="A37" s="34"/>
      <c r="B37" s="35"/>
      <c r="C37" s="34"/>
      <c r="D37" s="34"/>
      <c r="E37" s="29" t="s">
        <v>46</v>
      </c>
      <c r="F37" s="97">
        <f>ROUND((SUM(BI95:BI400)),2)</f>
        <v>0</v>
      </c>
      <c r="G37" s="34"/>
      <c r="H37" s="34"/>
      <c r="I37" s="98">
        <v>0</v>
      </c>
      <c r="J37" s="97">
        <f>0</f>
        <v>0</v>
      </c>
      <c r="K37" s="34"/>
      <c r="L37" s="91"/>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34"/>
      <c r="J38" s="34"/>
      <c r="K38" s="34"/>
      <c r="L38" s="91"/>
      <c r="S38" s="34"/>
      <c r="T38" s="34"/>
      <c r="U38" s="34"/>
      <c r="V38" s="34"/>
      <c r="W38" s="34"/>
      <c r="X38" s="34"/>
      <c r="Y38" s="34"/>
      <c r="Z38" s="34"/>
      <c r="AA38" s="34"/>
      <c r="AB38" s="34"/>
      <c r="AC38" s="34"/>
      <c r="AD38" s="34"/>
      <c r="AE38" s="34"/>
    </row>
    <row r="39" spans="1:31" s="2" customFormat="1" ht="25.35" customHeight="1">
      <c r="A39" s="34"/>
      <c r="B39" s="35"/>
      <c r="C39" s="99"/>
      <c r="D39" s="100" t="s">
        <v>47</v>
      </c>
      <c r="E39" s="57"/>
      <c r="F39" s="57"/>
      <c r="G39" s="101" t="s">
        <v>48</v>
      </c>
      <c r="H39" s="102" t="s">
        <v>49</v>
      </c>
      <c r="I39" s="57"/>
      <c r="J39" s="103">
        <f>SUM(J30:J37)</f>
        <v>0</v>
      </c>
      <c r="K39" s="104"/>
      <c r="L39" s="91"/>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45"/>
      <c r="J40" s="45"/>
      <c r="K40" s="45"/>
      <c r="L40" s="91"/>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47"/>
      <c r="J44" s="47"/>
      <c r="K44" s="47"/>
      <c r="L44" s="91"/>
      <c r="S44" s="34"/>
      <c r="T44" s="34"/>
      <c r="U44" s="34"/>
      <c r="V44" s="34"/>
      <c r="W44" s="34"/>
      <c r="X44" s="34"/>
      <c r="Y44" s="34"/>
      <c r="Z44" s="34"/>
      <c r="AA44" s="34"/>
      <c r="AB44" s="34"/>
      <c r="AC44" s="34"/>
      <c r="AD44" s="34"/>
      <c r="AE44" s="34"/>
    </row>
    <row r="45" spans="1:31" s="2" customFormat="1" ht="24.95" customHeight="1">
      <c r="A45" s="34"/>
      <c r="B45" s="35"/>
      <c r="C45" s="23" t="s">
        <v>84</v>
      </c>
      <c r="D45" s="34"/>
      <c r="E45" s="34"/>
      <c r="F45" s="34"/>
      <c r="G45" s="34"/>
      <c r="H45" s="34"/>
      <c r="I45" s="34"/>
      <c r="J45" s="34"/>
      <c r="K45" s="34"/>
      <c r="L45" s="91"/>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34"/>
      <c r="J46" s="34"/>
      <c r="K46" s="34"/>
      <c r="L46" s="91"/>
      <c r="S46" s="34"/>
      <c r="T46" s="34"/>
      <c r="U46" s="34"/>
      <c r="V46" s="34"/>
      <c r="W46" s="34"/>
      <c r="X46" s="34"/>
      <c r="Y46" s="34"/>
      <c r="Z46" s="34"/>
      <c r="AA46" s="34"/>
      <c r="AB46" s="34"/>
      <c r="AC46" s="34"/>
      <c r="AD46" s="34"/>
      <c r="AE46" s="34"/>
    </row>
    <row r="47" spans="1:31" s="2" customFormat="1" ht="12" customHeight="1">
      <c r="A47" s="34"/>
      <c r="B47" s="35"/>
      <c r="C47" s="29" t="s">
        <v>17</v>
      </c>
      <c r="D47" s="34"/>
      <c r="E47" s="34"/>
      <c r="F47" s="34"/>
      <c r="G47" s="34"/>
      <c r="H47" s="34"/>
      <c r="I47" s="34"/>
      <c r="J47" s="34"/>
      <c r="K47" s="34"/>
      <c r="L47" s="91"/>
      <c r="S47" s="34"/>
      <c r="T47" s="34"/>
      <c r="U47" s="34"/>
      <c r="V47" s="34"/>
      <c r="W47" s="34"/>
      <c r="X47" s="34"/>
      <c r="Y47" s="34"/>
      <c r="Z47" s="34"/>
      <c r="AA47" s="34"/>
      <c r="AB47" s="34"/>
      <c r="AC47" s="34"/>
      <c r="AD47" s="34"/>
      <c r="AE47" s="34"/>
    </row>
    <row r="48" spans="1:31" s="2" customFormat="1" ht="16.5" customHeight="1">
      <c r="A48" s="34"/>
      <c r="B48" s="35"/>
      <c r="C48" s="34"/>
      <c r="D48" s="34"/>
      <c r="E48" s="326" t="str">
        <f>E7</f>
        <v>Kolín,Zengrova 356 a Havlíčkova 357 – Výměna oken a dveří</v>
      </c>
      <c r="F48" s="327"/>
      <c r="G48" s="327"/>
      <c r="H48" s="327"/>
      <c r="I48" s="34"/>
      <c r="J48" s="34"/>
      <c r="K48" s="34"/>
      <c r="L48" s="91"/>
      <c r="S48" s="34"/>
      <c r="T48" s="34"/>
      <c r="U48" s="34"/>
      <c r="V48" s="34"/>
      <c r="W48" s="34"/>
      <c r="X48" s="34"/>
      <c r="Y48" s="34"/>
      <c r="Z48" s="34"/>
      <c r="AA48" s="34"/>
      <c r="AB48" s="34"/>
      <c r="AC48" s="34"/>
      <c r="AD48" s="34"/>
      <c r="AE48" s="34"/>
    </row>
    <row r="49" spans="1:31" s="2" customFormat="1" ht="12" customHeight="1">
      <c r="A49" s="34"/>
      <c r="B49" s="35"/>
      <c r="C49" s="29" t="s">
        <v>82</v>
      </c>
      <c r="D49" s="34"/>
      <c r="E49" s="34"/>
      <c r="F49" s="34"/>
      <c r="G49" s="34"/>
      <c r="H49" s="34"/>
      <c r="I49" s="34"/>
      <c r="J49" s="34"/>
      <c r="K49" s="34"/>
      <c r="L49" s="91"/>
      <c r="S49" s="34"/>
      <c r="T49" s="34"/>
      <c r="U49" s="34"/>
      <c r="V49" s="34"/>
      <c r="W49" s="34"/>
      <c r="X49" s="34"/>
      <c r="Y49" s="34"/>
      <c r="Z49" s="34"/>
      <c r="AA49" s="34"/>
      <c r="AB49" s="34"/>
      <c r="AC49" s="34"/>
      <c r="AD49" s="34"/>
      <c r="AE49" s="34"/>
    </row>
    <row r="50" spans="1:31" s="2" customFormat="1" ht="30" customHeight="1">
      <c r="A50" s="34"/>
      <c r="B50" s="35"/>
      <c r="C50" s="34"/>
      <c r="D50" s="34"/>
      <c r="E50" s="307" t="str">
        <f>E9</f>
        <v>1 - Kolín,Zengrova 356 a Havlíčkova 357 – Výměna oken a dveří</v>
      </c>
      <c r="F50" s="328"/>
      <c r="G50" s="328"/>
      <c r="H50" s="328"/>
      <c r="I50" s="34"/>
      <c r="J50" s="34"/>
      <c r="K50" s="34"/>
      <c r="L50" s="91"/>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34"/>
      <c r="J51" s="34"/>
      <c r="K51" s="34"/>
      <c r="L51" s="91"/>
      <c r="S51" s="34"/>
      <c r="T51" s="34"/>
      <c r="U51" s="34"/>
      <c r="V51" s="34"/>
      <c r="W51" s="34"/>
      <c r="X51" s="34"/>
      <c r="Y51" s="34"/>
      <c r="Z51" s="34"/>
      <c r="AA51" s="34"/>
      <c r="AB51" s="34"/>
      <c r="AC51" s="34"/>
      <c r="AD51" s="34"/>
      <c r="AE51" s="34"/>
    </row>
    <row r="52" spans="1:31" s="2" customFormat="1" ht="12" customHeight="1">
      <c r="A52" s="34"/>
      <c r="B52" s="35"/>
      <c r="C52" s="29" t="s">
        <v>21</v>
      </c>
      <c r="D52" s="34"/>
      <c r="E52" s="34"/>
      <c r="F52" s="27" t="str">
        <f>F12</f>
        <v xml:space="preserve"> </v>
      </c>
      <c r="G52" s="34"/>
      <c r="H52" s="34"/>
      <c r="I52" s="29" t="s">
        <v>23</v>
      </c>
      <c r="J52" s="52" t="str">
        <f>IF(J12="","",J12)</f>
        <v>12. 2. 2022</v>
      </c>
      <c r="K52" s="34"/>
      <c r="L52" s="91"/>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34"/>
      <c r="J53" s="34"/>
      <c r="K53" s="34"/>
      <c r="L53" s="91"/>
      <c r="S53" s="34"/>
      <c r="T53" s="34"/>
      <c r="U53" s="34"/>
      <c r="V53" s="34"/>
      <c r="W53" s="34"/>
      <c r="X53" s="34"/>
      <c r="Y53" s="34"/>
      <c r="Z53" s="34"/>
      <c r="AA53" s="34"/>
      <c r="AB53" s="34"/>
      <c r="AC53" s="34"/>
      <c r="AD53" s="34"/>
      <c r="AE53" s="34"/>
    </row>
    <row r="54" spans="1:31" s="2" customFormat="1" ht="15.2" customHeight="1">
      <c r="A54" s="34"/>
      <c r="B54" s="35"/>
      <c r="C54" s="29" t="s">
        <v>25</v>
      </c>
      <c r="D54" s="34"/>
      <c r="E54" s="34"/>
      <c r="F54" s="27" t="str">
        <f>E15</f>
        <v>Město Kolín</v>
      </c>
      <c r="G54" s="34"/>
      <c r="H54" s="34"/>
      <c r="I54" s="29" t="s">
        <v>31</v>
      </c>
      <c r="J54" s="32" t="str">
        <f>E21</f>
        <v>Ing. Miroslav Vlas</v>
      </c>
      <c r="K54" s="34"/>
      <c r="L54" s="91"/>
      <c r="S54" s="34"/>
      <c r="T54" s="34"/>
      <c r="U54" s="34"/>
      <c r="V54" s="34"/>
      <c r="W54" s="34"/>
      <c r="X54" s="34"/>
      <c r="Y54" s="34"/>
      <c r="Z54" s="34"/>
      <c r="AA54" s="34"/>
      <c r="AB54" s="34"/>
      <c r="AC54" s="34"/>
      <c r="AD54" s="34"/>
      <c r="AE54" s="34"/>
    </row>
    <row r="55" spans="1:31" s="2" customFormat="1" ht="15.2" customHeight="1">
      <c r="A55" s="34"/>
      <c r="B55" s="35"/>
      <c r="C55" s="29" t="s">
        <v>29</v>
      </c>
      <c r="D55" s="34"/>
      <c r="E55" s="34"/>
      <c r="F55" s="27" t="str">
        <f>IF(E18="","",E18)</f>
        <v>Vyplň údaj</v>
      </c>
      <c r="G55" s="34"/>
      <c r="H55" s="34"/>
      <c r="I55" s="29" t="s">
        <v>34</v>
      </c>
      <c r="J55" s="32" t="str">
        <f>E24</f>
        <v xml:space="preserve"> </v>
      </c>
      <c r="K55" s="34"/>
      <c r="L55" s="91"/>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34"/>
      <c r="J56" s="34"/>
      <c r="K56" s="34"/>
      <c r="L56" s="91"/>
      <c r="S56" s="34"/>
      <c r="T56" s="34"/>
      <c r="U56" s="34"/>
      <c r="V56" s="34"/>
      <c r="W56" s="34"/>
      <c r="X56" s="34"/>
      <c r="Y56" s="34"/>
      <c r="Z56" s="34"/>
      <c r="AA56" s="34"/>
      <c r="AB56" s="34"/>
      <c r="AC56" s="34"/>
      <c r="AD56" s="34"/>
      <c r="AE56" s="34"/>
    </row>
    <row r="57" spans="1:31" s="2" customFormat="1" ht="29.25" customHeight="1">
      <c r="A57" s="34"/>
      <c r="B57" s="35"/>
      <c r="C57" s="105" t="s">
        <v>85</v>
      </c>
      <c r="D57" s="99"/>
      <c r="E57" s="99"/>
      <c r="F57" s="99"/>
      <c r="G57" s="99"/>
      <c r="H57" s="99"/>
      <c r="I57" s="99"/>
      <c r="J57" s="106" t="s">
        <v>86</v>
      </c>
      <c r="K57" s="99"/>
      <c r="L57" s="91"/>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34"/>
      <c r="J58" s="34"/>
      <c r="K58" s="34"/>
      <c r="L58" s="91"/>
      <c r="S58" s="34"/>
      <c r="T58" s="34"/>
      <c r="U58" s="34"/>
      <c r="V58" s="34"/>
      <c r="W58" s="34"/>
      <c r="X58" s="34"/>
      <c r="Y58" s="34"/>
      <c r="Z58" s="34"/>
      <c r="AA58" s="34"/>
      <c r="AB58" s="34"/>
      <c r="AC58" s="34"/>
      <c r="AD58" s="34"/>
      <c r="AE58" s="34"/>
    </row>
    <row r="59" spans="1:47" s="2" customFormat="1" ht="22.9" customHeight="1">
      <c r="A59" s="34"/>
      <c r="B59" s="35"/>
      <c r="C59" s="107" t="s">
        <v>69</v>
      </c>
      <c r="D59" s="34"/>
      <c r="E59" s="34"/>
      <c r="F59" s="34"/>
      <c r="G59" s="34"/>
      <c r="H59" s="34"/>
      <c r="I59" s="34"/>
      <c r="J59" s="68">
        <f>J95</f>
        <v>0</v>
      </c>
      <c r="K59" s="34"/>
      <c r="L59" s="91"/>
      <c r="S59" s="34"/>
      <c r="T59" s="34"/>
      <c r="U59" s="34"/>
      <c r="V59" s="34"/>
      <c r="W59" s="34"/>
      <c r="X59" s="34"/>
      <c r="Y59" s="34"/>
      <c r="Z59" s="34"/>
      <c r="AA59" s="34"/>
      <c r="AB59" s="34"/>
      <c r="AC59" s="34"/>
      <c r="AD59" s="34"/>
      <c r="AE59" s="34"/>
      <c r="AU59" s="19" t="s">
        <v>87</v>
      </c>
    </row>
    <row r="60" spans="2:12" s="9" customFormat="1" ht="24.95" customHeight="1">
      <c r="B60" s="108"/>
      <c r="D60" s="109" t="s">
        <v>88</v>
      </c>
      <c r="E60" s="110"/>
      <c r="F60" s="110"/>
      <c r="G60" s="110"/>
      <c r="H60" s="110"/>
      <c r="I60" s="110"/>
      <c r="J60" s="111">
        <f>J96</f>
        <v>0</v>
      </c>
      <c r="L60" s="108"/>
    </row>
    <row r="61" spans="2:12" s="10" customFormat="1" ht="19.9" customHeight="1">
      <c r="B61" s="112"/>
      <c r="D61" s="113" t="s">
        <v>89</v>
      </c>
      <c r="E61" s="114"/>
      <c r="F61" s="114"/>
      <c r="G61" s="114"/>
      <c r="H61" s="114"/>
      <c r="I61" s="114"/>
      <c r="J61" s="115">
        <f>J97</f>
        <v>0</v>
      </c>
      <c r="L61" s="112"/>
    </row>
    <row r="62" spans="2:12" s="10" customFormat="1" ht="19.9" customHeight="1">
      <c r="B62" s="112"/>
      <c r="D62" s="113" t="s">
        <v>90</v>
      </c>
      <c r="E62" s="114"/>
      <c r="F62" s="114"/>
      <c r="G62" s="114"/>
      <c r="H62" s="114"/>
      <c r="I62" s="114"/>
      <c r="J62" s="115">
        <f>J104</f>
        <v>0</v>
      </c>
      <c r="L62" s="112"/>
    </row>
    <row r="63" spans="2:12" s="10" customFormat="1" ht="14.85" customHeight="1">
      <c r="B63" s="112"/>
      <c r="D63" s="113" t="s">
        <v>91</v>
      </c>
      <c r="E63" s="114"/>
      <c r="F63" s="114"/>
      <c r="G63" s="114"/>
      <c r="H63" s="114"/>
      <c r="I63" s="114"/>
      <c r="J63" s="115">
        <f>J105</f>
        <v>0</v>
      </c>
      <c r="L63" s="112"/>
    </row>
    <row r="64" spans="2:12" s="10" customFormat="1" ht="14.85" customHeight="1">
      <c r="B64" s="112"/>
      <c r="D64" s="113" t="s">
        <v>92</v>
      </c>
      <c r="E64" s="114"/>
      <c r="F64" s="114"/>
      <c r="G64" s="114"/>
      <c r="H64" s="114"/>
      <c r="I64" s="114"/>
      <c r="J64" s="115">
        <f>J180</f>
        <v>0</v>
      </c>
      <c r="L64" s="112"/>
    </row>
    <row r="65" spans="2:12" s="10" customFormat="1" ht="19.9" customHeight="1">
      <c r="B65" s="112"/>
      <c r="D65" s="113" t="s">
        <v>93</v>
      </c>
      <c r="E65" s="114"/>
      <c r="F65" s="114"/>
      <c r="G65" s="114"/>
      <c r="H65" s="114"/>
      <c r="I65" s="114"/>
      <c r="J65" s="115">
        <f>J233</f>
        <v>0</v>
      </c>
      <c r="L65" s="112"/>
    </row>
    <row r="66" spans="2:12" s="10" customFormat="1" ht="14.85" customHeight="1">
      <c r="B66" s="112"/>
      <c r="D66" s="113" t="s">
        <v>94</v>
      </c>
      <c r="E66" s="114"/>
      <c r="F66" s="114"/>
      <c r="G66" s="114"/>
      <c r="H66" s="114"/>
      <c r="I66" s="114"/>
      <c r="J66" s="115">
        <f>J234</f>
        <v>0</v>
      </c>
      <c r="L66" s="112"/>
    </row>
    <row r="67" spans="2:12" s="10" customFormat="1" ht="14.85" customHeight="1">
      <c r="B67" s="112"/>
      <c r="D67" s="113" t="s">
        <v>95</v>
      </c>
      <c r="E67" s="114"/>
      <c r="F67" s="114"/>
      <c r="G67" s="114"/>
      <c r="H67" s="114"/>
      <c r="I67" s="114"/>
      <c r="J67" s="115">
        <f>J238</f>
        <v>0</v>
      </c>
      <c r="L67" s="112"/>
    </row>
    <row r="68" spans="2:12" s="10" customFormat="1" ht="19.9" customHeight="1">
      <c r="B68" s="112"/>
      <c r="D68" s="113" t="s">
        <v>96</v>
      </c>
      <c r="E68" s="114"/>
      <c r="F68" s="114"/>
      <c r="G68" s="114"/>
      <c r="H68" s="114"/>
      <c r="I68" s="114"/>
      <c r="J68" s="115">
        <f>J282</f>
        <v>0</v>
      </c>
      <c r="L68" s="112"/>
    </row>
    <row r="69" spans="2:12" s="10" customFormat="1" ht="19.9" customHeight="1">
      <c r="B69" s="112"/>
      <c r="D69" s="113" t="s">
        <v>97</v>
      </c>
      <c r="E69" s="114"/>
      <c r="F69" s="114"/>
      <c r="G69" s="114"/>
      <c r="H69" s="114"/>
      <c r="I69" s="114"/>
      <c r="J69" s="115">
        <f>J292</f>
        <v>0</v>
      </c>
      <c r="L69" s="112"/>
    </row>
    <row r="70" spans="2:12" s="9" customFormat="1" ht="24.95" customHeight="1">
      <c r="B70" s="108"/>
      <c r="D70" s="109" t="s">
        <v>98</v>
      </c>
      <c r="E70" s="110"/>
      <c r="F70" s="110"/>
      <c r="G70" s="110"/>
      <c r="H70" s="110"/>
      <c r="I70" s="110"/>
      <c r="J70" s="111">
        <f>J295</f>
        <v>0</v>
      </c>
      <c r="L70" s="108"/>
    </row>
    <row r="71" spans="2:12" s="10" customFormat="1" ht="19.9" customHeight="1">
      <c r="B71" s="112"/>
      <c r="D71" s="113" t="s">
        <v>99</v>
      </c>
      <c r="E71" s="114"/>
      <c r="F71" s="114"/>
      <c r="G71" s="114"/>
      <c r="H71" s="114"/>
      <c r="I71" s="114"/>
      <c r="J71" s="115">
        <f>J296</f>
        <v>0</v>
      </c>
      <c r="L71" s="112"/>
    </row>
    <row r="72" spans="2:12" s="10" customFormat="1" ht="19.9" customHeight="1">
      <c r="B72" s="112"/>
      <c r="D72" s="113" t="s">
        <v>100</v>
      </c>
      <c r="E72" s="114"/>
      <c r="F72" s="114"/>
      <c r="G72" s="114"/>
      <c r="H72" s="114"/>
      <c r="I72" s="114"/>
      <c r="J72" s="115">
        <f>J313</f>
        <v>0</v>
      </c>
      <c r="L72" s="112"/>
    </row>
    <row r="73" spans="2:12" s="10" customFormat="1" ht="19.9" customHeight="1">
      <c r="B73" s="112"/>
      <c r="D73" s="113" t="s">
        <v>101</v>
      </c>
      <c r="E73" s="114"/>
      <c r="F73" s="114"/>
      <c r="G73" s="114"/>
      <c r="H73" s="114"/>
      <c r="I73" s="114"/>
      <c r="J73" s="115">
        <f>J322</f>
        <v>0</v>
      </c>
      <c r="L73" s="112"/>
    </row>
    <row r="74" spans="2:12" s="10" customFormat="1" ht="19.9" customHeight="1">
      <c r="B74" s="112"/>
      <c r="D74" s="113" t="s">
        <v>102</v>
      </c>
      <c r="E74" s="114"/>
      <c r="F74" s="114"/>
      <c r="G74" s="114"/>
      <c r="H74" s="114"/>
      <c r="I74" s="114"/>
      <c r="J74" s="115">
        <f>J372</f>
        <v>0</v>
      </c>
      <c r="L74" s="112"/>
    </row>
    <row r="75" spans="2:12" s="10" customFormat="1" ht="19.9" customHeight="1">
      <c r="B75" s="112"/>
      <c r="D75" s="113" t="s">
        <v>103</v>
      </c>
      <c r="E75" s="114"/>
      <c r="F75" s="114"/>
      <c r="G75" s="114"/>
      <c r="H75" s="114"/>
      <c r="I75" s="114"/>
      <c r="J75" s="115">
        <f>J391</f>
        <v>0</v>
      </c>
      <c r="L75" s="112"/>
    </row>
    <row r="76" spans="1:31" s="2" customFormat="1" ht="21.75" customHeight="1">
      <c r="A76" s="34"/>
      <c r="B76" s="35"/>
      <c r="C76" s="34"/>
      <c r="D76" s="34"/>
      <c r="E76" s="34"/>
      <c r="F76" s="34"/>
      <c r="G76" s="34"/>
      <c r="H76" s="34"/>
      <c r="I76" s="34"/>
      <c r="J76" s="34"/>
      <c r="K76" s="34"/>
      <c r="L76" s="91"/>
      <c r="S76" s="34"/>
      <c r="T76" s="34"/>
      <c r="U76" s="34"/>
      <c r="V76" s="34"/>
      <c r="W76" s="34"/>
      <c r="X76" s="34"/>
      <c r="Y76" s="34"/>
      <c r="Z76" s="34"/>
      <c r="AA76" s="34"/>
      <c r="AB76" s="34"/>
      <c r="AC76" s="34"/>
      <c r="AD76" s="34"/>
      <c r="AE76" s="34"/>
    </row>
    <row r="77" spans="1:31" s="2" customFormat="1" ht="6.95" customHeight="1">
      <c r="A77" s="34"/>
      <c r="B77" s="44"/>
      <c r="C77" s="45"/>
      <c r="D77" s="45"/>
      <c r="E77" s="45"/>
      <c r="F77" s="45"/>
      <c r="G77" s="45"/>
      <c r="H77" s="45"/>
      <c r="I77" s="45"/>
      <c r="J77" s="45"/>
      <c r="K77" s="45"/>
      <c r="L77" s="91"/>
      <c r="S77" s="34"/>
      <c r="T77" s="34"/>
      <c r="U77" s="34"/>
      <c r="V77" s="34"/>
      <c r="W77" s="34"/>
      <c r="X77" s="34"/>
      <c r="Y77" s="34"/>
      <c r="Z77" s="34"/>
      <c r="AA77" s="34"/>
      <c r="AB77" s="34"/>
      <c r="AC77" s="34"/>
      <c r="AD77" s="34"/>
      <c r="AE77" s="34"/>
    </row>
    <row r="81" spans="1:31" s="2" customFormat="1" ht="6.95" customHeight="1">
      <c r="A81" s="34"/>
      <c r="B81" s="46"/>
      <c r="C81" s="47"/>
      <c r="D81" s="47"/>
      <c r="E81" s="47"/>
      <c r="F81" s="47"/>
      <c r="G81" s="47"/>
      <c r="H81" s="47"/>
      <c r="I81" s="47"/>
      <c r="J81" s="47"/>
      <c r="K81" s="47"/>
      <c r="L81" s="91"/>
      <c r="S81" s="34"/>
      <c r="T81" s="34"/>
      <c r="U81" s="34"/>
      <c r="V81" s="34"/>
      <c r="W81" s="34"/>
      <c r="X81" s="34"/>
      <c r="Y81" s="34"/>
      <c r="Z81" s="34"/>
      <c r="AA81" s="34"/>
      <c r="AB81" s="34"/>
      <c r="AC81" s="34"/>
      <c r="AD81" s="34"/>
      <c r="AE81" s="34"/>
    </row>
    <row r="82" spans="1:31" s="2" customFormat="1" ht="24.95" customHeight="1">
      <c r="A82" s="34"/>
      <c r="B82" s="35"/>
      <c r="C82" s="23" t="s">
        <v>104</v>
      </c>
      <c r="D82" s="34"/>
      <c r="E82" s="34"/>
      <c r="F82" s="34"/>
      <c r="G82" s="34"/>
      <c r="H82" s="34"/>
      <c r="I82" s="34"/>
      <c r="J82" s="34"/>
      <c r="K82" s="34"/>
      <c r="L82" s="91"/>
      <c r="S82" s="34"/>
      <c r="T82" s="34"/>
      <c r="U82" s="34"/>
      <c r="V82" s="34"/>
      <c r="W82" s="34"/>
      <c r="X82" s="34"/>
      <c r="Y82" s="34"/>
      <c r="Z82" s="34"/>
      <c r="AA82" s="34"/>
      <c r="AB82" s="34"/>
      <c r="AC82" s="34"/>
      <c r="AD82" s="34"/>
      <c r="AE82" s="34"/>
    </row>
    <row r="83" spans="1:31" s="2" customFormat="1" ht="6.95" customHeight="1">
      <c r="A83" s="34"/>
      <c r="B83" s="35"/>
      <c r="C83" s="34"/>
      <c r="D83" s="34"/>
      <c r="E83" s="34"/>
      <c r="F83" s="34"/>
      <c r="G83" s="34"/>
      <c r="H83" s="34"/>
      <c r="I83" s="34"/>
      <c r="J83" s="34"/>
      <c r="K83" s="34"/>
      <c r="L83" s="91"/>
      <c r="S83" s="34"/>
      <c r="T83" s="34"/>
      <c r="U83" s="34"/>
      <c r="V83" s="34"/>
      <c r="W83" s="34"/>
      <c r="X83" s="34"/>
      <c r="Y83" s="34"/>
      <c r="Z83" s="34"/>
      <c r="AA83" s="34"/>
      <c r="AB83" s="34"/>
      <c r="AC83" s="34"/>
      <c r="AD83" s="34"/>
      <c r="AE83" s="34"/>
    </row>
    <row r="84" spans="1:31" s="2" customFormat="1" ht="12" customHeight="1">
      <c r="A84" s="34"/>
      <c r="B84" s="35"/>
      <c r="C84" s="29" t="s">
        <v>17</v>
      </c>
      <c r="D84" s="34"/>
      <c r="E84" s="34"/>
      <c r="F84" s="34"/>
      <c r="G84" s="34"/>
      <c r="H84" s="34"/>
      <c r="I84" s="34"/>
      <c r="J84" s="34"/>
      <c r="K84" s="34"/>
      <c r="L84" s="91"/>
      <c r="S84" s="34"/>
      <c r="T84" s="34"/>
      <c r="U84" s="34"/>
      <c r="V84" s="34"/>
      <c r="W84" s="34"/>
      <c r="X84" s="34"/>
      <c r="Y84" s="34"/>
      <c r="Z84" s="34"/>
      <c r="AA84" s="34"/>
      <c r="AB84" s="34"/>
      <c r="AC84" s="34"/>
      <c r="AD84" s="34"/>
      <c r="AE84" s="34"/>
    </row>
    <row r="85" spans="1:31" s="2" customFormat="1" ht="16.5" customHeight="1">
      <c r="A85" s="34"/>
      <c r="B85" s="35"/>
      <c r="C85" s="34"/>
      <c r="D85" s="34"/>
      <c r="E85" s="326" t="str">
        <f>E7</f>
        <v>Kolín,Zengrova 356 a Havlíčkova 357 – Výměna oken a dveří</v>
      </c>
      <c r="F85" s="327"/>
      <c r="G85" s="327"/>
      <c r="H85" s="327"/>
      <c r="I85" s="34"/>
      <c r="J85" s="34"/>
      <c r="K85" s="34"/>
      <c r="L85" s="91"/>
      <c r="S85" s="34"/>
      <c r="T85" s="34"/>
      <c r="U85" s="34"/>
      <c r="V85" s="34"/>
      <c r="W85" s="34"/>
      <c r="X85" s="34"/>
      <c r="Y85" s="34"/>
      <c r="Z85" s="34"/>
      <c r="AA85" s="34"/>
      <c r="AB85" s="34"/>
      <c r="AC85" s="34"/>
      <c r="AD85" s="34"/>
      <c r="AE85" s="34"/>
    </row>
    <row r="86" spans="1:31" s="2" customFormat="1" ht="12" customHeight="1">
      <c r="A86" s="34"/>
      <c r="B86" s="35"/>
      <c r="C86" s="29" t="s">
        <v>82</v>
      </c>
      <c r="D86" s="34"/>
      <c r="E86" s="34"/>
      <c r="F86" s="34"/>
      <c r="G86" s="34"/>
      <c r="H86" s="34"/>
      <c r="I86" s="34"/>
      <c r="J86" s="34"/>
      <c r="K86" s="34"/>
      <c r="L86" s="91"/>
      <c r="S86" s="34"/>
      <c r="T86" s="34"/>
      <c r="U86" s="34"/>
      <c r="V86" s="34"/>
      <c r="W86" s="34"/>
      <c r="X86" s="34"/>
      <c r="Y86" s="34"/>
      <c r="Z86" s="34"/>
      <c r="AA86" s="34"/>
      <c r="AB86" s="34"/>
      <c r="AC86" s="34"/>
      <c r="AD86" s="34"/>
      <c r="AE86" s="34"/>
    </row>
    <row r="87" spans="1:31" s="2" customFormat="1" ht="30" customHeight="1">
      <c r="A87" s="34"/>
      <c r="B87" s="35"/>
      <c r="C87" s="34"/>
      <c r="D87" s="34"/>
      <c r="E87" s="307" t="str">
        <f>E9</f>
        <v>1 - Kolín,Zengrova 356 a Havlíčkova 357 – Výměna oken a dveří</v>
      </c>
      <c r="F87" s="328"/>
      <c r="G87" s="328"/>
      <c r="H87" s="328"/>
      <c r="I87" s="34"/>
      <c r="J87" s="34"/>
      <c r="K87" s="34"/>
      <c r="L87" s="91"/>
      <c r="S87" s="34"/>
      <c r="T87" s="34"/>
      <c r="U87" s="34"/>
      <c r="V87" s="34"/>
      <c r="W87" s="34"/>
      <c r="X87" s="34"/>
      <c r="Y87" s="34"/>
      <c r="Z87" s="34"/>
      <c r="AA87" s="34"/>
      <c r="AB87" s="34"/>
      <c r="AC87" s="34"/>
      <c r="AD87" s="34"/>
      <c r="AE87" s="34"/>
    </row>
    <row r="88" spans="1:31" s="2" customFormat="1" ht="6.95" customHeight="1">
      <c r="A88" s="34"/>
      <c r="B88" s="35"/>
      <c r="C88" s="34"/>
      <c r="D88" s="34"/>
      <c r="E88" s="34"/>
      <c r="F88" s="34"/>
      <c r="G88" s="34"/>
      <c r="H88" s="34"/>
      <c r="I88" s="34"/>
      <c r="J88" s="34"/>
      <c r="K88" s="34"/>
      <c r="L88" s="91"/>
      <c r="S88" s="34"/>
      <c r="T88" s="34"/>
      <c r="U88" s="34"/>
      <c r="V88" s="34"/>
      <c r="W88" s="34"/>
      <c r="X88" s="34"/>
      <c r="Y88" s="34"/>
      <c r="Z88" s="34"/>
      <c r="AA88" s="34"/>
      <c r="AB88" s="34"/>
      <c r="AC88" s="34"/>
      <c r="AD88" s="34"/>
      <c r="AE88" s="34"/>
    </row>
    <row r="89" spans="1:31" s="2" customFormat="1" ht="12" customHeight="1">
      <c r="A89" s="34"/>
      <c r="B89" s="35"/>
      <c r="C89" s="29" t="s">
        <v>21</v>
      </c>
      <c r="D89" s="34"/>
      <c r="E89" s="34"/>
      <c r="F89" s="27" t="str">
        <f>F12</f>
        <v xml:space="preserve"> </v>
      </c>
      <c r="G89" s="34"/>
      <c r="H89" s="34"/>
      <c r="I89" s="29" t="s">
        <v>23</v>
      </c>
      <c r="J89" s="52" t="str">
        <f>IF(J12="","",J12)</f>
        <v>12. 2. 2022</v>
      </c>
      <c r="K89" s="34"/>
      <c r="L89" s="91"/>
      <c r="S89" s="34"/>
      <c r="T89" s="34"/>
      <c r="U89" s="34"/>
      <c r="V89" s="34"/>
      <c r="W89" s="34"/>
      <c r="X89" s="34"/>
      <c r="Y89" s="34"/>
      <c r="Z89" s="34"/>
      <c r="AA89" s="34"/>
      <c r="AB89" s="34"/>
      <c r="AC89" s="34"/>
      <c r="AD89" s="34"/>
      <c r="AE89" s="34"/>
    </row>
    <row r="90" spans="1:31" s="2" customFormat="1" ht="6.95" customHeight="1">
      <c r="A90" s="34"/>
      <c r="B90" s="35"/>
      <c r="C90" s="34"/>
      <c r="D90" s="34"/>
      <c r="E90" s="34"/>
      <c r="F90" s="34"/>
      <c r="G90" s="34"/>
      <c r="H90" s="34"/>
      <c r="I90" s="34"/>
      <c r="J90" s="34"/>
      <c r="K90" s="34"/>
      <c r="L90" s="91"/>
      <c r="S90" s="34"/>
      <c r="T90" s="34"/>
      <c r="U90" s="34"/>
      <c r="V90" s="34"/>
      <c r="W90" s="34"/>
      <c r="X90" s="34"/>
      <c r="Y90" s="34"/>
      <c r="Z90" s="34"/>
      <c r="AA90" s="34"/>
      <c r="AB90" s="34"/>
      <c r="AC90" s="34"/>
      <c r="AD90" s="34"/>
      <c r="AE90" s="34"/>
    </row>
    <row r="91" spans="1:31" s="2" customFormat="1" ht="15.2" customHeight="1">
      <c r="A91" s="34"/>
      <c r="B91" s="35"/>
      <c r="C91" s="29" t="s">
        <v>25</v>
      </c>
      <c r="D91" s="34"/>
      <c r="E91" s="34"/>
      <c r="F91" s="27" t="str">
        <f>E15</f>
        <v>Město Kolín</v>
      </c>
      <c r="G91" s="34"/>
      <c r="H91" s="34"/>
      <c r="I91" s="29" t="s">
        <v>31</v>
      </c>
      <c r="J91" s="32" t="str">
        <f>E21</f>
        <v>Ing. Miroslav Vlas</v>
      </c>
      <c r="K91" s="34"/>
      <c r="L91" s="91"/>
      <c r="S91" s="34"/>
      <c r="T91" s="34"/>
      <c r="U91" s="34"/>
      <c r="V91" s="34"/>
      <c r="W91" s="34"/>
      <c r="X91" s="34"/>
      <c r="Y91" s="34"/>
      <c r="Z91" s="34"/>
      <c r="AA91" s="34"/>
      <c r="AB91" s="34"/>
      <c r="AC91" s="34"/>
      <c r="AD91" s="34"/>
      <c r="AE91" s="34"/>
    </row>
    <row r="92" spans="1:31" s="2" customFormat="1" ht="15.2" customHeight="1">
      <c r="A92" s="34"/>
      <c r="B92" s="35"/>
      <c r="C92" s="29" t="s">
        <v>29</v>
      </c>
      <c r="D92" s="34"/>
      <c r="E92" s="34"/>
      <c r="F92" s="27" t="str">
        <f>IF(E18="","",E18)</f>
        <v>Vyplň údaj</v>
      </c>
      <c r="G92" s="34"/>
      <c r="H92" s="34"/>
      <c r="I92" s="29" t="s">
        <v>34</v>
      </c>
      <c r="J92" s="32" t="str">
        <f>E24</f>
        <v xml:space="preserve"> </v>
      </c>
      <c r="K92" s="34"/>
      <c r="L92" s="91"/>
      <c r="S92" s="34"/>
      <c r="T92" s="34"/>
      <c r="U92" s="34"/>
      <c r="V92" s="34"/>
      <c r="W92" s="34"/>
      <c r="X92" s="34"/>
      <c r="Y92" s="34"/>
      <c r="Z92" s="34"/>
      <c r="AA92" s="34"/>
      <c r="AB92" s="34"/>
      <c r="AC92" s="34"/>
      <c r="AD92" s="34"/>
      <c r="AE92" s="34"/>
    </row>
    <row r="93" spans="1:31" s="2" customFormat="1" ht="10.35" customHeight="1">
      <c r="A93" s="34"/>
      <c r="B93" s="35"/>
      <c r="C93" s="34"/>
      <c r="D93" s="34"/>
      <c r="E93" s="34"/>
      <c r="F93" s="34"/>
      <c r="G93" s="34"/>
      <c r="H93" s="34"/>
      <c r="I93" s="34"/>
      <c r="J93" s="34"/>
      <c r="K93" s="34"/>
      <c r="L93" s="91"/>
      <c r="S93" s="34"/>
      <c r="T93" s="34"/>
      <c r="U93" s="34"/>
      <c r="V93" s="34"/>
      <c r="W93" s="34"/>
      <c r="X93" s="34"/>
      <c r="Y93" s="34"/>
      <c r="Z93" s="34"/>
      <c r="AA93" s="34"/>
      <c r="AB93" s="34"/>
      <c r="AC93" s="34"/>
      <c r="AD93" s="34"/>
      <c r="AE93" s="34"/>
    </row>
    <row r="94" spans="1:31" s="11" customFormat="1" ht="29.25" customHeight="1">
      <c r="A94" s="116"/>
      <c r="B94" s="117"/>
      <c r="C94" s="118" t="s">
        <v>105</v>
      </c>
      <c r="D94" s="119" t="s">
        <v>56</v>
      </c>
      <c r="E94" s="119" t="s">
        <v>52</v>
      </c>
      <c r="F94" s="119" t="s">
        <v>53</v>
      </c>
      <c r="G94" s="119" t="s">
        <v>106</v>
      </c>
      <c r="H94" s="119" t="s">
        <v>107</v>
      </c>
      <c r="I94" s="119" t="s">
        <v>108</v>
      </c>
      <c r="J94" s="119" t="s">
        <v>86</v>
      </c>
      <c r="K94" s="120" t="s">
        <v>109</v>
      </c>
      <c r="L94" s="121"/>
      <c r="M94" s="59" t="s">
        <v>3</v>
      </c>
      <c r="N94" s="60" t="s">
        <v>41</v>
      </c>
      <c r="O94" s="60" t="s">
        <v>110</v>
      </c>
      <c r="P94" s="60" t="s">
        <v>111</v>
      </c>
      <c r="Q94" s="60" t="s">
        <v>112</v>
      </c>
      <c r="R94" s="60" t="s">
        <v>113</v>
      </c>
      <c r="S94" s="60" t="s">
        <v>114</v>
      </c>
      <c r="T94" s="61" t="s">
        <v>115</v>
      </c>
      <c r="U94" s="116"/>
      <c r="V94" s="116"/>
      <c r="W94" s="116"/>
      <c r="X94" s="116"/>
      <c r="Y94" s="116"/>
      <c r="Z94" s="116"/>
      <c r="AA94" s="116"/>
      <c r="AB94" s="116"/>
      <c r="AC94" s="116"/>
      <c r="AD94" s="116"/>
      <c r="AE94" s="116"/>
    </row>
    <row r="95" spans="1:63" s="2" customFormat="1" ht="22.9" customHeight="1">
      <c r="A95" s="34"/>
      <c r="B95" s="35"/>
      <c r="C95" s="66" t="s">
        <v>116</v>
      </c>
      <c r="D95" s="34"/>
      <c r="E95" s="34"/>
      <c r="F95" s="34"/>
      <c r="G95" s="34"/>
      <c r="H95" s="34"/>
      <c r="I95" s="34"/>
      <c r="J95" s="122">
        <f>BK95</f>
        <v>0</v>
      </c>
      <c r="K95" s="34"/>
      <c r="L95" s="35"/>
      <c r="M95" s="62"/>
      <c r="N95" s="53"/>
      <c r="O95" s="63"/>
      <c r="P95" s="123">
        <f>P96+P295</f>
        <v>0</v>
      </c>
      <c r="Q95" s="63"/>
      <c r="R95" s="123">
        <f>R96+R295</f>
        <v>13.529989860000002</v>
      </c>
      <c r="S95" s="63"/>
      <c r="T95" s="124">
        <f>T96+T295</f>
        <v>13.951036</v>
      </c>
      <c r="U95" s="34"/>
      <c r="V95" s="34"/>
      <c r="W95" s="34"/>
      <c r="X95" s="34"/>
      <c r="Y95" s="34"/>
      <c r="Z95" s="34"/>
      <c r="AA95" s="34"/>
      <c r="AB95" s="34"/>
      <c r="AC95" s="34"/>
      <c r="AD95" s="34"/>
      <c r="AE95" s="34"/>
      <c r="AT95" s="19" t="s">
        <v>70</v>
      </c>
      <c r="AU95" s="19" t="s">
        <v>87</v>
      </c>
      <c r="BK95" s="125">
        <f>BK96+BK295</f>
        <v>0</v>
      </c>
    </row>
    <row r="96" spans="2:63" s="12" customFormat="1" ht="25.9" customHeight="1">
      <c r="B96" s="126"/>
      <c r="D96" s="127" t="s">
        <v>70</v>
      </c>
      <c r="E96" s="128" t="s">
        <v>117</v>
      </c>
      <c r="F96" s="128" t="s">
        <v>118</v>
      </c>
      <c r="I96" s="129"/>
      <c r="J96" s="130">
        <f>BK96</f>
        <v>0</v>
      </c>
      <c r="L96" s="126"/>
      <c r="M96" s="131"/>
      <c r="N96" s="132"/>
      <c r="O96" s="132"/>
      <c r="P96" s="133">
        <f>P97+P104+P233+P282+P292</f>
        <v>0</v>
      </c>
      <c r="Q96" s="132"/>
      <c r="R96" s="133">
        <f>R97+R104+R233+R282+R292</f>
        <v>12.940568440000002</v>
      </c>
      <c r="S96" s="132"/>
      <c r="T96" s="134">
        <f>T97+T104+T233+T282+T292</f>
        <v>13.563786</v>
      </c>
      <c r="AR96" s="127" t="s">
        <v>15</v>
      </c>
      <c r="AT96" s="135" t="s">
        <v>70</v>
      </c>
      <c r="AU96" s="135" t="s">
        <v>71</v>
      </c>
      <c r="AY96" s="127" t="s">
        <v>119</v>
      </c>
      <c r="BK96" s="136">
        <f>BK97+BK104+BK233+BK282+BK292</f>
        <v>0</v>
      </c>
    </row>
    <row r="97" spans="2:63" s="12" customFormat="1" ht="22.9" customHeight="1">
      <c r="B97" s="126"/>
      <c r="D97" s="127" t="s">
        <v>70</v>
      </c>
      <c r="E97" s="137" t="s">
        <v>120</v>
      </c>
      <c r="F97" s="137" t="s">
        <v>121</v>
      </c>
      <c r="I97" s="129"/>
      <c r="J97" s="138">
        <f>BK97</f>
        <v>0</v>
      </c>
      <c r="L97" s="126"/>
      <c r="M97" s="131"/>
      <c r="N97" s="132"/>
      <c r="O97" s="132"/>
      <c r="P97" s="133">
        <f>SUM(P98:P103)</f>
        <v>0</v>
      </c>
      <c r="Q97" s="132"/>
      <c r="R97" s="133">
        <f>SUM(R98:R103)</f>
        <v>3.02290576</v>
      </c>
      <c r="S97" s="132"/>
      <c r="T97" s="134">
        <f>SUM(T98:T103)</f>
        <v>0</v>
      </c>
      <c r="AR97" s="127" t="s">
        <v>15</v>
      </c>
      <c r="AT97" s="135" t="s">
        <v>70</v>
      </c>
      <c r="AU97" s="135" t="s">
        <v>15</v>
      </c>
      <c r="AY97" s="127" t="s">
        <v>119</v>
      </c>
      <c r="BK97" s="136">
        <f>SUM(BK98:BK103)</f>
        <v>0</v>
      </c>
    </row>
    <row r="98" spans="1:65" s="2" customFormat="1" ht="24.2" customHeight="1">
      <c r="A98" s="34"/>
      <c r="B98" s="139"/>
      <c r="C98" s="140" t="s">
        <v>15</v>
      </c>
      <c r="D98" s="140" t="s">
        <v>122</v>
      </c>
      <c r="E98" s="141" t="s">
        <v>123</v>
      </c>
      <c r="F98" s="142" t="s">
        <v>124</v>
      </c>
      <c r="G98" s="143" t="s">
        <v>125</v>
      </c>
      <c r="H98" s="144">
        <v>11.312</v>
      </c>
      <c r="I98" s="145"/>
      <c r="J98" s="146">
        <f>ROUND(I98*H98,2)</f>
        <v>0</v>
      </c>
      <c r="K98" s="142" t="s">
        <v>3</v>
      </c>
      <c r="L98" s="35"/>
      <c r="M98" s="147" t="s">
        <v>3</v>
      </c>
      <c r="N98" s="148" t="s">
        <v>43</v>
      </c>
      <c r="O98" s="55"/>
      <c r="P98" s="149">
        <f>O98*H98</f>
        <v>0</v>
      </c>
      <c r="Q98" s="149">
        <v>0.26723</v>
      </c>
      <c r="R98" s="149">
        <f>Q98*H98</f>
        <v>3.02290576</v>
      </c>
      <c r="S98" s="149">
        <v>0</v>
      </c>
      <c r="T98" s="150">
        <f>S98*H98</f>
        <v>0</v>
      </c>
      <c r="U98" s="34"/>
      <c r="V98" s="34"/>
      <c r="W98" s="34"/>
      <c r="X98" s="34"/>
      <c r="Y98" s="34"/>
      <c r="Z98" s="34"/>
      <c r="AA98" s="34"/>
      <c r="AB98" s="34"/>
      <c r="AC98" s="34"/>
      <c r="AD98" s="34"/>
      <c r="AE98" s="34"/>
      <c r="AR98" s="151" t="s">
        <v>126</v>
      </c>
      <c r="AT98" s="151" t="s">
        <v>122</v>
      </c>
      <c r="AU98" s="151" t="s">
        <v>127</v>
      </c>
      <c r="AY98" s="19" t="s">
        <v>119</v>
      </c>
      <c r="BE98" s="152">
        <f>IF(N98="základní",J98,0)</f>
        <v>0</v>
      </c>
      <c r="BF98" s="152">
        <f>IF(N98="snížená",J98,0)</f>
        <v>0</v>
      </c>
      <c r="BG98" s="152">
        <f>IF(N98="zákl. přenesená",J98,0)</f>
        <v>0</v>
      </c>
      <c r="BH98" s="152">
        <f>IF(N98="sníž. přenesená",J98,0)</f>
        <v>0</v>
      </c>
      <c r="BI98" s="152">
        <f>IF(N98="nulová",J98,0)</f>
        <v>0</v>
      </c>
      <c r="BJ98" s="19" t="s">
        <v>127</v>
      </c>
      <c r="BK98" s="152">
        <f>ROUND(I98*H98,2)</f>
        <v>0</v>
      </c>
      <c r="BL98" s="19" t="s">
        <v>126</v>
      </c>
      <c r="BM98" s="151" t="s">
        <v>128</v>
      </c>
    </row>
    <row r="99" spans="2:51" s="13" customFormat="1" ht="11.25">
      <c r="B99" s="153"/>
      <c r="D99" s="154" t="s">
        <v>129</v>
      </c>
      <c r="E99" s="155" t="s">
        <v>3</v>
      </c>
      <c r="F99" s="156" t="s">
        <v>130</v>
      </c>
      <c r="H99" s="155" t="s">
        <v>3</v>
      </c>
      <c r="I99" s="157"/>
      <c r="L99" s="153"/>
      <c r="M99" s="158"/>
      <c r="N99" s="159"/>
      <c r="O99" s="159"/>
      <c r="P99" s="159"/>
      <c r="Q99" s="159"/>
      <c r="R99" s="159"/>
      <c r="S99" s="159"/>
      <c r="T99" s="160"/>
      <c r="AT99" s="155" t="s">
        <v>129</v>
      </c>
      <c r="AU99" s="155" t="s">
        <v>127</v>
      </c>
      <c r="AV99" s="13" t="s">
        <v>15</v>
      </c>
      <c r="AW99" s="13" t="s">
        <v>33</v>
      </c>
      <c r="AX99" s="13" t="s">
        <v>71</v>
      </c>
      <c r="AY99" s="155" t="s">
        <v>119</v>
      </c>
    </row>
    <row r="100" spans="2:51" s="14" customFormat="1" ht="22.5">
      <c r="B100" s="161"/>
      <c r="D100" s="154" t="s">
        <v>129</v>
      </c>
      <c r="E100" s="162" t="s">
        <v>3</v>
      </c>
      <c r="F100" s="163" t="s">
        <v>131</v>
      </c>
      <c r="H100" s="164">
        <v>6.582</v>
      </c>
      <c r="I100" s="165"/>
      <c r="L100" s="161"/>
      <c r="M100" s="166"/>
      <c r="N100" s="167"/>
      <c r="O100" s="167"/>
      <c r="P100" s="167"/>
      <c r="Q100" s="167"/>
      <c r="R100" s="167"/>
      <c r="S100" s="167"/>
      <c r="T100" s="168"/>
      <c r="AT100" s="162" t="s">
        <v>129</v>
      </c>
      <c r="AU100" s="162" t="s">
        <v>127</v>
      </c>
      <c r="AV100" s="14" t="s">
        <v>127</v>
      </c>
      <c r="AW100" s="14" t="s">
        <v>33</v>
      </c>
      <c r="AX100" s="14" t="s">
        <v>71</v>
      </c>
      <c r="AY100" s="162" t="s">
        <v>119</v>
      </c>
    </row>
    <row r="101" spans="2:51" s="13" customFormat="1" ht="11.25">
      <c r="B101" s="153"/>
      <c r="D101" s="154" t="s">
        <v>129</v>
      </c>
      <c r="E101" s="155" t="s">
        <v>3</v>
      </c>
      <c r="F101" s="156" t="s">
        <v>132</v>
      </c>
      <c r="H101" s="155" t="s">
        <v>3</v>
      </c>
      <c r="I101" s="157"/>
      <c r="L101" s="153"/>
      <c r="M101" s="158"/>
      <c r="N101" s="159"/>
      <c r="O101" s="159"/>
      <c r="P101" s="159"/>
      <c r="Q101" s="159"/>
      <c r="R101" s="159"/>
      <c r="S101" s="159"/>
      <c r="T101" s="160"/>
      <c r="AT101" s="155" t="s">
        <v>129</v>
      </c>
      <c r="AU101" s="155" t="s">
        <v>127</v>
      </c>
      <c r="AV101" s="13" t="s">
        <v>15</v>
      </c>
      <c r="AW101" s="13" t="s">
        <v>33</v>
      </c>
      <c r="AX101" s="13" t="s">
        <v>71</v>
      </c>
      <c r="AY101" s="155" t="s">
        <v>119</v>
      </c>
    </row>
    <row r="102" spans="2:51" s="14" customFormat="1" ht="11.25">
      <c r="B102" s="161"/>
      <c r="D102" s="154" t="s">
        <v>129</v>
      </c>
      <c r="E102" s="162" t="s">
        <v>3</v>
      </c>
      <c r="F102" s="163" t="s">
        <v>133</v>
      </c>
      <c r="H102" s="164">
        <v>4.73</v>
      </c>
      <c r="I102" s="165"/>
      <c r="L102" s="161"/>
      <c r="M102" s="166"/>
      <c r="N102" s="167"/>
      <c r="O102" s="167"/>
      <c r="P102" s="167"/>
      <c r="Q102" s="167"/>
      <c r="R102" s="167"/>
      <c r="S102" s="167"/>
      <c r="T102" s="168"/>
      <c r="AT102" s="162" t="s">
        <v>129</v>
      </c>
      <c r="AU102" s="162" t="s">
        <v>127</v>
      </c>
      <c r="AV102" s="14" t="s">
        <v>127</v>
      </c>
      <c r="AW102" s="14" t="s">
        <v>33</v>
      </c>
      <c r="AX102" s="14" t="s">
        <v>71</v>
      </c>
      <c r="AY102" s="162" t="s">
        <v>119</v>
      </c>
    </row>
    <row r="103" spans="2:51" s="15" customFormat="1" ht="11.25">
      <c r="B103" s="169"/>
      <c r="D103" s="154" t="s">
        <v>129</v>
      </c>
      <c r="E103" s="170" t="s">
        <v>3</v>
      </c>
      <c r="F103" s="171" t="s">
        <v>134</v>
      </c>
      <c r="H103" s="172">
        <v>11.312000000000001</v>
      </c>
      <c r="I103" s="173"/>
      <c r="L103" s="169"/>
      <c r="M103" s="174"/>
      <c r="N103" s="175"/>
      <c r="O103" s="175"/>
      <c r="P103" s="175"/>
      <c r="Q103" s="175"/>
      <c r="R103" s="175"/>
      <c r="S103" s="175"/>
      <c r="T103" s="176"/>
      <c r="AT103" s="170" t="s">
        <v>129</v>
      </c>
      <c r="AU103" s="170" t="s">
        <v>127</v>
      </c>
      <c r="AV103" s="15" t="s">
        <v>126</v>
      </c>
      <c r="AW103" s="15" t="s">
        <v>33</v>
      </c>
      <c r="AX103" s="15" t="s">
        <v>15</v>
      </c>
      <c r="AY103" s="170" t="s">
        <v>119</v>
      </c>
    </row>
    <row r="104" spans="2:63" s="12" customFormat="1" ht="22.9" customHeight="1">
      <c r="B104" s="126"/>
      <c r="D104" s="127" t="s">
        <v>70</v>
      </c>
      <c r="E104" s="137" t="s">
        <v>135</v>
      </c>
      <c r="F104" s="137" t="s">
        <v>136</v>
      </c>
      <c r="I104" s="129"/>
      <c r="J104" s="138">
        <f>BK104</f>
        <v>0</v>
      </c>
      <c r="L104" s="126"/>
      <c r="M104" s="131"/>
      <c r="N104" s="132"/>
      <c r="O104" s="132"/>
      <c r="P104" s="133">
        <f>P105+P180</f>
        <v>0</v>
      </c>
      <c r="Q104" s="132"/>
      <c r="R104" s="133">
        <f>R105+R180</f>
        <v>9.901489380000001</v>
      </c>
      <c r="S104" s="132"/>
      <c r="T104" s="134">
        <f>T105+T180</f>
        <v>0</v>
      </c>
      <c r="AR104" s="127" t="s">
        <v>15</v>
      </c>
      <c r="AT104" s="135" t="s">
        <v>70</v>
      </c>
      <c r="AU104" s="135" t="s">
        <v>15</v>
      </c>
      <c r="AY104" s="127" t="s">
        <v>119</v>
      </c>
      <c r="BK104" s="136">
        <f>BK105+BK180</f>
        <v>0</v>
      </c>
    </row>
    <row r="105" spans="2:63" s="12" customFormat="1" ht="20.85" customHeight="1">
      <c r="B105" s="126"/>
      <c r="D105" s="127" t="s">
        <v>70</v>
      </c>
      <c r="E105" s="137" t="s">
        <v>137</v>
      </c>
      <c r="F105" s="137" t="s">
        <v>138</v>
      </c>
      <c r="I105" s="129"/>
      <c r="J105" s="138">
        <f>BK105</f>
        <v>0</v>
      </c>
      <c r="L105" s="126"/>
      <c r="M105" s="131"/>
      <c r="N105" s="132"/>
      <c r="O105" s="132"/>
      <c r="P105" s="133">
        <f>SUM(P106:P179)</f>
        <v>0</v>
      </c>
      <c r="Q105" s="132"/>
      <c r="R105" s="133">
        <f>SUM(R106:R179)</f>
        <v>7.823424050000001</v>
      </c>
      <c r="S105" s="132"/>
      <c r="T105" s="134">
        <f>SUM(T106:T179)</f>
        <v>0</v>
      </c>
      <c r="AR105" s="127" t="s">
        <v>15</v>
      </c>
      <c r="AT105" s="135" t="s">
        <v>70</v>
      </c>
      <c r="AU105" s="135" t="s">
        <v>127</v>
      </c>
      <c r="AY105" s="127" t="s">
        <v>119</v>
      </c>
      <c r="BK105" s="136">
        <f>SUM(BK106:BK179)</f>
        <v>0</v>
      </c>
    </row>
    <row r="106" spans="1:65" s="2" customFormat="1" ht="24.2" customHeight="1">
      <c r="A106" s="34"/>
      <c r="B106" s="139"/>
      <c r="C106" s="140" t="s">
        <v>127</v>
      </c>
      <c r="D106" s="140" t="s">
        <v>122</v>
      </c>
      <c r="E106" s="141" t="s">
        <v>139</v>
      </c>
      <c r="F106" s="142" t="s">
        <v>140</v>
      </c>
      <c r="G106" s="143" t="s">
        <v>141</v>
      </c>
      <c r="H106" s="144">
        <v>230.87</v>
      </c>
      <c r="I106" s="145"/>
      <c r="J106" s="146">
        <f>ROUND(I106*H106,2)</f>
        <v>0</v>
      </c>
      <c r="K106" s="142" t="s">
        <v>142</v>
      </c>
      <c r="L106" s="35"/>
      <c r="M106" s="147" t="s">
        <v>3</v>
      </c>
      <c r="N106" s="148" t="s">
        <v>43</v>
      </c>
      <c r="O106" s="55"/>
      <c r="P106" s="149">
        <f>O106*H106</f>
        <v>0</v>
      </c>
      <c r="Q106" s="149">
        <v>0.03358</v>
      </c>
      <c r="R106" s="149">
        <f>Q106*H106</f>
        <v>7.7526146</v>
      </c>
      <c r="S106" s="149">
        <v>0</v>
      </c>
      <c r="T106" s="150">
        <f>S106*H106</f>
        <v>0</v>
      </c>
      <c r="U106" s="34"/>
      <c r="V106" s="34"/>
      <c r="W106" s="34"/>
      <c r="X106" s="34"/>
      <c r="Y106" s="34"/>
      <c r="Z106" s="34"/>
      <c r="AA106" s="34"/>
      <c r="AB106" s="34"/>
      <c r="AC106" s="34"/>
      <c r="AD106" s="34"/>
      <c r="AE106" s="34"/>
      <c r="AR106" s="151" t="s">
        <v>126</v>
      </c>
      <c r="AT106" s="151" t="s">
        <v>122</v>
      </c>
      <c r="AU106" s="151" t="s">
        <v>120</v>
      </c>
      <c r="AY106" s="19" t="s">
        <v>119</v>
      </c>
      <c r="BE106" s="152">
        <f>IF(N106="základní",J106,0)</f>
        <v>0</v>
      </c>
      <c r="BF106" s="152">
        <f>IF(N106="snížená",J106,0)</f>
        <v>0</v>
      </c>
      <c r="BG106" s="152">
        <f>IF(N106="zákl. přenesená",J106,0)</f>
        <v>0</v>
      </c>
      <c r="BH106" s="152">
        <f>IF(N106="sníž. přenesená",J106,0)</f>
        <v>0</v>
      </c>
      <c r="BI106" s="152">
        <f>IF(N106="nulová",J106,0)</f>
        <v>0</v>
      </c>
      <c r="BJ106" s="19" t="s">
        <v>127</v>
      </c>
      <c r="BK106" s="152">
        <f>ROUND(I106*H106,2)</f>
        <v>0</v>
      </c>
      <c r="BL106" s="19" t="s">
        <v>126</v>
      </c>
      <c r="BM106" s="151" t="s">
        <v>143</v>
      </c>
    </row>
    <row r="107" spans="1:47" s="2" customFormat="1" ht="11.25">
      <c r="A107" s="34"/>
      <c r="B107" s="35"/>
      <c r="C107" s="34"/>
      <c r="D107" s="177" t="s">
        <v>144</v>
      </c>
      <c r="E107" s="34"/>
      <c r="F107" s="178" t="s">
        <v>145</v>
      </c>
      <c r="G107" s="34"/>
      <c r="H107" s="34"/>
      <c r="I107" s="179"/>
      <c r="J107" s="34"/>
      <c r="K107" s="34"/>
      <c r="L107" s="35"/>
      <c r="M107" s="180"/>
      <c r="N107" s="181"/>
      <c r="O107" s="55"/>
      <c r="P107" s="55"/>
      <c r="Q107" s="55"/>
      <c r="R107" s="55"/>
      <c r="S107" s="55"/>
      <c r="T107" s="56"/>
      <c r="U107" s="34"/>
      <c r="V107" s="34"/>
      <c r="W107" s="34"/>
      <c r="X107" s="34"/>
      <c r="Y107" s="34"/>
      <c r="Z107" s="34"/>
      <c r="AA107" s="34"/>
      <c r="AB107" s="34"/>
      <c r="AC107" s="34"/>
      <c r="AD107" s="34"/>
      <c r="AE107" s="34"/>
      <c r="AT107" s="19" t="s">
        <v>144</v>
      </c>
      <c r="AU107" s="19" t="s">
        <v>120</v>
      </c>
    </row>
    <row r="108" spans="2:51" s="13" customFormat="1" ht="11.25">
      <c r="B108" s="153"/>
      <c r="D108" s="154" t="s">
        <v>129</v>
      </c>
      <c r="E108" s="155" t="s">
        <v>3</v>
      </c>
      <c r="F108" s="156" t="s">
        <v>146</v>
      </c>
      <c r="H108" s="155" t="s">
        <v>3</v>
      </c>
      <c r="I108" s="157"/>
      <c r="L108" s="153"/>
      <c r="M108" s="158"/>
      <c r="N108" s="159"/>
      <c r="O108" s="159"/>
      <c r="P108" s="159"/>
      <c r="Q108" s="159"/>
      <c r="R108" s="159"/>
      <c r="S108" s="159"/>
      <c r="T108" s="160"/>
      <c r="AT108" s="155" t="s">
        <v>129</v>
      </c>
      <c r="AU108" s="155" t="s">
        <v>120</v>
      </c>
      <c r="AV108" s="13" t="s">
        <v>15</v>
      </c>
      <c r="AW108" s="13" t="s">
        <v>33</v>
      </c>
      <c r="AX108" s="13" t="s">
        <v>71</v>
      </c>
      <c r="AY108" s="155" t="s">
        <v>119</v>
      </c>
    </row>
    <row r="109" spans="2:51" s="14" customFormat="1" ht="11.25">
      <c r="B109" s="161"/>
      <c r="D109" s="154" t="s">
        <v>129</v>
      </c>
      <c r="E109" s="162" t="s">
        <v>3</v>
      </c>
      <c r="F109" s="163" t="s">
        <v>147</v>
      </c>
      <c r="H109" s="164">
        <v>31.248</v>
      </c>
      <c r="I109" s="165"/>
      <c r="L109" s="161"/>
      <c r="M109" s="166"/>
      <c r="N109" s="167"/>
      <c r="O109" s="167"/>
      <c r="P109" s="167"/>
      <c r="Q109" s="167"/>
      <c r="R109" s="167"/>
      <c r="S109" s="167"/>
      <c r="T109" s="168"/>
      <c r="AT109" s="162" t="s">
        <v>129</v>
      </c>
      <c r="AU109" s="162" t="s">
        <v>120</v>
      </c>
      <c r="AV109" s="14" t="s">
        <v>127</v>
      </c>
      <c r="AW109" s="14" t="s">
        <v>33</v>
      </c>
      <c r="AX109" s="14" t="s">
        <v>71</v>
      </c>
      <c r="AY109" s="162" t="s">
        <v>119</v>
      </c>
    </row>
    <row r="110" spans="2:51" s="14" customFormat="1" ht="11.25">
      <c r="B110" s="161"/>
      <c r="D110" s="154" t="s">
        <v>129</v>
      </c>
      <c r="E110" s="162" t="s">
        <v>3</v>
      </c>
      <c r="F110" s="163" t="s">
        <v>148</v>
      </c>
      <c r="H110" s="164">
        <v>17.856</v>
      </c>
      <c r="I110" s="165"/>
      <c r="L110" s="161"/>
      <c r="M110" s="166"/>
      <c r="N110" s="167"/>
      <c r="O110" s="167"/>
      <c r="P110" s="167"/>
      <c r="Q110" s="167"/>
      <c r="R110" s="167"/>
      <c r="S110" s="167"/>
      <c r="T110" s="168"/>
      <c r="AT110" s="162" t="s">
        <v>129</v>
      </c>
      <c r="AU110" s="162" t="s">
        <v>120</v>
      </c>
      <c r="AV110" s="14" t="s">
        <v>127</v>
      </c>
      <c r="AW110" s="14" t="s">
        <v>33</v>
      </c>
      <c r="AX110" s="14" t="s">
        <v>71</v>
      </c>
      <c r="AY110" s="162" t="s">
        <v>119</v>
      </c>
    </row>
    <row r="111" spans="2:51" s="14" customFormat="1" ht="11.25">
      <c r="B111" s="161"/>
      <c r="D111" s="154" t="s">
        <v>129</v>
      </c>
      <c r="E111" s="162" t="s">
        <v>3</v>
      </c>
      <c r="F111" s="163" t="s">
        <v>148</v>
      </c>
      <c r="H111" s="164">
        <v>17.856</v>
      </c>
      <c r="I111" s="165"/>
      <c r="L111" s="161"/>
      <c r="M111" s="166"/>
      <c r="N111" s="167"/>
      <c r="O111" s="167"/>
      <c r="P111" s="167"/>
      <c r="Q111" s="167"/>
      <c r="R111" s="167"/>
      <c r="S111" s="167"/>
      <c r="T111" s="168"/>
      <c r="AT111" s="162" t="s">
        <v>129</v>
      </c>
      <c r="AU111" s="162" t="s">
        <v>120</v>
      </c>
      <c r="AV111" s="14" t="s">
        <v>127</v>
      </c>
      <c r="AW111" s="14" t="s">
        <v>33</v>
      </c>
      <c r="AX111" s="14" t="s">
        <v>71</v>
      </c>
      <c r="AY111" s="162" t="s">
        <v>119</v>
      </c>
    </row>
    <row r="112" spans="2:51" s="14" customFormat="1" ht="11.25">
      <c r="B112" s="161"/>
      <c r="D112" s="154" t="s">
        <v>129</v>
      </c>
      <c r="E112" s="162" t="s">
        <v>3</v>
      </c>
      <c r="F112" s="163" t="s">
        <v>148</v>
      </c>
      <c r="H112" s="164">
        <v>17.856</v>
      </c>
      <c r="I112" s="165"/>
      <c r="L112" s="161"/>
      <c r="M112" s="166"/>
      <c r="N112" s="167"/>
      <c r="O112" s="167"/>
      <c r="P112" s="167"/>
      <c r="Q112" s="167"/>
      <c r="R112" s="167"/>
      <c r="S112" s="167"/>
      <c r="T112" s="168"/>
      <c r="AT112" s="162" t="s">
        <v>129</v>
      </c>
      <c r="AU112" s="162" t="s">
        <v>120</v>
      </c>
      <c r="AV112" s="14" t="s">
        <v>127</v>
      </c>
      <c r="AW112" s="14" t="s">
        <v>33</v>
      </c>
      <c r="AX112" s="14" t="s">
        <v>71</v>
      </c>
      <c r="AY112" s="162" t="s">
        <v>119</v>
      </c>
    </row>
    <row r="113" spans="2:51" s="14" customFormat="1" ht="11.25">
      <c r="B113" s="161"/>
      <c r="D113" s="154" t="s">
        <v>129</v>
      </c>
      <c r="E113" s="162" t="s">
        <v>3</v>
      </c>
      <c r="F113" s="163" t="s">
        <v>149</v>
      </c>
      <c r="H113" s="164">
        <v>9.576</v>
      </c>
      <c r="I113" s="165"/>
      <c r="L113" s="161"/>
      <c r="M113" s="166"/>
      <c r="N113" s="167"/>
      <c r="O113" s="167"/>
      <c r="P113" s="167"/>
      <c r="Q113" s="167"/>
      <c r="R113" s="167"/>
      <c r="S113" s="167"/>
      <c r="T113" s="168"/>
      <c r="AT113" s="162" t="s">
        <v>129</v>
      </c>
      <c r="AU113" s="162" t="s">
        <v>120</v>
      </c>
      <c r="AV113" s="14" t="s">
        <v>127</v>
      </c>
      <c r="AW113" s="14" t="s">
        <v>33</v>
      </c>
      <c r="AX113" s="14" t="s">
        <v>71</v>
      </c>
      <c r="AY113" s="162" t="s">
        <v>119</v>
      </c>
    </row>
    <row r="114" spans="2:51" s="14" customFormat="1" ht="11.25">
      <c r="B114" s="161"/>
      <c r="D114" s="154" t="s">
        <v>129</v>
      </c>
      <c r="E114" s="162" t="s">
        <v>3</v>
      </c>
      <c r="F114" s="163" t="s">
        <v>149</v>
      </c>
      <c r="H114" s="164">
        <v>9.576</v>
      </c>
      <c r="I114" s="165"/>
      <c r="L114" s="161"/>
      <c r="M114" s="166"/>
      <c r="N114" s="167"/>
      <c r="O114" s="167"/>
      <c r="P114" s="167"/>
      <c r="Q114" s="167"/>
      <c r="R114" s="167"/>
      <c r="S114" s="167"/>
      <c r="T114" s="168"/>
      <c r="AT114" s="162" t="s">
        <v>129</v>
      </c>
      <c r="AU114" s="162" t="s">
        <v>120</v>
      </c>
      <c r="AV114" s="14" t="s">
        <v>127</v>
      </c>
      <c r="AW114" s="14" t="s">
        <v>33</v>
      </c>
      <c r="AX114" s="14" t="s">
        <v>71</v>
      </c>
      <c r="AY114" s="162" t="s">
        <v>119</v>
      </c>
    </row>
    <row r="115" spans="2:51" s="14" customFormat="1" ht="11.25">
      <c r="B115" s="161"/>
      <c r="D115" s="154" t="s">
        <v>129</v>
      </c>
      <c r="E115" s="162" t="s">
        <v>3</v>
      </c>
      <c r="F115" s="163" t="s">
        <v>150</v>
      </c>
      <c r="H115" s="164">
        <v>7.848</v>
      </c>
      <c r="I115" s="165"/>
      <c r="L115" s="161"/>
      <c r="M115" s="166"/>
      <c r="N115" s="167"/>
      <c r="O115" s="167"/>
      <c r="P115" s="167"/>
      <c r="Q115" s="167"/>
      <c r="R115" s="167"/>
      <c r="S115" s="167"/>
      <c r="T115" s="168"/>
      <c r="AT115" s="162" t="s">
        <v>129</v>
      </c>
      <c r="AU115" s="162" t="s">
        <v>120</v>
      </c>
      <c r="AV115" s="14" t="s">
        <v>127</v>
      </c>
      <c r="AW115" s="14" t="s">
        <v>33</v>
      </c>
      <c r="AX115" s="14" t="s">
        <v>71</v>
      </c>
      <c r="AY115" s="162" t="s">
        <v>119</v>
      </c>
    </row>
    <row r="116" spans="2:51" s="14" customFormat="1" ht="11.25">
      <c r="B116" s="161"/>
      <c r="D116" s="154" t="s">
        <v>129</v>
      </c>
      <c r="E116" s="162" t="s">
        <v>3</v>
      </c>
      <c r="F116" s="163" t="s">
        <v>151</v>
      </c>
      <c r="H116" s="164">
        <v>2.088</v>
      </c>
      <c r="I116" s="165"/>
      <c r="L116" s="161"/>
      <c r="M116" s="166"/>
      <c r="N116" s="167"/>
      <c r="O116" s="167"/>
      <c r="P116" s="167"/>
      <c r="Q116" s="167"/>
      <c r="R116" s="167"/>
      <c r="S116" s="167"/>
      <c r="T116" s="168"/>
      <c r="AT116" s="162" t="s">
        <v>129</v>
      </c>
      <c r="AU116" s="162" t="s">
        <v>120</v>
      </c>
      <c r="AV116" s="14" t="s">
        <v>127</v>
      </c>
      <c r="AW116" s="14" t="s">
        <v>33</v>
      </c>
      <c r="AX116" s="14" t="s">
        <v>71</v>
      </c>
      <c r="AY116" s="162" t="s">
        <v>119</v>
      </c>
    </row>
    <row r="117" spans="2:51" s="14" customFormat="1" ht="11.25">
      <c r="B117" s="161"/>
      <c r="D117" s="154" t="s">
        <v>129</v>
      </c>
      <c r="E117" s="162" t="s">
        <v>3</v>
      </c>
      <c r="F117" s="163" t="s">
        <v>152</v>
      </c>
      <c r="H117" s="164">
        <v>2.232</v>
      </c>
      <c r="I117" s="165"/>
      <c r="L117" s="161"/>
      <c r="M117" s="166"/>
      <c r="N117" s="167"/>
      <c r="O117" s="167"/>
      <c r="P117" s="167"/>
      <c r="Q117" s="167"/>
      <c r="R117" s="167"/>
      <c r="S117" s="167"/>
      <c r="T117" s="168"/>
      <c r="AT117" s="162" t="s">
        <v>129</v>
      </c>
      <c r="AU117" s="162" t="s">
        <v>120</v>
      </c>
      <c r="AV117" s="14" t="s">
        <v>127</v>
      </c>
      <c r="AW117" s="14" t="s">
        <v>33</v>
      </c>
      <c r="AX117" s="14" t="s">
        <v>71</v>
      </c>
      <c r="AY117" s="162" t="s">
        <v>119</v>
      </c>
    </row>
    <row r="118" spans="2:51" s="14" customFormat="1" ht="11.25">
      <c r="B118" s="161"/>
      <c r="D118" s="154" t="s">
        <v>129</v>
      </c>
      <c r="E118" s="162" t="s">
        <v>3</v>
      </c>
      <c r="F118" s="163" t="s">
        <v>153</v>
      </c>
      <c r="H118" s="164">
        <v>3.192</v>
      </c>
      <c r="I118" s="165"/>
      <c r="L118" s="161"/>
      <c r="M118" s="166"/>
      <c r="N118" s="167"/>
      <c r="O118" s="167"/>
      <c r="P118" s="167"/>
      <c r="Q118" s="167"/>
      <c r="R118" s="167"/>
      <c r="S118" s="167"/>
      <c r="T118" s="168"/>
      <c r="AT118" s="162" t="s">
        <v>129</v>
      </c>
      <c r="AU118" s="162" t="s">
        <v>120</v>
      </c>
      <c r="AV118" s="14" t="s">
        <v>127</v>
      </c>
      <c r="AW118" s="14" t="s">
        <v>33</v>
      </c>
      <c r="AX118" s="14" t="s">
        <v>71</v>
      </c>
      <c r="AY118" s="162" t="s">
        <v>119</v>
      </c>
    </row>
    <row r="119" spans="2:51" s="14" customFormat="1" ht="11.25">
      <c r="B119" s="161"/>
      <c r="D119" s="154" t="s">
        <v>129</v>
      </c>
      <c r="E119" s="162" t="s">
        <v>3</v>
      </c>
      <c r="F119" s="163" t="s">
        <v>150</v>
      </c>
      <c r="H119" s="164">
        <v>7.848</v>
      </c>
      <c r="I119" s="165"/>
      <c r="L119" s="161"/>
      <c r="M119" s="166"/>
      <c r="N119" s="167"/>
      <c r="O119" s="167"/>
      <c r="P119" s="167"/>
      <c r="Q119" s="167"/>
      <c r="R119" s="167"/>
      <c r="S119" s="167"/>
      <c r="T119" s="168"/>
      <c r="AT119" s="162" t="s">
        <v>129</v>
      </c>
      <c r="AU119" s="162" t="s">
        <v>120</v>
      </c>
      <c r="AV119" s="14" t="s">
        <v>127</v>
      </c>
      <c r="AW119" s="14" t="s">
        <v>33</v>
      </c>
      <c r="AX119" s="14" t="s">
        <v>71</v>
      </c>
      <c r="AY119" s="162" t="s">
        <v>119</v>
      </c>
    </row>
    <row r="120" spans="2:51" s="14" customFormat="1" ht="11.25">
      <c r="B120" s="161"/>
      <c r="D120" s="154" t="s">
        <v>129</v>
      </c>
      <c r="E120" s="162" t="s">
        <v>3</v>
      </c>
      <c r="F120" s="163" t="s">
        <v>154</v>
      </c>
      <c r="H120" s="164">
        <v>4.464</v>
      </c>
      <c r="I120" s="165"/>
      <c r="L120" s="161"/>
      <c r="M120" s="166"/>
      <c r="N120" s="167"/>
      <c r="O120" s="167"/>
      <c r="P120" s="167"/>
      <c r="Q120" s="167"/>
      <c r="R120" s="167"/>
      <c r="S120" s="167"/>
      <c r="T120" s="168"/>
      <c r="AT120" s="162" t="s">
        <v>129</v>
      </c>
      <c r="AU120" s="162" t="s">
        <v>120</v>
      </c>
      <c r="AV120" s="14" t="s">
        <v>127</v>
      </c>
      <c r="AW120" s="14" t="s">
        <v>33</v>
      </c>
      <c r="AX120" s="14" t="s">
        <v>71</v>
      </c>
      <c r="AY120" s="162" t="s">
        <v>119</v>
      </c>
    </row>
    <row r="121" spans="2:51" s="13" customFormat="1" ht="11.25">
      <c r="B121" s="153"/>
      <c r="D121" s="154" t="s">
        <v>129</v>
      </c>
      <c r="E121" s="155" t="s">
        <v>3</v>
      </c>
      <c r="F121" s="156" t="s">
        <v>155</v>
      </c>
      <c r="H121" s="155" t="s">
        <v>3</v>
      </c>
      <c r="I121" s="157"/>
      <c r="L121" s="153"/>
      <c r="M121" s="158"/>
      <c r="N121" s="159"/>
      <c r="O121" s="159"/>
      <c r="P121" s="159"/>
      <c r="Q121" s="159"/>
      <c r="R121" s="159"/>
      <c r="S121" s="159"/>
      <c r="T121" s="160"/>
      <c r="AT121" s="155" t="s">
        <v>129</v>
      </c>
      <c r="AU121" s="155" t="s">
        <v>120</v>
      </c>
      <c r="AV121" s="13" t="s">
        <v>15</v>
      </c>
      <c r="AW121" s="13" t="s">
        <v>33</v>
      </c>
      <c r="AX121" s="13" t="s">
        <v>71</v>
      </c>
      <c r="AY121" s="155" t="s">
        <v>119</v>
      </c>
    </row>
    <row r="122" spans="2:51" s="14" customFormat="1" ht="11.25">
      <c r="B122" s="161"/>
      <c r="D122" s="154" t="s">
        <v>129</v>
      </c>
      <c r="E122" s="162" t="s">
        <v>3</v>
      </c>
      <c r="F122" s="163" t="s">
        <v>156</v>
      </c>
      <c r="H122" s="164">
        <v>4.9</v>
      </c>
      <c r="I122" s="165"/>
      <c r="L122" s="161"/>
      <c r="M122" s="166"/>
      <c r="N122" s="167"/>
      <c r="O122" s="167"/>
      <c r="P122" s="167"/>
      <c r="Q122" s="167"/>
      <c r="R122" s="167"/>
      <c r="S122" s="167"/>
      <c r="T122" s="168"/>
      <c r="AT122" s="162" t="s">
        <v>129</v>
      </c>
      <c r="AU122" s="162" t="s">
        <v>120</v>
      </c>
      <c r="AV122" s="14" t="s">
        <v>127</v>
      </c>
      <c r="AW122" s="14" t="s">
        <v>33</v>
      </c>
      <c r="AX122" s="14" t="s">
        <v>71</v>
      </c>
      <c r="AY122" s="162" t="s">
        <v>119</v>
      </c>
    </row>
    <row r="123" spans="2:51" s="14" customFormat="1" ht="11.25">
      <c r="B123" s="161"/>
      <c r="D123" s="154" t="s">
        <v>129</v>
      </c>
      <c r="E123" s="162" t="s">
        <v>3</v>
      </c>
      <c r="F123" s="163" t="s">
        <v>157</v>
      </c>
      <c r="H123" s="164">
        <v>91.96</v>
      </c>
      <c r="I123" s="165"/>
      <c r="L123" s="161"/>
      <c r="M123" s="166"/>
      <c r="N123" s="167"/>
      <c r="O123" s="167"/>
      <c r="P123" s="167"/>
      <c r="Q123" s="167"/>
      <c r="R123" s="167"/>
      <c r="S123" s="167"/>
      <c r="T123" s="168"/>
      <c r="AT123" s="162" t="s">
        <v>129</v>
      </c>
      <c r="AU123" s="162" t="s">
        <v>120</v>
      </c>
      <c r="AV123" s="14" t="s">
        <v>127</v>
      </c>
      <c r="AW123" s="14" t="s">
        <v>33</v>
      </c>
      <c r="AX123" s="14" t="s">
        <v>71</v>
      </c>
      <c r="AY123" s="162" t="s">
        <v>119</v>
      </c>
    </row>
    <row r="124" spans="2:51" s="14" customFormat="1" ht="11.25">
      <c r="B124" s="161"/>
      <c r="D124" s="154" t="s">
        <v>129</v>
      </c>
      <c r="E124" s="162" t="s">
        <v>3</v>
      </c>
      <c r="F124" s="163" t="s">
        <v>158</v>
      </c>
      <c r="H124" s="164">
        <v>2.37</v>
      </c>
      <c r="I124" s="165"/>
      <c r="L124" s="161"/>
      <c r="M124" s="166"/>
      <c r="N124" s="167"/>
      <c r="O124" s="167"/>
      <c r="P124" s="167"/>
      <c r="Q124" s="167"/>
      <c r="R124" s="167"/>
      <c r="S124" s="167"/>
      <c r="T124" s="168"/>
      <c r="AT124" s="162" t="s">
        <v>129</v>
      </c>
      <c r="AU124" s="162" t="s">
        <v>120</v>
      </c>
      <c r="AV124" s="14" t="s">
        <v>127</v>
      </c>
      <c r="AW124" s="14" t="s">
        <v>33</v>
      </c>
      <c r="AX124" s="14" t="s">
        <v>71</v>
      </c>
      <c r="AY124" s="162" t="s">
        <v>119</v>
      </c>
    </row>
    <row r="125" spans="2:51" s="15" customFormat="1" ht="11.25">
      <c r="B125" s="169"/>
      <c r="D125" s="154" t="s">
        <v>129</v>
      </c>
      <c r="E125" s="170" t="s">
        <v>3</v>
      </c>
      <c r="F125" s="171" t="s">
        <v>134</v>
      </c>
      <c r="H125" s="172">
        <v>230.87</v>
      </c>
      <c r="I125" s="173"/>
      <c r="L125" s="169"/>
      <c r="M125" s="174"/>
      <c r="N125" s="175"/>
      <c r="O125" s="175"/>
      <c r="P125" s="175"/>
      <c r="Q125" s="175"/>
      <c r="R125" s="175"/>
      <c r="S125" s="175"/>
      <c r="T125" s="176"/>
      <c r="AT125" s="170" t="s">
        <v>129</v>
      </c>
      <c r="AU125" s="170" t="s">
        <v>120</v>
      </c>
      <c r="AV125" s="15" t="s">
        <v>126</v>
      </c>
      <c r="AW125" s="15" t="s">
        <v>33</v>
      </c>
      <c r="AX125" s="15" t="s">
        <v>15</v>
      </c>
      <c r="AY125" s="170" t="s">
        <v>119</v>
      </c>
    </row>
    <row r="126" spans="1:65" s="2" customFormat="1" ht="44.25" customHeight="1">
      <c r="A126" s="34"/>
      <c r="B126" s="139"/>
      <c r="C126" s="140" t="s">
        <v>120</v>
      </c>
      <c r="D126" s="140" t="s">
        <v>122</v>
      </c>
      <c r="E126" s="141" t="s">
        <v>159</v>
      </c>
      <c r="F126" s="142" t="s">
        <v>160</v>
      </c>
      <c r="G126" s="143" t="s">
        <v>161</v>
      </c>
      <c r="H126" s="144">
        <v>503.13</v>
      </c>
      <c r="I126" s="145"/>
      <c r="J126" s="146">
        <f>ROUND(I126*H126,2)</f>
        <v>0</v>
      </c>
      <c r="K126" s="142" t="s">
        <v>142</v>
      </c>
      <c r="L126" s="35"/>
      <c r="M126" s="147" t="s">
        <v>3</v>
      </c>
      <c r="N126" s="148" t="s">
        <v>43</v>
      </c>
      <c r="O126" s="55"/>
      <c r="P126" s="149">
        <f>O126*H126</f>
        <v>0</v>
      </c>
      <c r="Q126" s="149">
        <v>0</v>
      </c>
      <c r="R126" s="149">
        <f>Q126*H126</f>
        <v>0</v>
      </c>
      <c r="S126" s="149">
        <v>0</v>
      </c>
      <c r="T126" s="150">
        <f>S126*H126</f>
        <v>0</v>
      </c>
      <c r="U126" s="34"/>
      <c r="V126" s="34"/>
      <c r="W126" s="34"/>
      <c r="X126" s="34"/>
      <c r="Y126" s="34"/>
      <c r="Z126" s="34"/>
      <c r="AA126" s="34"/>
      <c r="AB126" s="34"/>
      <c r="AC126" s="34"/>
      <c r="AD126" s="34"/>
      <c r="AE126" s="34"/>
      <c r="AR126" s="151" t="s">
        <v>126</v>
      </c>
      <c r="AT126" s="151" t="s">
        <v>122</v>
      </c>
      <c r="AU126" s="151" t="s">
        <v>120</v>
      </c>
      <c r="AY126" s="19" t="s">
        <v>119</v>
      </c>
      <c r="BE126" s="152">
        <f>IF(N126="základní",J126,0)</f>
        <v>0</v>
      </c>
      <c r="BF126" s="152">
        <f>IF(N126="snížená",J126,0)</f>
        <v>0</v>
      </c>
      <c r="BG126" s="152">
        <f>IF(N126="zákl. přenesená",J126,0)</f>
        <v>0</v>
      </c>
      <c r="BH126" s="152">
        <f>IF(N126="sníž. přenesená",J126,0)</f>
        <v>0</v>
      </c>
      <c r="BI126" s="152">
        <f>IF(N126="nulová",J126,0)</f>
        <v>0</v>
      </c>
      <c r="BJ126" s="19" t="s">
        <v>127</v>
      </c>
      <c r="BK126" s="152">
        <f>ROUND(I126*H126,2)</f>
        <v>0</v>
      </c>
      <c r="BL126" s="19" t="s">
        <v>126</v>
      </c>
      <c r="BM126" s="151" t="s">
        <v>162</v>
      </c>
    </row>
    <row r="127" spans="1:47" s="2" customFormat="1" ht="11.25">
      <c r="A127" s="34"/>
      <c r="B127" s="35"/>
      <c r="C127" s="34"/>
      <c r="D127" s="177" t="s">
        <v>144</v>
      </c>
      <c r="E127" s="34"/>
      <c r="F127" s="178" t="s">
        <v>163</v>
      </c>
      <c r="G127" s="34"/>
      <c r="H127" s="34"/>
      <c r="I127" s="179"/>
      <c r="J127" s="34"/>
      <c r="K127" s="34"/>
      <c r="L127" s="35"/>
      <c r="M127" s="180"/>
      <c r="N127" s="181"/>
      <c r="O127" s="55"/>
      <c r="P127" s="55"/>
      <c r="Q127" s="55"/>
      <c r="R127" s="55"/>
      <c r="S127" s="55"/>
      <c r="T127" s="56"/>
      <c r="U127" s="34"/>
      <c r="V127" s="34"/>
      <c r="W127" s="34"/>
      <c r="X127" s="34"/>
      <c r="Y127" s="34"/>
      <c r="Z127" s="34"/>
      <c r="AA127" s="34"/>
      <c r="AB127" s="34"/>
      <c r="AC127" s="34"/>
      <c r="AD127" s="34"/>
      <c r="AE127" s="34"/>
      <c r="AT127" s="19" t="s">
        <v>144</v>
      </c>
      <c r="AU127" s="19" t="s">
        <v>120</v>
      </c>
    </row>
    <row r="128" spans="2:51" s="14" customFormat="1" ht="11.25">
      <c r="B128" s="161"/>
      <c r="D128" s="154" t="s">
        <v>129</v>
      </c>
      <c r="E128" s="162" t="s">
        <v>3</v>
      </c>
      <c r="F128" s="163" t="s">
        <v>164</v>
      </c>
      <c r="H128" s="164">
        <v>72.52</v>
      </c>
      <c r="I128" s="165"/>
      <c r="L128" s="161"/>
      <c r="M128" s="166"/>
      <c r="N128" s="167"/>
      <c r="O128" s="167"/>
      <c r="P128" s="167"/>
      <c r="Q128" s="167"/>
      <c r="R128" s="167"/>
      <c r="S128" s="167"/>
      <c r="T128" s="168"/>
      <c r="AT128" s="162" t="s">
        <v>129</v>
      </c>
      <c r="AU128" s="162" t="s">
        <v>120</v>
      </c>
      <c r="AV128" s="14" t="s">
        <v>127</v>
      </c>
      <c r="AW128" s="14" t="s">
        <v>33</v>
      </c>
      <c r="AX128" s="14" t="s">
        <v>71</v>
      </c>
      <c r="AY128" s="162" t="s">
        <v>119</v>
      </c>
    </row>
    <row r="129" spans="2:51" s="14" customFormat="1" ht="11.25">
      <c r="B129" s="161"/>
      <c r="D129" s="154" t="s">
        <v>129</v>
      </c>
      <c r="E129" s="162" t="s">
        <v>3</v>
      </c>
      <c r="F129" s="163" t="s">
        <v>165</v>
      </c>
      <c r="H129" s="164">
        <v>37.36</v>
      </c>
      <c r="I129" s="165"/>
      <c r="L129" s="161"/>
      <c r="M129" s="166"/>
      <c r="N129" s="167"/>
      <c r="O129" s="167"/>
      <c r="P129" s="167"/>
      <c r="Q129" s="167"/>
      <c r="R129" s="167"/>
      <c r="S129" s="167"/>
      <c r="T129" s="168"/>
      <c r="AT129" s="162" t="s">
        <v>129</v>
      </c>
      <c r="AU129" s="162" t="s">
        <v>120</v>
      </c>
      <c r="AV129" s="14" t="s">
        <v>127</v>
      </c>
      <c r="AW129" s="14" t="s">
        <v>33</v>
      </c>
      <c r="AX129" s="14" t="s">
        <v>71</v>
      </c>
      <c r="AY129" s="162" t="s">
        <v>119</v>
      </c>
    </row>
    <row r="130" spans="2:51" s="14" customFormat="1" ht="11.25">
      <c r="B130" s="161"/>
      <c r="D130" s="154" t="s">
        <v>129</v>
      </c>
      <c r="E130" s="162" t="s">
        <v>3</v>
      </c>
      <c r="F130" s="163" t="s">
        <v>166</v>
      </c>
      <c r="H130" s="164">
        <v>39.04</v>
      </c>
      <c r="I130" s="165"/>
      <c r="L130" s="161"/>
      <c r="M130" s="166"/>
      <c r="N130" s="167"/>
      <c r="O130" s="167"/>
      <c r="P130" s="167"/>
      <c r="Q130" s="167"/>
      <c r="R130" s="167"/>
      <c r="S130" s="167"/>
      <c r="T130" s="168"/>
      <c r="AT130" s="162" t="s">
        <v>129</v>
      </c>
      <c r="AU130" s="162" t="s">
        <v>120</v>
      </c>
      <c r="AV130" s="14" t="s">
        <v>127</v>
      </c>
      <c r="AW130" s="14" t="s">
        <v>33</v>
      </c>
      <c r="AX130" s="14" t="s">
        <v>71</v>
      </c>
      <c r="AY130" s="162" t="s">
        <v>119</v>
      </c>
    </row>
    <row r="131" spans="2:51" s="14" customFormat="1" ht="11.25">
      <c r="B131" s="161"/>
      <c r="D131" s="154" t="s">
        <v>129</v>
      </c>
      <c r="E131" s="162" t="s">
        <v>3</v>
      </c>
      <c r="F131" s="163" t="s">
        <v>167</v>
      </c>
      <c r="H131" s="164">
        <v>40</v>
      </c>
      <c r="I131" s="165"/>
      <c r="L131" s="161"/>
      <c r="M131" s="166"/>
      <c r="N131" s="167"/>
      <c r="O131" s="167"/>
      <c r="P131" s="167"/>
      <c r="Q131" s="167"/>
      <c r="R131" s="167"/>
      <c r="S131" s="167"/>
      <c r="T131" s="168"/>
      <c r="AT131" s="162" t="s">
        <v>129</v>
      </c>
      <c r="AU131" s="162" t="s">
        <v>120</v>
      </c>
      <c r="AV131" s="14" t="s">
        <v>127</v>
      </c>
      <c r="AW131" s="14" t="s">
        <v>33</v>
      </c>
      <c r="AX131" s="14" t="s">
        <v>71</v>
      </c>
      <c r="AY131" s="162" t="s">
        <v>119</v>
      </c>
    </row>
    <row r="132" spans="2:51" s="14" customFormat="1" ht="11.25">
      <c r="B132" s="161"/>
      <c r="D132" s="154" t="s">
        <v>129</v>
      </c>
      <c r="E132" s="162" t="s">
        <v>3</v>
      </c>
      <c r="F132" s="163" t="s">
        <v>168</v>
      </c>
      <c r="H132" s="164">
        <v>22.29</v>
      </c>
      <c r="I132" s="165"/>
      <c r="L132" s="161"/>
      <c r="M132" s="166"/>
      <c r="N132" s="167"/>
      <c r="O132" s="167"/>
      <c r="P132" s="167"/>
      <c r="Q132" s="167"/>
      <c r="R132" s="167"/>
      <c r="S132" s="167"/>
      <c r="T132" s="168"/>
      <c r="AT132" s="162" t="s">
        <v>129</v>
      </c>
      <c r="AU132" s="162" t="s">
        <v>120</v>
      </c>
      <c r="AV132" s="14" t="s">
        <v>127</v>
      </c>
      <c r="AW132" s="14" t="s">
        <v>33</v>
      </c>
      <c r="AX132" s="14" t="s">
        <v>71</v>
      </c>
      <c r="AY132" s="162" t="s">
        <v>119</v>
      </c>
    </row>
    <row r="133" spans="2:51" s="14" customFormat="1" ht="11.25">
      <c r="B133" s="161"/>
      <c r="D133" s="154" t="s">
        <v>129</v>
      </c>
      <c r="E133" s="162" t="s">
        <v>3</v>
      </c>
      <c r="F133" s="163" t="s">
        <v>168</v>
      </c>
      <c r="H133" s="164">
        <v>22.29</v>
      </c>
      <c r="I133" s="165"/>
      <c r="L133" s="161"/>
      <c r="M133" s="166"/>
      <c r="N133" s="167"/>
      <c r="O133" s="167"/>
      <c r="P133" s="167"/>
      <c r="Q133" s="167"/>
      <c r="R133" s="167"/>
      <c r="S133" s="167"/>
      <c r="T133" s="168"/>
      <c r="AT133" s="162" t="s">
        <v>129</v>
      </c>
      <c r="AU133" s="162" t="s">
        <v>120</v>
      </c>
      <c r="AV133" s="14" t="s">
        <v>127</v>
      </c>
      <c r="AW133" s="14" t="s">
        <v>33</v>
      </c>
      <c r="AX133" s="14" t="s">
        <v>71</v>
      </c>
      <c r="AY133" s="162" t="s">
        <v>119</v>
      </c>
    </row>
    <row r="134" spans="2:51" s="14" customFormat="1" ht="11.25">
      <c r="B134" s="161"/>
      <c r="D134" s="154" t="s">
        <v>129</v>
      </c>
      <c r="E134" s="162" t="s">
        <v>3</v>
      </c>
      <c r="F134" s="163" t="s">
        <v>169</v>
      </c>
      <c r="H134" s="164">
        <v>20.13</v>
      </c>
      <c r="I134" s="165"/>
      <c r="L134" s="161"/>
      <c r="M134" s="166"/>
      <c r="N134" s="167"/>
      <c r="O134" s="167"/>
      <c r="P134" s="167"/>
      <c r="Q134" s="167"/>
      <c r="R134" s="167"/>
      <c r="S134" s="167"/>
      <c r="T134" s="168"/>
      <c r="AT134" s="162" t="s">
        <v>129</v>
      </c>
      <c r="AU134" s="162" t="s">
        <v>120</v>
      </c>
      <c r="AV134" s="14" t="s">
        <v>127</v>
      </c>
      <c r="AW134" s="14" t="s">
        <v>33</v>
      </c>
      <c r="AX134" s="14" t="s">
        <v>71</v>
      </c>
      <c r="AY134" s="162" t="s">
        <v>119</v>
      </c>
    </row>
    <row r="135" spans="2:51" s="14" customFormat="1" ht="11.25">
      <c r="B135" s="161"/>
      <c r="D135" s="154" t="s">
        <v>129</v>
      </c>
      <c r="E135" s="162" t="s">
        <v>3</v>
      </c>
      <c r="F135" s="163" t="s">
        <v>170</v>
      </c>
      <c r="H135" s="164">
        <v>6.18</v>
      </c>
      <c r="I135" s="165"/>
      <c r="L135" s="161"/>
      <c r="M135" s="166"/>
      <c r="N135" s="167"/>
      <c r="O135" s="167"/>
      <c r="P135" s="167"/>
      <c r="Q135" s="167"/>
      <c r="R135" s="167"/>
      <c r="S135" s="167"/>
      <c r="T135" s="168"/>
      <c r="AT135" s="162" t="s">
        <v>129</v>
      </c>
      <c r="AU135" s="162" t="s">
        <v>120</v>
      </c>
      <c r="AV135" s="14" t="s">
        <v>127</v>
      </c>
      <c r="AW135" s="14" t="s">
        <v>33</v>
      </c>
      <c r="AX135" s="14" t="s">
        <v>71</v>
      </c>
      <c r="AY135" s="162" t="s">
        <v>119</v>
      </c>
    </row>
    <row r="136" spans="2:51" s="14" customFormat="1" ht="11.25">
      <c r="B136" s="161"/>
      <c r="D136" s="154" t="s">
        <v>129</v>
      </c>
      <c r="E136" s="162" t="s">
        <v>3</v>
      </c>
      <c r="F136" s="163" t="s">
        <v>171</v>
      </c>
      <c r="H136" s="164">
        <v>5.17</v>
      </c>
      <c r="I136" s="165"/>
      <c r="L136" s="161"/>
      <c r="M136" s="166"/>
      <c r="N136" s="167"/>
      <c r="O136" s="167"/>
      <c r="P136" s="167"/>
      <c r="Q136" s="167"/>
      <c r="R136" s="167"/>
      <c r="S136" s="167"/>
      <c r="T136" s="168"/>
      <c r="AT136" s="162" t="s">
        <v>129</v>
      </c>
      <c r="AU136" s="162" t="s">
        <v>120</v>
      </c>
      <c r="AV136" s="14" t="s">
        <v>127</v>
      </c>
      <c r="AW136" s="14" t="s">
        <v>33</v>
      </c>
      <c r="AX136" s="14" t="s">
        <v>71</v>
      </c>
      <c r="AY136" s="162" t="s">
        <v>119</v>
      </c>
    </row>
    <row r="137" spans="2:51" s="14" customFormat="1" ht="11.25">
      <c r="B137" s="161"/>
      <c r="D137" s="154" t="s">
        <v>129</v>
      </c>
      <c r="E137" s="162" t="s">
        <v>3</v>
      </c>
      <c r="F137" s="163" t="s">
        <v>172</v>
      </c>
      <c r="H137" s="164">
        <v>6.78</v>
      </c>
      <c r="I137" s="165"/>
      <c r="L137" s="161"/>
      <c r="M137" s="166"/>
      <c r="N137" s="167"/>
      <c r="O137" s="167"/>
      <c r="P137" s="167"/>
      <c r="Q137" s="167"/>
      <c r="R137" s="167"/>
      <c r="S137" s="167"/>
      <c r="T137" s="168"/>
      <c r="AT137" s="162" t="s">
        <v>129</v>
      </c>
      <c r="AU137" s="162" t="s">
        <v>120</v>
      </c>
      <c r="AV137" s="14" t="s">
        <v>127</v>
      </c>
      <c r="AW137" s="14" t="s">
        <v>33</v>
      </c>
      <c r="AX137" s="14" t="s">
        <v>71</v>
      </c>
      <c r="AY137" s="162" t="s">
        <v>119</v>
      </c>
    </row>
    <row r="138" spans="2:51" s="14" customFormat="1" ht="11.25">
      <c r="B138" s="161"/>
      <c r="D138" s="154" t="s">
        <v>129</v>
      </c>
      <c r="E138" s="162" t="s">
        <v>3</v>
      </c>
      <c r="F138" s="163" t="s">
        <v>169</v>
      </c>
      <c r="H138" s="164">
        <v>20.13</v>
      </c>
      <c r="I138" s="165"/>
      <c r="L138" s="161"/>
      <c r="M138" s="166"/>
      <c r="N138" s="167"/>
      <c r="O138" s="167"/>
      <c r="P138" s="167"/>
      <c r="Q138" s="167"/>
      <c r="R138" s="167"/>
      <c r="S138" s="167"/>
      <c r="T138" s="168"/>
      <c r="AT138" s="162" t="s">
        <v>129</v>
      </c>
      <c r="AU138" s="162" t="s">
        <v>120</v>
      </c>
      <c r="AV138" s="14" t="s">
        <v>127</v>
      </c>
      <c r="AW138" s="14" t="s">
        <v>33</v>
      </c>
      <c r="AX138" s="14" t="s">
        <v>71</v>
      </c>
      <c r="AY138" s="162" t="s">
        <v>119</v>
      </c>
    </row>
    <row r="139" spans="2:51" s="14" customFormat="1" ht="11.25">
      <c r="B139" s="161"/>
      <c r="D139" s="154" t="s">
        <v>129</v>
      </c>
      <c r="E139" s="162" t="s">
        <v>3</v>
      </c>
      <c r="F139" s="163" t="s">
        <v>173</v>
      </c>
      <c r="H139" s="164">
        <v>10.44</v>
      </c>
      <c r="I139" s="165"/>
      <c r="L139" s="161"/>
      <c r="M139" s="166"/>
      <c r="N139" s="167"/>
      <c r="O139" s="167"/>
      <c r="P139" s="167"/>
      <c r="Q139" s="167"/>
      <c r="R139" s="167"/>
      <c r="S139" s="167"/>
      <c r="T139" s="168"/>
      <c r="AT139" s="162" t="s">
        <v>129</v>
      </c>
      <c r="AU139" s="162" t="s">
        <v>120</v>
      </c>
      <c r="AV139" s="14" t="s">
        <v>127</v>
      </c>
      <c r="AW139" s="14" t="s">
        <v>33</v>
      </c>
      <c r="AX139" s="14" t="s">
        <v>71</v>
      </c>
      <c r="AY139" s="162" t="s">
        <v>119</v>
      </c>
    </row>
    <row r="140" spans="2:51" s="14" customFormat="1" ht="11.25">
      <c r="B140" s="161"/>
      <c r="D140" s="154" t="s">
        <v>129</v>
      </c>
      <c r="E140" s="162" t="s">
        <v>3</v>
      </c>
      <c r="F140" s="163" t="s">
        <v>174</v>
      </c>
      <c r="H140" s="164">
        <v>9.8</v>
      </c>
      <c r="I140" s="165"/>
      <c r="L140" s="161"/>
      <c r="M140" s="166"/>
      <c r="N140" s="167"/>
      <c r="O140" s="167"/>
      <c r="P140" s="167"/>
      <c r="Q140" s="167"/>
      <c r="R140" s="167"/>
      <c r="S140" s="167"/>
      <c r="T140" s="168"/>
      <c r="AT140" s="162" t="s">
        <v>129</v>
      </c>
      <c r="AU140" s="162" t="s">
        <v>120</v>
      </c>
      <c r="AV140" s="14" t="s">
        <v>127</v>
      </c>
      <c r="AW140" s="14" t="s">
        <v>33</v>
      </c>
      <c r="AX140" s="14" t="s">
        <v>71</v>
      </c>
      <c r="AY140" s="162" t="s">
        <v>119</v>
      </c>
    </row>
    <row r="141" spans="2:51" s="14" customFormat="1" ht="11.25">
      <c r="B141" s="161"/>
      <c r="D141" s="154" t="s">
        <v>129</v>
      </c>
      <c r="E141" s="162" t="s">
        <v>3</v>
      </c>
      <c r="F141" s="163" t="s">
        <v>175</v>
      </c>
      <c r="H141" s="164">
        <v>186.2</v>
      </c>
      <c r="I141" s="165"/>
      <c r="L141" s="161"/>
      <c r="M141" s="166"/>
      <c r="N141" s="167"/>
      <c r="O141" s="167"/>
      <c r="P141" s="167"/>
      <c r="Q141" s="167"/>
      <c r="R141" s="167"/>
      <c r="S141" s="167"/>
      <c r="T141" s="168"/>
      <c r="AT141" s="162" t="s">
        <v>129</v>
      </c>
      <c r="AU141" s="162" t="s">
        <v>120</v>
      </c>
      <c r="AV141" s="14" t="s">
        <v>127</v>
      </c>
      <c r="AW141" s="14" t="s">
        <v>33</v>
      </c>
      <c r="AX141" s="14" t="s">
        <v>71</v>
      </c>
      <c r="AY141" s="162" t="s">
        <v>119</v>
      </c>
    </row>
    <row r="142" spans="2:51" s="14" customFormat="1" ht="11.25">
      <c r="B142" s="161"/>
      <c r="D142" s="154" t="s">
        <v>129</v>
      </c>
      <c r="E142" s="162" t="s">
        <v>3</v>
      </c>
      <c r="F142" s="163" t="s">
        <v>176</v>
      </c>
      <c r="H142" s="164">
        <v>4.8</v>
      </c>
      <c r="I142" s="165"/>
      <c r="L142" s="161"/>
      <c r="M142" s="166"/>
      <c r="N142" s="167"/>
      <c r="O142" s="167"/>
      <c r="P142" s="167"/>
      <c r="Q142" s="167"/>
      <c r="R142" s="167"/>
      <c r="S142" s="167"/>
      <c r="T142" s="168"/>
      <c r="AT142" s="162" t="s">
        <v>129</v>
      </c>
      <c r="AU142" s="162" t="s">
        <v>120</v>
      </c>
      <c r="AV142" s="14" t="s">
        <v>127</v>
      </c>
      <c r="AW142" s="14" t="s">
        <v>33</v>
      </c>
      <c r="AX142" s="14" t="s">
        <v>71</v>
      </c>
      <c r="AY142" s="162" t="s">
        <v>119</v>
      </c>
    </row>
    <row r="143" spans="2:51" s="15" customFormat="1" ht="11.25">
      <c r="B143" s="169"/>
      <c r="D143" s="154" t="s">
        <v>129</v>
      </c>
      <c r="E143" s="170" t="s">
        <v>3</v>
      </c>
      <c r="F143" s="171" t="s">
        <v>134</v>
      </c>
      <c r="H143" s="172">
        <v>503.12999999999994</v>
      </c>
      <c r="I143" s="173"/>
      <c r="L143" s="169"/>
      <c r="M143" s="174"/>
      <c r="N143" s="175"/>
      <c r="O143" s="175"/>
      <c r="P143" s="175"/>
      <c r="Q143" s="175"/>
      <c r="R143" s="175"/>
      <c r="S143" s="175"/>
      <c r="T143" s="176"/>
      <c r="AT143" s="170" t="s">
        <v>129</v>
      </c>
      <c r="AU143" s="170" t="s">
        <v>120</v>
      </c>
      <c r="AV143" s="15" t="s">
        <v>126</v>
      </c>
      <c r="AW143" s="15" t="s">
        <v>33</v>
      </c>
      <c r="AX143" s="15" t="s">
        <v>15</v>
      </c>
      <c r="AY143" s="170" t="s">
        <v>119</v>
      </c>
    </row>
    <row r="144" spans="1:65" s="2" customFormat="1" ht="24.2" customHeight="1">
      <c r="A144" s="34"/>
      <c r="B144" s="139"/>
      <c r="C144" s="182" t="s">
        <v>126</v>
      </c>
      <c r="D144" s="182" t="s">
        <v>177</v>
      </c>
      <c r="E144" s="183" t="s">
        <v>178</v>
      </c>
      <c r="F144" s="184" t="s">
        <v>179</v>
      </c>
      <c r="G144" s="185" t="s">
        <v>161</v>
      </c>
      <c r="H144" s="186">
        <v>528.287</v>
      </c>
      <c r="I144" s="187"/>
      <c r="J144" s="188">
        <f>ROUND(I144*H144,2)</f>
        <v>0</v>
      </c>
      <c r="K144" s="184" t="s">
        <v>142</v>
      </c>
      <c r="L144" s="189"/>
      <c r="M144" s="190" t="s">
        <v>3</v>
      </c>
      <c r="N144" s="191" t="s">
        <v>43</v>
      </c>
      <c r="O144" s="55"/>
      <c r="P144" s="149">
        <f>O144*H144</f>
        <v>0</v>
      </c>
      <c r="Q144" s="149">
        <v>0.00011</v>
      </c>
      <c r="R144" s="149">
        <f>Q144*H144</f>
        <v>0.05811157000000001</v>
      </c>
      <c r="S144" s="149">
        <v>0</v>
      </c>
      <c r="T144" s="150">
        <f>S144*H144</f>
        <v>0</v>
      </c>
      <c r="U144" s="34"/>
      <c r="V144" s="34"/>
      <c r="W144" s="34"/>
      <c r="X144" s="34"/>
      <c r="Y144" s="34"/>
      <c r="Z144" s="34"/>
      <c r="AA144" s="34"/>
      <c r="AB144" s="34"/>
      <c r="AC144" s="34"/>
      <c r="AD144" s="34"/>
      <c r="AE144" s="34"/>
      <c r="AR144" s="151" t="s">
        <v>180</v>
      </c>
      <c r="AT144" s="151" t="s">
        <v>177</v>
      </c>
      <c r="AU144" s="151" t="s">
        <v>120</v>
      </c>
      <c r="AY144" s="19" t="s">
        <v>119</v>
      </c>
      <c r="BE144" s="152">
        <f>IF(N144="základní",J144,0)</f>
        <v>0</v>
      </c>
      <c r="BF144" s="152">
        <f>IF(N144="snížená",J144,0)</f>
        <v>0</v>
      </c>
      <c r="BG144" s="152">
        <f>IF(N144="zákl. přenesená",J144,0)</f>
        <v>0</v>
      </c>
      <c r="BH144" s="152">
        <f>IF(N144="sníž. přenesená",J144,0)</f>
        <v>0</v>
      </c>
      <c r="BI144" s="152">
        <f>IF(N144="nulová",J144,0)</f>
        <v>0</v>
      </c>
      <c r="BJ144" s="19" t="s">
        <v>127</v>
      </c>
      <c r="BK144" s="152">
        <f>ROUND(I144*H144,2)</f>
        <v>0</v>
      </c>
      <c r="BL144" s="19" t="s">
        <v>126</v>
      </c>
      <c r="BM144" s="151" t="s">
        <v>181</v>
      </c>
    </row>
    <row r="145" spans="2:51" s="14" customFormat="1" ht="11.25">
      <c r="B145" s="161"/>
      <c r="D145" s="154" t="s">
        <v>129</v>
      </c>
      <c r="F145" s="163" t="s">
        <v>182</v>
      </c>
      <c r="H145" s="164">
        <v>528.287</v>
      </c>
      <c r="I145" s="165"/>
      <c r="L145" s="161"/>
      <c r="M145" s="166"/>
      <c r="N145" s="167"/>
      <c r="O145" s="167"/>
      <c r="P145" s="167"/>
      <c r="Q145" s="167"/>
      <c r="R145" s="167"/>
      <c r="S145" s="167"/>
      <c r="T145" s="168"/>
      <c r="AT145" s="162" t="s">
        <v>129</v>
      </c>
      <c r="AU145" s="162" t="s">
        <v>120</v>
      </c>
      <c r="AV145" s="14" t="s">
        <v>127</v>
      </c>
      <c r="AW145" s="14" t="s">
        <v>4</v>
      </c>
      <c r="AX145" s="14" t="s">
        <v>15</v>
      </c>
      <c r="AY145" s="162" t="s">
        <v>119</v>
      </c>
    </row>
    <row r="146" spans="1:65" s="2" customFormat="1" ht="55.5" customHeight="1">
      <c r="A146" s="34"/>
      <c r="B146" s="139"/>
      <c r="C146" s="140" t="s">
        <v>183</v>
      </c>
      <c r="D146" s="140" t="s">
        <v>122</v>
      </c>
      <c r="E146" s="141" t="s">
        <v>184</v>
      </c>
      <c r="F146" s="142" t="s">
        <v>185</v>
      </c>
      <c r="G146" s="143" t="s">
        <v>161</v>
      </c>
      <c r="H146" s="144">
        <v>302.33</v>
      </c>
      <c r="I146" s="145"/>
      <c r="J146" s="146">
        <f>ROUND(I146*H146,2)</f>
        <v>0</v>
      </c>
      <c r="K146" s="142" t="s">
        <v>142</v>
      </c>
      <c r="L146" s="35"/>
      <c r="M146" s="147" t="s">
        <v>3</v>
      </c>
      <c r="N146" s="148" t="s">
        <v>43</v>
      </c>
      <c r="O146" s="55"/>
      <c r="P146" s="149">
        <f>O146*H146</f>
        <v>0</v>
      </c>
      <c r="Q146" s="149">
        <v>0</v>
      </c>
      <c r="R146" s="149">
        <f>Q146*H146</f>
        <v>0</v>
      </c>
      <c r="S146" s="149">
        <v>0</v>
      </c>
      <c r="T146" s="150">
        <f>S146*H146</f>
        <v>0</v>
      </c>
      <c r="U146" s="34"/>
      <c r="V146" s="34"/>
      <c r="W146" s="34"/>
      <c r="X146" s="34"/>
      <c r="Y146" s="34"/>
      <c r="Z146" s="34"/>
      <c r="AA146" s="34"/>
      <c r="AB146" s="34"/>
      <c r="AC146" s="34"/>
      <c r="AD146" s="34"/>
      <c r="AE146" s="34"/>
      <c r="AR146" s="151" t="s">
        <v>126</v>
      </c>
      <c r="AT146" s="151" t="s">
        <v>122</v>
      </c>
      <c r="AU146" s="151" t="s">
        <v>120</v>
      </c>
      <c r="AY146" s="19" t="s">
        <v>119</v>
      </c>
      <c r="BE146" s="152">
        <f>IF(N146="základní",J146,0)</f>
        <v>0</v>
      </c>
      <c r="BF146" s="152">
        <f>IF(N146="snížená",J146,0)</f>
        <v>0</v>
      </c>
      <c r="BG146" s="152">
        <f>IF(N146="zákl. přenesená",J146,0)</f>
        <v>0</v>
      </c>
      <c r="BH146" s="152">
        <f>IF(N146="sníž. přenesená",J146,0)</f>
        <v>0</v>
      </c>
      <c r="BI146" s="152">
        <f>IF(N146="nulová",J146,0)</f>
        <v>0</v>
      </c>
      <c r="BJ146" s="19" t="s">
        <v>127</v>
      </c>
      <c r="BK146" s="152">
        <f>ROUND(I146*H146,2)</f>
        <v>0</v>
      </c>
      <c r="BL146" s="19" t="s">
        <v>126</v>
      </c>
      <c r="BM146" s="151" t="s">
        <v>186</v>
      </c>
    </row>
    <row r="147" spans="1:47" s="2" customFormat="1" ht="11.25">
      <c r="A147" s="34"/>
      <c r="B147" s="35"/>
      <c r="C147" s="34"/>
      <c r="D147" s="177" t="s">
        <v>144</v>
      </c>
      <c r="E147" s="34"/>
      <c r="F147" s="178" t="s">
        <v>187</v>
      </c>
      <c r="G147" s="34"/>
      <c r="H147" s="34"/>
      <c r="I147" s="179"/>
      <c r="J147" s="34"/>
      <c r="K147" s="34"/>
      <c r="L147" s="35"/>
      <c r="M147" s="180"/>
      <c r="N147" s="181"/>
      <c r="O147" s="55"/>
      <c r="P147" s="55"/>
      <c r="Q147" s="55"/>
      <c r="R147" s="55"/>
      <c r="S147" s="55"/>
      <c r="T147" s="56"/>
      <c r="U147" s="34"/>
      <c r="V147" s="34"/>
      <c r="W147" s="34"/>
      <c r="X147" s="34"/>
      <c r="Y147" s="34"/>
      <c r="Z147" s="34"/>
      <c r="AA147" s="34"/>
      <c r="AB147" s="34"/>
      <c r="AC147" s="34"/>
      <c r="AD147" s="34"/>
      <c r="AE147" s="34"/>
      <c r="AT147" s="19" t="s">
        <v>144</v>
      </c>
      <c r="AU147" s="19" t="s">
        <v>120</v>
      </c>
    </row>
    <row r="148" spans="2:51" s="14" customFormat="1" ht="11.25">
      <c r="B148" s="161"/>
      <c r="D148" s="154" t="s">
        <v>129</v>
      </c>
      <c r="E148" s="162" t="s">
        <v>3</v>
      </c>
      <c r="F148" s="163" t="s">
        <v>164</v>
      </c>
      <c r="H148" s="164">
        <v>72.52</v>
      </c>
      <c r="I148" s="165"/>
      <c r="L148" s="161"/>
      <c r="M148" s="166"/>
      <c r="N148" s="167"/>
      <c r="O148" s="167"/>
      <c r="P148" s="167"/>
      <c r="Q148" s="167"/>
      <c r="R148" s="167"/>
      <c r="S148" s="167"/>
      <c r="T148" s="168"/>
      <c r="AT148" s="162" t="s">
        <v>129</v>
      </c>
      <c r="AU148" s="162" t="s">
        <v>120</v>
      </c>
      <c r="AV148" s="14" t="s">
        <v>127</v>
      </c>
      <c r="AW148" s="14" t="s">
        <v>33</v>
      </c>
      <c r="AX148" s="14" t="s">
        <v>71</v>
      </c>
      <c r="AY148" s="162" t="s">
        <v>119</v>
      </c>
    </row>
    <row r="149" spans="2:51" s="14" customFormat="1" ht="11.25">
      <c r="B149" s="161"/>
      <c r="D149" s="154" t="s">
        <v>129</v>
      </c>
      <c r="E149" s="162" t="s">
        <v>3</v>
      </c>
      <c r="F149" s="163" t="s">
        <v>165</v>
      </c>
      <c r="H149" s="164">
        <v>37.36</v>
      </c>
      <c r="I149" s="165"/>
      <c r="L149" s="161"/>
      <c r="M149" s="166"/>
      <c r="N149" s="167"/>
      <c r="O149" s="167"/>
      <c r="P149" s="167"/>
      <c r="Q149" s="167"/>
      <c r="R149" s="167"/>
      <c r="S149" s="167"/>
      <c r="T149" s="168"/>
      <c r="AT149" s="162" t="s">
        <v>129</v>
      </c>
      <c r="AU149" s="162" t="s">
        <v>120</v>
      </c>
      <c r="AV149" s="14" t="s">
        <v>127</v>
      </c>
      <c r="AW149" s="14" t="s">
        <v>33</v>
      </c>
      <c r="AX149" s="14" t="s">
        <v>71</v>
      </c>
      <c r="AY149" s="162" t="s">
        <v>119</v>
      </c>
    </row>
    <row r="150" spans="2:51" s="14" customFormat="1" ht="11.25">
      <c r="B150" s="161"/>
      <c r="D150" s="154" t="s">
        <v>129</v>
      </c>
      <c r="E150" s="162" t="s">
        <v>3</v>
      </c>
      <c r="F150" s="163" t="s">
        <v>166</v>
      </c>
      <c r="H150" s="164">
        <v>39.04</v>
      </c>
      <c r="I150" s="165"/>
      <c r="L150" s="161"/>
      <c r="M150" s="166"/>
      <c r="N150" s="167"/>
      <c r="O150" s="167"/>
      <c r="P150" s="167"/>
      <c r="Q150" s="167"/>
      <c r="R150" s="167"/>
      <c r="S150" s="167"/>
      <c r="T150" s="168"/>
      <c r="AT150" s="162" t="s">
        <v>129</v>
      </c>
      <c r="AU150" s="162" t="s">
        <v>120</v>
      </c>
      <c r="AV150" s="14" t="s">
        <v>127</v>
      </c>
      <c r="AW150" s="14" t="s">
        <v>33</v>
      </c>
      <c r="AX150" s="14" t="s">
        <v>71</v>
      </c>
      <c r="AY150" s="162" t="s">
        <v>119</v>
      </c>
    </row>
    <row r="151" spans="2:51" s="14" customFormat="1" ht="11.25">
      <c r="B151" s="161"/>
      <c r="D151" s="154" t="s">
        <v>129</v>
      </c>
      <c r="E151" s="162" t="s">
        <v>3</v>
      </c>
      <c r="F151" s="163" t="s">
        <v>167</v>
      </c>
      <c r="H151" s="164">
        <v>40</v>
      </c>
      <c r="I151" s="165"/>
      <c r="L151" s="161"/>
      <c r="M151" s="166"/>
      <c r="N151" s="167"/>
      <c r="O151" s="167"/>
      <c r="P151" s="167"/>
      <c r="Q151" s="167"/>
      <c r="R151" s="167"/>
      <c r="S151" s="167"/>
      <c r="T151" s="168"/>
      <c r="AT151" s="162" t="s">
        <v>129</v>
      </c>
      <c r="AU151" s="162" t="s">
        <v>120</v>
      </c>
      <c r="AV151" s="14" t="s">
        <v>127</v>
      </c>
      <c r="AW151" s="14" t="s">
        <v>33</v>
      </c>
      <c r="AX151" s="14" t="s">
        <v>71</v>
      </c>
      <c r="AY151" s="162" t="s">
        <v>119</v>
      </c>
    </row>
    <row r="152" spans="2:51" s="14" customFormat="1" ht="11.25">
      <c r="B152" s="161"/>
      <c r="D152" s="154" t="s">
        <v>129</v>
      </c>
      <c r="E152" s="162" t="s">
        <v>3</v>
      </c>
      <c r="F152" s="163" t="s">
        <v>168</v>
      </c>
      <c r="H152" s="164">
        <v>22.29</v>
      </c>
      <c r="I152" s="165"/>
      <c r="L152" s="161"/>
      <c r="M152" s="166"/>
      <c r="N152" s="167"/>
      <c r="O152" s="167"/>
      <c r="P152" s="167"/>
      <c r="Q152" s="167"/>
      <c r="R152" s="167"/>
      <c r="S152" s="167"/>
      <c r="T152" s="168"/>
      <c r="AT152" s="162" t="s">
        <v>129</v>
      </c>
      <c r="AU152" s="162" t="s">
        <v>120</v>
      </c>
      <c r="AV152" s="14" t="s">
        <v>127</v>
      </c>
      <c r="AW152" s="14" t="s">
        <v>33</v>
      </c>
      <c r="AX152" s="14" t="s">
        <v>71</v>
      </c>
      <c r="AY152" s="162" t="s">
        <v>119</v>
      </c>
    </row>
    <row r="153" spans="2:51" s="14" customFormat="1" ht="11.25">
      <c r="B153" s="161"/>
      <c r="D153" s="154" t="s">
        <v>129</v>
      </c>
      <c r="E153" s="162" t="s">
        <v>3</v>
      </c>
      <c r="F153" s="163" t="s">
        <v>168</v>
      </c>
      <c r="H153" s="164">
        <v>22.29</v>
      </c>
      <c r="I153" s="165"/>
      <c r="L153" s="161"/>
      <c r="M153" s="166"/>
      <c r="N153" s="167"/>
      <c r="O153" s="167"/>
      <c r="P153" s="167"/>
      <c r="Q153" s="167"/>
      <c r="R153" s="167"/>
      <c r="S153" s="167"/>
      <c r="T153" s="168"/>
      <c r="AT153" s="162" t="s">
        <v>129</v>
      </c>
      <c r="AU153" s="162" t="s">
        <v>120</v>
      </c>
      <c r="AV153" s="14" t="s">
        <v>127</v>
      </c>
      <c r="AW153" s="14" t="s">
        <v>33</v>
      </c>
      <c r="AX153" s="14" t="s">
        <v>71</v>
      </c>
      <c r="AY153" s="162" t="s">
        <v>119</v>
      </c>
    </row>
    <row r="154" spans="2:51" s="14" customFormat="1" ht="11.25">
      <c r="B154" s="161"/>
      <c r="D154" s="154" t="s">
        <v>129</v>
      </c>
      <c r="E154" s="162" t="s">
        <v>3</v>
      </c>
      <c r="F154" s="163" t="s">
        <v>169</v>
      </c>
      <c r="H154" s="164">
        <v>20.13</v>
      </c>
      <c r="I154" s="165"/>
      <c r="L154" s="161"/>
      <c r="M154" s="166"/>
      <c r="N154" s="167"/>
      <c r="O154" s="167"/>
      <c r="P154" s="167"/>
      <c r="Q154" s="167"/>
      <c r="R154" s="167"/>
      <c r="S154" s="167"/>
      <c r="T154" s="168"/>
      <c r="AT154" s="162" t="s">
        <v>129</v>
      </c>
      <c r="AU154" s="162" t="s">
        <v>120</v>
      </c>
      <c r="AV154" s="14" t="s">
        <v>127</v>
      </c>
      <c r="AW154" s="14" t="s">
        <v>33</v>
      </c>
      <c r="AX154" s="14" t="s">
        <v>71</v>
      </c>
      <c r="AY154" s="162" t="s">
        <v>119</v>
      </c>
    </row>
    <row r="155" spans="2:51" s="14" customFormat="1" ht="11.25">
      <c r="B155" s="161"/>
      <c r="D155" s="154" t="s">
        <v>129</v>
      </c>
      <c r="E155" s="162" t="s">
        <v>3</v>
      </c>
      <c r="F155" s="163" t="s">
        <v>170</v>
      </c>
      <c r="H155" s="164">
        <v>6.18</v>
      </c>
      <c r="I155" s="165"/>
      <c r="L155" s="161"/>
      <c r="M155" s="166"/>
      <c r="N155" s="167"/>
      <c r="O155" s="167"/>
      <c r="P155" s="167"/>
      <c r="Q155" s="167"/>
      <c r="R155" s="167"/>
      <c r="S155" s="167"/>
      <c r="T155" s="168"/>
      <c r="AT155" s="162" t="s">
        <v>129</v>
      </c>
      <c r="AU155" s="162" t="s">
        <v>120</v>
      </c>
      <c r="AV155" s="14" t="s">
        <v>127</v>
      </c>
      <c r="AW155" s="14" t="s">
        <v>33</v>
      </c>
      <c r="AX155" s="14" t="s">
        <v>71</v>
      </c>
      <c r="AY155" s="162" t="s">
        <v>119</v>
      </c>
    </row>
    <row r="156" spans="2:51" s="14" customFormat="1" ht="11.25">
      <c r="B156" s="161"/>
      <c r="D156" s="154" t="s">
        <v>129</v>
      </c>
      <c r="E156" s="162" t="s">
        <v>3</v>
      </c>
      <c r="F156" s="163" t="s">
        <v>171</v>
      </c>
      <c r="H156" s="164">
        <v>5.17</v>
      </c>
      <c r="I156" s="165"/>
      <c r="L156" s="161"/>
      <c r="M156" s="166"/>
      <c r="N156" s="167"/>
      <c r="O156" s="167"/>
      <c r="P156" s="167"/>
      <c r="Q156" s="167"/>
      <c r="R156" s="167"/>
      <c r="S156" s="167"/>
      <c r="T156" s="168"/>
      <c r="AT156" s="162" t="s">
        <v>129</v>
      </c>
      <c r="AU156" s="162" t="s">
        <v>120</v>
      </c>
      <c r="AV156" s="14" t="s">
        <v>127</v>
      </c>
      <c r="AW156" s="14" t="s">
        <v>33</v>
      </c>
      <c r="AX156" s="14" t="s">
        <v>71</v>
      </c>
      <c r="AY156" s="162" t="s">
        <v>119</v>
      </c>
    </row>
    <row r="157" spans="2:51" s="14" customFormat="1" ht="11.25">
      <c r="B157" s="161"/>
      <c r="D157" s="154" t="s">
        <v>129</v>
      </c>
      <c r="E157" s="162" t="s">
        <v>3</v>
      </c>
      <c r="F157" s="163" t="s">
        <v>172</v>
      </c>
      <c r="H157" s="164">
        <v>6.78</v>
      </c>
      <c r="I157" s="165"/>
      <c r="L157" s="161"/>
      <c r="M157" s="166"/>
      <c r="N157" s="167"/>
      <c r="O157" s="167"/>
      <c r="P157" s="167"/>
      <c r="Q157" s="167"/>
      <c r="R157" s="167"/>
      <c r="S157" s="167"/>
      <c r="T157" s="168"/>
      <c r="AT157" s="162" t="s">
        <v>129</v>
      </c>
      <c r="AU157" s="162" t="s">
        <v>120</v>
      </c>
      <c r="AV157" s="14" t="s">
        <v>127</v>
      </c>
      <c r="AW157" s="14" t="s">
        <v>33</v>
      </c>
      <c r="AX157" s="14" t="s">
        <v>71</v>
      </c>
      <c r="AY157" s="162" t="s">
        <v>119</v>
      </c>
    </row>
    <row r="158" spans="2:51" s="14" customFormat="1" ht="11.25">
      <c r="B158" s="161"/>
      <c r="D158" s="154" t="s">
        <v>129</v>
      </c>
      <c r="E158" s="162" t="s">
        <v>3</v>
      </c>
      <c r="F158" s="163" t="s">
        <v>169</v>
      </c>
      <c r="H158" s="164">
        <v>20.13</v>
      </c>
      <c r="I158" s="165"/>
      <c r="L158" s="161"/>
      <c r="M158" s="166"/>
      <c r="N158" s="167"/>
      <c r="O158" s="167"/>
      <c r="P158" s="167"/>
      <c r="Q158" s="167"/>
      <c r="R158" s="167"/>
      <c r="S158" s="167"/>
      <c r="T158" s="168"/>
      <c r="AT158" s="162" t="s">
        <v>129</v>
      </c>
      <c r="AU158" s="162" t="s">
        <v>120</v>
      </c>
      <c r="AV158" s="14" t="s">
        <v>127</v>
      </c>
      <c r="AW158" s="14" t="s">
        <v>33</v>
      </c>
      <c r="AX158" s="14" t="s">
        <v>71</v>
      </c>
      <c r="AY158" s="162" t="s">
        <v>119</v>
      </c>
    </row>
    <row r="159" spans="2:51" s="14" customFormat="1" ht="11.25">
      <c r="B159" s="161"/>
      <c r="D159" s="154" t="s">
        <v>129</v>
      </c>
      <c r="E159" s="162" t="s">
        <v>3</v>
      </c>
      <c r="F159" s="163" t="s">
        <v>173</v>
      </c>
      <c r="H159" s="164">
        <v>10.44</v>
      </c>
      <c r="I159" s="165"/>
      <c r="L159" s="161"/>
      <c r="M159" s="166"/>
      <c r="N159" s="167"/>
      <c r="O159" s="167"/>
      <c r="P159" s="167"/>
      <c r="Q159" s="167"/>
      <c r="R159" s="167"/>
      <c r="S159" s="167"/>
      <c r="T159" s="168"/>
      <c r="AT159" s="162" t="s">
        <v>129</v>
      </c>
      <c r="AU159" s="162" t="s">
        <v>120</v>
      </c>
      <c r="AV159" s="14" t="s">
        <v>127</v>
      </c>
      <c r="AW159" s="14" t="s">
        <v>33</v>
      </c>
      <c r="AX159" s="14" t="s">
        <v>71</v>
      </c>
      <c r="AY159" s="162" t="s">
        <v>119</v>
      </c>
    </row>
    <row r="160" spans="2:51" s="15" customFormat="1" ht="11.25">
      <c r="B160" s="169"/>
      <c r="D160" s="154" t="s">
        <v>129</v>
      </c>
      <c r="E160" s="170" t="s">
        <v>3</v>
      </c>
      <c r="F160" s="171" t="s">
        <v>134</v>
      </c>
      <c r="H160" s="172">
        <v>302.3299999999999</v>
      </c>
      <c r="I160" s="173"/>
      <c r="L160" s="169"/>
      <c r="M160" s="174"/>
      <c r="N160" s="175"/>
      <c r="O160" s="175"/>
      <c r="P160" s="175"/>
      <c r="Q160" s="175"/>
      <c r="R160" s="175"/>
      <c r="S160" s="175"/>
      <c r="T160" s="176"/>
      <c r="AT160" s="170" t="s">
        <v>129</v>
      </c>
      <c r="AU160" s="170" t="s">
        <v>120</v>
      </c>
      <c r="AV160" s="15" t="s">
        <v>126</v>
      </c>
      <c r="AW160" s="15" t="s">
        <v>33</v>
      </c>
      <c r="AX160" s="15" t="s">
        <v>15</v>
      </c>
      <c r="AY160" s="170" t="s">
        <v>119</v>
      </c>
    </row>
    <row r="161" spans="1:65" s="2" customFormat="1" ht="24.2" customHeight="1">
      <c r="A161" s="34"/>
      <c r="B161" s="139"/>
      <c r="C161" s="182" t="s">
        <v>135</v>
      </c>
      <c r="D161" s="182" t="s">
        <v>177</v>
      </c>
      <c r="E161" s="183" t="s">
        <v>188</v>
      </c>
      <c r="F161" s="184" t="s">
        <v>189</v>
      </c>
      <c r="G161" s="185" t="s">
        <v>161</v>
      </c>
      <c r="H161" s="186">
        <v>317.447</v>
      </c>
      <c r="I161" s="187"/>
      <c r="J161" s="188">
        <f>ROUND(I161*H161,2)</f>
        <v>0</v>
      </c>
      <c r="K161" s="184" t="s">
        <v>142</v>
      </c>
      <c r="L161" s="189"/>
      <c r="M161" s="190" t="s">
        <v>3</v>
      </c>
      <c r="N161" s="191" t="s">
        <v>43</v>
      </c>
      <c r="O161" s="55"/>
      <c r="P161" s="149">
        <f>O161*H161</f>
        <v>0</v>
      </c>
      <c r="Q161" s="149">
        <v>4E-05</v>
      </c>
      <c r="R161" s="149">
        <f>Q161*H161</f>
        <v>0.012697880000000002</v>
      </c>
      <c r="S161" s="149">
        <v>0</v>
      </c>
      <c r="T161" s="150">
        <f>S161*H161</f>
        <v>0</v>
      </c>
      <c r="U161" s="34"/>
      <c r="V161" s="34"/>
      <c r="W161" s="34"/>
      <c r="X161" s="34"/>
      <c r="Y161" s="34"/>
      <c r="Z161" s="34"/>
      <c r="AA161" s="34"/>
      <c r="AB161" s="34"/>
      <c r="AC161" s="34"/>
      <c r="AD161" s="34"/>
      <c r="AE161" s="34"/>
      <c r="AR161" s="151" t="s">
        <v>180</v>
      </c>
      <c r="AT161" s="151" t="s">
        <v>177</v>
      </c>
      <c r="AU161" s="151" t="s">
        <v>120</v>
      </c>
      <c r="AY161" s="19" t="s">
        <v>119</v>
      </c>
      <c r="BE161" s="152">
        <f>IF(N161="základní",J161,0)</f>
        <v>0</v>
      </c>
      <c r="BF161" s="152">
        <f>IF(N161="snížená",J161,0)</f>
        <v>0</v>
      </c>
      <c r="BG161" s="152">
        <f>IF(N161="zákl. přenesená",J161,0)</f>
        <v>0</v>
      </c>
      <c r="BH161" s="152">
        <f>IF(N161="sníž. přenesená",J161,0)</f>
        <v>0</v>
      </c>
      <c r="BI161" s="152">
        <f>IF(N161="nulová",J161,0)</f>
        <v>0</v>
      </c>
      <c r="BJ161" s="19" t="s">
        <v>127</v>
      </c>
      <c r="BK161" s="152">
        <f>ROUND(I161*H161,2)</f>
        <v>0</v>
      </c>
      <c r="BL161" s="19" t="s">
        <v>126</v>
      </c>
      <c r="BM161" s="151" t="s">
        <v>190</v>
      </c>
    </row>
    <row r="162" spans="2:51" s="14" customFormat="1" ht="11.25">
      <c r="B162" s="161"/>
      <c r="D162" s="154" t="s">
        <v>129</v>
      </c>
      <c r="F162" s="163" t="s">
        <v>191</v>
      </c>
      <c r="H162" s="164">
        <v>317.447</v>
      </c>
      <c r="I162" s="165"/>
      <c r="L162" s="161"/>
      <c r="M162" s="166"/>
      <c r="N162" s="167"/>
      <c r="O162" s="167"/>
      <c r="P162" s="167"/>
      <c r="Q162" s="167"/>
      <c r="R162" s="167"/>
      <c r="S162" s="167"/>
      <c r="T162" s="168"/>
      <c r="AT162" s="162" t="s">
        <v>129</v>
      </c>
      <c r="AU162" s="162" t="s">
        <v>120</v>
      </c>
      <c r="AV162" s="14" t="s">
        <v>127</v>
      </c>
      <c r="AW162" s="14" t="s">
        <v>4</v>
      </c>
      <c r="AX162" s="14" t="s">
        <v>15</v>
      </c>
      <c r="AY162" s="162" t="s">
        <v>119</v>
      </c>
    </row>
    <row r="163" spans="1:65" s="2" customFormat="1" ht="37.9" customHeight="1">
      <c r="A163" s="34"/>
      <c r="B163" s="139"/>
      <c r="C163" s="140" t="s">
        <v>192</v>
      </c>
      <c r="D163" s="140" t="s">
        <v>122</v>
      </c>
      <c r="E163" s="141" t="s">
        <v>193</v>
      </c>
      <c r="F163" s="142" t="s">
        <v>194</v>
      </c>
      <c r="G163" s="143" t="s">
        <v>141</v>
      </c>
      <c r="H163" s="144">
        <v>296.29</v>
      </c>
      <c r="I163" s="145"/>
      <c r="J163" s="146">
        <f>ROUND(I163*H163,2)</f>
        <v>0</v>
      </c>
      <c r="K163" s="142" t="s">
        <v>142</v>
      </c>
      <c r="L163" s="35"/>
      <c r="M163" s="147" t="s">
        <v>3</v>
      </c>
      <c r="N163" s="148" t="s">
        <v>43</v>
      </c>
      <c r="O163" s="55"/>
      <c r="P163" s="149">
        <f>O163*H163</f>
        <v>0</v>
      </c>
      <c r="Q163" s="149">
        <v>0</v>
      </c>
      <c r="R163" s="149">
        <f>Q163*H163</f>
        <v>0</v>
      </c>
      <c r="S163" s="149">
        <v>0</v>
      </c>
      <c r="T163" s="150">
        <f>S163*H163</f>
        <v>0</v>
      </c>
      <c r="U163" s="34"/>
      <c r="V163" s="34"/>
      <c r="W163" s="34"/>
      <c r="X163" s="34"/>
      <c r="Y163" s="34"/>
      <c r="Z163" s="34"/>
      <c r="AA163" s="34"/>
      <c r="AB163" s="34"/>
      <c r="AC163" s="34"/>
      <c r="AD163" s="34"/>
      <c r="AE163" s="34"/>
      <c r="AR163" s="151" t="s">
        <v>126</v>
      </c>
      <c r="AT163" s="151" t="s">
        <v>122</v>
      </c>
      <c r="AU163" s="151" t="s">
        <v>120</v>
      </c>
      <c r="AY163" s="19" t="s">
        <v>119</v>
      </c>
      <c r="BE163" s="152">
        <f>IF(N163="základní",J163,0)</f>
        <v>0</v>
      </c>
      <c r="BF163" s="152">
        <f>IF(N163="snížená",J163,0)</f>
        <v>0</v>
      </c>
      <c r="BG163" s="152">
        <f>IF(N163="zákl. přenesená",J163,0)</f>
        <v>0</v>
      </c>
      <c r="BH163" s="152">
        <f>IF(N163="sníž. přenesená",J163,0)</f>
        <v>0</v>
      </c>
      <c r="BI163" s="152">
        <f>IF(N163="nulová",J163,0)</f>
        <v>0</v>
      </c>
      <c r="BJ163" s="19" t="s">
        <v>127</v>
      </c>
      <c r="BK163" s="152">
        <f>ROUND(I163*H163,2)</f>
        <v>0</v>
      </c>
      <c r="BL163" s="19" t="s">
        <v>126</v>
      </c>
      <c r="BM163" s="151" t="s">
        <v>195</v>
      </c>
    </row>
    <row r="164" spans="1:47" s="2" customFormat="1" ht="11.25">
      <c r="A164" s="34"/>
      <c r="B164" s="35"/>
      <c r="C164" s="34"/>
      <c r="D164" s="177" t="s">
        <v>144</v>
      </c>
      <c r="E164" s="34"/>
      <c r="F164" s="178" t="s">
        <v>196</v>
      </c>
      <c r="G164" s="34"/>
      <c r="H164" s="34"/>
      <c r="I164" s="179"/>
      <c r="J164" s="34"/>
      <c r="K164" s="34"/>
      <c r="L164" s="35"/>
      <c r="M164" s="180"/>
      <c r="N164" s="181"/>
      <c r="O164" s="55"/>
      <c r="P164" s="55"/>
      <c r="Q164" s="55"/>
      <c r="R164" s="55"/>
      <c r="S164" s="55"/>
      <c r="T164" s="56"/>
      <c r="U164" s="34"/>
      <c r="V164" s="34"/>
      <c r="W164" s="34"/>
      <c r="X164" s="34"/>
      <c r="Y164" s="34"/>
      <c r="Z164" s="34"/>
      <c r="AA164" s="34"/>
      <c r="AB164" s="34"/>
      <c r="AC164" s="34"/>
      <c r="AD164" s="34"/>
      <c r="AE164" s="34"/>
      <c r="AT164" s="19" t="s">
        <v>144</v>
      </c>
      <c r="AU164" s="19" t="s">
        <v>120</v>
      </c>
    </row>
    <row r="165" spans="2:51" s="14" customFormat="1" ht="11.25">
      <c r="B165" s="161"/>
      <c r="D165" s="154" t="s">
        <v>129</v>
      </c>
      <c r="E165" s="162" t="s">
        <v>3</v>
      </c>
      <c r="F165" s="163" t="s">
        <v>197</v>
      </c>
      <c r="H165" s="164">
        <v>38.018</v>
      </c>
      <c r="I165" s="165"/>
      <c r="L165" s="161"/>
      <c r="M165" s="166"/>
      <c r="N165" s="167"/>
      <c r="O165" s="167"/>
      <c r="P165" s="167"/>
      <c r="Q165" s="167"/>
      <c r="R165" s="167"/>
      <c r="S165" s="167"/>
      <c r="T165" s="168"/>
      <c r="AT165" s="162" t="s">
        <v>129</v>
      </c>
      <c r="AU165" s="162" t="s">
        <v>120</v>
      </c>
      <c r="AV165" s="14" t="s">
        <v>127</v>
      </c>
      <c r="AW165" s="14" t="s">
        <v>33</v>
      </c>
      <c r="AX165" s="14" t="s">
        <v>71</v>
      </c>
      <c r="AY165" s="162" t="s">
        <v>119</v>
      </c>
    </row>
    <row r="166" spans="2:51" s="14" customFormat="1" ht="11.25">
      <c r="B166" s="161"/>
      <c r="D166" s="154" t="s">
        <v>129</v>
      </c>
      <c r="E166" s="162" t="s">
        <v>3</v>
      </c>
      <c r="F166" s="163" t="s">
        <v>198</v>
      </c>
      <c r="H166" s="164">
        <v>14.136</v>
      </c>
      <c r="I166" s="165"/>
      <c r="L166" s="161"/>
      <c r="M166" s="166"/>
      <c r="N166" s="167"/>
      <c r="O166" s="167"/>
      <c r="P166" s="167"/>
      <c r="Q166" s="167"/>
      <c r="R166" s="167"/>
      <c r="S166" s="167"/>
      <c r="T166" s="168"/>
      <c r="AT166" s="162" t="s">
        <v>129</v>
      </c>
      <c r="AU166" s="162" t="s">
        <v>120</v>
      </c>
      <c r="AV166" s="14" t="s">
        <v>127</v>
      </c>
      <c r="AW166" s="14" t="s">
        <v>33</v>
      </c>
      <c r="AX166" s="14" t="s">
        <v>71</v>
      </c>
      <c r="AY166" s="162" t="s">
        <v>119</v>
      </c>
    </row>
    <row r="167" spans="2:51" s="14" customFormat="1" ht="11.25">
      <c r="B167" s="161"/>
      <c r="D167" s="154" t="s">
        <v>129</v>
      </c>
      <c r="E167" s="162" t="s">
        <v>3</v>
      </c>
      <c r="F167" s="163" t="s">
        <v>199</v>
      </c>
      <c r="H167" s="164">
        <v>17.261</v>
      </c>
      <c r="I167" s="165"/>
      <c r="L167" s="161"/>
      <c r="M167" s="166"/>
      <c r="N167" s="167"/>
      <c r="O167" s="167"/>
      <c r="P167" s="167"/>
      <c r="Q167" s="167"/>
      <c r="R167" s="167"/>
      <c r="S167" s="167"/>
      <c r="T167" s="168"/>
      <c r="AT167" s="162" t="s">
        <v>129</v>
      </c>
      <c r="AU167" s="162" t="s">
        <v>120</v>
      </c>
      <c r="AV167" s="14" t="s">
        <v>127</v>
      </c>
      <c r="AW167" s="14" t="s">
        <v>33</v>
      </c>
      <c r="AX167" s="14" t="s">
        <v>71</v>
      </c>
      <c r="AY167" s="162" t="s">
        <v>119</v>
      </c>
    </row>
    <row r="168" spans="2:51" s="14" customFormat="1" ht="11.25">
      <c r="B168" s="161"/>
      <c r="D168" s="154" t="s">
        <v>129</v>
      </c>
      <c r="E168" s="162" t="s">
        <v>3</v>
      </c>
      <c r="F168" s="163" t="s">
        <v>200</v>
      </c>
      <c r="H168" s="164">
        <v>19.046</v>
      </c>
      <c r="I168" s="165"/>
      <c r="L168" s="161"/>
      <c r="M168" s="166"/>
      <c r="N168" s="167"/>
      <c r="O168" s="167"/>
      <c r="P168" s="167"/>
      <c r="Q168" s="167"/>
      <c r="R168" s="167"/>
      <c r="S168" s="167"/>
      <c r="T168" s="168"/>
      <c r="AT168" s="162" t="s">
        <v>129</v>
      </c>
      <c r="AU168" s="162" t="s">
        <v>120</v>
      </c>
      <c r="AV168" s="14" t="s">
        <v>127</v>
      </c>
      <c r="AW168" s="14" t="s">
        <v>33</v>
      </c>
      <c r="AX168" s="14" t="s">
        <v>71</v>
      </c>
      <c r="AY168" s="162" t="s">
        <v>119</v>
      </c>
    </row>
    <row r="169" spans="2:51" s="14" customFormat="1" ht="11.25">
      <c r="B169" s="161"/>
      <c r="D169" s="154" t="s">
        <v>129</v>
      </c>
      <c r="E169" s="162" t="s">
        <v>3</v>
      </c>
      <c r="F169" s="163" t="s">
        <v>201</v>
      </c>
      <c r="H169" s="164">
        <v>14.246</v>
      </c>
      <c r="I169" s="165"/>
      <c r="L169" s="161"/>
      <c r="M169" s="166"/>
      <c r="N169" s="167"/>
      <c r="O169" s="167"/>
      <c r="P169" s="167"/>
      <c r="Q169" s="167"/>
      <c r="R169" s="167"/>
      <c r="S169" s="167"/>
      <c r="T169" s="168"/>
      <c r="AT169" s="162" t="s">
        <v>129</v>
      </c>
      <c r="AU169" s="162" t="s">
        <v>120</v>
      </c>
      <c r="AV169" s="14" t="s">
        <v>127</v>
      </c>
      <c r="AW169" s="14" t="s">
        <v>33</v>
      </c>
      <c r="AX169" s="14" t="s">
        <v>71</v>
      </c>
      <c r="AY169" s="162" t="s">
        <v>119</v>
      </c>
    </row>
    <row r="170" spans="2:51" s="14" customFormat="1" ht="11.25">
      <c r="B170" s="161"/>
      <c r="D170" s="154" t="s">
        <v>129</v>
      </c>
      <c r="E170" s="162" t="s">
        <v>3</v>
      </c>
      <c r="F170" s="163" t="s">
        <v>201</v>
      </c>
      <c r="H170" s="164">
        <v>14.246</v>
      </c>
      <c r="I170" s="165"/>
      <c r="L170" s="161"/>
      <c r="M170" s="166"/>
      <c r="N170" s="167"/>
      <c r="O170" s="167"/>
      <c r="P170" s="167"/>
      <c r="Q170" s="167"/>
      <c r="R170" s="167"/>
      <c r="S170" s="167"/>
      <c r="T170" s="168"/>
      <c r="AT170" s="162" t="s">
        <v>129</v>
      </c>
      <c r="AU170" s="162" t="s">
        <v>120</v>
      </c>
      <c r="AV170" s="14" t="s">
        <v>127</v>
      </c>
      <c r="AW170" s="14" t="s">
        <v>33</v>
      </c>
      <c r="AX170" s="14" t="s">
        <v>71</v>
      </c>
      <c r="AY170" s="162" t="s">
        <v>119</v>
      </c>
    </row>
    <row r="171" spans="2:51" s="14" customFormat="1" ht="11.25">
      <c r="B171" s="161"/>
      <c r="D171" s="154" t="s">
        <v>129</v>
      </c>
      <c r="E171" s="162" t="s">
        <v>3</v>
      </c>
      <c r="F171" s="163" t="s">
        <v>202</v>
      </c>
      <c r="H171" s="164">
        <v>11.886</v>
      </c>
      <c r="I171" s="165"/>
      <c r="L171" s="161"/>
      <c r="M171" s="166"/>
      <c r="N171" s="167"/>
      <c r="O171" s="167"/>
      <c r="P171" s="167"/>
      <c r="Q171" s="167"/>
      <c r="R171" s="167"/>
      <c r="S171" s="167"/>
      <c r="T171" s="168"/>
      <c r="AT171" s="162" t="s">
        <v>129</v>
      </c>
      <c r="AU171" s="162" t="s">
        <v>120</v>
      </c>
      <c r="AV171" s="14" t="s">
        <v>127</v>
      </c>
      <c r="AW171" s="14" t="s">
        <v>33</v>
      </c>
      <c r="AX171" s="14" t="s">
        <v>71</v>
      </c>
      <c r="AY171" s="162" t="s">
        <v>119</v>
      </c>
    </row>
    <row r="172" spans="2:51" s="14" customFormat="1" ht="11.25">
      <c r="B172" s="161"/>
      <c r="D172" s="154" t="s">
        <v>129</v>
      </c>
      <c r="E172" s="162" t="s">
        <v>3</v>
      </c>
      <c r="F172" s="163" t="s">
        <v>203</v>
      </c>
      <c r="H172" s="164">
        <v>2.349</v>
      </c>
      <c r="I172" s="165"/>
      <c r="L172" s="161"/>
      <c r="M172" s="166"/>
      <c r="N172" s="167"/>
      <c r="O172" s="167"/>
      <c r="P172" s="167"/>
      <c r="Q172" s="167"/>
      <c r="R172" s="167"/>
      <c r="S172" s="167"/>
      <c r="T172" s="168"/>
      <c r="AT172" s="162" t="s">
        <v>129</v>
      </c>
      <c r="AU172" s="162" t="s">
        <v>120</v>
      </c>
      <c r="AV172" s="14" t="s">
        <v>127</v>
      </c>
      <c r="AW172" s="14" t="s">
        <v>33</v>
      </c>
      <c r="AX172" s="14" t="s">
        <v>71</v>
      </c>
      <c r="AY172" s="162" t="s">
        <v>119</v>
      </c>
    </row>
    <row r="173" spans="2:51" s="14" customFormat="1" ht="11.25">
      <c r="B173" s="161"/>
      <c r="D173" s="154" t="s">
        <v>129</v>
      </c>
      <c r="E173" s="162" t="s">
        <v>3</v>
      </c>
      <c r="F173" s="163" t="s">
        <v>204</v>
      </c>
      <c r="H173" s="164">
        <v>2.716</v>
      </c>
      <c r="I173" s="165"/>
      <c r="L173" s="161"/>
      <c r="M173" s="166"/>
      <c r="N173" s="167"/>
      <c r="O173" s="167"/>
      <c r="P173" s="167"/>
      <c r="Q173" s="167"/>
      <c r="R173" s="167"/>
      <c r="S173" s="167"/>
      <c r="T173" s="168"/>
      <c r="AT173" s="162" t="s">
        <v>129</v>
      </c>
      <c r="AU173" s="162" t="s">
        <v>120</v>
      </c>
      <c r="AV173" s="14" t="s">
        <v>127</v>
      </c>
      <c r="AW173" s="14" t="s">
        <v>33</v>
      </c>
      <c r="AX173" s="14" t="s">
        <v>71</v>
      </c>
      <c r="AY173" s="162" t="s">
        <v>119</v>
      </c>
    </row>
    <row r="174" spans="2:51" s="14" customFormat="1" ht="11.25">
      <c r="B174" s="161"/>
      <c r="D174" s="154" t="s">
        <v>129</v>
      </c>
      <c r="E174" s="162" t="s">
        <v>3</v>
      </c>
      <c r="F174" s="163" t="s">
        <v>205</v>
      </c>
      <c r="H174" s="164">
        <v>3.3</v>
      </c>
      <c r="I174" s="165"/>
      <c r="L174" s="161"/>
      <c r="M174" s="166"/>
      <c r="N174" s="167"/>
      <c r="O174" s="167"/>
      <c r="P174" s="167"/>
      <c r="Q174" s="167"/>
      <c r="R174" s="167"/>
      <c r="S174" s="167"/>
      <c r="T174" s="168"/>
      <c r="AT174" s="162" t="s">
        <v>129</v>
      </c>
      <c r="AU174" s="162" t="s">
        <v>120</v>
      </c>
      <c r="AV174" s="14" t="s">
        <v>127</v>
      </c>
      <c r="AW174" s="14" t="s">
        <v>33</v>
      </c>
      <c r="AX174" s="14" t="s">
        <v>71</v>
      </c>
      <c r="AY174" s="162" t="s">
        <v>119</v>
      </c>
    </row>
    <row r="175" spans="2:51" s="14" customFormat="1" ht="11.25">
      <c r="B175" s="161"/>
      <c r="D175" s="154" t="s">
        <v>129</v>
      </c>
      <c r="E175" s="162" t="s">
        <v>3</v>
      </c>
      <c r="F175" s="163" t="s">
        <v>202</v>
      </c>
      <c r="H175" s="164">
        <v>11.886</v>
      </c>
      <c r="I175" s="165"/>
      <c r="L175" s="161"/>
      <c r="M175" s="166"/>
      <c r="N175" s="167"/>
      <c r="O175" s="167"/>
      <c r="P175" s="167"/>
      <c r="Q175" s="167"/>
      <c r="R175" s="167"/>
      <c r="S175" s="167"/>
      <c r="T175" s="168"/>
      <c r="AT175" s="162" t="s">
        <v>129</v>
      </c>
      <c r="AU175" s="162" t="s">
        <v>120</v>
      </c>
      <c r="AV175" s="14" t="s">
        <v>127</v>
      </c>
      <c r="AW175" s="14" t="s">
        <v>33</v>
      </c>
      <c r="AX175" s="14" t="s">
        <v>71</v>
      </c>
      <c r="AY175" s="162" t="s">
        <v>119</v>
      </c>
    </row>
    <row r="176" spans="2:51" s="14" customFormat="1" ht="11.25">
      <c r="B176" s="161"/>
      <c r="D176" s="154" t="s">
        <v>129</v>
      </c>
      <c r="E176" s="162" t="s">
        <v>3</v>
      </c>
      <c r="F176" s="163" t="s">
        <v>206</v>
      </c>
      <c r="H176" s="164">
        <v>7.2</v>
      </c>
      <c r="I176" s="165"/>
      <c r="L176" s="161"/>
      <c r="M176" s="166"/>
      <c r="N176" s="167"/>
      <c r="O176" s="167"/>
      <c r="P176" s="167"/>
      <c r="Q176" s="167"/>
      <c r="R176" s="167"/>
      <c r="S176" s="167"/>
      <c r="T176" s="168"/>
      <c r="AT176" s="162" t="s">
        <v>129</v>
      </c>
      <c r="AU176" s="162" t="s">
        <v>120</v>
      </c>
      <c r="AV176" s="14" t="s">
        <v>127</v>
      </c>
      <c r="AW176" s="14" t="s">
        <v>33</v>
      </c>
      <c r="AX176" s="14" t="s">
        <v>71</v>
      </c>
      <c r="AY176" s="162" t="s">
        <v>119</v>
      </c>
    </row>
    <row r="177" spans="2:51" s="14" customFormat="1" ht="11.25">
      <c r="B177" s="161"/>
      <c r="D177" s="154" t="s">
        <v>129</v>
      </c>
      <c r="E177" s="162" t="s">
        <v>3</v>
      </c>
      <c r="F177" s="163" t="s">
        <v>207</v>
      </c>
      <c r="H177" s="164">
        <v>136.8</v>
      </c>
      <c r="I177" s="165"/>
      <c r="L177" s="161"/>
      <c r="M177" s="166"/>
      <c r="N177" s="167"/>
      <c r="O177" s="167"/>
      <c r="P177" s="167"/>
      <c r="Q177" s="167"/>
      <c r="R177" s="167"/>
      <c r="S177" s="167"/>
      <c r="T177" s="168"/>
      <c r="AT177" s="162" t="s">
        <v>129</v>
      </c>
      <c r="AU177" s="162" t="s">
        <v>120</v>
      </c>
      <c r="AV177" s="14" t="s">
        <v>127</v>
      </c>
      <c r="AW177" s="14" t="s">
        <v>33</v>
      </c>
      <c r="AX177" s="14" t="s">
        <v>71</v>
      </c>
      <c r="AY177" s="162" t="s">
        <v>119</v>
      </c>
    </row>
    <row r="178" spans="2:51" s="14" customFormat="1" ht="11.25">
      <c r="B178" s="161"/>
      <c r="D178" s="154" t="s">
        <v>129</v>
      </c>
      <c r="E178" s="162" t="s">
        <v>3</v>
      </c>
      <c r="F178" s="163" t="s">
        <v>208</v>
      </c>
      <c r="H178" s="164">
        <v>3.2</v>
      </c>
      <c r="I178" s="165"/>
      <c r="L178" s="161"/>
      <c r="M178" s="166"/>
      <c r="N178" s="167"/>
      <c r="O178" s="167"/>
      <c r="P178" s="167"/>
      <c r="Q178" s="167"/>
      <c r="R178" s="167"/>
      <c r="S178" s="167"/>
      <c r="T178" s="168"/>
      <c r="AT178" s="162" t="s">
        <v>129</v>
      </c>
      <c r="AU178" s="162" t="s">
        <v>120</v>
      </c>
      <c r="AV178" s="14" t="s">
        <v>127</v>
      </c>
      <c r="AW178" s="14" t="s">
        <v>33</v>
      </c>
      <c r="AX178" s="14" t="s">
        <v>71</v>
      </c>
      <c r="AY178" s="162" t="s">
        <v>119</v>
      </c>
    </row>
    <row r="179" spans="2:51" s="15" customFormat="1" ht="11.25">
      <c r="B179" s="169"/>
      <c r="D179" s="154" t="s">
        <v>129</v>
      </c>
      <c r="E179" s="170" t="s">
        <v>3</v>
      </c>
      <c r="F179" s="171" t="s">
        <v>134</v>
      </c>
      <c r="H179" s="172">
        <v>296.28999999999996</v>
      </c>
      <c r="I179" s="173"/>
      <c r="L179" s="169"/>
      <c r="M179" s="174"/>
      <c r="N179" s="175"/>
      <c r="O179" s="175"/>
      <c r="P179" s="175"/>
      <c r="Q179" s="175"/>
      <c r="R179" s="175"/>
      <c r="S179" s="175"/>
      <c r="T179" s="176"/>
      <c r="AT179" s="170" t="s">
        <v>129</v>
      </c>
      <c r="AU179" s="170" t="s">
        <v>120</v>
      </c>
      <c r="AV179" s="15" t="s">
        <v>126</v>
      </c>
      <c r="AW179" s="15" t="s">
        <v>33</v>
      </c>
      <c r="AX179" s="15" t="s">
        <v>15</v>
      </c>
      <c r="AY179" s="170" t="s">
        <v>119</v>
      </c>
    </row>
    <row r="180" spans="2:63" s="12" customFormat="1" ht="20.85" customHeight="1">
      <c r="B180" s="126"/>
      <c r="D180" s="127" t="s">
        <v>70</v>
      </c>
      <c r="E180" s="137" t="s">
        <v>209</v>
      </c>
      <c r="F180" s="137" t="s">
        <v>210</v>
      </c>
      <c r="I180" s="129"/>
      <c r="J180" s="138">
        <f>BK180</f>
        <v>0</v>
      </c>
      <c r="L180" s="126"/>
      <c r="M180" s="131"/>
      <c r="N180" s="132"/>
      <c r="O180" s="132"/>
      <c r="P180" s="133">
        <f>SUM(P181:P232)</f>
        <v>0</v>
      </c>
      <c r="Q180" s="132"/>
      <c r="R180" s="133">
        <f>SUM(R181:R232)</f>
        <v>2.0780653300000003</v>
      </c>
      <c r="S180" s="132"/>
      <c r="T180" s="134">
        <f>SUM(T181:T232)</f>
        <v>0</v>
      </c>
      <c r="AR180" s="127" t="s">
        <v>15</v>
      </c>
      <c r="AT180" s="135" t="s">
        <v>70</v>
      </c>
      <c r="AU180" s="135" t="s">
        <v>127</v>
      </c>
      <c r="AY180" s="127" t="s">
        <v>119</v>
      </c>
      <c r="BK180" s="136">
        <f>SUM(BK181:BK232)</f>
        <v>0</v>
      </c>
    </row>
    <row r="181" spans="1:65" s="2" customFormat="1" ht="24.2" customHeight="1">
      <c r="A181" s="34"/>
      <c r="B181" s="139"/>
      <c r="C181" s="140" t="s">
        <v>180</v>
      </c>
      <c r="D181" s="140" t="s">
        <v>122</v>
      </c>
      <c r="E181" s="141" t="s">
        <v>139</v>
      </c>
      <c r="F181" s="142" t="s">
        <v>140</v>
      </c>
      <c r="G181" s="143" t="s">
        <v>141</v>
      </c>
      <c r="H181" s="144">
        <v>60.466</v>
      </c>
      <c r="I181" s="145"/>
      <c r="J181" s="146">
        <f>ROUND(I181*H181,2)</f>
        <v>0</v>
      </c>
      <c r="K181" s="142" t="s">
        <v>142</v>
      </c>
      <c r="L181" s="35"/>
      <c r="M181" s="147" t="s">
        <v>3</v>
      </c>
      <c r="N181" s="148" t="s">
        <v>43</v>
      </c>
      <c r="O181" s="55"/>
      <c r="P181" s="149">
        <f>O181*H181</f>
        <v>0</v>
      </c>
      <c r="Q181" s="149">
        <v>0.03358</v>
      </c>
      <c r="R181" s="149">
        <f>Q181*H181</f>
        <v>2.03044828</v>
      </c>
      <c r="S181" s="149">
        <v>0</v>
      </c>
      <c r="T181" s="150">
        <f>S181*H181</f>
        <v>0</v>
      </c>
      <c r="U181" s="34"/>
      <c r="V181" s="34"/>
      <c r="W181" s="34"/>
      <c r="X181" s="34"/>
      <c r="Y181" s="34"/>
      <c r="Z181" s="34"/>
      <c r="AA181" s="34"/>
      <c r="AB181" s="34"/>
      <c r="AC181" s="34"/>
      <c r="AD181" s="34"/>
      <c r="AE181" s="34"/>
      <c r="AR181" s="151" t="s">
        <v>126</v>
      </c>
      <c r="AT181" s="151" t="s">
        <v>122</v>
      </c>
      <c r="AU181" s="151" t="s">
        <v>120</v>
      </c>
      <c r="AY181" s="19" t="s">
        <v>119</v>
      </c>
      <c r="BE181" s="152">
        <f>IF(N181="základní",J181,0)</f>
        <v>0</v>
      </c>
      <c r="BF181" s="152">
        <f>IF(N181="snížená",J181,0)</f>
        <v>0</v>
      </c>
      <c r="BG181" s="152">
        <f>IF(N181="zákl. přenesená",J181,0)</f>
        <v>0</v>
      </c>
      <c r="BH181" s="152">
        <f>IF(N181="sníž. přenesená",J181,0)</f>
        <v>0</v>
      </c>
      <c r="BI181" s="152">
        <f>IF(N181="nulová",J181,0)</f>
        <v>0</v>
      </c>
      <c r="BJ181" s="19" t="s">
        <v>127</v>
      </c>
      <c r="BK181" s="152">
        <f>ROUND(I181*H181,2)</f>
        <v>0</v>
      </c>
      <c r="BL181" s="19" t="s">
        <v>126</v>
      </c>
      <c r="BM181" s="151" t="s">
        <v>211</v>
      </c>
    </row>
    <row r="182" spans="1:47" s="2" customFormat="1" ht="11.25">
      <c r="A182" s="34"/>
      <c r="B182" s="35"/>
      <c r="C182" s="34"/>
      <c r="D182" s="177" t="s">
        <v>144</v>
      </c>
      <c r="E182" s="34"/>
      <c r="F182" s="178" t="s">
        <v>145</v>
      </c>
      <c r="G182" s="34"/>
      <c r="H182" s="34"/>
      <c r="I182" s="179"/>
      <c r="J182" s="34"/>
      <c r="K182" s="34"/>
      <c r="L182" s="35"/>
      <c r="M182" s="180"/>
      <c r="N182" s="181"/>
      <c r="O182" s="55"/>
      <c r="P182" s="55"/>
      <c r="Q182" s="55"/>
      <c r="R182" s="55"/>
      <c r="S182" s="55"/>
      <c r="T182" s="56"/>
      <c r="U182" s="34"/>
      <c r="V182" s="34"/>
      <c r="W182" s="34"/>
      <c r="X182" s="34"/>
      <c r="Y182" s="34"/>
      <c r="Z182" s="34"/>
      <c r="AA182" s="34"/>
      <c r="AB182" s="34"/>
      <c r="AC182" s="34"/>
      <c r="AD182" s="34"/>
      <c r="AE182" s="34"/>
      <c r="AT182" s="19" t="s">
        <v>144</v>
      </c>
      <c r="AU182" s="19" t="s">
        <v>120</v>
      </c>
    </row>
    <row r="183" spans="2:51" s="13" customFormat="1" ht="11.25">
      <c r="B183" s="153"/>
      <c r="D183" s="154" t="s">
        <v>129</v>
      </c>
      <c r="E183" s="155" t="s">
        <v>3</v>
      </c>
      <c r="F183" s="156" t="s">
        <v>212</v>
      </c>
      <c r="H183" s="155" t="s">
        <v>3</v>
      </c>
      <c r="I183" s="157"/>
      <c r="L183" s="153"/>
      <c r="M183" s="158"/>
      <c r="N183" s="159"/>
      <c r="O183" s="159"/>
      <c r="P183" s="159"/>
      <c r="Q183" s="159"/>
      <c r="R183" s="159"/>
      <c r="S183" s="159"/>
      <c r="T183" s="160"/>
      <c r="AT183" s="155" t="s">
        <v>129</v>
      </c>
      <c r="AU183" s="155" t="s">
        <v>120</v>
      </c>
      <c r="AV183" s="13" t="s">
        <v>15</v>
      </c>
      <c r="AW183" s="13" t="s">
        <v>33</v>
      </c>
      <c r="AX183" s="13" t="s">
        <v>71</v>
      </c>
      <c r="AY183" s="155" t="s">
        <v>119</v>
      </c>
    </row>
    <row r="184" spans="2:51" s="14" customFormat="1" ht="11.25">
      <c r="B184" s="161"/>
      <c r="D184" s="154" t="s">
        <v>129</v>
      </c>
      <c r="E184" s="162" t="s">
        <v>3</v>
      </c>
      <c r="F184" s="163" t="s">
        <v>213</v>
      </c>
      <c r="H184" s="164">
        <v>14.504</v>
      </c>
      <c r="I184" s="165"/>
      <c r="L184" s="161"/>
      <c r="M184" s="166"/>
      <c r="N184" s="167"/>
      <c r="O184" s="167"/>
      <c r="P184" s="167"/>
      <c r="Q184" s="167"/>
      <c r="R184" s="167"/>
      <c r="S184" s="167"/>
      <c r="T184" s="168"/>
      <c r="AT184" s="162" t="s">
        <v>129</v>
      </c>
      <c r="AU184" s="162" t="s">
        <v>120</v>
      </c>
      <c r="AV184" s="14" t="s">
        <v>127</v>
      </c>
      <c r="AW184" s="14" t="s">
        <v>33</v>
      </c>
      <c r="AX184" s="14" t="s">
        <v>71</v>
      </c>
      <c r="AY184" s="162" t="s">
        <v>119</v>
      </c>
    </row>
    <row r="185" spans="2:51" s="14" customFormat="1" ht="11.25">
      <c r="B185" s="161"/>
      <c r="D185" s="154" t="s">
        <v>129</v>
      </c>
      <c r="E185" s="162" t="s">
        <v>3</v>
      </c>
      <c r="F185" s="163" t="s">
        <v>214</v>
      </c>
      <c r="H185" s="164">
        <v>7.472</v>
      </c>
      <c r="I185" s="165"/>
      <c r="L185" s="161"/>
      <c r="M185" s="166"/>
      <c r="N185" s="167"/>
      <c r="O185" s="167"/>
      <c r="P185" s="167"/>
      <c r="Q185" s="167"/>
      <c r="R185" s="167"/>
      <c r="S185" s="167"/>
      <c r="T185" s="168"/>
      <c r="AT185" s="162" t="s">
        <v>129</v>
      </c>
      <c r="AU185" s="162" t="s">
        <v>120</v>
      </c>
      <c r="AV185" s="14" t="s">
        <v>127</v>
      </c>
      <c r="AW185" s="14" t="s">
        <v>33</v>
      </c>
      <c r="AX185" s="14" t="s">
        <v>71</v>
      </c>
      <c r="AY185" s="162" t="s">
        <v>119</v>
      </c>
    </row>
    <row r="186" spans="2:51" s="14" customFormat="1" ht="11.25">
      <c r="B186" s="161"/>
      <c r="D186" s="154" t="s">
        <v>129</v>
      </c>
      <c r="E186" s="162" t="s">
        <v>3</v>
      </c>
      <c r="F186" s="163" t="s">
        <v>215</v>
      </c>
      <c r="H186" s="164">
        <v>7.808</v>
      </c>
      <c r="I186" s="165"/>
      <c r="L186" s="161"/>
      <c r="M186" s="166"/>
      <c r="N186" s="167"/>
      <c r="O186" s="167"/>
      <c r="P186" s="167"/>
      <c r="Q186" s="167"/>
      <c r="R186" s="167"/>
      <c r="S186" s="167"/>
      <c r="T186" s="168"/>
      <c r="AT186" s="162" t="s">
        <v>129</v>
      </c>
      <c r="AU186" s="162" t="s">
        <v>120</v>
      </c>
      <c r="AV186" s="14" t="s">
        <v>127</v>
      </c>
      <c r="AW186" s="14" t="s">
        <v>33</v>
      </c>
      <c r="AX186" s="14" t="s">
        <v>71</v>
      </c>
      <c r="AY186" s="162" t="s">
        <v>119</v>
      </c>
    </row>
    <row r="187" spans="2:51" s="14" customFormat="1" ht="11.25">
      <c r="B187" s="161"/>
      <c r="D187" s="154" t="s">
        <v>129</v>
      </c>
      <c r="E187" s="162" t="s">
        <v>3</v>
      </c>
      <c r="F187" s="163" t="s">
        <v>216</v>
      </c>
      <c r="H187" s="164">
        <v>8</v>
      </c>
      <c r="I187" s="165"/>
      <c r="L187" s="161"/>
      <c r="M187" s="166"/>
      <c r="N187" s="167"/>
      <c r="O187" s="167"/>
      <c r="P187" s="167"/>
      <c r="Q187" s="167"/>
      <c r="R187" s="167"/>
      <c r="S187" s="167"/>
      <c r="T187" s="168"/>
      <c r="AT187" s="162" t="s">
        <v>129</v>
      </c>
      <c r="AU187" s="162" t="s">
        <v>120</v>
      </c>
      <c r="AV187" s="14" t="s">
        <v>127</v>
      </c>
      <c r="AW187" s="14" t="s">
        <v>33</v>
      </c>
      <c r="AX187" s="14" t="s">
        <v>71</v>
      </c>
      <c r="AY187" s="162" t="s">
        <v>119</v>
      </c>
    </row>
    <row r="188" spans="2:51" s="14" customFormat="1" ht="11.25">
      <c r="B188" s="161"/>
      <c r="D188" s="154" t="s">
        <v>129</v>
      </c>
      <c r="E188" s="162" t="s">
        <v>3</v>
      </c>
      <c r="F188" s="163" t="s">
        <v>217</v>
      </c>
      <c r="H188" s="164">
        <v>4.458</v>
      </c>
      <c r="I188" s="165"/>
      <c r="L188" s="161"/>
      <c r="M188" s="166"/>
      <c r="N188" s="167"/>
      <c r="O188" s="167"/>
      <c r="P188" s="167"/>
      <c r="Q188" s="167"/>
      <c r="R188" s="167"/>
      <c r="S188" s="167"/>
      <c r="T188" s="168"/>
      <c r="AT188" s="162" t="s">
        <v>129</v>
      </c>
      <c r="AU188" s="162" t="s">
        <v>120</v>
      </c>
      <c r="AV188" s="14" t="s">
        <v>127</v>
      </c>
      <c r="AW188" s="14" t="s">
        <v>33</v>
      </c>
      <c r="AX188" s="14" t="s">
        <v>71</v>
      </c>
      <c r="AY188" s="162" t="s">
        <v>119</v>
      </c>
    </row>
    <row r="189" spans="2:51" s="14" customFormat="1" ht="11.25">
      <c r="B189" s="161"/>
      <c r="D189" s="154" t="s">
        <v>129</v>
      </c>
      <c r="E189" s="162" t="s">
        <v>3</v>
      </c>
      <c r="F189" s="163" t="s">
        <v>217</v>
      </c>
      <c r="H189" s="164">
        <v>4.458</v>
      </c>
      <c r="I189" s="165"/>
      <c r="L189" s="161"/>
      <c r="M189" s="166"/>
      <c r="N189" s="167"/>
      <c r="O189" s="167"/>
      <c r="P189" s="167"/>
      <c r="Q189" s="167"/>
      <c r="R189" s="167"/>
      <c r="S189" s="167"/>
      <c r="T189" s="168"/>
      <c r="AT189" s="162" t="s">
        <v>129</v>
      </c>
      <c r="AU189" s="162" t="s">
        <v>120</v>
      </c>
      <c r="AV189" s="14" t="s">
        <v>127</v>
      </c>
      <c r="AW189" s="14" t="s">
        <v>33</v>
      </c>
      <c r="AX189" s="14" t="s">
        <v>71</v>
      </c>
      <c r="AY189" s="162" t="s">
        <v>119</v>
      </c>
    </row>
    <row r="190" spans="2:51" s="14" customFormat="1" ht="11.25">
      <c r="B190" s="161"/>
      <c r="D190" s="154" t="s">
        <v>129</v>
      </c>
      <c r="E190" s="162" t="s">
        <v>3</v>
      </c>
      <c r="F190" s="163" t="s">
        <v>218</v>
      </c>
      <c r="H190" s="164">
        <v>4.026</v>
      </c>
      <c r="I190" s="165"/>
      <c r="L190" s="161"/>
      <c r="M190" s="166"/>
      <c r="N190" s="167"/>
      <c r="O190" s="167"/>
      <c r="P190" s="167"/>
      <c r="Q190" s="167"/>
      <c r="R190" s="167"/>
      <c r="S190" s="167"/>
      <c r="T190" s="168"/>
      <c r="AT190" s="162" t="s">
        <v>129</v>
      </c>
      <c r="AU190" s="162" t="s">
        <v>120</v>
      </c>
      <c r="AV190" s="14" t="s">
        <v>127</v>
      </c>
      <c r="AW190" s="14" t="s">
        <v>33</v>
      </c>
      <c r="AX190" s="14" t="s">
        <v>71</v>
      </c>
      <c r="AY190" s="162" t="s">
        <v>119</v>
      </c>
    </row>
    <row r="191" spans="2:51" s="14" customFormat="1" ht="11.25">
      <c r="B191" s="161"/>
      <c r="D191" s="154" t="s">
        <v>129</v>
      </c>
      <c r="E191" s="162" t="s">
        <v>3</v>
      </c>
      <c r="F191" s="163" t="s">
        <v>219</v>
      </c>
      <c r="H191" s="164">
        <v>1.236</v>
      </c>
      <c r="I191" s="165"/>
      <c r="L191" s="161"/>
      <c r="M191" s="166"/>
      <c r="N191" s="167"/>
      <c r="O191" s="167"/>
      <c r="P191" s="167"/>
      <c r="Q191" s="167"/>
      <c r="R191" s="167"/>
      <c r="S191" s="167"/>
      <c r="T191" s="168"/>
      <c r="AT191" s="162" t="s">
        <v>129</v>
      </c>
      <c r="AU191" s="162" t="s">
        <v>120</v>
      </c>
      <c r="AV191" s="14" t="s">
        <v>127</v>
      </c>
      <c r="AW191" s="14" t="s">
        <v>33</v>
      </c>
      <c r="AX191" s="14" t="s">
        <v>71</v>
      </c>
      <c r="AY191" s="162" t="s">
        <v>119</v>
      </c>
    </row>
    <row r="192" spans="2:51" s="14" customFormat="1" ht="11.25">
      <c r="B192" s="161"/>
      <c r="D192" s="154" t="s">
        <v>129</v>
      </c>
      <c r="E192" s="162" t="s">
        <v>3</v>
      </c>
      <c r="F192" s="163" t="s">
        <v>220</v>
      </c>
      <c r="H192" s="164">
        <v>1.034</v>
      </c>
      <c r="I192" s="165"/>
      <c r="L192" s="161"/>
      <c r="M192" s="166"/>
      <c r="N192" s="167"/>
      <c r="O192" s="167"/>
      <c r="P192" s="167"/>
      <c r="Q192" s="167"/>
      <c r="R192" s="167"/>
      <c r="S192" s="167"/>
      <c r="T192" s="168"/>
      <c r="AT192" s="162" t="s">
        <v>129</v>
      </c>
      <c r="AU192" s="162" t="s">
        <v>120</v>
      </c>
      <c r="AV192" s="14" t="s">
        <v>127</v>
      </c>
      <c r="AW192" s="14" t="s">
        <v>33</v>
      </c>
      <c r="AX192" s="14" t="s">
        <v>71</v>
      </c>
      <c r="AY192" s="162" t="s">
        <v>119</v>
      </c>
    </row>
    <row r="193" spans="2:51" s="14" customFormat="1" ht="11.25">
      <c r="B193" s="161"/>
      <c r="D193" s="154" t="s">
        <v>129</v>
      </c>
      <c r="E193" s="162" t="s">
        <v>3</v>
      </c>
      <c r="F193" s="163" t="s">
        <v>221</v>
      </c>
      <c r="H193" s="164">
        <v>1.356</v>
      </c>
      <c r="I193" s="165"/>
      <c r="L193" s="161"/>
      <c r="M193" s="166"/>
      <c r="N193" s="167"/>
      <c r="O193" s="167"/>
      <c r="P193" s="167"/>
      <c r="Q193" s="167"/>
      <c r="R193" s="167"/>
      <c r="S193" s="167"/>
      <c r="T193" s="168"/>
      <c r="AT193" s="162" t="s">
        <v>129</v>
      </c>
      <c r="AU193" s="162" t="s">
        <v>120</v>
      </c>
      <c r="AV193" s="14" t="s">
        <v>127</v>
      </c>
      <c r="AW193" s="14" t="s">
        <v>33</v>
      </c>
      <c r="AX193" s="14" t="s">
        <v>71</v>
      </c>
      <c r="AY193" s="162" t="s">
        <v>119</v>
      </c>
    </row>
    <row r="194" spans="2:51" s="14" customFormat="1" ht="11.25">
      <c r="B194" s="161"/>
      <c r="D194" s="154" t="s">
        <v>129</v>
      </c>
      <c r="E194" s="162" t="s">
        <v>3</v>
      </c>
      <c r="F194" s="163" t="s">
        <v>218</v>
      </c>
      <c r="H194" s="164">
        <v>4.026</v>
      </c>
      <c r="I194" s="165"/>
      <c r="L194" s="161"/>
      <c r="M194" s="166"/>
      <c r="N194" s="167"/>
      <c r="O194" s="167"/>
      <c r="P194" s="167"/>
      <c r="Q194" s="167"/>
      <c r="R194" s="167"/>
      <c r="S194" s="167"/>
      <c r="T194" s="168"/>
      <c r="AT194" s="162" t="s">
        <v>129</v>
      </c>
      <c r="AU194" s="162" t="s">
        <v>120</v>
      </c>
      <c r="AV194" s="14" t="s">
        <v>127</v>
      </c>
      <c r="AW194" s="14" t="s">
        <v>33</v>
      </c>
      <c r="AX194" s="14" t="s">
        <v>71</v>
      </c>
      <c r="AY194" s="162" t="s">
        <v>119</v>
      </c>
    </row>
    <row r="195" spans="2:51" s="14" customFormat="1" ht="11.25">
      <c r="B195" s="161"/>
      <c r="D195" s="154" t="s">
        <v>129</v>
      </c>
      <c r="E195" s="162" t="s">
        <v>3</v>
      </c>
      <c r="F195" s="163" t="s">
        <v>222</v>
      </c>
      <c r="H195" s="164">
        <v>2.088</v>
      </c>
      <c r="I195" s="165"/>
      <c r="L195" s="161"/>
      <c r="M195" s="166"/>
      <c r="N195" s="167"/>
      <c r="O195" s="167"/>
      <c r="P195" s="167"/>
      <c r="Q195" s="167"/>
      <c r="R195" s="167"/>
      <c r="S195" s="167"/>
      <c r="T195" s="168"/>
      <c r="AT195" s="162" t="s">
        <v>129</v>
      </c>
      <c r="AU195" s="162" t="s">
        <v>120</v>
      </c>
      <c r="AV195" s="14" t="s">
        <v>127</v>
      </c>
      <c r="AW195" s="14" t="s">
        <v>33</v>
      </c>
      <c r="AX195" s="14" t="s">
        <v>71</v>
      </c>
      <c r="AY195" s="162" t="s">
        <v>119</v>
      </c>
    </row>
    <row r="196" spans="2:51" s="15" customFormat="1" ht="11.25">
      <c r="B196" s="169"/>
      <c r="D196" s="154" t="s">
        <v>129</v>
      </c>
      <c r="E196" s="170" t="s">
        <v>3</v>
      </c>
      <c r="F196" s="171" t="s">
        <v>134</v>
      </c>
      <c r="H196" s="172">
        <v>60.466</v>
      </c>
      <c r="I196" s="173"/>
      <c r="L196" s="169"/>
      <c r="M196" s="174"/>
      <c r="N196" s="175"/>
      <c r="O196" s="175"/>
      <c r="P196" s="175"/>
      <c r="Q196" s="175"/>
      <c r="R196" s="175"/>
      <c r="S196" s="175"/>
      <c r="T196" s="176"/>
      <c r="AT196" s="170" t="s">
        <v>129</v>
      </c>
      <c r="AU196" s="170" t="s">
        <v>120</v>
      </c>
      <c r="AV196" s="15" t="s">
        <v>126</v>
      </c>
      <c r="AW196" s="15" t="s">
        <v>33</v>
      </c>
      <c r="AX196" s="15" t="s">
        <v>15</v>
      </c>
      <c r="AY196" s="170" t="s">
        <v>119</v>
      </c>
    </row>
    <row r="197" spans="1:65" s="2" customFormat="1" ht="44.25" customHeight="1">
      <c r="A197" s="34"/>
      <c r="B197" s="139"/>
      <c r="C197" s="140" t="s">
        <v>223</v>
      </c>
      <c r="D197" s="140" t="s">
        <v>122</v>
      </c>
      <c r="E197" s="141" t="s">
        <v>159</v>
      </c>
      <c r="F197" s="142" t="s">
        <v>160</v>
      </c>
      <c r="G197" s="143" t="s">
        <v>161</v>
      </c>
      <c r="H197" s="144">
        <v>302.33</v>
      </c>
      <c r="I197" s="145"/>
      <c r="J197" s="146">
        <f>ROUND(I197*H197,2)</f>
        <v>0</v>
      </c>
      <c r="K197" s="142" t="s">
        <v>142</v>
      </c>
      <c r="L197" s="35"/>
      <c r="M197" s="147" t="s">
        <v>3</v>
      </c>
      <c r="N197" s="148" t="s">
        <v>43</v>
      </c>
      <c r="O197" s="55"/>
      <c r="P197" s="149">
        <f>O197*H197</f>
        <v>0</v>
      </c>
      <c r="Q197" s="149">
        <v>0</v>
      </c>
      <c r="R197" s="149">
        <f>Q197*H197</f>
        <v>0</v>
      </c>
      <c r="S197" s="149">
        <v>0</v>
      </c>
      <c r="T197" s="150">
        <f>S197*H197</f>
        <v>0</v>
      </c>
      <c r="U197" s="34"/>
      <c r="V197" s="34"/>
      <c r="W197" s="34"/>
      <c r="X197" s="34"/>
      <c r="Y197" s="34"/>
      <c r="Z197" s="34"/>
      <c r="AA197" s="34"/>
      <c r="AB197" s="34"/>
      <c r="AC197" s="34"/>
      <c r="AD197" s="34"/>
      <c r="AE197" s="34"/>
      <c r="AR197" s="151" t="s">
        <v>126</v>
      </c>
      <c r="AT197" s="151" t="s">
        <v>122</v>
      </c>
      <c r="AU197" s="151" t="s">
        <v>120</v>
      </c>
      <c r="AY197" s="19" t="s">
        <v>119</v>
      </c>
      <c r="BE197" s="152">
        <f>IF(N197="základní",J197,0)</f>
        <v>0</v>
      </c>
      <c r="BF197" s="152">
        <f>IF(N197="snížená",J197,0)</f>
        <v>0</v>
      </c>
      <c r="BG197" s="152">
        <f>IF(N197="zákl. přenesená",J197,0)</f>
        <v>0</v>
      </c>
      <c r="BH197" s="152">
        <f>IF(N197="sníž. přenesená",J197,0)</f>
        <v>0</v>
      </c>
      <c r="BI197" s="152">
        <f>IF(N197="nulová",J197,0)</f>
        <v>0</v>
      </c>
      <c r="BJ197" s="19" t="s">
        <v>127</v>
      </c>
      <c r="BK197" s="152">
        <f>ROUND(I197*H197,2)</f>
        <v>0</v>
      </c>
      <c r="BL197" s="19" t="s">
        <v>126</v>
      </c>
      <c r="BM197" s="151" t="s">
        <v>224</v>
      </c>
    </row>
    <row r="198" spans="1:47" s="2" customFormat="1" ht="11.25">
      <c r="A198" s="34"/>
      <c r="B198" s="35"/>
      <c r="C198" s="34"/>
      <c r="D198" s="177" t="s">
        <v>144</v>
      </c>
      <c r="E198" s="34"/>
      <c r="F198" s="178" t="s">
        <v>163</v>
      </c>
      <c r="G198" s="34"/>
      <c r="H198" s="34"/>
      <c r="I198" s="179"/>
      <c r="J198" s="34"/>
      <c r="K198" s="34"/>
      <c r="L198" s="35"/>
      <c r="M198" s="180"/>
      <c r="N198" s="181"/>
      <c r="O198" s="55"/>
      <c r="P198" s="55"/>
      <c r="Q198" s="55"/>
      <c r="R198" s="55"/>
      <c r="S198" s="55"/>
      <c r="T198" s="56"/>
      <c r="U198" s="34"/>
      <c r="V198" s="34"/>
      <c r="W198" s="34"/>
      <c r="X198" s="34"/>
      <c r="Y198" s="34"/>
      <c r="Z198" s="34"/>
      <c r="AA198" s="34"/>
      <c r="AB198" s="34"/>
      <c r="AC198" s="34"/>
      <c r="AD198" s="34"/>
      <c r="AE198" s="34"/>
      <c r="AT198" s="19" t="s">
        <v>144</v>
      </c>
      <c r="AU198" s="19" t="s">
        <v>120</v>
      </c>
    </row>
    <row r="199" spans="1:65" s="2" customFormat="1" ht="24.2" customHeight="1">
      <c r="A199" s="34"/>
      <c r="B199" s="139"/>
      <c r="C199" s="182" t="s">
        <v>225</v>
      </c>
      <c r="D199" s="182" t="s">
        <v>177</v>
      </c>
      <c r="E199" s="183" t="s">
        <v>178</v>
      </c>
      <c r="F199" s="184" t="s">
        <v>179</v>
      </c>
      <c r="G199" s="185" t="s">
        <v>161</v>
      </c>
      <c r="H199" s="186">
        <v>317.447</v>
      </c>
      <c r="I199" s="187"/>
      <c r="J199" s="188">
        <f>ROUND(I199*H199,2)</f>
        <v>0</v>
      </c>
      <c r="K199" s="184" t="s">
        <v>142</v>
      </c>
      <c r="L199" s="189"/>
      <c r="M199" s="190" t="s">
        <v>3</v>
      </c>
      <c r="N199" s="191" t="s">
        <v>43</v>
      </c>
      <c r="O199" s="55"/>
      <c r="P199" s="149">
        <f>O199*H199</f>
        <v>0</v>
      </c>
      <c r="Q199" s="149">
        <v>0.00011</v>
      </c>
      <c r="R199" s="149">
        <f>Q199*H199</f>
        <v>0.03491917</v>
      </c>
      <c r="S199" s="149">
        <v>0</v>
      </c>
      <c r="T199" s="150">
        <f>S199*H199</f>
        <v>0</v>
      </c>
      <c r="U199" s="34"/>
      <c r="V199" s="34"/>
      <c r="W199" s="34"/>
      <c r="X199" s="34"/>
      <c r="Y199" s="34"/>
      <c r="Z199" s="34"/>
      <c r="AA199" s="34"/>
      <c r="AB199" s="34"/>
      <c r="AC199" s="34"/>
      <c r="AD199" s="34"/>
      <c r="AE199" s="34"/>
      <c r="AR199" s="151" t="s">
        <v>180</v>
      </c>
      <c r="AT199" s="151" t="s">
        <v>177</v>
      </c>
      <c r="AU199" s="151" t="s">
        <v>120</v>
      </c>
      <c r="AY199" s="19" t="s">
        <v>119</v>
      </c>
      <c r="BE199" s="152">
        <f>IF(N199="základní",J199,0)</f>
        <v>0</v>
      </c>
      <c r="BF199" s="152">
        <f>IF(N199="snížená",J199,0)</f>
        <v>0</v>
      </c>
      <c r="BG199" s="152">
        <f>IF(N199="zákl. přenesená",J199,0)</f>
        <v>0</v>
      </c>
      <c r="BH199" s="152">
        <f>IF(N199="sníž. přenesená",J199,0)</f>
        <v>0</v>
      </c>
      <c r="BI199" s="152">
        <f>IF(N199="nulová",J199,0)</f>
        <v>0</v>
      </c>
      <c r="BJ199" s="19" t="s">
        <v>127</v>
      </c>
      <c r="BK199" s="152">
        <f>ROUND(I199*H199,2)</f>
        <v>0</v>
      </c>
      <c r="BL199" s="19" t="s">
        <v>126</v>
      </c>
      <c r="BM199" s="151" t="s">
        <v>226</v>
      </c>
    </row>
    <row r="200" spans="2:51" s="14" customFormat="1" ht="11.25">
      <c r="B200" s="161"/>
      <c r="D200" s="154" t="s">
        <v>129</v>
      </c>
      <c r="F200" s="163" t="s">
        <v>191</v>
      </c>
      <c r="H200" s="164">
        <v>317.447</v>
      </c>
      <c r="I200" s="165"/>
      <c r="L200" s="161"/>
      <c r="M200" s="166"/>
      <c r="N200" s="167"/>
      <c r="O200" s="167"/>
      <c r="P200" s="167"/>
      <c r="Q200" s="167"/>
      <c r="R200" s="167"/>
      <c r="S200" s="167"/>
      <c r="T200" s="168"/>
      <c r="AT200" s="162" t="s">
        <v>129</v>
      </c>
      <c r="AU200" s="162" t="s">
        <v>120</v>
      </c>
      <c r="AV200" s="14" t="s">
        <v>127</v>
      </c>
      <c r="AW200" s="14" t="s">
        <v>4</v>
      </c>
      <c r="AX200" s="14" t="s">
        <v>15</v>
      </c>
      <c r="AY200" s="162" t="s">
        <v>119</v>
      </c>
    </row>
    <row r="201" spans="1:65" s="2" customFormat="1" ht="55.5" customHeight="1">
      <c r="A201" s="34"/>
      <c r="B201" s="139"/>
      <c r="C201" s="140" t="s">
        <v>227</v>
      </c>
      <c r="D201" s="140" t="s">
        <v>122</v>
      </c>
      <c r="E201" s="141" t="s">
        <v>184</v>
      </c>
      <c r="F201" s="142" t="s">
        <v>185</v>
      </c>
      <c r="G201" s="143" t="s">
        <v>161</v>
      </c>
      <c r="H201" s="144">
        <v>302.33</v>
      </c>
      <c r="I201" s="145"/>
      <c r="J201" s="146">
        <f>ROUND(I201*H201,2)</f>
        <v>0</v>
      </c>
      <c r="K201" s="142" t="s">
        <v>142</v>
      </c>
      <c r="L201" s="35"/>
      <c r="M201" s="147" t="s">
        <v>3</v>
      </c>
      <c r="N201" s="148" t="s">
        <v>43</v>
      </c>
      <c r="O201" s="55"/>
      <c r="P201" s="149">
        <f>O201*H201</f>
        <v>0</v>
      </c>
      <c r="Q201" s="149">
        <v>0</v>
      </c>
      <c r="R201" s="149">
        <f>Q201*H201</f>
        <v>0</v>
      </c>
      <c r="S201" s="149">
        <v>0</v>
      </c>
      <c r="T201" s="150">
        <f>S201*H201</f>
        <v>0</v>
      </c>
      <c r="U201" s="34"/>
      <c r="V201" s="34"/>
      <c r="W201" s="34"/>
      <c r="X201" s="34"/>
      <c r="Y201" s="34"/>
      <c r="Z201" s="34"/>
      <c r="AA201" s="34"/>
      <c r="AB201" s="34"/>
      <c r="AC201" s="34"/>
      <c r="AD201" s="34"/>
      <c r="AE201" s="34"/>
      <c r="AR201" s="151" t="s">
        <v>126</v>
      </c>
      <c r="AT201" s="151" t="s">
        <v>122</v>
      </c>
      <c r="AU201" s="151" t="s">
        <v>120</v>
      </c>
      <c r="AY201" s="19" t="s">
        <v>119</v>
      </c>
      <c r="BE201" s="152">
        <f>IF(N201="základní",J201,0)</f>
        <v>0</v>
      </c>
      <c r="BF201" s="152">
        <f>IF(N201="snížená",J201,0)</f>
        <v>0</v>
      </c>
      <c r="BG201" s="152">
        <f>IF(N201="zákl. přenesená",J201,0)</f>
        <v>0</v>
      </c>
      <c r="BH201" s="152">
        <f>IF(N201="sníž. přenesená",J201,0)</f>
        <v>0</v>
      </c>
      <c r="BI201" s="152">
        <f>IF(N201="nulová",J201,0)</f>
        <v>0</v>
      </c>
      <c r="BJ201" s="19" t="s">
        <v>127</v>
      </c>
      <c r="BK201" s="152">
        <f>ROUND(I201*H201,2)</f>
        <v>0</v>
      </c>
      <c r="BL201" s="19" t="s">
        <v>126</v>
      </c>
      <c r="BM201" s="151" t="s">
        <v>228</v>
      </c>
    </row>
    <row r="202" spans="1:47" s="2" customFormat="1" ht="11.25">
      <c r="A202" s="34"/>
      <c r="B202" s="35"/>
      <c r="C202" s="34"/>
      <c r="D202" s="177" t="s">
        <v>144</v>
      </c>
      <c r="E202" s="34"/>
      <c r="F202" s="178" t="s">
        <v>187</v>
      </c>
      <c r="G202" s="34"/>
      <c r="H202" s="34"/>
      <c r="I202" s="179"/>
      <c r="J202" s="34"/>
      <c r="K202" s="34"/>
      <c r="L202" s="35"/>
      <c r="M202" s="180"/>
      <c r="N202" s="181"/>
      <c r="O202" s="55"/>
      <c r="P202" s="55"/>
      <c r="Q202" s="55"/>
      <c r="R202" s="55"/>
      <c r="S202" s="55"/>
      <c r="T202" s="56"/>
      <c r="U202" s="34"/>
      <c r="V202" s="34"/>
      <c r="W202" s="34"/>
      <c r="X202" s="34"/>
      <c r="Y202" s="34"/>
      <c r="Z202" s="34"/>
      <c r="AA202" s="34"/>
      <c r="AB202" s="34"/>
      <c r="AC202" s="34"/>
      <c r="AD202" s="34"/>
      <c r="AE202" s="34"/>
      <c r="AT202" s="19" t="s">
        <v>144</v>
      </c>
      <c r="AU202" s="19" t="s">
        <v>120</v>
      </c>
    </row>
    <row r="203" spans="2:51" s="14" customFormat="1" ht="11.25">
      <c r="B203" s="161"/>
      <c r="D203" s="154" t="s">
        <v>129</v>
      </c>
      <c r="E203" s="162" t="s">
        <v>3</v>
      </c>
      <c r="F203" s="163" t="s">
        <v>164</v>
      </c>
      <c r="H203" s="164">
        <v>72.52</v>
      </c>
      <c r="I203" s="165"/>
      <c r="L203" s="161"/>
      <c r="M203" s="166"/>
      <c r="N203" s="167"/>
      <c r="O203" s="167"/>
      <c r="P203" s="167"/>
      <c r="Q203" s="167"/>
      <c r="R203" s="167"/>
      <c r="S203" s="167"/>
      <c r="T203" s="168"/>
      <c r="AT203" s="162" t="s">
        <v>129</v>
      </c>
      <c r="AU203" s="162" t="s">
        <v>120</v>
      </c>
      <c r="AV203" s="14" t="s">
        <v>127</v>
      </c>
      <c r="AW203" s="14" t="s">
        <v>33</v>
      </c>
      <c r="AX203" s="14" t="s">
        <v>71</v>
      </c>
      <c r="AY203" s="162" t="s">
        <v>119</v>
      </c>
    </row>
    <row r="204" spans="2:51" s="14" customFormat="1" ht="11.25">
      <c r="B204" s="161"/>
      <c r="D204" s="154" t="s">
        <v>129</v>
      </c>
      <c r="E204" s="162" t="s">
        <v>3</v>
      </c>
      <c r="F204" s="163" t="s">
        <v>165</v>
      </c>
      <c r="H204" s="164">
        <v>37.36</v>
      </c>
      <c r="I204" s="165"/>
      <c r="L204" s="161"/>
      <c r="M204" s="166"/>
      <c r="N204" s="167"/>
      <c r="O204" s="167"/>
      <c r="P204" s="167"/>
      <c r="Q204" s="167"/>
      <c r="R204" s="167"/>
      <c r="S204" s="167"/>
      <c r="T204" s="168"/>
      <c r="AT204" s="162" t="s">
        <v>129</v>
      </c>
      <c r="AU204" s="162" t="s">
        <v>120</v>
      </c>
      <c r="AV204" s="14" t="s">
        <v>127</v>
      </c>
      <c r="AW204" s="14" t="s">
        <v>33</v>
      </c>
      <c r="AX204" s="14" t="s">
        <v>71</v>
      </c>
      <c r="AY204" s="162" t="s">
        <v>119</v>
      </c>
    </row>
    <row r="205" spans="2:51" s="14" customFormat="1" ht="11.25">
      <c r="B205" s="161"/>
      <c r="D205" s="154" t="s">
        <v>129</v>
      </c>
      <c r="E205" s="162" t="s">
        <v>3</v>
      </c>
      <c r="F205" s="163" t="s">
        <v>166</v>
      </c>
      <c r="H205" s="164">
        <v>39.04</v>
      </c>
      <c r="I205" s="165"/>
      <c r="L205" s="161"/>
      <c r="M205" s="166"/>
      <c r="N205" s="167"/>
      <c r="O205" s="167"/>
      <c r="P205" s="167"/>
      <c r="Q205" s="167"/>
      <c r="R205" s="167"/>
      <c r="S205" s="167"/>
      <c r="T205" s="168"/>
      <c r="AT205" s="162" t="s">
        <v>129</v>
      </c>
      <c r="AU205" s="162" t="s">
        <v>120</v>
      </c>
      <c r="AV205" s="14" t="s">
        <v>127</v>
      </c>
      <c r="AW205" s="14" t="s">
        <v>33</v>
      </c>
      <c r="AX205" s="14" t="s">
        <v>71</v>
      </c>
      <c r="AY205" s="162" t="s">
        <v>119</v>
      </c>
    </row>
    <row r="206" spans="2:51" s="14" customFormat="1" ht="11.25">
      <c r="B206" s="161"/>
      <c r="D206" s="154" t="s">
        <v>129</v>
      </c>
      <c r="E206" s="162" t="s">
        <v>3</v>
      </c>
      <c r="F206" s="163" t="s">
        <v>167</v>
      </c>
      <c r="H206" s="164">
        <v>40</v>
      </c>
      <c r="I206" s="165"/>
      <c r="L206" s="161"/>
      <c r="M206" s="166"/>
      <c r="N206" s="167"/>
      <c r="O206" s="167"/>
      <c r="P206" s="167"/>
      <c r="Q206" s="167"/>
      <c r="R206" s="167"/>
      <c r="S206" s="167"/>
      <c r="T206" s="168"/>
      <c r="AT206" s="162" t="s">
        <v>129</v>
      </c>
      <c r="AU206" s="162" t="s">
        <v>120</v>
      </c>
      <c r="AV206" s="14" t="s">
        <v>127</v>
      </c>
      <c r="AW206" s="14" t="s">
        <v>33</v>
      </c>
      <c r="AX206" s="14" t="s">
        <v>71</v>
      </c>
      <c r="AY206" s="162" t="s">
        <v>119</v>
      </c>
    </row>
    <row r="207" spans="2:51" s="14" customFormat="1" ht="11.25">
      <c r="B207" s="161"/>
      <c r="D207" s="154" t="s">
        <v>129</v>
      </c>
      <c r="E207" s="162" t="s">
        <v>3</v>
      </c>
      <c r="F207" s="163" t="s">
        <v>168</v>
      </c>
      <c r="H207" s="164">
        <v>22.29</v>
      </c>
      <c r="I207" s="165"/>
      <c r="L207" s="161"/>
      <c r="M207" s="166"/>
      <c r="N207" s="167"/>
      <c r="O207" s="167"/>
      <c r="P207" s="167"/>
      <c r="Q207" s="167"/>
      <c r="R207" s="167"/>
      <c r="S207" s="167"/>
      <c r="T207" s="168"/>
      <c r="AT207" s="162" t="s">
        <v>129</v>
      </c>
      <c r="AU207" s="162" t="s">
        <v>120</v>
      </c>
      <c r="AV207" s="14" t="s">
        <v>127</v>
      </c>
      <c r="AW207" s="14" t="s">
        <v>33</v>
      </c>
      <c r="AX207" s="14" t="s">
        <v>71</v>
      </c>
      <c r="AY207" s="162" t="s">
        <v>119</v>
      </c>
    </row>
    <row r="208" spans="2:51" s="14" customFormat="1" ht="11.25">
      <c r="B208" s="161"/>
      <c r="D208" s="154" t="s">
        <v>129</v>
      </c>
      <c r="E208" s="162" t="s">
        <v>3</v>
      </c>
      <c r="F208" s="163" t="s">
        <v>168</v>
      </c>
      <c r="H208" s="164">
        <v>22.29</v>
      </c>
      <c r="I208" s="165"/>
      <c r="L208" s="161"/>
      <c r="M208" s="166"/>
      <c r="N208" s="167"/>
      <c r="O208" s="167"/>
      <c r="P208" s="167"/>
      <c r="Q208" s="167"/>
      <c r="R208" s="167"/>
      <c r="S208" s="167"/>
      <c r="T208" s="168"/>
      <c r="AT208" s="162" t="s">
        <v>129</v>
      </c>
      <c r="AU208" s="162" t="s">
        <v>120</v>
      </c>
      <c r="AV208" s="14" t="s">
        <v>127</v>
      </c>
      <c r="AW208" s="14" t="s">
        <v>33</v>
      </c>
      <c r="AX208" s="14" t="s">
        <v>71</v>
      </c>
      <c r="AY208" s="162" t="s">
        <v>119</v>
      </c>
    </row>
    <row r="209" spans="2:51" s="14" customFormat="1" ht="11.25">
      <c r="B209" s="161"/>
      <c r="D209" s="154" t="s">
        <v>129</v>
      </c>
      <c r="E209" s="162" t="s">
        <v>3</v>
      </c>
      <c r="F209" s="163" t="s">
        <v>169</v>
      </c>
      <c r="H209" s="164">
        <v>20.13</v>
      </c>
      <c r="I209" s="165"/>
      <c r="L209" s="161"/>
      <c r="M209" s="166"/>
      <c r="N209" s="167"/>
      <c r="O209" s="167"/>
      <c r="P209" s="167"/>
      <c r="Q209" s="167"/>
      <c r="R209" s="167"/>
      <c r="S209" s="167"/>
      <c r="T209" s="168"/>
      <c r="AT209" s="162" t="s">
        <v>129</v>
      </c>
      <c r="AU209" s="162" t="s">
        <v>120</v>
      </c>
      <c r="AV209" s="14" t="s">
        <v>127</v>
      </c>
      <c r="AW209" s="14" t="s">
        <v>33</v>
      </c>
      <c r="AX209" s="14" t="s">
        <v>71</v>
      </c>
      <c r="AY209" s="162" t="s">
        <v>119</v>
      </c>
    </row>
    <row r="210" spans="2:51" s="14" customFormat="1" ht="11.25">
      <c r="B210" s="161"/>
      <c r="D210" s="154" t="s">
        <v>129</v>
      </c>
      <c r="E210" s="162" t="s">
        <v>3</v>
      </c>
      <c r="F210" s="163" t="s">
        <v>170</v>
      </c>
      <c r="H210" s="164">
        <v>6.18</v>
      </c>
      <c r="I210" s="165"/>
      <c r="L210" s="161"/>
      <c r="M210" s="166"/>
      <c r="N210" s="167"/>
      <c r="O210" s="167"/>
      <c r="P210" s="167"/>
      <c r="Q210" s="167"/>
      <c r="R210" s="167"/>
      <c r="S210" s="167"/>
      <c r="T210" s="168"/>
      <c r="AT210" s="162" t="s">
        <v>129</v>
      </c>
      <c r="AU210" s="162" t="s">
        <v>120</v>
      </c>
      <c r="AV210" s="14" t="s">
        <v>127</v>
      </c>
      <c r="AW210" s="14" t="s">
        <v>33</v>
      </c>
      <c r="AX210" s="14" t="s">
        <v>71</v>
      </c>
      <c r="AY210" s="162" t="s">
        <v>119</v>
      </c>
    </row>
    <row r="211" spans="2:51" s="14" customFormat="1" ht="11.25">
      <c r="B211" s="161"/>
      <c r="D211" s="154" t="s">
        <v>129</v>
      </c>
      <c r="E211" s="162" t="s">
        <v>3</v>
      </c>
      <c r="F211" s="163" t="s">
        <v>171</v>
      </c>
      <c r="H211" s="164">
        <v>5.17</v>
      </c>
      <c r="I211" s="165"/>
      <c r="L211" s="161"/>
      <c r="M211" s="166"/>
      <c r="N211" s="167"/>
      <c r="O211" s="167"/>
      <c r="P211" s="167"/>
      <c r="Q211" s="167"/>
      <c r="R211" s="167"/>
      <c r="S211" s="167"/>
      <c r="T211" s="168"/>
      <c r="AT211" s="162" t="s">
        <v>129</v>
      </c>
      <c r="AU211" s="162" t="s">
        <v>120</v>
      </c>
      <c r="AV211" s="14" t="s">
        <v>127</v>
      </c>
      <c r="AW211" s="14" t="s">
        <v>33</v>
      </c>
      <c r="AX211" s="14" t="s">
        <v>71</v>
      </c>
      <c r="AY211" s="162" t="s">
        <v>119</v>
      </c>
    </row>
    <row r="212" spans="2:51" s="14" customFormat="1" ht="11.25">
      <c r="B212" s="161"/>
      <c r="D212" s="154" t="s">
        <v>129</v>
      </c>
      <c r="E212" s="162" t="s">
        <v>3</v>
      </c>
      <c r="F212" s="163" t="s">
        <v>172</v>
      </c>
      <c r="H212" s="164">
        <v>6.78</v>
      </c>
      <c r="I212" s="165"/>
      <c r="L212" s="161"/>
      <c r="M212" s="166"/>
      <c r="N212" s="167"/>
      <c r="O212" s="167"/>
      <c r="P212" s="167"/>
      <c r="Q212" s="167"/>
      <c r="R212" s="167"/>
      <c r="S212" s="167"/>
      <c r="T212" s="168"/>
      <c r="AT212" s="162" t="s">
        <v>129</v>
      </c>
      <c r="AU212" s="162" t="s">
        <v>120</v>
      </c>
      <c r="AV212" s="14" t="s">
        <v>127</v>
      </c>
      <c r="AW212" s="14" t="s">
        <v>33</v>
      </c>
      <c r="AX212" s="14" t="s">
        <v>71</v>
      </c>
      <c r="AY212" s="162" t="s">
        <v>119</v>
      </c>
    </row>
    <row r="213" spans="2:51" s="14" customFormat="1" ht="11.25">
      <c r="B213" s="161"/>
      <c r="D213" s="154" t="s">
        <v>129</v>
      </c>
      <c r="E213" s="162" t="s">
        <v>3</v>
      </c>
      <c r="F213" s="163" t="s">
        <v>169</v>
      </c>
      <c r="H213" s="164">
        <v>20.13</v>
      </c>
      <c r="I213" s="165"/>
      <c r="L213" s="161"/>
      <c r="M213" s="166"/>
      <c r="N213" s="167"/>
      <c r="O213" s="167"/>
      <c r="P213" s="167"/>
      <c r="Q213" s="167"/>
      <c r="R213" s="167"/>
      <c r="S213" s="167"/>
      <c r="T213" s="168"/>
      <c r="AT213" s="162" t="s">
        <v>129</v>
      </c>
      <c r="AU213" s="162" t="s">
        <v>120</v>
      </c>
      <c r="AV213" s="14" t="s">
        <v>127</v>
      </c>
      <c r="AW213" s="14" t="s">
        <v>33</v>
      </c>
      <c r="AX213" s="14" t="s">
        <v>71</v>
      </c>
      <c r="AY213" s="162" t="s">
        <v>119</v>
      </c>
    </row>
    <row r="214" spans="2:51" s="14" customFormat="1" ht="11.25">
      <c r="B214" s="161"/>
      <c r="D214" s="154" t="s">
        <v>129</v>
      </c>
      <c r="E214" s="162" t="s">
        <v>3</v>
      </c>
      <c r="F214" s="163" t="s">
        <v>173</v>
      </c>
      <c r="H214" s="164">
        <v>10.44</v>
      </c>
      <c r="I214" s="165"/>
      <c r="L214" s="161"/>
      <c r="M214" s="166"/>
      <c r="N214" s="167"/>
      <c r="O214" s="167"/>
      <c r="P214" s="167"/>
      <c r="Q214" s="167"/>
      <c r="R214" s="167"/>
      <c r="S214" s="167"/>
      <c r="T214" s="168"/>
      <c r="AT214" s="162" t="s">
        <v>129</v>
      </c>
      <c r="AU214" s="162" t="s">
        <v>120</v>
      </c>
      <c r="AV214" s="14" t="s">
        <v>127</v>
      </c>
      <c r="AW214" s="14" t="s">
        <v>33</v>
      </c>
      <c r="AX214" s="14" t="s">
        <v>71</v>
      </c>
      <c r="AY214" s="162" t="s">
        <v>119</v>
      </c>
    </row>
    <row r="215" spans="2:51" s="15" customFormat="1" ht="11.25">
      <c r="B215" s="169"/>
      <c r="D215" s="154" t="s">
        <v>129</v>
      </c>
      <c r="E215" s="170" t="s">
        <v>3</v>
      </c>
      <c r="F215" s="171" t="s">
        <v>134</v>
      </c>
      <c r="H215" s="172">
        <v>302.3299999999999</v>
      </c>
      <c r="I215" s="173"/>
      <c r="L215" s="169"/>
      <c r="M215" s="174"/>
      <c r="N215" s="175"/>
      <c r="O215" s="175"/>
      <c r="P215" s="175"/>
      <c r="Q215" s="175"/>
      <c r="R215" s="175"/>
      <c r="S215" s="175"/>
      <c r="T215" s="176"/>
      <c r="AT215" s="170" t="s">
        <v>129</v>
      </c>
      <c r="AU215" s="170" t="s">
        <v>120</v>
      </c>
      <c r="AV215" s="15" t="s">
        <v>126</v>
      </c>
      <c r="AW215" s="15" t="s">
        <v>33</v>
      </c>
      <c r="AX215" s="15" t="s">
        <v>15</v>
      </c>
      <c r="AY215" s="170" t="s">
        <v>119</v>
      </c>
    </row>
    <row r="216" spans="1:65" s="2" customFormat="1" ht="24.2" customHeight="1">
      <c r="A216" s="34"/>
      <c r="B216" s="139"/>
      <c r="C216" s="182" t="s">
        <v>9</v>
      </c>
      <c r="D216" s="182" t="s">
        <v>177</v>
      </c>
      <c r="E216" s="183" t="s">
        <v>188</v>
      </c>
      <c r="F216" s="184" t="s">
        <v>189</v>
      </c>
      <c r="G216" s="185" t="s">
        <v>161</v>
      </c>
      <c r="H216" s="186">
        <v>317.447</v>
      </c>
      <c r="I216" s="187"/>
      <c r="J216" s="188">
        <f>ROUND(I216*H216,2)</f>
        <v>0</v>
      </c>
      <c r="K216" s="184" t="s">
        <v>142</v>
      </c>
      <c r="L216" s="189"/>
      <c r="M216" s="190" t="s">
        <v>3</v>
      </c>
      <c r="N216" s="191" t="s">
        <v>43</v>
      </c>
      <c r="O216" s="55"/>
      <c r="P216" s="149">
        <f>O216*H216</f>
        <v>0</v>
      </c>
      <c r="Q216" s="149">
        <v>4E-05</v>
      </c>
      <c r="R216" s="149">
        <f>Q216*H216</f>
        <v>0.012697880000000002</v>
      </c>
      <c r="S216" s="149">
        <v>0</v>
      </c>
      <c r="T216" s="150">
        <f>S216*H216</f>
        <v>0</v>
      </c>
      <c r="U216" s="34"/>
      <c r="V216" s="34"/>
      <c r="W216" s="34"/>
      <c r="X216" s="34"/>
      <c r="Y216" s="34"/>
      <c r="Z216" s="34"/>
      <c r="AA216" s="34"/>
      <c r="AB216" s="34"/>
      <c r="AC216" s="34"/>
      <c r="AD216" s="34"/>
      <c r="AE216" s="34"/>
      <c r="AR216" s="151" t="s">
        <v>180</v>
      </c>
      <c r="AT216" s="151" t="s">
        <v>177</v>
      </c>
      <c r="AU216" s="151" t="s">
        <v>120</v>
      </c>
      <c r="AY216" s="19" t="s">
        <v>119</v>
      </c>
      <c r="BE216" s="152">
        <f>IF(N216="základní",J216,0)</f>
        <v>0</v>
      </c>
      <c r="BF216" s="152">
        <f>IF(N216="snížená",J216,0)</f>
        <v>0</v>
      </c>
      <c r="BG216" s="152">
        <f>IF(N216="zákl. přenesená",J216,0)</f>
        <v>0</v>
      </c>
      <c r="BH216" s="152">
        <f>IF(N216="sníž. přenesená",J216,0)</f>
        <v>0</v>
      </c>
      <c r="BI216" s="152">
        <f>IF(N216="nulová",J216,0)</f>
        <v>0</v>
      </c>
      <c r="BJ216" s="19" t="s">
        <v>127</v>
      </c>
      <c r="BK216" s="152">
        <f>ROUND(I216*H216,2)</f>
        <v>0</v>
      </c>
      <c r="BL216" s="19" t="s">
        <v>126</v>
      </c>
      <c r="BM216" s="151" t="s">
        <v>229</v>
      </c>
    </row>
    <row r="217" spans="2:51" s="14" customFormat="1" ht="11.25">
      <c r="B217" s="161"/>
      <c r="D217" s="154" t="s">
        <v>129</v>
      </c>
      <c r="F217" s="163" t="s">
        <v>191</v>
      </c>
      <c r="H217" s="164">
        <v>317.447</v>
      </c>
      <c r="I217" s="165"/>
      <c r="L217" s="161"/>
      <c r="M217" s="166"/>
      <c r="N217" s="167"/>
      <c r="O217" s="167"/>
      <c r="P217" s="167"/>
      <c r="Q217" s="167"/>
      <c r="R217" s="167"/>
      <c r="S217" s="167"/>
      <c r="T217" s="168"/>
      <c r="AT217" s="162" t="s">
        <v>129</v>
      </c>
      <c r="AU217" s="162" t="s">
        <v>120</v>
      </c>
      <c r="AV217" s="14" t="s">
        <v>127</v>
      </c>
      <c r="AW217" s="14" t="s">
        <v>4</v>
      </c>
      <c r="AX217" s="14" t="s">
        <v>15</v>
      </c>
      <c r="AY217" s="162" t="s">
        <v>119</v>
      </c>
    </row>
    <row r="218" spans="1:65" s="2" customFormat="1" ht="37.9" customHeight="1">
      <c r="A218" s="34"/>
      <c r="B218" s="139"/>
      <c r="C218" s="140" t="s">
        <v>230</v>
      </c>
      <c r="D218" s="140" t="s">
        <v>122</v>
      </c>
      <c r="E218" s="141" t="s">
        <v>193</v>
      </c>
      <c r="F218" s="142" t="s">
        <v>194</v>
      </c>
      <c r="G218" s="143" t="s">
        <v>141</v>
      </c>
      <c r="H218" s="144">
        <v>154.67</v>
      </c>
      <c r="I218" s="145"/>
      <c r="J218" s="146">
        <f>ROUND(I218*H218,2)</f>
        <v>0</v>
      </c>
      <c r="K218" s="142" t="s">
        <v>142</v>
      </c>
      <c r="L218" s="35"/>
      <c r="M218" s="147" t="s">
        <v>3</v>
      </c>
      <c r="N218" s="148" t="s">
        <v>43</v>
      </c>
      <c r="O218" s="55"/>
      <c r="P218" s="149">
        <f>O218*H218</f>
        <v>0</v>
      </c>
      <c r="Q218" s="149">
        <v>0</v>
      </c>
      <c r="R218" s="149">
        <f>Q218*H218</f>
        <v>0</v>
      </c>
      <c r="S218" s="149">
        <v>0</v>
      </c>
      <c r="T218" s="150">
        <f>S218*H218</f>
        <v>0</v>
      </c>
      <c r="U218" s="34"/>
      <c r="V218" s="34"/>
      <c r="W218" s="34"/>
      <c r="X218" s="34"/>
      <c r="Y218" s="34"/>
      <c r="Z218" s="34"/>
      <c r="AA218" s="34"/>
      <c r="AB218" s="34"/>
      <c r="AC218" s="34"/>
      <c r="AD218" s="34"/>
      <c r="AE218" s="34"/>
      <c r="AR218" s="151" t="s">
        <v>126</v>
      </c>
      <c r="AT218" s="151" t="s">
        <v>122</v>
      </c>
      <c r="AU218" s="151" t="s">
        <v>120</v>
      </c>
      <c r="AY218" s="19" t="s">
        <v>119</v>
      </c>
      <c r="BE218" s="152">
        <f>IF(N218="základní",J218,0)</f>
        <v>0</v>
      </c>
      <c r="BF218" s="152">
        <f>IF(N218="snížená",J218,0)</f>
        <v>0</v>
      </c>
      <c r="BG218" s="152">
        <f>IF(N218="zákl. přenesená",J218,0)</f>
        <v>0</v>
      </c>
      <c r="BH218" s="152">
        <f>IF(N218="sníž. přenesená",J218,0)</f>
        <v>0</v>
      </c>
      <c r="BI218" s="152">
        <f>IF(N218="nulová",J218,0)</f>
        <v>0</v>
      </c>
      <c r="BJ218" s="19" t="s">
        <v>127</v>
      </c>
      <c r="BK218" s="152">
        <f>ROUND(I218*H218,2)</f>
        <v>0</v>
      </c>
      <c r="BL218" s="19" t="s">
        <v>126</v>
      </c>
      <c r="BM218" s="151" t="s">
        <v>231</v>
      </c>
    </row>
    <row r="219" spans="1:47" s="2" customFormat="1" ht="11.25">
      <c r="A219" s="34"/>
      <c r="B219" s="35"/>
      <c r="C219" s="34"/>
      <c r="D219" s="177" t="s">
        <v>144</v>
      </c>
      <c r="E219" s="34"/>
      <c r="F219" s="178" t="s">
        <v>196</v>
      </c>
      <c r="G219" s="34"/>
      <c r="H219" s="34"/>
      <c r="I219" s="179"/>
      <c r="J219" s="34"/>
      <c r="K219" s="34"/>
      <c r="L219" s="35"/>
      <c r="M219" s="180"/>
      <c r="N219" s="181"/>
      <c r="O219" s="55"/>
      <c r="P219" s="55"/>
      <c r="Q219" s="55"/>
      <c r="R219" s="55"/>
      <c r="S219" s="55"/>
      <c r="T219" s="56"/>
      <c r="U219" s="34"/>
      <c r="V219" s="34"/>
      <c r="W219" s="34"/>
      <c r="X219" s="34"/>
      <c r="Y219" s="34"/>
      <c r="Z219" s="34"/>
      <c r="AA219" s="34"/>
      <c r="AB219" s="34"/>
      <c r="AC219" s="34"/>
      <c r="AD219" s="34"/>
      <c r="AE219" s="34"/>
      <c r="AT219" s="19" t="s">
        <v>144</v>
      </c>
      <c r="AU219" s="19" t="s">
        <v>120</v>
      </c>
    </row>
    <row r="220" spans="2:51" s="14" customFormat="1" ht="11.25">
      <c r="B220" s="161"/>
      <c r="D220" s="154" t="s">
        <v>129</v>
      </c>
      <c r="E220" s="162" t="s">
        <v>3</v>
      </c>
      <c r="F220" s="163" t="s">
        <v>197</v>
      </c>
      <c r="H220" s="164">
        <v>38.018</v>
      </c>
      <c r="I220" s="165"/>
      <c r="L220" s="161"/>
      <c r="M220" s="166"/>
      <c r="N220" s="167"/>
      <c r="O220" s="167"/>
      <c r="P220" s="167"/>
      <c r="Q220" s="167"/>
      <c r="R220" s="167"/>
      <c r="S220" s="167"/>
      <c r="T220" s="168"/>
      <c r="AT220" s="162" t="s">
        <v>129</v>
      </c>
      <c r="AU220" s="162" t="s">
        <v>120</v>
      </c>
      <c r="AV220" s="14" t="s">
        <v>127</v>
      </c>
      <c r="AW220" s="14" t="s">
        <v>33</v>
      </c>
      <c r="AX220" s="14" t="s">
        <v>71</v>
      </c>
      <c r="AY220" s="162" t="s">
        <v>119</v>
      </c>
    </row>
    <row r="221" spans="2:51" s="14" customFormat="1" ht="11.25">
      <c r="B221" s="161"/>
      <c r="D221" s="154" t="s">
        <v>129</v>
      </c>
      <c r="E221" s="162" t="s">
        <v>3</v>
      </c>
      <c r="F221" s="163" t="s">
        <v>198</v>
      </c>
      <c r="H221" s="164">
        <v>14.136</v>
      </c>
      <c r="I221" s="165"/>
      <c r="L221" s="161"/>
      <c r="M221" s="166"/>
      <c r="N221" s="167"/>
      <c r="O221" s="167"/>
      <c r="P221" s="167"/>
      <c r="Q221" s="167"/>
      <c r="R221" s="167"/>
      <c r="S221" s="167"/>
      <c r="T221" s="168"/>
      <c r="AT221" s="162" t="s">
        <v>129</v>
      </c>
      <c r="AU221" s="162" t="s">
        <v>120</v>
      </c>
      <c r="AV221" s="14" t="s">
        <v>127</v>
      </c>
      <c r="AW221" s="14" t="s">
        <v>33</v>
      </c>
      <c r="AX221" s="14" t="s">
        <v>71</v>
      </c>
      <c r="AY221" s="162" t="s">
        <v>119</v>
      </c>
    </row>
    <row r="222" spans="2:51" s="14" customFormat="1" ht="11.25">
      <c r="B222" s="161"/>
      <c r="D222" s="154" t="s">
        <v>129</v>
      </c>
      <c r="E222" s="162" t="s">
        <v>3</v>
      </c>
      <c r="F222" s="163" t="s">
        <v>199</v>
      </c>
      <c r="H222" s="164">
        <v>17.261</v>
      </c>
      <c r="I222" s="165"/>
      <c r="L222" s="161"/>
      <c r="M222" s="166"/>
      <c r="N222" s="167"/>
      <c r="O222" s="167"/>
      <c r="P222" s="167"/>
      <c r="Q222" s="167"/>
      <c r="R222" s="167"/>
      <c r="S222" s="167"/>
      <c r="T222" s="168"/>
      <c r="AT222" s="162" t="s">
        <v>129</v>
      </c>
      <c r="AU222" s="162" t="s">
        <v>120</v>
      </c>
      <c r="AV222" s="14" t="s">
        <v>127</v>
      </c>
      <c r="AW222" s="14" t="s">
        <v>33</v>
      </c>
      <c r="AX222" s="14" t="s">
        <v>71</v>
      </c>
      <c r="AY222" s="162" t="s">
        <v>119</v>
      </c>
    </row>
    <row r="223" spans="2:51" s="14" customFormat="1" ht="11.25">
      <c r="B223" s="161"/>
      <c r="D223" s="154" t="s">
        <v>129</v>
      </c>
      <c r="E223" s="162" t="s">
        <v>3</v>
      </c>
      <c r="F223" s="163" t="s">
        <v>200</v>
      </c>
      <c r="H223" s="164">
        <v>19.046</v>
      </c>
      <c r="I223" s="165"/>
      <c r="L223" s="161"/>
      <c r="M223" s="166"/>
      <c r="N223" s="167"/>
      <c r="O223" s="167"/>
      <c r="P223" s="167"/>
      <c r="Q223" s="167"/>
      <c r="R223" s="167"/>
      <c r="S223" s="167"/>
      <c r="T223" s="168"/>
      <c r="AT223" s="162" t="s">
        <v>129</v>
      </c>
      <c r="AU223" s="162" t="s">
        <v>120</v>
      </c>
      <c r="AV223" s="14" t="s">
        <v>127</v>
      </c>
      <c r="AW223" s="14" t="s">
        <v>33</v>
      </c>
      <c r="AX223" s="14" t="s">
        <v>71</v>
      </c>
      <c r="AY223" s="162" t="s">
        <v>119</v>
      </c>
    </row>
    <row r="224" spans="2:51" s="14" customFormat="1" ht="11.25">
      <c r="B224" s="161"/>
      <c r="D224" s="154" t="s">
        <v>129</v>
      </c>
      <c r="E224" s="162" t="s">
        <v>3</v>
      </c>
      <c r="F224" s="163" t="s">
        <v>201</v>
      </c>
      <c r="H224" s="164">
        <v>14.246</v>
      </c>
      <c r="I224" s="165"/>
      <c r="L224" s="161"/>
      <c r="M224" s="166"/>
      <c r="N224" s="167"/>
      <c r="O224" s="167"/>
      <c r="P224" s="167"/>
      <c r="Q224" s="167"/>
      <c r="R224" s="167"/>
      <c r="S224" s="167"/>
      <c r="T224" s="168"/>
      <c r="AT224" s="162" t="s">
        <v>129</v>
      </c>
      <c r="AU224" s="162" t="s">
        <v>120</v>
      </c>
      <c r="AV224" s="14" t="s">
        <v>127</v>
      </c>
      <c r="AW224" s="14" t="s">
        <v>33</v>
      </c>
      <c r="AX224" s="14" t="s">
        <v>71</v>
      </c>
      <c r="AY224" s="162" t="s">
        <v>119</v>
      </c>
    </row>
    <row r="225" spans="2:51" s="14" customFormat="1" ht="11.25">
      <c r="B225" s="161"/>
      <c r="D225" s="154" t="s">
        <v>129</v>
      </c>
      <c r="E225" s="162" t="s">
        <v>3</v>
      </c>
      <c r="F225" s="163" t="s">
        <v>201</v>
      </c>
      <c r="H225" s="164">
        <v>14.246</v>
      </c>
      <c r="I225" s="165"/>
      <c r="L225" s="161"/>
      <c r="M225" s="166"/>
      <c r="N225" s="167"/>
      <c r="O225" s="167"/>
      <c r="P225" s="167"/>
      <c r="Q225" s="167"/>
      <c r="R225" s="167"/>
      <c r="S225" s="167"/>
      <c r="T225" s="168"/>
      <c r="AT225" s="162" t="s">
        <v>129</v>
      </c>
      <c r="AU225" s="162" t="s">
        <v>120</v>
      </c>
      <c r="AV225" s="14" t="s">
        <v>127</v>
      </c>
      <c r="AW225" s="14" t="s">
        <v>33</v>
      </c>
      <c r="AX225" s="14" t="s">
        <v>71</v>
      </c>
      <c r="AY225" s="162" t="s">
        <v>119</v>
      </c>
    </row>
    <row r="226" spans="2:51" s="14" customFormat="1" ht="11.25">
      <c r="B226" s="161"/>
      <c r="D226" s="154" t="s">
        <v>129</v>
      </c>
      <c r="E226" s="162" t="s">
        <v>3</v>
      </c>
      <c r="F226" s="163" t="s">
        <v>202</v>
      </c>
      <c r="H226" s="164">
        <v>11.886</v>
      </c>
      <c r="I226" s="165"/>
      <c r="L226" s="161"/>
      <c r="M226" s="166"/>
      <c r="N226" s="167"/>
      <c r="O226" s="167"/>
      <c r="P226" s="167"/>
      <c r="Q226" s="167"/>
      <c r="R226" s="167"/>
      <c r="S226" s="167"/>
      <c r="T226" s="168"/>
      <c r="AT226" s="162" t="s">
        <v>129</v>
      </c>
      <c r="AU226" s="162" t="s">
        <v>120</v>
      </c>
      <c r="AV226" s="14" t="s">
        <v>127</v>
      </c>
      <c r="AW226" s="14" t="s">
        <v>33</v>
      </c>
      <c r="AX226" s="14" t="s">
        <v>71</v>
      </c>
      <c r="AY226" s="162" t="s">
        <v>119</v>
      </c>
    </row>
    <row r="227" spans="2:51" s="14" customFormat="1" ht="11.25">
      <c r="B227" s="161"/>
      <c r="D227" s="154" t="s">
        <v>129</v>
      </c>
      <c r="E227" s="162" t="s">
        <v>3</v>
      </c>
      <c r="F227" s="163" t="s">
        <v>203</v>
      </c>
      <c r="H227" s="164">
        <v>2.349</v>
      </c>
      <c r="I227" s="165"/>
      <c r="L227" s="161"/>
      <c r="M227" s="166"/>
      <c r="N227" s="167"/>
      <c r="O227" s="167"/>
      <c r="P227" s="167"/>
      <c r="Q227" s="167"/>
      <c r="R227" s="167"/>
      <c r="S227" s="167"/>
      <c r="T227" s="168"/>
      <c r="AT227" s="162" t="s">
        <v>129</v>
      </c>
      <c r="AU227" s="162" t="s">
        <v>120</v>
      </c>
      <c r="AV227" s="14" t="s">
        <v>127</v>
      </c>
      <c r="AW227" s="14" t="s">
        <v>33</v>
      </c>
      <c r="AX227" s="14" t="s">
        <v>71</v>
      </c>
      <c r="AY227" s="162" t="s">
        <v>119</v>
      </c>
    </row>
    <row r="228" spans="2:51" s="14" customFormat="1" ht="11.25">
      <c r="B228" s="161"/>
      <c r="D228" s="154" t="s">
        <v>129</v>
      </c>
      <c r="E228" s="162" t="s">
        <v>3</v>
      </c>
      <c r="F228" s="163" t="s">
        <v>204</v>
      </c>
      <c r="H228" s="164">
        <v>2.716</v>
      </c>
      <c r="I228" s="165"/>
      <c r="L228" s="161"/>
      <c r="M228" s="166"/>
      <c r="N228" s="167"/>
      <c r="O228" s="167"/>
      <c r="P228" s="167"/>
      <c r="Q228" s="167"/>
      <c r="R228" s="167"/>
      <c r="S228" s="167"/>
      <c r="T228" s="168"/>
      <c r="AT228" s="162" t="s">
        <v>129</v>
      </c>
      <c r="AU228" s="162" t="s">
        <v>120</v>
      </c>
      <c r="AV228" s="14" t="s">
        <v>127</v>
      </c>
      <c r="AW228" s="14" t="s">
        <v>33</v>
      </c>
      <c r="AX228" s="14" t="s">
        <v>71</v>
      </c>
      <c r="AY228" s="162" t="s">
        <v>119</v>
      </c>
    </row>
    <row r="229" spans="2:51" s="14" customFormat="1" ht="11.25">
      <c r="B229" s="161"/>
      <c r="D229" s="154" t="s">
        <v>129</v>
      </c>
      <c r="E229" s="162" t="s">
        <v>3</v>
      </c>
      <c r="F229" s="163" t="s">
        <v>205</v>
      </c>
      <c r="H229" s="164">
        <v>3.3</v>
      </c>
      <c r="I229" s="165"/>
      <c r="L229" s="161"/>
      <c r="M229" s="166"/>
      <c r="N229" s="167"/>
      <c r="O229" s="167"/>
      <c r="P229" s="167"/>
      <c r="Q229" s="167"/>
      <c r="R229" s="167"/>
      <c r="S229" s="167"/>
      <c r="T229" s="168"/>
      <c r="AT229" s="162" t="s">
        <v>129</v>
      </c>
      <c r="AU229" s="162" t="s">
        <v>120</v>
      </c>
      <c r="AV229" s="14" t="s">
        <v>127</v>
      </c>
      <c r="AW229" s="14" t="s">
        <v>33</v>
      </c>
      <c r="AX229" s="14" t="s">
        <v>71</v>
      </c>
      <c r="AY229" s="162" t="s">
        <v>119</v>
      </c>
    </row>
    <row r="230" spans="2:51" s="14" customFormat="1" ht="11.25">
      <c r="B230" s="161"/>
      <c r="D230" s="154" t="s">
        <v>129</v>
      </c>
      <c r="E230" s="162" t="s">
        <v>3</v>
      </c>
      <c r="F230" s="163" t="s">
        <v>202</v>
      </c>
      <c r="H230" s="164">
        <v>11.886</v>
      </c>
      <c r="I230" s="165"/>
      <c r="L230" s="161"/>
      <c r="M230" s="166"/>
      <c r="N230" s="167"/>
      <c r="O230" s="167"/>
      <c r="P230" s="167"/>
      <c r="Q230" s="167"/>
      <c r="R230" s="167"/>
      <c r="S230" s="167"/>
      <c r="T230" s="168"/>
      <c r="AT230" s="162" t="s">
        <v>129</v>
      </c>
      <c r="AU230" s="162" t="s">
        <v>120</v>
      </c>
      <c r="AV230" s="14" t="s">
        <v>127</v>
      </c>
      <c r="AW230" s="14" t="s">
        <v>33</v>
      </c>
      <c r="AX230" s="14" t="s">
        <v>71</v>
      </c>
      <c r="AY230" s="162" t="s">
        <v>119</v>
      </c>
    </row>
    <row r="231" spans="2:51" s="14" customFormat="1" ht="11.25">
      <c r="B231" s="161"/>
      <c r="D231" s="154" t="s">
        <v>129</v>
      </c>
      <c r="E231" s="162" t="s">
        <v>3</v>
      </c>
      <c r="F231" s="163" t="s">
        <v>232</v>
      </c>
      <c r="H231" s="164">
        <v>5.58</v>
      </c>
      <c r="I231" s="165"/>
      <c r="L231" s="161"/>
      <c r="M231" s="166"/>
      <c r="N231" s="167"/>
      <c r="O231" s="167"/>
      <c r="P231" s="167"/>
      <c r="Q231" s="167"/>
      <c r="R231" s="167"/>
      <c r="S231" s="167"/>
      <c r="T231" s="168"/>
      <c r="AT231" s="162" t="s">
        <v>129</v>
      </c>
      <c r="AU231" s="162" t="s">
        <v>120</v>
      </c>
      <c r="AV231" s="14" t="s">
        <v>127</v>
      </c>
      <c r="AW231" s="14" t="s">
        <v>33</v>
      </c>
      <c r="AX231" s="14" t="s">
        <v>71</v>
      </c>
      <c r="AY231" s="162" t="s">
        <v>119</v>
      </c>
    </row>
    <row r="232" spans="2:51" s="15" customFormat="1" ht="11.25">
      <c r="B232" s="169"/>
      <c r="D232" s="154" t="s">
        <v>129</v>
      </c>
      <c r="E232" s="170" t="s">
        <v>3</v>
      </c>
      <c r="F232" s="171" t="s">
        <v>134</v>
      </c>
      <c r="H232" s="172">
        <v>154.67</v>
      </c>
      <c r="I232" s="173"/>
      <c r="L232" s="169"/>
      <c r="M232" s="174"/>
      <c r="N232" s="175"/>
      <c r="O232" s="175"/>
      <c r="P232" s="175"/>
      <c r="Q232" s="175"/>
      <c r="R232" s="175"/>
      <c r="S232" s="175"/>
      <c r="T232" s="176"/>
      <c r="AT232" s="170" t="s">
        <v>129</v>
      </c>
      <c r="AU232" s="170" t="s">
        <v>120</v>
      </c>
      <c r="AV232" s="15" t="s">
        <v>126</v>
      </c>
      <c r="AW232" s="15" t="s">
        <v>33</v>
      </c>
      <c r="AX232" s="15" t="s">
        <v>15</v>
      </c>
      <c r="AY232" s="170" t="s">
        <v>119</v>
      </c>
    </row>
    <row r="233" spans="2:63" s="12" customFormat="1" ht="22.9" customHeight="1">
      <c r="B233" s="126"/>
      <c r="D233" s="127" t="s">
        <v>70</v>
      </c>
      <c r="E233" s="137" t="s">
        <v>223</v>
      </c>
      <c r="F233" s="137" t="s">
        <v>233</v>
      </c>
      <c r="I233" s="129"/>
      <c r="J233" s="138">
        <f>BK233</f>
        <v>0</v>
      </c>
      <c r="L233" s="126"/>
      <c r="M233" s="131"/>
      <c r="N233" s="132"/>
      <c r="O233" s="132"/>
      <c r="P233" s="133">
        <f>P234+P238</f>
        <v>0</v>
      </c>
      <c r="Q233" s="132"/>
      <c r="R233" s="133">
        <f>R234+R238</f>
        <v>0.016173299999999998</v>
      </c>
      <c r="S233" s="132"/>
      <c r="T233" s="134">
        <f>T234+T238</f>
        <v>13.563786</v>
      </c>
      <c r="AR233" s="127" t="s">
        <v>15</v>
      </c>
      <c r="AT233" s="135" t="s">
        <v>70</v>
      </c>
      <c r="AU233" s="135" t="s">
        <v>15</v>
      </c>
      <c r="AY233" s="127" t="s">
        <v>119</v>
      </c>
      <c r="BK233" s="136">
        <f>BK234+BK238</f>
        <v>0</v>
      </c>
    </row>
    <row r="234" spans="2:63" s="12" customFormat="1" ht="20.85" customHeight="1">
      <c r="B234" s="126"/>
      <c r="D234" s="127" t="s">
        <v>70</v>
      </c>
      <c r="E234" s="137" t="s">
        <v>234</v>
      </c>
      <c r="F234" s="137" t="s">
        <v>235</v>
      </c>
      <c r="I234" s="129"/>
      <c r="J234" s="138">
        <f>BK234</f>
        <v>0</v>
      </c>
      <c r="L234" s="126"/>
      <c r="M234" s="131"/>
      <c r="N234" s="132"/>
      <c r="O234" s="132"/>
      <c r="P234" s="133">
        <f>SUM(P235:P237)</f>
        <v>0</v>
      </c>
      <c r="Q234" s="132"/>
      <c r="R234" s="133">
        <f>SUM(R235:R237)</f>
        <v>0.016173299999999998</v>
      </c>
      <c r="S234" s="132"/>
      <c r="T234" s="134">
        <f>SUM(T235:T237)</f>
        <v>0</v>
      </c>
      <c r="AR234" s="127" t="s">
        <v>15</v>
      </c>
      <c r="AT234" s="135" t="s">
        <v>70</v>
      </c>
      <c r="AU234" s="135" t="s">
        <v>127</v>
      </c>
      <c r="AY234" s="127" t="s">
        <v>119</v>
      </c>
      <c r="BK234" s="136">
        <f>SUM(BK235:BK237)</f>
        <v>0</v>
      </c>
    </row>
    <row r="235" spans="1:65" s="2" customFormat="1" ht="37.9" customHeight="1">
      <c r="A235" s="34"/>
      <c r="B235" s="139"/>
      <c r="C235" s="140" t="s">
        <v>236</v>
      </c>
      <c r="D235" s="140" t="s">
        <v>122</v>
      </c>
      <c r="E235" s="141" t="s">
        <v>237</v>
      </c>
      <c r="F235" s="142" t="s">
        <v>238</v>
      </c>
      <c r="G235" s="143" t="s">
        <v>141</v>
      </c>
      <c r="H235" s="144">
        <v>124.41</v>
      </c>
      <c r="I235" s="145"/>
      <c r="J235" s="146">
        <f>ROUND(I235*H235,2)</f>
        <v>0</v>
      </c>
      <c r="K235" s="142" t="s">
        <v>142</v>
      </c>
      <c r="L235" s="35"/>
      <c r="M235" s="147" t="s">
        <v>3</v>
      </c>
      <c r="N235" s="148" t="s">
        <v>43</v>
      </c>
      <c r="O235" s="55"/>
      <c r="P235" s="149">
        <f>O235*H235</f>
        <v>0</v>
      </c>
      <c r="Q235" s="149">
        <v>0.00013</v>
      </c>
      <c r="R235" s="149">
        <f>Q235*H235</f>
        <v>0.016173299999999998</v>
      </c>
      <c r="S235" s="149">
        <v>0</v>
      </c>
      <c r="T235" s="150">
        <f>S235*H235</f>
        <v>0</v>
      </c>
      <c r="U235" s="34"/>
      <c r="V235" s="34"/>
      <c r="W235" s="34"/>
      <c r="X235" s="34"/>
      <c r="Y235" s="34"/>
      <c r="Z235" s="34"/>
      <c r="AA235" s="34"/>
      <c r="AB235" s="34"/>
      <c r="AC235" s="34"/>
      <c r="AD235" s="34"/>
      <c r="AE235" s="34"/>
      <c r="AR235" s="151" t="s">
        <v>126</v>
      </c>
      <c r="AT235" s="151" t="s">
        <v>122</v>
      </c>
      <c r="AU235" s="151" t="s">
        <v>120</v>
      </c>
      <c r="AY235" s="19" t="s">
        <v>119</v>
      </c>
      <c r="BE235" s="152">
        <f>IF(N235="základní",J235,0)</f>
        <v>0</v>
      </c>
      <c r="BF235" s="152">
        <f>IF(N235="snížená",J235,0)</f>
        <v>0</v>
      </c>
      <c r="BG235" s="152">
        <f>IF(N235="zákl. přenesená",J235,0)</f>
        <v>0</v>
      </c>
      <c r="BH235" s="152">
        <f>IF(N235="sníž. přenesená",J235,0)</f>
        <v>0</v>
      </c>
      <c r="BI235" s="152">
        <f>IF(N235="nulová",J235,0)</f>
        <v>0</v>
      </c>
      <c r="BJ235" s="19" t="s">
        <v>127</v>
      </c>
      <c r="BK235" s="152">
        <f>ROUND(I235*H235,2)</f>
        <v>0</v>
      </c>
      <c r="BL235" s="19" t="s">
        <v>126</v>
      </c>
      <c r="BM235" s="151" t="s">
        <v>239</v>
      </c>
    </row>
    <row r="236" spans="1:47" s="2" customFormat="1" ht="11.25">
      <c r="A236" s="34"/>
      <c r="B236" s="35"/>
      <c r="C236" s="34"/>
      <c r="D236" s="177" t="s">
        <v>144</v>
      </c>
      <c r="E236" s="34"/>
      <c r="F236" s="178" t="s">
        <v>240</v>
      </c>
      <c r="G236" s="34"/>
      <c r="H236" s="34"/>
      <c r="I236" s="179"/>
      <c r="J236" s="34"/>
      <c r="K236" s="34"/>
      <c r="L236" s="35"/>
      <c r="M236" s="180"/>
      <c r="N236" s="181"/>
      <c r="O236" s="55"/>
      <c r="P236" s="55"/>
      <c r="Q236" s="55"/>
      <c r="R236" s="55"/>
      <c r="S236" s="55"/>
      <c r="T236" s="56"/>
      <c r="U236" s="34"/>
      <c r="V236" s="34"/>
      <c r="W236" s="34"/>
      <c r="X236" s="34"/>
      <c r="Y236" s="34"/>
      <c r="Z236" s="34"/>
      <c r="AA236" s="34"/>
      <c r="AB236" s="34"/>
      <c r="AC236" s="34"/>
      <c r="AD236" s="34"/>
      <c r="AE236" s="34"/>
      <c r="AT236" s="19" t="s">
        <v>144</v>
      </c>
      <c r="AU236" s="19" t="s">
        <v>120</v>
      </c>
    </row>
    <row r="237" spans="2:51" s="14" customFormat="1" ht="11.25">
      <c r="B237" s="161"/>
      <c r="D237" s="154" t="s">
        <v>129</v>
      </c>
      <c r="E237" s="162" t="s">
        <v>3</v>
      </c>
      <c r="F237" s="163" t="s">
        <v>241</v>
      </c>
      <c r="H237" s="164">
        <v>124.41</v>
      </c>
      <c r="I237" s="165"/>
      <c r="L237" s="161"/>
      <c r="M237" s="166"/>
      <c r="N237" s="167"/>
      <c r="O237" s="167"/>
      <c r="P237" s="167"/>
      <c r="Q237" s="167"/>
      <c r="R237" s="167"/>
      <c r="S237" s="167"/>
      <c r="T237" s="168"/>
      <c r="AT237" s="162" t="s">
        <v>129</v>
      </c>
      <c r="AU237" s="162" t="s">
        <v>120</v>
      </c>
      <c r="AV237" s="14" t="s">
        <v>127</v>
      </c>
      <c r="AW237" s="14" t="s">
        <v>33</v>
      </c>
      <c r="AX237" s="14" t="s">
        <v>15</v>
      </c>
      <c r="AY237" s="162" t="s">
        <v>119</v>
      </c>
    </row>
    <row r="238" spans="2:63" s="12" customFormat="1" ht="20.85" customHeight="1">
      <c r="B238" s="126"/>
      <c r="D238" s="127" t="s">
        <v>70</v>
      </c>
      <c r="E238" s="137" t="s">
        <v>242</v>
      </c>
      <c r="F238" s="137" t="s">
        <v>243</v>
      </c>
      <c r="I238" s="129"/>
      <c r="J238" s="138">
        <f>BK238</f>
        <v>0</v>
      </c>
      <c r="L238" s="126"/>
      <c r="M238" s="131"/>
      <c r="N238" s="132"/>
      <c r="O238" s="132"/>
      <c r="P238" s="133">
        <f>SUM(P239:P281)</f>
        <v>0</v>
      </c>
      <c r="Q238" s="132"/>
      <c r="R238" s="133">
        <f>SUM(R239:R281)</f>
        <v>0</v>
      </c>
      <c r="S238" s="132"/>
      <c r="T238" s="134">
        <f>SUM(T239:T281)</f>
        <v>13.563786</v>
      </c>
      <c r="AR238" s="127" t="s">
        <v>15</v>
      </c>
      <c r="AT238" s="135" t="s">
        <v>70</v>
      </c>
      <c r="AU238" s="135" t="s">
        <v>127</v>
      </c>
      <c r="AY238" s="127" t="s">
        <v>119</v>
      </c>
      <c r="BK238" s="136">
        <f>SUM(BK239:BK281)</f>
        <v>0</v>
      </c>
    </row>
    <row r="239" spans="1:65" s="2" customFormat="1" ht="37.9" customHeight="1">
      <c r="A239" s="34"/>
      <c r="B239" s="139"/>
      <c r="C239" s="140" t="s">
        <v>244</v>
      </c>
      <c r="D239" s="140" t="s">
        <v>122</v>
      </c>
      <c r="E239" s="141" t="s">
        <v>245</v>
      </c>
      <c r="F239" s="142" t="s">
        <v>246</v>
      </c>
      <c r="G239" s="143" t="s">
        <v>141</v>
      </c>
      <c r="H239" s="144">
        <v>72.55</v>
      </c>
      <c r="I239" s="145"/>
      <c r="J239" s="146">
        <f>ROUND(I239*H239,2)</f>
        <v>0</v>
      </c>
      <c r="K239" s="142" t="s">
        <v>142</v>
      </c>
      <c r="L239" s="35"/>
      <c r="M239" s="147" t="s">
        <v>3</v>
      </c>
      <c r="N239" s="148" t="s">
        <v>43</v>
      </c>
      <c r="O239" s="55"/>
      <c r="P239" s="149">
        <f>O239*H239</f>
        <v>0</v>
      </c>
      <c r="Q239" s="149">
        <v>0</v>
      </c>
      <c r="R239" s="149">
        <f>Q239*H239</f>
        <v>0</v>
      </c>
      <c r="S239" s="149">
        <v>0.076</v>
      </c>
      <c r="T239" s="150">
        <f>S239*H239</f>
        <v>5.5138</v>
      </c>
      <c r="U239" s="34"/>
      <c r="V239" s="34"/>
      <c r="W239" s="34"/>
      <c r="X239" s="34"/>
      <c r="Y239" s="34"/>
      <c r="Z239" s="34"/>
      <c r="AA239" s="34"/>
      <c r="AB239" s="34"/>
      <c r="AC239" s="34"/>
      <c r="AD239" s="34"/>
      <c r="AE239" s="34"/>
      <c r="AR239" s="151" t="s">
        <v>126</v>
      </c>
      <c r="AT239" s="151" t="s">
        <v>122</v>
      </c>
      <c r="AU239" s="151" t="s">
        <v>120</v>
      </c>
      <c r="AY239" s="19" t="s">
        <v>119</v>
      </c>
      <c r="BE239" s="152">
        <f>IF(N239="základní",J239,0)</f>
        <v>0</v>
      </c>
      <c r="BF239" s="152">
        <f>IF(N239="snížená",J239,0)</f>
        <v>0</v>
      </c>
      <c r="BG239" s="152">
        <f>IF(N239="zákl. přenesená",J239,0)</f>
        <v>0</v>
      </c>
      <c r="BH239" s="152">
        <f>IF(N239="sníž. přenesená",J239,0)</f>
        <v>0</v>
      </c>
      <c r="BI239" s="152">
        <f>IF(N239="nulová",J239,0)</f>
        <v>0</v>
      </c>
      <c r="BJ239" s="19" t="s">
        <v>127</v>
      </c>
      <c r="BK239" s="152">
        <f>ROUND(I239*H239,2)</f>
        <v>0</v>
      </c>
      <c r="BL239" s="19" t="s">
        <v>126</v>
      </c>
      <c r="BM239" s="151" t="s">
        <v>247</v>
      </c>
    </row>
    <row r="240" spans="1:47" s="2" customFormat="1" ht="11.25">
      <c r="A240" s="34"/>
      <c r="B240" s="35"/>
      <c r="C240" s="34"/>
      <c r="D240" s="177" t="s">
        <v>144</v>
      </c>
      <c r="E240" s="34"/>
      <c r="F240" s="178" t="s">
        <v>248</v>
      </c>
      <c r="G240" s="34"/>
      <c r="H240" s="34"/>
      <c r="I240" s="179"/>
      <c r="J240" s="34"/>
      <c r="K240" s="34"/>
      <c r="L240" s="35"/>
      <c r="M240" s="180"/>
      <c r="N240" s="181"/>
      <c r="O240" s="55"/>
      <c r="P240" s="55"/>
      <c r="Q240" s="55"/>
      <c r="R240" s="55"/>
      <c r="S240" s="55"/>
      <c r="T240" s="56"/>
      <c r="U240" s="34"/>
      <c r="V240" s="34"/>
      <c r="W240" s="34"/>
      <c r="X240" s="34"/>
      <c r="Y240" s="34"/>
      <c r="Z240" s="34"/>
      <c r="AA240" s="34"/>
      <c r="AB240" s="34"/>
      <c r="AC240" s="34"/>
      <c r="AD240" s="34"/>
      <c r="AE240" s="34"/>
      <c r="AT240" s="19" t="s">
        <v>144</v>
      </c>
      <c r="AU240" s="19" t="s">
        <v>120</v>
      </c>
    </row>
    <row r="241" spans="2:51" s="13" customFormat="1" ht="11.25">
      <c r="B241" s="153"/>
      <c r="D241" s="154" t="s">
        <v>129</v>
      </c>
      <c r="E241" s="155" t="s">
        <v>3</v>
      </c>
      <c r="F241" s="156" t="s">
        <v>249</v>
      </c>
      <c r="H241" s="155" t="s">
        <v>3</v>
      </c>
      <c r="I241" s="157"/>
      <c r="L241" s="153"/>
      <c r="M241" s="158"/>
      <c r="N241" s="159"/>
      <c r="O241" s="159"/>
      <c r="P241" s="159"/>
      <c r="Q241" s="159"/>
      <c r="R241" s="159"/>
      <c r="S241" s="159"/>
      <c r="T241" s="160"/>
      <c r="AT241" s="155" t="s">
        <v>129</v>
      </c>
      <c r="AU241" s="155" t="s">
        <v>120</v>
      </c>
      <c r="AV241" s="13" t="s">
        <v>15</v>
      </c>
      <c r="AW241" s="13" t="s">
        <v>33</v>
      </c>
      <c r="AX241" s="13" t="s">
        <v>71</v>
      </c>
      <c r="AY241" s="155" t="s">
        <v>119</v>
      </c>
    </row>
    <row r="242" spans="2:51" s="14" customFormat="1" ht="11.25">
      <c r="B242" s="161"/>
      <c r="D242" s="154" t="s">
        <v>129</v>
      </c>
      <c r="E242" s="162" t="s">
        <v>3</v>
      </c>
      <c r="F242" s="163" t="s">
        <v>250</v>
      </c>
      <c r="H242" s="164">
        <v>3.6</v>
      </c>
      <c r="I242" s="165"/>
      <c r="L242" s="161"/>
      <c r="M242" s="166"/>
      <c r="N242" s="167"/>
      <c r="O242" s="167"/>
      <c r="P242" s="167"/>
      <c r="Q242" s="167"/>
      <c r="R242" s="167"/>
      <c r="S242" s="167"/>
      <c r="T242" s="168"/>
      <c r="AT242" s="162" t="s">
        <v>129</v>
      </c>
      <c r="AU242" s="162" t="s">
        <v>120</v>
      </c>
      <c r="AV242" s="14" t="s">
        <v>127</v>
      </c>
      <c r="AW242" s="14" t="s">
        <v>33</v>
      </c>
      <c r="AX242" s="14" t="s">
        <v>71</v>
      </c>
      <c r="AY242" s="162" t="s">
        <v>119</v>
      </c>
    </row>
    <row r="243" spans="2:51" s="13" customFormat="1" ht="11.25">
      <c r="B243" s="153"/>
      <c r="D243" s="154" t="s">
        <v>129</v>
      </c>
      <c r="E243" s="155" t="s">
        <v>3</v>
      </c>
      <c r="F243" s="156" t="s">
        <v>251</v>
      </c>
      <c r="H243" s="155" t="s">
        <v>3</v>
      </c>
      <c r="I243" s="157"/>
      <c r="L243" s="153"/>
      <c r="M243" s="158"/>
      <c r="N243" s="159"/>
      <c r="O243" s="159"/>
      <c r="P243" s="159"/>
      <c r="Q243" s="159"/>
      <c r="R243" s="159"/>
      <c r="S243" s="159"/>
      <c r="T243" s="160"/>
      <c r="AT243" s="155" t="s">
        <v>129</v>
      </c>
      <c r="AU243" s="155" t="s">
        <v>120</v>
      </c>
      <c r="AV243" s="13" t="s">
        <v>15</v>
      </c>
      <c r="AW243" s="13" t="s">
        <v>33</v>
      </c>
      <c r="AX243" s="13" t="s">
        <v>71</v>
      </c>
      <c r="AY243" s="155" t="s">
        <v>119</v>
      </c>
    </row>
    <row r="244" spans="2:51" s="14" customFormat="1" ht="11.25">
      <c r="B244" s="161"/>
      <c r="D244" s="154" t="s">
        <v>129</v>
      </c>
      <c r="E244" s="162" t="s">
        <v>3</v>
      </c>
      <c r="F244" s="163" t="s">
        <v>252</v>
      </c>
      <c r="H244" s="164">
        <v>67.374</v>
      </c>
      <c r="I244" s="165"/>
      <c r="L244" s="161"/>
      <c r="M244" s="166"/>
      <c r="N244" s="167"/>
      <c r="O244" s="167"/>
      <c r="P244" s="167"/>
      <c r="Q244" s="167"/>
      <c r="R244" s="167"/>
      <c r="S244" s="167"/>
      <c r="T244" s="168"/>
      <c r="AT244" s="162" t="s">
        <v>129</v>
      </c>
      <c r="AU244" s="162" t="s">
        <v>120</v>
      </c>
      <c r="AV244" s="14" t="s">
        <v>127</v>
      </c>
      <c r="AW244" s="14" t="s">
        <v>33</v>
      </c>
      <c r="AX244" s="14" t="s">
        <v>71</v>
      </c>
      <c r="AY244" s="162" t="s">
        <v>119</v>
      </c>
    </row>
    <row r="245" spans="2:51" s="13" customFormat="1" ht="11.25">
      <c r="B245" s="153"/>
      <c r="D245" s="154" t="s">
        <v>129</v>
      </c>
      <c r="E245" s="155" t="s">
        <v>3</v>
      </c>
      <c r="F245" s="156" t="s">
        <v>253</v>
      </c>
      <c r="H245" s="155" t="s">
        <v>3</v>
      </c>
      <c r="I245" s="157"/>
      <c r="L245" s="153"/>
      <c r="M245" s="158"/>
      <c r="N245" s="159"/>
      <c r="O245" s="159"/>
      <c r="P245" s="159"/>
      <c r="Q245" s="159"/>
      <c r="R245" s="159"/>
      <c r="S245" s="159"/>
      <c r="T245" s="160"/>
      <c r="AT245" s="155" t="s">
        <v>129</v>
      </c>
      <c r="AU245" s="155" t="s">
        <v>120</v>
      </c>
      <c r="AV245" s="13" t="s">
        <v>15</v>
      </c>
      <c r="AW245" s="13" t="s">
        <v>33</v>
      </c>
      <c r="AX245" s="13" t="s">
        <v>71</v>
      </c>
      <c r="AY245" s="155" t="s">
        <v>119</v>
      </c>
    </row>
    <row r="246" spans="2:51" s="14" customFormat="1" ht="11.25">
      <c r="B246" s="161"/>
      <c r="D246" s="154" t="s">
        <v>129</v>
      </c>
      <c r="E246" s="162" t="s">
        <v>3</v>
      </c>
      <c r="F246" s="163" t="s">
        <v>254</v>
      </c>
      <c r="H246" s="164">
        <v>1.576</v>
      </c>
      <c r="I246" s="165"/>
      <c r="L246" s="161"/>
      <c r="M246" s="166"/>
      <c r="N246" s="167"/>
      <c r="O246" s="167"/>
      <c r="P246" s="167"/>
      <c r="Q246" s="167"/>
      <c r="R246" s="167"/>
      <c r="S246" s="167"/>
      <c r="T246" s="168"/>
      <c r="AT246" s="162" t="s">
        <v>129</v>
      </c>
      <c r="AU246" s="162" t="s">
        <v>120</v>
      </c>
      <c r="AV246" s="14" t="s">
        <v>127</v>
      </c>
      <c r="AW246" s="14" t="s">
        <v>33</v>
      </c>
      <c r="AX246" s="14" t="s">
        <v>71</v>
      </c>
      <c r="AY246" s="162" t="s">
        <v>119</v>
      </c>
    </row>
    <row r="247" spans="2:51" s="15" customFormat="1" ht="11.25">
      <c r="B247" s="169"/>
      <c r="D247" s="154" t="s">
        <v>129</v>
      </c>
      <c r="E247" s="170" t="s">
        <v>3</v>
      </c>
      <c r="F247" s="171" t="s">
        <v>134</v>
      </c>
      <c r="H247" s="172">
        <v>72.55</v>
      </c>
      <c r="I247" s="173"/>
      <c r="L247" s="169"/>
      <c r="M247" s="174"/>
      <c r="N247" s="175"/>
      <c r="O247" s="175"/>
      <c r="P247" s="175"/>
      <c r="Q247" s="175"/>
      <c r="R247" s="175"/>
      <c r="S247" s="175"/>
      <c r="T247" s="176"/>
      <c r="AT247" s="170" t="s">
        <v>129</v>
      </c>
      <c r="AU247" s="170" t="s">
        <v>120</v>
      </c>
      <c r="AV247" s="15" t="s">
        <v>126</v>
      </c>
      <c r="AW247" s="15" t="s">
        <v>33</v>
      </c>
      <c r="AX247" s="15" t="s">
        <v>15</v>
      </c>
      <c r="AY247" s="170" t="s">
        <v>119</v>
      </c>
    </row>
    <row r="248" spans="1:65" s="2" customFormat="1" ht="37.9" customHeight="1">
      <c r="A248" s="34"/>
      <c r="B248" s="139"/>
      <c r="C248" s="140" t="s">
        <v>255</v>
      </c>
      <c r="D248" s="140" t="s">
        <v>122</v>
      </c>
      <c r="E248" s="141" t="s">
        <v>256</v>
      </c>
      <c r="F248" s="142" t="s">
        <v>257</v>
      </c>
      <c r="G248" s="143" t="s">
        <v>141</v>
      </c>
      <c r="H248" s="144">
        <v>16.485</v>
      </c>
      <c r="I248" s="145"/>
      <c r="J248" s="146">
        <f>ROUND(I248*H248,2)</f>
        <v>0</v>
      </c>
      <c r="K248" s="142" t="s">
        <v>142</v>
      </c>
      <c r="L248" s="35"/>
      <c r="M248" s="147" t="s">
        <v>3</v>
      </c>
      <c r="N248" s="148" t="s">
        <v>43</v>
      </c>
      <c r="O248" s="55"/>
      <c r="P248" s="149">
        <f>O248*H248</f>
        <v>0</v>
      </c>
      <c r="Q248" s="149">
        <v>0</v>
      </c>
      <c r="R248" s="149">
        <f>Q248*H248</f>
        <v>0</v>
      </c>
      <c r="S248" s="149">
        <v>0.062</v>
      </c>
      <c r="T248" s="150">
        <f>S248*H248</f>
        <v>1.02207</v>
      </c>
      <c r="U248" s="34"/>
      <c r="V248" s="34"/>
      <c r="W248" s="34"/>
      <c r="X248" s="34"/>
      <c r="Y248" s="34"/>
      <c r="Z248" s="34"/>
      <c r="AA248" s="34"/>
      <c r="AB248" s="34"/>
      <c r="AC248" s="34"/>
      <c r="AD248" s="34"/>
      <c r="AE248" s="34"/>
      <c r="AR248" s="151" t="s">
        <v>126</v>
      </c>
      <c r="AT248" s="151" t="s">
        <v>122</v>
      </c>
      <c r="AU248" s="151" t="s">
        <v>120</v>
      </c>
      <c r="AY248" s="19" t="s">
        <v>119</v>
      </c>
      <c r="BE248" s="152">
        <f>IF(N248="základní",J248,0)</f>
        <v>0</v>
      </c>
      <c r="BF248" s="152">
        <f>IF(N248="snížená",J248,0)</f>
        <v>0</v>
      </c>
      <c r="BG248" s="152">
        <f>IF(N248="zákl. přenesená",J248,0)</f>
        <v>0</v>
      </c>
      <c r="BH248" s="152">
        <f>IF(N248="sníž. přenesená",J248,0)</f>
        <v>0</v>
      </c>
      <c r="BI248" s="152">
        <f>IF(N248="nulová",J248,0)</f>
        <v>0</v>
      </c>
      <c r="BJ248" s="19" t="s">
        <v>127</v>
      </c>
      <c r="BK248" s="152">
        <f>ROUND(I248*H248,2)</f>
        <v>0</v>
      </c>
      <c r="BL248" s="19" t="s">
        <v>126</v>
      </c>
      <c r="BM248" s="151" t="s">
        <v>258</v>
      </c>
    </row>
    <row r="249" spans="1:47" s="2" customFormat="1" ht="11.25">
      <c r="A249" s="34"/>
      <c r="B249" s="35"/>
      <c r="C249" s="34"/>
      <c r="D249" s="177" t="s">
        <v>144</v>
      </c>
      <c r="E249" s="34"/>
      <c r="F249" s="178" t="s">
        <v>259</v>
      </c>
      <c r="G249" s="34"/>
      <c r="H249" s="34"/>
      <c r="I249" s="179"/>
      <c r="J249" s="34"/>
      <c r="K249" s="34"/>
      <c r="L249" s="35"/>
      <c r="M249" s="180"/>
      <c r="N249" s="181"/>
      <c r="O249" s="55"/>
      <c r="P249" s="55"/>
      <c r="Q249" s="55"/>
      <c r="R249" s="55"/>
      <c r="S249" s="55"/>
      <c r="T249" s="56"/>
      <c r="U249" s="34"/>
      <c r="V249" s="34"/>
      <c r="W249" s="34"/>
      <c r="X249" s="34"/>
      <c r="Y249" s="34"/>
      <c r="Z249" s="34"/>
      <c r="AA249" s="34"/>
      <c r="AB249" s="34"/>
      <c r="AC249" s="34"/>
      <c r="AD249" s="34"/>
      <c r="AE249" s="34"/>
      <c r="AT249" s="19" t="s">
        <v>144</v>
      </c>
      <c r="AU249" s="19" t="s">
        <v>120</v>
      </c>
    </row>
    <row r="250" spans="2:51" s="13" customFormat="1" ht="11.25">
      <c r="B250" s="153"/>
      <c r="D250" s="154" t="s">
        <v>129</v>
      </c>
      <c r="E250" s="155" t="s">
        <v>3</v>
      </c>
      <c r="F250" s="156" t="s">
        <v>260</v>
      </c>
      <c r="H250" s="155" t="s">
        <v>3</v>
      </c>
      <c r="I250" s="157"/>
      <c r="L250" s="153"/>
      <c r="M250" s="158"/>
      <c r="N250" s="159"/>
      <c r="O250" s="159"/>
      <c r="P250" s="159"/>
      <c r="Q250" s="159"/>
      <c r="R250" s="159"/>
      <c r="S250" s="159"/>
      <c r="T250" s="160"/>
      <c r="AT250" s="155" t="s">
        <v>129</v>
      </c>
      <c r="AU250" s="155" t="s">
        <v>120</v>
      </c>
      <c r="AV250" s="13" t="s">
        <v>15</v>
      </c>
      <c r="AW250" s="13" t="s">
        <v>33</v>
      </c>
      <c r="AX250" s="13" t="s">
        <v>71</v>
      </c>
      <c r="AY250" s="155" t="s">
        <v>119</v>
      </c>
    </row>
    <row r="251" spans="2:51" s="14" customFormat="1" ht="11.25">
      <c r="B251" s="161"/>
      <c r="D251" s="154" t="s">
        <v>129</v>
      </c>
      <c r="E251" s="162" t="s">
        <v>3</v>
      </c>
      <c r="F251" s="163" t="s">
        <v>261</v>
      </c>
      <c r="H251" s="164">
        <v>14.136</v>
      </c>
      <c r="I251" s="165"/>
      <c r="L251" s="161"/>
      <c r="M251" s="166"/>
      <c r="N251" s="167"/>
      <c r="O251" s="167"/>
      <c r="P251" s="167"/>
      <c r="Q251" s="167"/>
      <c r="R251" s="167"/>
      <c r="S251" s="167"/>
      <c r="T251" s="168"/>
      <c r="AT251" s="162" t="s">
        <v>129</v>
      </c>
      <c r="AU251" s="162" t="s">
        <v>120</v>
      </c>
      <c r="AV251" s="14" t="s">
        <v>127</v>
      </c>
      <c r="AW251" s="14" t="s">
        <v>33</v>
      </c>
      <c r="AX251" s="14" t="s">
        <v>71</v>
      </c>
      <c r="AY251" s="162" t="s">
        <v>119</v>
      </c>
    </row>
    <row r="252" spans="2:51" s="13" customFormat="1" ht="11.25">
      <c r="B252" s="153"/>
      <c r="D252" s="154" t="s">
        <v>129</v>
      </c>
      <c r="E252" s="155" t="s">
        <v>3</v>
      </c>
      <c r="F252" s="156" t="s">
        <v>262</v>
      </c>
      <c r="H252" s="155" t="s">
        <v>3</v>
      </c>
      <c r="I252" s="157"/>
      <c r="L252" s="153"/>
      <c r="M252" s="158"/>
      <c r="N252" s="159"/>
      <c r="O252" s="159"/>
      <c r="P252" s="159"/>
      <c r="Q252" s="159"/>
      <c r="R252" s="159"/>
      <c r="S252" s="159"/>
      <c r="T252" s="160"/>
      <c r="AT252" s="155" t="s">
        <v>129</v>
      </c>
      <c r="AU252" s="155" t="s">
        <v>120</v>
      </c>
      <c r="AV252" s="13" t="s">
        <v>15</v>
      </c>
      <c r="AW252" s="13" t="s">
        <v>33</v>
      </c>
      <c r="AX252" s="13" t="s">
        <v>71</v>
      </c>
      <c r="AY252" s="155" t="s">
        <v>119</v>
      </c>
    </row>
    <row r="253" spans="2:51" s="14" customFormat="1" ht="11.25">
      <c r="B253" s="161"/>
      <c r="D253" s="154" t="s">
        <v>129</v>
      </c>
      <c r="E253" s="162" t="s">
        <v>3</v>
      </c>
      <c r="F253" s="163" t="s">
        <v>263</v>
      </c>
      <c r="H253" s="164">
        <v>2.349</v>
      </c>
      <c r="I253" s="165"/>
      <c r="L253" s="161"/>
      <c r="M253" s="166"/>
      <c r="N253" s="167"/>
      <c r="O253" s="167"/>
      <c r="P253" s="167"/>
      <c r="Q253" s="167"/>
      <c r="R253" s="167"/>
      <c r="S253" s="167"/>
      <c r="T253" s="168"/>
      <c r="AT253" s="162" t="s">
        <v>129</v>
      </c>
      <c r="AU253" s="162" t="s">
        <v>120</v>
      </c>
      <c r="AV253" s="14" t="s">
        <v>127</v>
      </c>
      <c r="AW253" s="14" t="s">
        <v>33</v>
      </c>
      <c r="AX253" s="14" t="s">
        <v>71</v>
      </c>
      <c r="AY253" s="162" t="s">
        <v>119</v>
      </c>
    </row>
    <row r="254" spans="2:51" s="15" customFormat="1" ht="11.25">
      <c r="B254" s="169"/>
      <c r="D254" s="154" t="s">
        <v>129</v>
      </c>
      <c r="E254" s="170" t="s">
        <v>3</v>
      </c>
      <c r="F254" s="171" t="s">
        <v>134</v>
      </c>
      <c r="H254" s="172">
        <v>16.485</v>
      </c>
      <c r="I254" s="173"/>
      <c r="L254" s="169"/>
      <c r="M254" s="174"/>
      <c r="N254" s="175"/>
      <c r="O254" s="175"/>
      <c r="P254" s="175"/>
      <c r="Q254" s="175"/>
      <c r="R254" s="175"/>
      <c r="S254" s="175"/>
      <c r="T254" s="176"/>
      <c r="AT254" s="170" t="s">
        <v>129</v>
      </c>
      <c r="AU254" s="170" t="s">
        <v>120</v>
      </c>
      <c r="AV254" s="15" t="s">
        <v>126</v>
      </c>
      <c r="AW254" s="15" t="s">
        <v>33</v>
      </c>
      <c r="AX254" s="15" t="s">
        <v>15</v>
      </c>
      <c r="AY254" s="170" t="s">
        <v>119</v>
      </c>
    </row>
    <row r="255" spans="1:65" s="2" customFormat="1" ht="37.9" customHeight="1">
      <c r="A255" s="34"/>
      <c r="B255" s="139"/>
      <c r="C255" s="140" t="s">
        <v>264</v>
      </c>
      <c r="D255" s="140" t="s">
        <v>122</v>
      </c>
      <c r="E255" s="141" t="s">
        <v>265</v>
      </c>
      <c r="F255" s="142" t="s">
        <v>266</v>
      </c>
      <c r="G255" s="143" t="s">
        <v>141</v>
      </c>
      <c r="H255" s="144">
        <v>105.348</v>
      </c>
      <c r="I255" s="145"/>
      <c r="J255" s="146">
        <f>ROUND(I255*H255,2)</f>
        <v>0</v>
      </c>
      <c r="K255" s="142" t="s">
        <v>142</v>
      </c>
      <c r="L255" s="35"/>
      <c r="M255" s="147" t="s">
        <v>3</v>
      </c>
      <c r="N255" s="148" t="s">
        <v>43</v>
      </c>
      <c r="O255" s="55"/>
      <c r="P255" s="149">
        <f>O255*H255</f>
        <v>0</v>
      </c>
      <c r="Q255" s="149">
        <v>0</v>
      </c>
      <c r="R255" s="149">
        <f>Q255*H255</f>
        <v>0</v>
      </c>
      <c r="S255" s="149">
        <v>0.054</v>
      </c>
      <c r="T255" s="150">
        <f>S255*H255</f>
        <v>5.688792</v>
      </c>
      <c r="U255" s="34"/>
      <c r="V255" s="34"/>
      <c r="W255" s="34"/>
      <c r="X255" s="34"/>
      <c r="Y255" s="34"/>
      <c r="Z255" s="34"/>
      <c r="AA255" s="34"/>
      <c r="AB255" s="34"/>
      <c r="AC255" s="34"/>
      <c r="AD255" s="34"/>
      <c r="AE255" s="34"/>
      <c r="AR255" s="151" t="s">
        <v>126</v>
      </c>
      <c r="AT255" s="151" t="s">
        <v>122</v>
      </c>
      <c r="AU255" s="151" t="s">
        <v>120</v>
      </c>
      <c r="AY255" s="19" t="s">
        <v>119</v>
      </c>
      <c r="BE255" s="152">
        <f>IF(N255="základní",J255,0)</f>
        <v>0</v>
      </c>
      <c r="BF255" s="152">
        <f>IF(N255="snížená",J255,0)</f>
        <v>0</v>
      </c>
      <c r="BG255" s="152">
        <f>IF(N255="zákl. přenesená",J255,0)</f>
        <v>0</v>
      </c>
      <c r="BH255" s="152">
        <f>IF(N255="sníž. přenesená",J255,0)</f>
        <v>0</v>
      </c>
      <c r="BI255" s="152">
        <f>IF(N255="nulová",J255,0)</f>
        <v>0</v>
      </c>
      <c r="BJ255" s="19" t="s">
        <v>127</v>
      </c>
      <c r="BK255" s="152">
        <f>ROUND(I255*H255,2)</f>
        <v>0</v>
      </c>
      <c r="BL255" s="19" t="s">
        <v>126</v>
      </c>
      <c r="BM255" s="151" t="s">
        <v>267</v>
      </c>
    </row>
    <row r="256" spans="1:47" s="2" customFormat="1" ht="11.25">
      <c r="A256" s="34"/>
      <c r="B256" s="35"/>
      <c r="C256" s="34"/>
      <c r="D256" s="177" t="s">
        <v>144</v>
      </c>
      <c r="E256" s="34"/>
      <c r="F256" s="178" t="s">
        <v>268</v>
      </c>
      <c r="G256" s="34"/>
      <c r="H256" s="34"/>
      <c r="I256" s="179"/>
      <c r="J256" s="34"/>
      <c r="K256" s="34"/>
      <c r="L256" s="35"/>
      <c r="M256" s="180"/>
      <c r="N256" s="181"/>
      <c r="O256" s="55"/>
      <c r="P256" s="55"/>
      <c r="Q256" s="55"/>
      <c r="R256" s="55"/>
      <c r="S256" s="55"/>
      <c r="T256" s="56"/>
      <c r="U256" s="34"/>
      <c r="V256" s="34"/>
      <c r="W256" s="34"/>
      <c r="X256" s="34"/>
      <c r="Y256" s="34"/>
      <c r="Z256" s="34"/>
      <c r="AA256" s="34"/>
      <c r="AB256" s="34"/>
      <c r="AC256" s="34"/>
      <c r="AD256" s="34"/>
      <c r="AE256" s="34"/>
      <c r="AT256" s="19" t="s">
        <v>144</v>
      </c>
      <c r="AU256" s="19" t="s">
        <v>120</v>
      </c>
    </row>
    <row r="257" spans="2:51" s="13" customFormat="1" ht="11.25">
      <c r="B257" s="153"/>
      <c r="D257" s="154" t="s">
        <v>129</v>
      </c>
      <c r="E257" s="155" t="s">
        <v>3</v>
      </c>
      <c r="F257" s="156" t="s">
        <v>269</v>
      </c>
      <c r="H257" s="155" t="s">
        <v>3</v>
      </c>
      <c r="I257" s="157"/>
      <c r="L257" s="153"/>
      <c r="M257" s="158"/>
      <c r="N257" s="159"/>
      <c r="O257" s="159"/>
      <c r="P257" s="159"/>
      <c r="Q257" s="159"/>
      <c r="R257" s="159"/>
      <c r="S257" s="159"/>
      <c r="T257" s="160"/>
      <c r="AT257" s="155" t="s">
        <v>129</v>
      </c>
      <c r="AU257" s="155" t="s">
        <v>120</v>
      </c>
      <c r="AV257" s="13" t="s">
        <v>15</v>
      </c>
      <c r="AW257" s="13" t="s">
        <v>33</v>
      </c>
      <c r="AX257" s="13" t="s">
        <v>71</v>
      </c>
      <c r="AY257" s="155" t="s">
        <v>119</v>
      </c>
    </row>
    <row r="258" spans="2:51" s="14" customFormat="1" ht="11.25">
      <c r="B258" s="161"/>
      <c r="D258" s="154" t="s">
        <v>129</v>
      </c>
      <c r="E258" s="162" t="s">
        <v>3</v>
      </c>
      <c r="F258" s="163" t="s">
        <v>270</v>
      </c>
      <c r="H258" s="164">
        <v>38.018</v>
      </c>
      <c r="I258" s="165"/>
      <c r="L258" s="161"/>
      <c r="M258" s="166"/>
      <c r="N258" s="167"/>
      <c r="O258" s="167"/>
      <c r="P258" s="167"/>
      <c r="Q258" s="167"/>
      <c r="R258" s="167"/>
      <c r="S258" s="167"/>
      <c r="T258" s="168"/>
      <c r="AT258" s="162" t="s">
        <v>129</v>
      </c>
      <c r="AU258" s="162" t="s">
        <v>120</v>
      </c>
      <c r="AV258" s="14" t="s">
        <v>127</v>
      </c>
      <c r="AW258" s="14" t="s">
        <v>33</v>
      </c>
      <c r="AX258" s="14" t="s">
        <v>71</v>
      </c>
      <c r="AY258" s="162" t="s">
        <v>119</v>
      </c>
    </row>
    <row r="259" spans="2:51" s="13" customFormat="1" ht="11.25">
      <c r="B259" s="153"/>
      <c r="D259" s="154" t="s">
        <v>129</v>
      </c>
      <c r="E259" s="155" t="s">
        <v>3</v>
      </c>
      <c r="F259" s="156" t="s">
        <v>271</v>
      </c>
      <c r="H259" s="155" t="s">
        <v>3</v>
      </c>
      <c r="I259" s="157"/>
      <c r="L259" s="153"/>
      <c r="M259" s="158"/>
      <c r="N259" s="159"/>
      <c r="O259" s="159"/>
      <c r="P259" s="159"/>
      <c r="Q259" s="159"/>
      <c r="R259" s="159"/>
      <c r="S259" s="159"/>
      <c r="T259" s="160"/>
      <c r="AT259" s="155" t="s">
        <v>129</v>
      </c>
      <c r="AU259" s="155" t="s">
        <v>120</v>
      </c>
      <c r="AV259" s="13" t="s">
        <v>15</v>
      </c>
      <c r="AW259" s="13" t="s">
        <v>33</v>
      </c>
      <c r="AX259" s="13" t="s">
        <v>71</v>
      </c>
      <c r="AY259" s="155" t="s">
        <v>119</v>
      </c>
    </row>
    <row r="260" spans="2:51" s="14" customFormat="1" ht="11.25">
      <c r="B260" s="161"/>
      <c r="D260" s="154" t="s">
        <v>129</v>
      </c>
      <c r="E260" s="162" t="s">
        <v>3</v>
      </c>
      <c r="F260" s="163" t="s">
        <v>272</v>
      </c>
      <c r="H260" s="164">
        <v>12.946</v>
      </c>
      <c r="I260" s="165"/>
      <c r="L260" s="161"/>
      <c r="M260" s="166"/>
      <c r="N260" s="167"/>
      <c r="O260" s="167"/>
      <c r="P260" s="167"/>
      <c r="Q260" s="167"/>
      <c r="R260" s="167"/>
      <c r="S260" s="167"/>
      <c r="T260" s="168"/>
      <c r="AT260" s="162" t="s">
        <v>129</v>
      </c>
      <c r="AU260" s="162" t="s">
        <v>120</v>
      </c>
      <c r="AV260" s="14" t="s">
        <v>127</v>
      </c>
      <c r="AW260" s="14" t="s">
        <v>33</v>
      </c>
      <c r="AX260" s="14" t="s">
        <v>71</v>
      </c>
      <c r="AY260" s="162" t="s">
        <v>119</v>
      </c>
    </row>
    <row r="261" spans="2:51" s="13" customFormat="1" ht="11.25">
      <c r="B261" s="153"/>
      <c r="D261" s="154" t="s">
        <v>129</v>
      </c>
      <c r="E261" s="155" t="s">
        <v>3</v>
      </c>
      <c r="F261" s="156" t="s">
        <v>273</v>
      </c>
      <c r="H261" s="155" t="s">
        <v>3</v>
      </c>
      <c r="I261" s="157"/>
      <c r="L261" s="153"/>
      <c r="M261" s="158"/>
      <c r="N261" s="159"/>
      <c r="O261" s="159"/>
      <c r="P261" s="159"/>
      <c r="Q261" s="159"/>
      <c r="R261" s="159"/>
      <c r="S261" s="159"/>
      <c r="T261" s="160"/>
      <c r="AT261" s="155" t="s">
        <v>129</v>
      </c>
      <c r="AU261" s="155" t="s">
        <v>120</v>
      </c>
      <c r="AV261" s="13" t="s">
        <v>15</v>
      </c>
      <c r="AW261" s="13" t="s">
        <v>33</v>
      </c>
      <c r="AX261" s="13" t="s">
        <v>71</v>
      </c>
      <c r="AY261" s="155" t="s">
        <v>119</v>
      </c>
    </row>
    <row r="262" spans="2:51" s="14" customFormat="1" ht="11.25">
      <c r="B262" s="161"/>
      <c r="D262" s="154" t="s">
        <v>129</v>
      </c>
      <c r="E262" s="162" t="s">
        <v>3</v>
      </c>
      <c r="F262" s="163" t="s">
        <v>274</v>
      </c>
      <c r="H262" s="164">
        <v>19.046</v>
      </c>
      <c r="I262" s="165"/>
      <c r="L262" s="161"/>
      <c r="M262" s="166"/>
      <c r="N262" s="167"/>
      <c r="O262" s="167"/>
      <c r="P262" s="167"/>
      <c r="Q262" s="167"/>
      <c r="R262" s="167"/>
      <c r="S262" s="167"/>
      <c r="T262" s="168"/>
      <c r="AT262" s="162" t="s">
        <v>129</v>
      </c>
      <c r="AU262" s="162" t="s">
        <v>120</v>
      </c>
      <c r="AV262" s="14" t="s">
        <v>127</v>
      </c>
      <c r="AW262" s="14" t="s">
        <v>33</v>
      </c>
      <c r="AX262" s="14" t="s">
        <v>71</v>
      </c>
      <c r="AY262" s="162" t="s">
        <v>119</v>
      </c>
    </row>
    <row r="263" spans="2:51" s="13" customFormat="1" ht="11.25">
      <c r="B263" s="153"/>
      <c r="D263" s="154" t="s">
        <v>129</v>
      </c>
      <c r="E263" s="155" t="s">
        <v>3</v>
      </c>
      <c r="F263" s="156" t="s">
        <v>275</v>
      </c>
      <c r="H263" s="155" t="s">
        <v>3</v>
      </c>
      <c r="I263" s="157"/>
      <c r="L263" s="153"/>
      <c r="M263" s="158"/>
      <c r="N263" s="159"/>
      <c r="O263" s="159"/>
      <c r="P263" s="159"/>
      <c r="Q263" s="159"/>
      <c r="R263" s="159"/>
      <c r="S263" s="159"/>
      <c r="T263" s="160"/>
      <c r="AT263" s="155" t="s">
        <v>129</v>
      </c>
      <c r="AU263" s="155" t="s">
        <v>120</v>
      </c>
      <c r="AV263" s="13" t="s">
        <v>15</v>
      </c>
      <c r="AW263" s="13" t="s">
        <v>33</v>
      </c>
      <c r="AX263" s="13" t="s">
        <v>71</v>
      </c>
      <c r="AY263" s="155" t="s">
        <v>119</v>
      </c>
    </row>
    <row r="264" spans="2:51" s="14" customFormat="1" ht="11.25">
      <c r="B264" s="161"/>
      <c r="D264" s="154" t="s">
        <v>129</v>
      </c>
      <c r="E264" s="162" t="s">
        <v>3</v>
      </c>
      <c r="F264" s="163" t="s">
        <v>202</v>
      </c>
      <c r="H264" s="164">
        <v>11.886</v>
      </c>
      <c r="I264" s="165"/>
      <c r="L264" s="161"/>
      <c r="M264" s="166"/>
      <c r="N264" s="167"/>
      <c r="O264" s="167"/>
      <c r="P264" s="167"/>
      <c r="Q264" s="167"/>
      <c r="R264" s="167"/>
      <c r="S264" s="167"/>
      <c r="T264" s="168"/>
      <c r="AT264" s="162" t="s">
        <v>129</v>
      </c>
      <c r="AU264" s="162" t="s">
        <v>120</v>
      </c>
      <c r="AV264" s="14" t="s">
        <v>127</v>
      </c>
      <c r="AW264" s="14" t="s">
        <v>33</v>
      </c>
      <c r="AX264" s="14" t="s">
        <v>71</v>
      </c>
      <c r="AY264" s="162" t="s">
        <v>119</v>
      </c>
    </row>
    <row r="265" spans="2:51" s="13" customFormat="1" ht="11.25">
      <c r="B265" s="153"/>
      <c r="D265" s="154" t="s">
        <v>129</v>
      </c>
      <c r="E265" s="155" t="s">
        <v>3</v>
      </c>
      <c r="F265" s="156" t="s">
        <v>276</v>
      </c>
      <c r="H265" s="155" t="s">
        <v>3</v>
      </c>
      <c r="I265" s="157"/>
      <c r="L265" s="153"/>
      <c r="M265" s="158"/>
      <c r="N265" s="159"/>
      <c r="O265" s="159"/>
      <c r="P265" s="159"/>
      <c r="Q265" s="159"/>
      <c r="R265" s="159"/>
      <c r="S265" s="159"/>
      <c r="T265" s="160"/>
      <c r="AT265" s="155" t="s">
        <v>129</v>
      </c>
      <c r="AU265" s="155" t="s">
        <v>120</v>
      </c>
      <c r="AV265" s="13" t="s">
        <v>15</v>
      </c>
      <c r="AW265" s="13" t="s">
        <v>33</v>
      </c>
      <c r="AX265" s="13" t="s">
        <v>71</v>
      </c>
      <c r="AY265" s="155" t="s">
        <v>119</v>
      </c>
    </row>
    <row r="266" spans="2:51" s="14" customFormat="1" ht="11.25">
      <c r="B266" s="161"/>
      <c r="D266" s="154" t="s">
        <v>129</v>
      </c>
      <c r="E266" s="162" t="s">
        <v>3</v>
      </c>
      <c r="F266" s="163" t="s">
        <v>277</v>
      </c>
      <c r="H266" s="164">
        <v>2.716</v>
      </c>
      <c r="I266" s="165"/>
      <c r="L266" s="161"/>
      <c r="M266" s="166"/>
      <c r="N266" s="167"/>
      <c r="O266" s="167"/>
      <c r="P266" s="167"/>
      <c r="Q266" s="167"/>
      <c r="R266" s="167"/>
      <c r="S266" s="167"/>
      <c r="T266" s="168"/>
      <c r="AT266" s="162" t="s">
        <v>129</v>
      </c>
      <c r="AU266" s="162" t="s">
        <v>120</v>
      </c>
      <c r="AV266" s="14" t="s">
        <v>127</v>
      </c>
      <c r="AW266" s="14" t="s">
        <v>33</v>
      </c>
      <c r="AX266" s="14" t="s">
        <v>71</v>
      </c>
      <c r="AY266" s="162" t="s">
        <v>119</v>
      </c>
    </row>
    <row r="267" spans="2:51" s="13" customFormat="1" ht="11.25">
      <c r="B267" s="153"/>
      <c r="D267" s="154" t="s">
        <v>129</v>
      </c>
      <c r="E267" s="155" t="s">
        <v>3</v>
      </c>
      <c r="F267" s="156" t="s">
        <v>278</v>
      </c>
      <c r="H267" s="155" t="s">
        <v>3</v>
      </c>
      <c r="I267" s="157"/>
      <c r="L267" s="153"/>
      <c r="M267" s="158"/>
      <c r="N267" s="159"/>
      <c r="O267" s="159"/>
      <c r="P267" s="159"/>
      <c r="Q267" s="159"/>
      <c r="R267" s="159"/>
      <c r="S267" s="159"/>
      <c r="T267" s="160"/>
      <c r="AT267" s="155" t="s">
        <v>129</v>
      </c>
      <c r="AU267" s="155" t="s">
        <v>120</v>
      </c>
      <c r="AV267" s="13" t="s">
        <v>15</v>
      </c>
      <c r="AW267" s="13" t="s">
        <v>33</v>
      </c>
      <c r="AX267" s="13" t="s">
        <v>71</v>
      </c>
      <c r="AY267" s="155" t="s">
        <v>119</v>
      </c>
    </row>
    <row r="268" spans="2:51" s="14" customFormat="1" ht="11.25">
      <c r="B268" s="161"/>
      <c r="D268" s="154" t="s">
        <v>129</v>
      </c>
      <c r="E268" s="162" t="s">
        <v>3</v>
      </c>
      <c r="F268" s="163" t="s">
        <v>205</v>
      </c>
      <c r="H268" s="164">
        <v>3.3</v>
      </c>
      <c r="I268" s="165"/>
      <c r="L268" s="161"/>
      <c r="M268" s="166"/>
      <c r="N268" s="167"/>
      <c r="O268" s="167"/>
      <c r="P268" s="167"/>
      <c r="Q268" s="167"/>
      <c r="R268" s="167"/>
      <c r="S268" s="167"/>
      <c r="T268" s="168"/>
      <c r="AT268" s="162" t="s">
        <v>129</v>
      </c>
      <c r="AU268" s="162" t="s">
        <v>120</v>
      </c>
      <c r="AV268" s="14" t="s">
        <v>127</v>
      </c>
      <c r="AW268" s="14" t="s">
        <v>33</v>
      </c>
      <c r="AX268" s="14" t="s">
        <v>71</v>
      </c>
      <c r="AY268" s="162" t="s">
        <v>119</v>
      </c>
    </row>
    <row r="269" spans="2:51" s="13" customFormat="1" ht="11.25">
      <c r="B269" s="153"/>
      <c r="D269" s="154" t="s">
        <v>129</v>
      </c>
      <c r="E269" s="155" t="s">
        <v>3</v>
      </c>
      <c r="F269" s="156" t="s">
        <v>279</v>
      </c>
      <c r="H269" s="155" t="s">
        <v>3</v>
      </c>
      <c r="I269" s="157"/>
      <c r="L269" s="153"/>
      <c r="M269" s="158"/>
      <c r="N269" s="159"/>
      <c r="O269" s="159"/>
      <c r="P269" s="159"/>
      <c r="Q269" s="159"/>
      <c r="R269" s="159"/>
      <c r="S269" s="159"/>
      <c r="T269" s="160"/>
      <c r="AT269" s="155" t="s">
        <v>129</v>
      </c>
      <c r="AU269" s="155" t="s">
        <v>120</v>
      </c>
      <c r="AV269" s="13" t="s">
        <v>15</v>
      </c>
      <c r="AW269" s="13" t="s">
        <v>33</v>
      </c>
      <c r="AX269" s="13" t="s">
        <v>71</v>
      </c>
      <c r="AY269" s="155" t="s">
        <v>119</v>
      </c>
    </row>
    <row r="270" spans="2:51" s="14" customFormat="1" ht="11.25">
      <c r="B270" s="161"/>
      <c r="D270" s="154" t="s">
        <v>129</v>
      </c>
      <c r="E270" s="162" t="s">
        <v>3</v>
      </c>
      <c r="F270" s="163" t="s">
        <v>202</v>
      </c>
      <c r="H270" s="164">
        <v>11.886</v>
      </c>
      <c r="I270" s="165"/>
      <c r="L270" s="161"/>
      <c r="M270" s="166"/>
      <c r="N270" s="167"/>
      <c r="O270" s="167"/>
      <c r="P270" s="167"/>
      <c r="Q270" s="167"/>
      <c r="R270" s="167"/>
      <c r="S270" s="167"/>
      <c r="T270" s="168"/>
      <c r="AT270" s="162" t="s">
        <v>129</v>
      </c>
      <c r="AU270" s="162" t="s">
        <v>120</v>
      </c>
      <c r="AV270" s="14" t="s">
        <v>127</v>
      </c>
      <c r="AW270" s="14" t="s">
        <v>33</v>
      </c>
      <c r="AX270" s="14" t="s">
        <v>71</v>
      </c>
      <c r="AY270" s="162" t="s">
        <v>119</v>
      </c>
    </row>
    <row r="271" spans="2:51" s="13" customFormat="1" ht="11.25">
      <c r="B271" s="153"/>
      <c r="D271" s="154" t="s">
        <v>129</v>
      </c>
      <c r="E271" s="155" t="s">
        <v>3</v>
      </c>
      <c r="F271" s="156" t="s">
        <v>280</v>
      </c>
      <c r="H271" s="155" t="s">
        <v>3</v>
      </c>
      <c r="I271" s="157"/>
      <c r="L271" s="153"/>
      <c r="M271" s="158"/>
      <c r="N271" s="159"/>
      <c r="O271" s="159"/>
      <c r="P271" s="159"/>
      <c r="Q271" s="159"/>
      <c r="R271" s="159"/>
      <c r="S271" s="159"/>
      <c r="T271" s="160"/>
      <c r="AT271" s="155" t="s">
        <v>129</v>
      </c>
      <c r="AU271" s="155" t="s">
        <v>120</v>
      </c>
      <c r="AV271" s="13" t="s">
        <v>15</v>
      </c>
      <c r="AW271" s="13" t="s">
        <v>33</v>
      </c>
      <c r="AX271" s="13" t="s">
        <v>71</v>
      </c>
      <c r="AY271" s="155" t="s">
        <v>119</v>
      </c>
    </row>
    <row r="272" spans="2:51" s="14" customFormat="1" ht="11.25">
      <c r="B272" s="161"/>
      <c r="D272" s="154" t="s">
        <v>129</v>
      </c>
      <c r="E272" s="162" t="s">
        <v>3</v>
      </c>
      <c r="F272" s="163" t="s">
        <v>281</v>
      </c>
      <c r="H272" s="164">
        <v>5.55</v>
      </c>
      <c r="I272" s="165"/>
      <c r="L272" s="161"/>
      <c r="M272" s="166"/>
      <c r="N272" s="167"/>
      <c r="O272" s="167"/>
      <c r="P272" s="167"/>
      <c r="Q272" s="167"/>
      <c r="R272" s="167"/>
      <c r="S272" s="167"/>
      <c r="T272" s="168"/>
      <c r="AT272" s="162" t="s">
        <v>129</v>
      </c>
      <c r="AU272" s="162" t="s">
        <v>120</v>
      </c>
      <c r="AV272" s="14" t="s">
        <v>127</v>
      </c>
      <c r="AW272" s="14" t="s">
        <v>33</v>
      </c>
      <c r="AX272" s="14" t="s">
        <v>71</v>
      </c>
      <c r="AY272" s="162" t="s">
        <v>119</v>
      </c>
    </row>
    <row r="273" spans="2:51" s="15" customFormat="1" ht="11.25">
      <c r="B273" s="169"/>
      <c r="D273" s="154" t="s">
        <v>129</v>
      </c>
      <c r="E273" s="170" t="s">
        <v>3</v>
      </c>
      <c r="F273" s="171" t="s">
        <v>134</v>
      </c>
      <c r="H273" s="172">
        <v>105.34799999999997</v>
      </c>
      <c r="I273" s="173"/>
      <c r="L273" s="169"/>
      <c r="M273" s="174"/>
      <c r="N273" s="175"/>
      <c r="O273" s="175"/>
      <c r="P273" s="175"/>
      <c r="Q273" s="175"/>
      <c r="R273" s="175"/>
      <c r="S273" s="175"/>
      <c r="T273" s="176"/>
      <c r="AT273" s="170" t="s">
        <v>129</v>
      </c>
      <c r="AU273" s="170" t="s">
        <v>120</v>
      </c>
      <c r="AV273" s="15" t="s">
        <v>126</v>
      </c>
      <c r="AW273" s="15" t="s">
        <v>33</v>
      </c>
      <c r="AX273" s="15" t="s">
        <v>15</v>
      </c>
      <c r="AY273" s="170" t="s">
        <v>119</v>
      </c>
    </row>
    <row r="274" spans="1:65" s="2" customFormat="1" ht="37.9" customHeight="1">
      <c r="A274" s="34"/>
      <c r="B274" s="139"/>
      <c r="C274" s="140" t="s">
        <v>282</v>
      </c>
      <c r="D274" s="140" t="s">
        <v>122</v>
      </c>
      <c r="E274" s="141" t="s">
        <v>283</v>
      </c>
      <c r="F274" s="142" t="s">
        <v>284</v>
      </c>
      <c r="G274" s="143" t="s">
        <v>141</v>
      </c>
      <c r="H274" s="144">
        <v>28.492</v>
      </c>
      <c r="I274" s="145"/>
      <c r="J274" s="146">
        <f>ROUND(I274*H274,2)</f>
        <v>0</v>
      </c>
      <c r="K274" s="142" t="s">
        <v>142</v>
      </c>
      <c r="L274" s="35"/>
      <c r="M274" s="147" t="s">
        <v>3</v>
      </c>
      <c r="N274" s="148" t="s">
        <v>43</v>
      </c>
      <c r="O274" s="55"/>
      <c r="P274" s="149">
        <f>O274*H274</f>
        <v>0</v>
      </c>
      <c r="Q274" s="149">
        <v>0</v>
      </c>
      <c r="R274" s="149">
        <f>Q274*H274</f>
        <v>0</v>
      </c>
      <c r="S274" s="149">
        <v>0.047</v>
      </c>
      <c r="T274" s="150">
        <f>S274*H274</f>
        <v>1.339124</v>
      </c>
      <c r="U274" s="34"/>
      <c r="V274" s="34"/>
      <c r="W274" s="34"/>
      <c r="X274" s="34"/>
      <c r="Y274" s="34"/>
      <c r="Z274" s="34"/>
      <c r="AA274" s="34"/>
      <c r="AB274" s="34"/>
      <c r="AC274" s="34"/>
      <c r="AD274" s="34"/>
      <c r="AE274" s="34"/>
      <c r="AR274" s="151" t="s">
        <v>126</v>
      </c>
      <c r="AT274" s="151" t="s">
        <v>122</v>
      </c>
      <c r="AU274" s="151" t="s">
        <v>120</v>
      </c>
      <c r="AY274" s="19" t="s">
        <v>119</v>
      </c>
      <c r="BE274" s="152">
        <f>IF(N274="základní",J274,0)</f>
        <v>0</v>
      </c>
      <c r="BF274" s="152">
        <f>IF(N274="snížená",J274,0)</f>
        <v>0</v>
      </c>
      <c r="BG274" s="152">
        <f>IF(N274="zákl. přenesená",J274,0)</f>
        <v>0</v>
      </c>
      <c r="BH274" s="152">
        <f>IF(N274="sníž. přenesená",J274,0)</f>
        <v>0</v>
      </c>
      <c r="BI274" s="152">
        <f>IF(N274="nulová",J274,0)</f>
        <v>0</v>
      </c>
      <c r="BJ274" s="19" t="s">
        <v>127</v>
      </c>
      <c r="BK274" s="152">
        <f>ROUND(I274*H274,2)</f>
        <v>0</v>
      </c>
      <c r="BL274" s="19" t="s">
        <v>126</v>
      </c>
      <c r="BM274" s="151" t="s">
        <v>285</v>
      </c>
    </row>
    <row r="275" spans="1:47" s="2" customFormat="1" ht="11.25">
      <c r="A275" s="34"/>
      <c r="B275" s="35"/>
      <c r="C275" s="34"/>
      <c r="D275" s="177" t="s">
        <v>144</v>
      </c>
      <c r="E275" s="34"/>
      <c r="F275" s="178" t="s">
        <v>286</v>
      </c>
      <c r="G275" s="34"/>
      <c r="H275" s="34"/>
      <c r="I275" s="179"/>
      <c r="J275" s="34"/>
      <c r="K275" s="34"/>
      <c r="L275" s="35"/>
      <c r="M275" s="180"/>
      <c r="N275" s="181"/>
      <c r="O275" s="55"/>
      <c r="P275" s="55"/>
      <c r="Q275" s="55"/>
      <c r="R275" s="55"/>
      <c r="S275" s="55"/>
      <c r="T275" s="56"/>
      <c r="U275" s="34"/>
      <c r="V275" s="34"/>
      <c r="W275" s="34"/>
      <c r="X275" s="34"/>
      <c r="Y275" s="34"/>
      <c r="Z275" s="34"/>
      <c r="AA275" s="34"/>
      <c r="AB275" s="34"/>
      <c r="AC275" s="34"/>
      <c r="AD275" s="34"/>
      <c r="AE275" s="34"/>
      <c r="AT275" s="19" t="s">
        <v>144</v>
      </c>
      <c r="AU275" s="19" t="s">
        <v>120</v>
      </c>
    </row>
    <row r="276" spans="2:51" s="13" customFormat="1" ht="11.25">
      <c r="B276" s="153"/>
      <c r="D276" s="154" t="s">
        <v>129</v>
      </c>
      <c r="E276" s="155" t="s">
        <v>3</v>
      </c>
      <c r="F276" s="156" t="s">
        <v>287</v>
      </c>
      <c r="H276" s="155" t="s">
        <v>3</v>
      </c>
      <c r="I276" s="157"/>
      <c r="L276" s="153"/>
      <c r="M276" s="158"/>
      <c r="N276" s="159"/>
      <c r="O276" s="159"/>
      <c r="P276" s="159"/>
      <c r="Q276" s="159"/>
      <c r="R276" s="159"/>
      <c r="S276" s="159"/>
      <c r="T276" s="160"/>
      <c r="AT276" s="155" t="s">
        <v>129</v>
      </c>
      <c r="AU276" s="155" t="s">
        <v>120</v>
      </c>
      <c r="AV276" s="13" t="s">
        <v>15</v>
      </c>
      <c r="AW276" s="13" t="s">
        <v>33</v>
      </c>
      <c r="AX276" s="13" t="s">
        <v>71</v>
      </c>
      <c r="AY276" s="155" t="s">
        <v>119</v>
      </c>
    </row>
    <row r="277" spans="2:51" s="14" customFormat="1" ht="11.25">
      <c r="B277" s="161"/>
      <c r="D277" s="154" t="s">
        <v>129</v>
      </c>
      <c r="E277" s="162" t="s">
        <v>3</v>
      </c>
      <c r="F277" s="163" t="s">
        <v>201</v>
      </c>
      <c r="H277" s="164">
        <v>14.246</v>
      </c>
      <c r="I277" s="165"/>
      <c r="L277" s="161"/>
      <c r="M277" s="166"/>
      <c r="N277" s="167"/>
      <c r="O277" s="167"/>
      <c r="P277" s="167"/>
      <c r="Q277" s="167"/>
      <c r="R277" s="167"/>
      <c r="S277" s="167"/>
      <c r="T277" s="168"/>
      <c r="AT277" s="162" t="s">
        <v>129</v>
      </c>
      <c r="AU277" s="162" t="s">
        <v>120</v>
      </c>
      <c r="AV277" s="14" t="s">
        <v>127</v>
      </c>
      <c r="AW277" s="14" t="s">
        <v>33</v>
      </c>
      <c r="AX277" s="14" t="s">
        <v>71</v>
      </c>
      <c r="AY277" s="162" t="s">
        <v>119</v>
      </c>
    </row>
    <row r="278" spans="2:51" s="13" customFormat="1" ht="11.25">
      <c r="B278" s="153"/>
      <c r="D278" s="154" t="s">
        <v>129</v>
      </c>
      <c r="E278" s="155" t="s">
        <v>3</v>
      </c>
      <c r="F278" s="156" t="s">
        <v>288</v>
      </c>
      <c r="H278" s="155" t="s">
        <v>3</v>
      </c>
      <c r="I278" s="157"/>
      <c r="L278" s="153"/>
      <c r="M278" s="158"/>
      <c r="N278" s="159"/>
      <c r="O278" s="159"/>
      <c r="P278" s="159"/>
      <c r="Q278" s="159"/>
      <c r="R278" s="159"/>
      <c r="S278" s="159"/>
      <c r="T278" s="160"/>
      <c r="AT278" s="155" t="s">
        <v>129</v>
      </c>
      <c r="AU278" s="155" t="s">
        <v>120</v>
      </c>
      <c r="AV278" s="13" t="s">
        <v>15</v>
      </c>
      <c r="AW278" s="13" t="s">
        <v>33</v>
      </c>
      <c r="AX278" s="13" t="s">
        <v>71</v>
      </c>
      <c r="AY278" s="155" t="s">
        <v>119</v>
      </c>
    </row>
    <row r="279" spans="2:51" s="14" customFormat="1" ht="11.25">
      <c r="B279" s="161"/>
      <c r="D279" s="154" t="s">
        <v>129</v>
      </c>
      <c r="E279" s="162" t="s">
        <v>3</v>
      </c>
      <c r="F279" s="163" t="s">
        <v>201</v>
      </c>
      <c r="H279" s="164">
        <v>14.246</v>
      </c>
      <c r="I279" s="165"/>
      <c r="L279" s="161"/>
      <c r="M279" s="166"/>
      <c r="N279" s="167"/>
      <c r="O279" s="167"/>
      <c r="P279" s="167"/>
      <c r="Q279" s="167"/>
      <c r="R279" s="167"/>
      <c r="S279" s="167"/>
      <c r="T279" s="168"/>
      <c r="AT279" s="162" t="s">
        <v>129</v>
      </c>
      <c r="AU279" s="162" t="s">
        <v>120</v>
      </c>
      <c r="AV279" s="14" t="s">
        <v>127</v>
      </c>
      <c r="AW279" s="14" t="s">
        <v>33</v>
      </c>
      <c r="AX279" s="14" t="s">
        <v>71</v>
      </c>
      <c r="AY279" s="162" t="s">
        <v>119</v>
      </c>
    </row>
    <row r="280" spans="2:51" s="15" customFormat="1" ht="11.25">
      <c r="B280" s="169"/>
      <c r="D280" s="154" t="s">
        <v>129</v>
      </c>
      <c r="E280" s="170" t="s">
        <v>3</v>
      </c>
      <c r="F280" s="171" t="s">
        <v>134</v>
      </c>
      <c r="H280" s="172">
        <v>28.492</v>
      </c>
      <c r="I280" s="173"/>
      <c r="L280" s="169"/>
      <c r="M280" s="174"/>
      <c r="N280" s="175"/>
      <c r="O280" s="175"/>
      <c r="P280" s="175"/>
      <c r="Q280" s="175"/>
      <c r="R280" s="175"/>
      <c r="S280" s="175"/>
      <c r="T280" s="176"/>
      <c r="AT280" s="170" t="s">
        <v>129</v>
      </c>
      <c r="AU280" s="170" t="s">
        <v>120</v>
      </c>
      <c r="AV280" s="15" t="s">
        <v>126</v>
      </c>
      <c r="AW280" s="15" t="s">
        <v>33</v>
      </c>
      <c r="AX280" s="15" t="s">
        <v>15</v>
      </c>
      <c r="AY280" s="170" t="s">
        <v>119</v>
      </c>
    </row>
    <row r="281" spans="1:65" s="2" customFormat="1" ht="16.5" customHeight="1">
      <c r="A281" s="34"/>
      <c r="B281" s="139"/>
      <c r="C281" s="140" t="s">
        <v>289</v>
      </c>
      <c r="D281" s="140" t="s">
        <v>122</v>
      </c>
      <c r="E281" s="141" t="s">
        <v>290</v>
      </c>
      <c r="F281" s="142" t="s">
        <v>291</v>
      </c>
      <c r="G281" s="143" t="s">
        <v>292</v>
      </c>
      <c r="H281" s="144">
        <v>2</v>
      </c>
      <c r="I281" s="145"/>
      <c r="J281" s="146">
        <f>ROUND(I281*H281,2)</f>
        <v>0</v>
      </c>
      <c r="K281" s="142" t="s">
        <v>3</v>
      </c>
      <c r="L281" s="35"/>
      <c r="M281" s="147" t="s">
        <v>3</v>
      </c>
      <c r="N281" s="148" t="s">
        <v>43</v>
      </c>
      <c r="O281" s="55"/>
      <c r="P281" s="149">
        <f>O281*H281</f>
        <v>0</v>
      </c>
      <c r="Q281" s="149">
        <v>0</v>
      </c>
      <c r="R281" s="149">
        <f>Q281*H281</f>
        <v>0</v>
      </c>
      <c r="S281" s="149">
        <v>0</v>
      </c>
      <c r="T281" s="150">
        <f>S281*H281</f>
        <v>0</v>
      </c>
      <c r="U281" s="34"/>
      <c r="V281" s="34"/>
      <c r="W281" s="34"/>
      <c r="X281" s="34"/>
      <c r="Y281" s="34"/>
      <c r="Z281" s="34"/>
      <c r="AA281" s="34"/>
      <c r="AB281" s="34"/>
      <c r="AC281" s="34"/>
      <c r="AD281" s="34"/>
      <c r="AE281" s="34"/>
      <c r="AR281" s="151" t="s">
        <v>126</v>
      </c>
      <c r="AT281" s="151" t="s">
        <v>122</v>
      </c>
      <c r="AU281" s="151" t="s">
        <v>120</v>
      </c>
      <c r="AY281" s="19" t="s">
        <v>119</v>
      </c>
      <c r="BE281" s="152">
        <f>IF(N281="základní",J281,0)</f>
        <v>0</v>
      </c>
      <c r="BF281" s="152">
        <f>IF(N281="snížená",J281,0)</f>
        <v>0</v>
      </c>
      <c r="BG281" s="152">
        <f>IF(N281="zákl. přenesená",J281,0)</f>
        <v>0</v>
      </c>
      <c r="BH281" s="152">
        <f>IF(N281="sníž. přenesená",J281,0)</f>
        <v>0</v>
      </c>
      <c r="BI281" s="152">
        <f>IF(N281="nulová",J281,0)</f>
        <v>0</v>
      </c>
      <c r="BJ281" s="19" t="s">
        <v>127</v>
      </c>
      <c r="BK281" s="152">
        <f>ROUND(I281*H281,2)</f>
        <v>0</v>
      </c>
      <c r="BL281" s="19" t="s">
        <v>126</v>
      </c>
      <c r="BM281" s="151" t="s">
        <v>293</v>
      </c>
    </row>
    <row r="282" spans="2:63" s="12" customFormat="1" ht="22.9" customHeight="1">
      <c r="B282" s="126"/>
      <c r="D282" s="127" t="s">
        <v>70</v>
      </c>
      <c r="E282" s="137" t="s">
        <v>294</v>
      </c>
      <c r="F282" s="137" t="s">
        <v>295</v>
      </c>
      <c r="I282" s="129"/>
      <c r="J282" s="138">
        <f>BK282</f>
        <v>0</v>
      </c>
      <c r="L282" s="126"/>
      <c r="M282" s="131"/>
      <c r="N282" s="132"/>
      <c r="O282" s="132"/>
      <c r="P282" s="133">
        <f>SUM(P283:P291)</f>
        <v>0</v>
      </c>
      <c r="Q282" s="132"/>
      <c r="R282" s="133">
        <f>SUM(R283:R291)</f>
        <v>0</v>
      </c>
      <c r="S282" s="132"/>
      <c r="T282" s="134">
        <f>SUM(T283:T291)</f>
        <v>0</v>
      </c>
      <c r="AR282" s="127" t="s">
        <v>15</v>
      </c>
      <c r="AT282" s="135" t="s">
        <v>70</v>
      </c>
      <c r="AU282" s="135" t="s">
        <v>15</v>
      </c>
      <c r="AY282" s="127" t="s">
        <v>119</v>
      </c>
      <c r="BK282" s="136">
        <f>SUM(BK283:BK291)</f>
        <v>0</v>
      </c>
    </row>
    <row r="283" spans="1:65" s="2" customFormat="1" ht="37.9" customHeight="1">
      <c r="A283" s="34"/>
      <c r="B283" s="139"/>
      <c r="C283" s="140" t="s">
        <v>296</v>
      </c>
      <c r="D283" s="140" t="s">
        <v>122</v>
      </c>
      <c r="E283" s="141" t="s">
        <v>297</v>
      </c>
      <c r="F283" s="142" t="s">
        <v>298</v>
      </c>
      <c r="G283" s="143" t="s">
        <v>299</v>
      </c>
      <c r="H283" s="144">
        <v>13.951</v>
      </c>
      <c r="I283" s="145"/>
      <c r="J283" s="146">
        <f>ROUND(I283*H283,2)</f>
        <v>0</v>
      </c>
      <c r="K283" s="142" t="s">
        <v>142</v>
      </c>
      <c r="L283" s="35"/>
      <c r="M283" s="147" t="s">
        <v>3</v>
      </c>
      <c r="N283" s="148" t="s">
        <v>43</v>
      </c>
      <c r="O283" s="55"/>
      <c r="P283" s="149">
        <f>O283*H283</f>
        <v>0</v>
      </c>
      <c r="Q283" s="149">
        <v>0</v>
      </c>
      <c r="R283" s="149">
        <f>Q283*H283</f>
        <v>0</v>
      </c>
      <c r="S283" s="149">
        <v>0</v>
      </c>
      <c r="T283" s="150">
        <f>S283*H283</f>
        <v>0</v>
      </c>
      <c r="U283" s="34"/>
      <c r="V283" s="34"/>
      <c r="W283" s="34"/>
      <c r="X283" s="34"/>
      <c r="Y283" s="34"/>
      <c r="Z283" s="34"/>
      <c r="AA283" s="34"/>
      <c r="AB283" s="34"/>
      <c r="AC283" s="34"/>
      <c r="AD283" s="34"/>
      <c r="AE283" s="34"/>
      <c r="AR283" s="151" t="s">
        <v>126</v>
      </c>
      <c r="AT283" s="151" t="s">
        <v>122</v>
      </c>
      <c r="AU283" s="151" t="s">
        <v>127</v>
      </c>
      <c r="AY283" s="19" t="s">
        <v>119</v>
      </c>
      <c r="BE283" s="152">
        <f>IF(N283="základní",J283,0)</f>
        <v>0</v>
      </c>
      <c r="BF283" s="152">
        <f>IF(N283="snížená",J283,0)</f>
        <v>0</v>
      </c>
      <c r="BG283" s="152">
        <f>IF(N283="zákl. přenesená",J283,0)</f>
        <v>0</v>
      </c>
      <c r="BH283" s="152">
        <f>IF(N283="sníž. přenesená",J283,0)</f>
        <v>0</v>
      </c>
      <c r="BI283" s="152">
        <f>IF(N283="nulová",J283,0)</f>
        <v>0</v>
      </c>
      <c r="BJ283" s="19" t="s">
        <v>127</v>
      </c>
      <c r="BK283" s="152">
        <f>ROUND(I283*H283,2)</f>
        <v>0</v>
      </c>
      <c r="BL283" s="19" t="s">
        <v>126</v>
      </c>
      <c r="BM283" s="151" t="s">
        <v>300</v>
      </c>
    </row>
    <row r="284" spans="1:47" s="2" customFormat="1" ht="11.25">
      <c r="A284" s="34"/>
      <c r="B284" s="35"/>
      <c r="C284" s="34"/>
      <c r="D284" s="177" t="s">
        <v>144</v>
      </c>
      <c r="E284" s="34"/>
      <c r="F284" s="178" t="s">
        <v>301</v>
      </c>
      <c r="G284" s="34"/>
      <c r="H284" s="34"/>
      <c r="I284" s="179"/>
      <c r="J284" s="34"/>
      <c r="K284" s="34"/>
      <c r="L284" s="35"/>
      <c r="M284" s="180"/>
      <c r="N284" s="181"/>
      <c r="O284" s="55"/>
      <c r="P284" s="55"/>
      <c r="Q284" s="55"/>
      <c r="R284" s="55"/>
      <c r="S284" s="55"/>
      <c r="T284" s="56"/>
      <c r="U284" s="34"/>
      <c r="V284" s="34"/>
      <c r="W284" s="34"/>
      <c r="X284" s="34"/>
      <c r="Y284" s="34"/>
      <c r="Z284" s="34"/>
      <c r="AA284" s="34"/>
      <c r="AB284" s="34"/>
      <c r="AC284" s="34"/>
      <c r="AD284" s="34"/>
      <c r="AE284" s="34"/>
      <c r="AT284" s="19" t="s">
        <v>144</v>
      </c>
      <c r="AU284" s="19" t="s">
        <v>127</v>
      </c>
    </row>
    <row r="285" spans="1:65" s="2" customFormat="1" ht="33" customHeight="1">
      <c r="A285" s="34"/>
      <c r="B285" s="139"/>
      <c r="C285" s="140" t="s">
        <v>8</v>
      </c>
      <c r="D285" s="140" t="s">
        <v>122</v>
      </c>
      <c r="E285" s="141" t="s">
        <v>302</v>
      </c>
      <c r="F285" s="142" t="s">
        <v>303</v>
      </c>
      <c r="G285" s="143" t="s">
        <v>299</v>
      </c>
      <c r="H285" s="144">
        <v>13.951</v>
      </c>
      <c r="I285" s="145"/>
      <c r="J285" s="146">
        <f>ROUND(I285*H285,2)</f>
        <v>0</v>
      </c>
      <c r="K285" s="142" t="s">
        <v>142</v>
      </c>
      <c r="L285" s="35"/>
      <c r="M285" s="147" t="s">
        <v>3</v>
      </c>
      <c r="N285" s="148" t="s">
        <v>43</v>
      </c>
      <c r="O285" s="55"/>
      <c r="P285" s="149">
        <f>O285*H285</f>
        <v>0</v>
      </c>
      <c r="Q285" s="149">
        <v>0</v>
      </c>
      <c r="R285" s="149">
        <f>Q285*H285</f>
        <v>0</v>
      </c>
      <c r="S285" s="149">
        <v>0</v>
      </c>
      <c r="T285" s="150">
        <f>S285*H285</f>
        <v>0</v>
      </c>
      <c r="U285" s="34"/>
      <c r="V285" s="34"/>
      <c r="W285" s="34"/>
      <c r="X285" s="34"/>
      <c r="Y285" s="34"/>
      <c r="Z285" s="34"/>
      <c r="AA285" s="34"/>
      <c r="AB285" s="34"/>
      <c r="AC285" s="34"/>
      <c r="AD285" s="34"/>
      <c r="AE285" s="34"/>
      <c r="AR285" s="151" t="s">
        <v>126</v>
      </c>
      <c r="AT285" s="151" t="s">
        <v>122</v>
      </c>
      <c r="AU285" s="151" t="s">
        <v>127</v>
      </c>
      <c r="AY285" s="19" t="s">
        <v>119</v>
      </c>
      <c r="BE285" s="152">
        <f>IF(N285="základní",J285,0)</f>
        <v>0</v>
      </c>
      <c r="BF285" s="152">
        <f>IF(N285="snížená",J285,0)</f>
        <v>0</v>
      </c>
      <c r="BG285" s="152">
        <f>IF(N285="zákl. přenesená",J285,0)</f>
        <v>0</v>
      </c>
      <c r="BH285" s="152">
        <f>IF(N285="sníž. přenesená",J285,0)</f>
        <v>0</v>
      </c>
      <c r="BI285" s="152">
        <f>IF(N285="nulová",J285,0)</f>
        <v>0</v>
      </c>
      <c r="BJ285" s="19" t="s">
        <v>127</v>
      </c>
      <c r="BK285" s="152">
        <f>ROUND(I285*H285,2)</f>
        <v>0</v>
      </c>
      <c r="BL285" s="19" t="s">
        <v>126</v>
      </c>
      <c r="BM285" s="151" t="s">
        <v>304</v>
      </c>
    </row>
    <row r="286" spans="1:47" s="2" customFormat="1" ht="11.25">
      <c r="A286" s="34"/>
      <c r="B286" s="35"/>
      <c r="C286" s="34"/>
      <c r="D286" s="177" t="s">
        <v>144</v>
      </c>
      <c r="E286" s="34"/>
      <c r="F286" s="178" t="s">
        <v>305</v>
      </c>
      <c r="G286" s="34"/>
      <c r="H286" s="34"/>
      <c r="I286" s="179"/>
      <c r="J286" s="34"/>
      <c r="K286" s="34"/>
      <c r="L286" s="35"/>
      <c r="M286" s="180"/>
      <c r="N286" s="181"/>
      <c r="O286" s="55"/>
      <c r="P286" s="55"/>
      <c r="Q286" s="55"/>
      <c r="R286" s="55"/>
      <c r="S286" s="55"/>
      <c r="T286" s="56"/>
      <c r="U286" s="34"/>
      <c r="V286" s="34"/>
      <c r="W286" s="34"/>
      <c r="X286" s="34"/>
      <c r="Y286" s="34"/>
      <c r="Z286" s="34"/>
      <c r="AA286" s="34"/>
      <c r="AB286" s="34"/>
      <c r="AC286" s="34"/>
      <c r="AD286" s="34"/>
      <c r="AE286" s="34"/>
      <c r="AT286" s="19" t="s">
        <v>144</v>
      </c>
      <c r="AU286" s="19" t="s">
        <v>127</v>
      </c>
    </row>
    <row r="287" spans="1:65" s="2" customFormat="1" ht="44.25" customHeight="1">
      <c r="A287" s="34"/>
      <c r="B287" s="139"/>
      <c r="C287" s="140" t="s">
        <v>306</v>
      </c>
      <c r="D287" s="140" t="s">
        <v>122</v>
      </c>
      <c r="E287" s="141" t="s">
        <v>307</v>
      </c>
      <c r="F287" s="142" t="s">
        <v>308</v>
      </c>
      <c r="G287" s="143" t="s">
        <v>299</v>
      </c>
      <c r="H287" s="144">
        <v>209.265</v>
      </c>
      <c r="I287" s="145"/>
      <c r="J287" s="146">
        <f>ROUND(I287*H287,2)</f>
        <v>0</v>
      </c>
      <c r="K287" s="142" t="s">
        <v>142</v>
      </c>
      <c r="L287" s="35"/>
      <c r="M287" s="147" t="s">
        <v>3</v>
      </c>
      <c r="N287" s="148" t="s">
        <v>43</v>
      </c>
      <c r="O287" s="55"/>
      <c r="P287" s="149">
        <f>O287*H287</f>
        <v>0</v>
      </c>
      <c r="Q287" s="149">
        <v>0</v>
      </c>
      <c r="R287" s="149">
        <f>Q287*H287</f>
        <v>0</v>
      </c>
      <c r="S287" s="149">
        <v>0</v>
      </c>
      <c r="T287" s="150">
        <f>S287*H287</f>
        <v>0</v>
      </c>
      <c r="U287" s="34"/>
      <c r="V287" s="34"/>
      <c r="W287" s="34"/>
      <c r="X287" s="34"/>
      <c r="Y287" s="34"/>
      <c r="Z287" s="34"/>
      <c r="AA287" s="34"/>
      <c r="AB287" s="34"/>
      <c r="AC287" s="34"/>
      <c r="AD287" s="34"/>
      <c r="AE287" s="34"/>
      <c r="AR287" s="151" t="s">
        <v>126</v>
      </c>
      <c r="AT287" s="151" t="s">
        <v>122</v>
      </c>
      <c r="AU287" s="151" t="s">
        <v>127</v>
      </c>
      <c r="AY287" s="19" t="s">
        <v>119</v>
      </c>
      <c r="BE287" s="152">
        <f>IF(N287="základní",J287,0)</f>
        <v>0</v>
      </c>
      <c r="BF287" s="152">
        <f>IF(N287="snížená",J287,0)</f>
        <v>0</v>
      </c>
      <c r="BG287" s="152">
        <f>IF(N287="zákl. přenesená",J287,0)</f>
        <v>0</v>
      </c>
      <c r="BH287" s="152">
        <f>IF(N287="sníž. přenesená",J287,0)</f>
        <v>0</v>
      </c>
      <c r="BI287" s="152">
        <f>IF(N287="nulová",J287,0)</f>
        <v>0</v>
      </c>
      <c r="BJ287" s="19" t="s">
        <v>127</v>
      </c>
      <c r="BK287" s="152">
        <f>ROUND(I287*H287,2)</f>
        <v>0</v>
      </c>
      <c r="BL287" s="19" t="s">
        <v>126</v>
      </c>
      <c r="BM287" s="151" t="s">
        <v>309</v>
      </c>
    </row>
    <row r="288" spans="1:47" s="2" customFormat="1" ht="11.25">
      <c r="A288" s="34"/>
      <c r="B288" s="35"/>
      <c r="C288" s="34"/>
      <c r="D288" s="177" t="s">
        <v>144</v>
      </c>
      <c r="E288" s="34"/>
      <c r="F288" s="178" t="s">
        <v>310</v>
      </c>
      <c r="G288" s="34"/>
      <c r="H288" s="34"/>
      <c r="I288" s="179"/>
      <c r="J288" s="34"/>
      <c r="K288" s="34"/>
      <c r="L288" s="35"/>
      <c r="M288" s="180"/>
      <c r="N288" s="181"/>
      <c r="O288" s="55"/>
      <c r="P288" s="55"/>
      <c r="Q288" s="55"/>
      <c r="R288" s="55"/>
      <c r="S288" s="55"/>
      <c r="T288" s="56"/>
      <c r="U288" s="34"/>
      <c r="V288" s="34"/>
      <c r="W288" s="34"/>
      <c r="X288" s="34"/>
      <c r="Y288" s="34"/>
      <c r="Z288" s="34"/>
      <c r="AA288" s="34"/>
      <c r="AB288" s="34"/>
      <c r="AC288" s="34"/>
      <c r="AD288" s="34"/>
      <c r="AE288" s="34"/>
      <c r="AT288" s="19" t="s">
        <v>144</v>
      </c>
      <c r="AU288" s="19" t="s">
        <v>127</v>
      </c>
    </row>
    <row r="289" spans="2:51" s="14" customFormat="1" ht="11.25">
      <c r="B289" s="161"/>
      <c r="D289" s="154" t="s">
        <v>129</v>
      </c>
      <c r="F289" s="163" t="s">
        <v>311</v>
      </c>
      <c r="H289" s="164">
        <v>209.265</v>
      </c>
      <c r="I289" s="165"/>
      <c r="L289" s="161"/>
      <c r="M289" s="166"/>
      <c r="N289" s="167"/>
      <c r="O289" s="167"/>
      <c r="P289" s="167"/>
      <c r="Q289" s="167"/>
      <c r="R289" s="167"/>
      <c r="S289" s="167"/>
      <c r="T289" s="168"/>
      <c r="AT289" s="162" t="s">
        <v>129</v>
      </c>
      <c r="AU289" s="162" t="s">
        <v>127</v>
      </c>
      <c r="AV289" s="14" t="s">
        <v>127</v>
      </c>
      <c r="AW289" s="14" t="s">
        <v>4</v>
      </c>
      <c r="AX289" s="14" t="s">
        <v>15</v>
      </c>
      <c r="AY289" s="162" t="s">
        <v>119</v>
      </c>
    </row>
    <row r="290" spans="1:65" s="2" customFormat="1" ht="44.25" customHeight="1">
      <c r="A290" s="34"/>
      <c r="B290" s="139"/>
      <c r="C290" s="140" t="s">
        <v>312</v>
      </c>
      <c r="D290" s="140" t="s">
        <v>122</v>
      </c>
      <c r="E290" s="141" t="s">
        <v>313</v>
      </c>
      <c r="F290" s="142" t="s">
        <v>314</v>
      </c>
      <c r="G290" s="143" t="s">
        <v>299</v>
      </c>
      <c r="H290" s="144">
        <v>13.951</v>
      </c>
      <c r="I290" s="145"/>
      <c r="J290" s="146">
        <f>ROUND(I290*H290,2)</f>
        <v>0</v>
      </c>
      <c r="K290" s="142" t="s">
        <v>142</v>
      </c>
      <c r="L290" s="35"/>
      <c r="M290" s="147" t="s">
        <v>3</v>
      </c>
      <c r="N290" s="148" t="s">
        <v>43</v>
      </c>
      <c r="O290" s="55"/>
      <c r="P290" s="149">
        <f>O290*H290</f>
        <v>0</v>
      </c>
      <c r="Q290" s="149">
        <v>0</v>
      </c>
      <c r="R290" s="149">
        <f>Q290*H290</f>
        <v>0</v>
      </c>
      <c r="S290" s="149">
        <v>0</v>
      </c>
      <c r="T290" s="150">
        <f>S290*H290</f>
        <v>0</v>
      </c>
      <c r="U290" s="34"/>
      <c r="V290" s="34"/>
      <c r="W290" s="34"/>
      <c r="X290" s="34"/>
      <c r="Y290" s="34"/>
      <c r="Z290" s="34"/>
      <c r="AA290" s="34"/>
      <c r="AB290" s="34"/>
      <c r="AC290" s="34"/>
      <c r="AD290" s="34"/>
      <c r="AE290" s="34"/>
      <c r="AR290" s="151" t="s">
        <v>126</v>
      </c>
      <c r="AT290" s="151" t="s">
        <v>122</v>
      </c>
      <c r="AU290" s="151" t="s">
        <v>127</v>
      </c>
      <c r="AY290" s="19" t="s">
        <v>119</v>
      </c>
      <c r="BE290" s="152">
        <f>IF(N290="základní",J290,0)</f>
        <v>0</v>
      </c>
      <c r="BF290" s="152">
        <f>IF(N290="snížená",J290,0)</f>
        <v>0</v>
      </c>
      <c r="BG290" s="152">
        <f>IF(N290="zákl. přenesená",J290,0)</f>
        <v>0</v>
      </c>
      <c r="BH290" s="152">
        <f>IF(N290="sníž. přenesená",J290,0)</f>
        <v>0</v>
      </c>
      <c r="BI290" s="152">
        <f>IF(N290="nulová",J290,0)</f>
        <v>0</v>
      </c>
      <c r="BJ290" s="19" t="s">
        <v>127</v>
      </c>
      <c r="BK290" s="152">
        <f>ROUND(I290*H290,2)</f>
        <v>0</v>
      </c>
      <c r="BL290" s="19" t="s">
        <v>126</v>
      </c>
      <c r="BM290" s="151" t="s">
        <v>315</v>
      </c>
    </row>
    <row r="291" spans="1:47" s="2" customFormat="1" ht="11.25">
      <c r="A291" s="34"/>
      <c r="B291" s="35"/>
      <c r="C291" s="34"/>
      <c r="D291" s="177" t="s">
        <v>144</v>
      </c>
      <c r="E291" s="34"/>
      <c r="F291" s="178" t="s">
        <v>316</v>
      </c>
      <c r="G291" s="34"/>
      <c r="H291" s="34"/>
      <c r="I291" s="179"/>
      <c r="J291" s="34"/>
      <c r="K291" s="34"/>
      <c r="L291" s="35"/>
      <c r="M291" s="180"/>
      <c r="N291" s="181"/>
      <c r="O291" s="55"/>
      <c r="P291" s="55"/>
      <c r="Q291" s="55"/>
      <c r="R291" s="55"/>
      <c r="S291" s="55"/>
      <c r="T291" s="56"/>
      <c r="U291" s="34"/>
      <c r="V291" s="34"/>
      <c r="W291" s="34"/>
      <c r="X291" s="34"/>
      <c r="Y291" s="34"/>
      <c r="Z291" s="34"/>
      <c r="AA291" s="34"/>
      <c r="AB291" s="34"/>
      <c r="AC291" s="34"/>
      <c r="AD291" s="34"/>
      <c r="AE291" s="34"/>
      <c r="AT291" s="19" t="s">
        <v>144</v>
      </c>
      <c r="AU291" s="19" t="s">
        <v>127</v>
      </c>
    </row>
    <row r="292" spans="2:63" s="12" customFormat="1" ht="22.9" customHeight="1">
      <c r="B292" s="126"/>
      <c r="D292" s="127" t="s">
        <v>70</v>
      </c>
      <c r="E292" s="137" t="s">
        <v>317</v>
      </c>
      <c r="F292" s="137" t="s">
        <v>318</v>
      </c>
      <c r="I292" s="129"/>
      <c r="J292" s="138">
        <f>BK292</f>
        <v>0</v>
      </c>
      <c r="L292" s="126"/>
      <c r="M292" s="131"/>
      <c r="N292" s="132"/>
      <c r="O292" s="132"/>
      <c r="P292" s="133">
        <f>SUM(P293:P294)</f>
        <v>0</v>
      </c>
      <c r="Q292" s="132"/>
      <c r="R292" s="133">
        <f>SUM(R293:R294)</f>
        <v>0</v>
      </c>
      <c r="S292" s="132"/>
      <c r="T292" s="134">
        <f>SUM(T293:T294)</f>
        <v>0</v>
      </c>
      <c r="AR292" s="127" t="s">
        <v>15</v>
      </c>
      <c r="AT292" s="135" t="s">
        <v>70</v>
      </c>
      <c r="AU292" s="135" t="s">
        <v>15</v>
      </c>
      <c r="AY292" s="127" t="s">
        <v>119</v>
      </c>
      <c r="BK292" s="136">
        <f>SUM(BK293:BK294)</f>
        <v>0</v>
      </c>
    </row>
    <row r="293" spans="1:65" s="2" customFormat="1" ht="55.5" customHeight="1">
      <c r="A293" s="34"/>
      <c r="B293" s="139"/>
      <c r="C293" s="140" t="s">
        <v>319</v>
      </c>
      <c r="D293" s="140" t="s">
        <v>122</v>
      </c>
      <c r="E293" s="141" t="s">
        <v>320</v>
      </c>
      <c r="F293" s="142" t="s">
        <v>321</v>
      </c>
      <c r="G293" s="143" t="s">
        <v>299</v>
      </c>
      <c r="H293" s="144">
        <v>12.941</v>
      </c>
      <c r="I293" s="145"/>
      <c r="J293" s="146">
        <f>ROUND(I293*H293,2)</f>
        <v>0</v>
      </c>
      <c r="K293" s="142" t="s">
        <v>142</v>
      </c>
      <c r="L293" s="35"/>
      <c r="M293" s="147" t="s">
        <v>3</v>
      </c>
      <c r="N293" s="148" t="s">
        <v>43</v>
      </c>
      <c r="O293" s="55"/>
      <c r="P293" s="149">
        <f>O293*H293</f>
        <v>0</v>
      </c>
      <c r="Q293" s="149">
        <v>0</v>
      </c>
      <c r="R293" s="149">
        <f>Q293*H293</f>
        <v>0</v>
      </c>
      <c r="S293" s="149">
        <v>0</v>
      </c>
      <c r="T293" s="150">
        <f>S293*H293</f>
        <v>0</v>
      </c>
      <c r="U293" s="34"/>
      <c r="V293" s="34"/>
      <c r="W293" s="34"/>
      <c r="X293" s="34"/>
      <c r="Y293" s="34"/>
      <c r="Z293" s="34"/>
      <c r="AA293" s="34"/>
      <c r="AB293" s="34"/>
      <c r="AC293" s="34"/>
      <c r="AD293" s="34"/>
      <c r="AE293" s="34"/>
      <c r="AR293" s="151" t="s">
        <v>126</v>
      </c>
      <c r="AT293" s="151" t="s">
        <v>122</v>
      </c>
      <c r="AU293" s="151" t="s">
        <v>127</v>
      </c>
      <c r="AY293" s="19" t="s">
        <v>119</v>
      </c>
      <c r="BE293" s="152">
        <f>IF(N293="základní",J293,0)</f>
        <v>0</v>
      </c>
      <c r="BF293" s="152">
        <f>IF(N293="snížená",J293,0)</f>
        <v>0</v>
      </c>
      <c r="BG293" s="152">
        <f>IF(N293="zákl. přenesená",J293,0)</f>
        <v>0</v>
      </c>
      <c r="BH293" s="152">
        <f>IF(N293="sníž. přenesená",J293,0)</f>
        <v>0</v>
      </c>
      <c r="BI293" s="152">
        <f>IF(N293="nulová",J293,0)</f>
        <v>0</v>
      </c>
      <c r="BJ293" s="19" t="s">
        <v>127</v>
      </c>
      <c r="BK293" s="152">
        <f>ROUND(I293*H293,2)</f>
        <v>0</v>
      </c>
      <c r="BL293" s="19" t="s">
        <v>126</v>
      </c>
      <c r="BM293" s="151" t="s">
        <v>322</v>
      </c>
    </row>
    <row r="294" spans="1:47" s="2" customFormat="1" ht="11.25">
      <c r="A294" s="34"/>
      <c r="B294" s="35"/>
      <c r="C294" s="34"/>
      <c r="D294" s="177" t="s">
        <v>144</v>
      </c>
      <c r="E294" s="34"/>
      <c r="F294" s="178" t="s">
        <v>323</v>
      </c>
      <c r="G294" s="34"/>
      <c r="H294" s="34"/>
      <c r="I294" s="179"/>
      <c r="J294" s="34"/>
      <c r="K294" s="34"/>
      <c r="L294" s="35"/>
      <c r="M294" s="180"/>
      <c r="N294" s="181"/>
      <c r="O294" s="55"/>
      <c r="P294" s="55"/>
      <c r="Q294" s="55"/>
      <c r="R294" s="55"/>
      <c r="S294" s="55"/>
      <c r="T294" s="56"/>
      <c r="U294" s="34"/>
      <c r="V294" s="34"/>
      <c r="W294" s="34"/>
      <c r="X294" s="34"/>
      <c r="Y294" s="34"/>
      <c r="Z294" s="34"/>
      <c r="AA294" s="34"/>
      <c r="AB294" s="34"/>
      <c r="AC294" s="34"/>
      <c r="AD294" s="34"/>
      <c r="AE294" s="34"/>
      <c r="AT294" s="19" t="s">
        <v>144</v>
      </c>
      <c r="AU294" s="19" t="s">
        <v>127</v>
      </c>
    </row>
    <row r="295" spans="2:63" s="12" customFormat="1" ht="25.9" customHeight="1">
      <c r="B295" s="126"/>
      <c r="D295" s="127" t="s">
        <v>70</v>
      </c>
      <c r="E295" s="128" t="s">
        <v>324</v>
      </c>
      <c r="F295" s="128" t="s">
        <v>325</v>
      </c>
      <c r="I295" s="129"/>
      <c r="J295" s="130">
        <f>BK295</f>
        <v>0</v>
      </c>
      <c r="L295" s="126"/>
      <c r="M295" s="131"/>
      <c r="N295" s="132"/>
      <c r="O295" s="132"/>
      <c r="P295" s="133">
        <f>P296+P313+P322+P372+P391</f>
        <v>0</v>
      </c>
      <c r="Q295" s="132"/>
      <c r="R295" s="133">
        <f>R296+R313+R322+R372+R391</f>
        <v>0.58942142</v>
      </c>
      <c r="S295" s="132"/>
      <c r="T295" s="134">
        <f>T296+T313+T322+T372+T391</f>
        <v>0.38725</v>
      </c>
      <c r="AR295" s="127" t="s">
        <v>127</v>
      </c>
      <c r="AT295" s="135" t="s">
        <v>70</v>
      </c>
      <c r="AU295" s="135" t="s">
        <v>71</v>
      </c>
      <c r="AY295" s="127" t="s">
        <v>119</v>
      </c>
      <c r="BK295" s="136">
        <f>BK296+BK313+BK322+BK372+BK391</f>
        <v>0</v>
      </c>
    </row>
    <row r="296" spans="2:63" s="12" customFormat="1" ht="22.9" customHeight="1">
      <c r="B296" s="126"/>
      <c r="D296" s="127" t="s">
        <v>70</v>
      </c>
      <c r="E296" s="137" t="s">
        <v>326</v>
      </c>
      <c r="F296" s="137" t="s">
        <v>327</v>
      </c>
      <c r="I296" s="129"/>
      <c r="J296" s="138">
        <f>BK296</f>
        <v>0</v>
      </c>
      <c r="L296" s="126"/>
      <c r="M296" s="131"/>
      <c r="N296" s="132"/>
      <c r="O296" s="132"/>
      <c r="P296" s="133">
        <f>SUM(P297:P312)</f>
        <v>0</v>
      </c>
      <c r="Q296" s="132"/>
      <c r="R296" s="133">
        <f>SUM(R297:R312)</f>
        <v>0</v>
      </c>
      <c r="S296" s="132"/>
      <c r="T296" s="134">
        <f>SUM(T297:T312)</f>
        <v>0</v>
      </c>
      <c r="AR296" s="127" t="s">
        <v>127</v>
      </c>
      <c r="AT296" s="135" t="s">
        <v>70</v>
      </c>
      <c r="AU296" s="135" t="s">
        <v>15</v>
      </c>
      <c r="AY296" s="127" t="s">
        <v>119</v>
      </c>
      <c r="BK296" s="136">
        <f>SUM(BK297:BK312)</f>
        <v>0</v>
      </c>
    </row>
    <row r="297" spans="1:65" s="2" customFormat="1" ht="16.5" customHeight="1">
      <c r="A297" s="34"/>
      <c r="B297" s="139"/>
      <c r="C297" s="140" t="s">
        <v>328</v>
      </c>
      <c r="D297" s="140" t="s">
        <v>122</v>
      </c>
      <c r="E297" s="141" t="s">
        <v>329</v>
      </c>
      <c r="F297" s="142" t="s">
        <v>330</v>
      </c>
      <c r="G297" s="143" t="s">
        <v>161</v>
      </c>
      <c r="H297" s="144">
        <v>82.94</v>
      </c>
      <c r="I297" s="145"/>
      <c r="J297" s="146">
        <f>ROUND(I297*H297,2)</f>
        <v>0</v>
      </c>
      <c r="K297" s="142" t="s">
        <v>3</v>
      </c>
      <c r="L297" s="35"/>
      <c r="M297" s="147" t="s">
        <v>3</v>
      </c>
      <c r="N297" s="148" t="s">
        <v>43</v>
      </c>
      <c r="O297" s="55"/>
      <c r="P297" s="149">
        <f>O297*H297</f>
        <v>0</v>
      </c>
      <c r="Q297" s="149">
        <v>0</v>
      </c>
      <c r="R297" s="149">
        <f>Q297*H297</f>
        <v>0</v>
      </c>
      <c r="S297" s="149">
        <v>0</v>
      </c>
      <c r="T297" s="150">
        <f>S297*H297</f>
        <v>0</v>
      </c>
      <c r="U297" s="34"/>
      <c r="V297" s="34"/>
      <c r="W297" s="34"/>
      <c r="X297" s="34"/>
      <c r="Y297" s="34"/>
      <c r="Z297" s="34"/>
      <c r="AA297" s="34"/>
      <c r="AB297" s="34"/>
      <c r="AC297" s="34"/>
      <c r="AD297" s="34"/>
      <c r="AE297" s="34"/>
      <c r="AR297" s="151" t="s">
        <v>255</v>
      </c>
      <c r="AT297" s="151" t="s">
        <v>122</v>
      </c>
      <c r="AU297" s="151" t="s">
        <v>127</v>
      </c>
      <c r="AY297" s="19" t="s">
        <v>119</v>
      </c>
      <c r="BE297" s="152">
        <f>IF(N297="základní",J297,0)</f>
        <v>0</v>
      </c>
      <c r="BF297" s="152">
        <f>IF(N297="snížená",J297,0)</f>
        <v>0</v>
      </c>
      <c r="BG297" s="152">
        <f>IF(N297="zákl. přenesená",J297,0)</f>
        <v>0</v>
      </c>
      <c r="BH297" s="152">
        <f>IF(N297="sníž. přenesená",J297,0)</f>
        <v>0</v>
      </c>
      <c r="BI297" s="152">
        <f>IF(N297="nulová",J297,0)</f>
        <v>0</v>
      </c>
      <c r="BJ297" s="19" t="s">
        <v>127</v>
      </c>
      <c r="BK297" s="152">
        <f>ROUND(I297*H297,2)</f>
        <v>0</v>
      </c>
      <c r="BL297" s="19" t="s">
        <v>255</v>
      </c>
      <c r="BM297" s="151" t="s">
        <v>331</v>
      </c>
    </row>
    <row r="298" spans="2:51" s="14" customFormat="1" ht="11.25">
      <c r="B298" s="161"/>
      <c r="D298" s="154" t="s">
        <v>129</v>
      </c>
      <c r="E298" s="162" t="s">
        <v>3</v>
      </c>
      <c r="F298" s="163" t="s">
        <v>332</v>
      </c>
      <c r="H298" s="164">
        <v>20.44</v>
      </c>
      <c r="I298" s="165"/>
      <c r="L298" s="161"/>
      <c r="M298" s="166"/>
      <c r="N298" s="167"/>
      <c r="O298" s="167"/>
      <c r="P298" s="167"/>
      <c r="Q298" s="167"/>
      <c r="R298" s="167"/>
      <c r="S298" s="167"/>
      <c r="T298" s="168"/>
      <c r="AT298" s="162" t="s">
        <v>129</v>
      </c>
      <c r="AU298" s="162" t="s">
        <v>127</v>
      </c>
      <c r="AV298" s="14" t="s">
        <v>127</v>
      </c>
      <c r="AW298" s="14" t="s">
        <v>33</v>
      </c>
      <c r="AX298" s="14" t="s">
        <v>71</v>
      </c>
      <c r="AY298" s="162" t="s">
        <v>119</v>
      </c>
    </row>
    <row r="299" spans="2:51" s="14" customFormat="1" ht="11.25">
      <c r="B299" s="161"/>
      <c r="D299" s="154" t="s">
        <v>129</v>
      </c>
      <c r="E299" s="162" t="s">
        <v>3</v>
      </c>
      <c r="F299" s="163" t="s">
        <v>333</v>
      </c>
      <c r="H299" s="164">
        <v>7.6</v>
      </c>
      <c r="I299" s="165"/>
      <c r="L299" s="161"/>
      <c r="M299" s="166"/>
      <c r="N299" s="167"/>
      <c r="O299" s="167"/>
      <c r="P299" s="167"/>
      <c r="Q299" s="167"/>
      <c r="R299" s="167"/>
      <c r="S299" s="167"/>
      <c r="T299" s="168"/>
      <c r="AT299" s="162" t="s">
        <v>129</v>
      </c>
      <c r="AU299" s="162" t="s">
        <v>127</v>
      </c>
      <c r="AV299" s="14" t="s">
        <v>127</v>
      </c>
      <c r="AW299" s="14" t="s">
        <v>33</v>
      </c>
      <c r="AX299" s="14" t="s">
        <v>71</v>
      </c>
      <c r="AY299" s="162" t="s">
        <v>119</v>
      </c>
    </row>
    <row r="300" spans="2:51" s="14" customFormat="1" ht="11.25">
      <c r="B300" s="161"/>
      <c r="D300" s="154" t="s">
        <v>129</v>
      </c>
      <c r="E300" s="162" t="s">
        <v>3</v>
      </c>
      <c r="F300" s="163" t="s">
        <v>334</v>
      </c>
      <c r="H300" s="164">
        <v>9.28</v>
      </c>
      <c r="I300" s="165"/>
      <c r="L300" s="161"/>
      <c r="M300" s="166"/>
      <c r="N300" s="167"/>
      <c r="O300" s="167"/>
      <c r="P300" s="167"/>
      <c r="Q300" s="167"/>
      <c r="R300" s="167"/>
      <c r="S300" s="167"/>
      <c r="T300" s="168"/>
      <c r="AT300" s="162" t="s">
        <v>129</v>
      </c>
      <c r="AU300" s="162" t="s">
        <v>127</v>
      </c>
      <c r="AV300" s="14" t="s">
        <v>127</v>
      </c>
      <c r="AW300" s="14" t="s">
        <v>33</v>
      </c>
      <c r="AX300" s="14" t="s">
        <v>71</v>
      </c>
      <c r="AY300" s="162" t="s">
        <v>119</v>
      </c>
    </row>
    <row r="301" spans="2:51" s="14" customFormat="1" ht="11.25">
      <c r="B301" s="161"/>
      <c r="D301" s="154" t="s">
        <v>129</v>
      </c>
      <c r="E301" s="162" t="s">
        <v>3</v>
      </c>
      <c r="F301" s="163" t="s">
        <v>335</v>
      </c>
      <c r="H301" s="164">
        <v>10.24</v>
      </c>
      <c r="I301" s="165"/>
      <c r="L301" s="161"/>
      <c r="M301" s="166"/>
      <c r="N301" s="167"/>
      <c r="O301" s="167"/>
      <c r="P301" s="167"/>
      <c r="Q301" s="167"/>
      <c r="R301" s="167"/>
      <c r="S301" s="167"/>
      <c r="T301" s="168"/>
      <c r="AT301" s="162" t="s">
        <v>129</v>
      </c>
      <c r="AU301" s="162" t="s">
        <v>127</v>
      </c>
      <c r="AV301" s="14" t="s">
        <v>127</v>
      </c>
      <c r="AW301" s="14" t="s">
        <v>33</v>
      </c>
      <c r="AX301" s="14" t="s">
        <v>71</v>
      </c>
      <c r="AY301" s="162" t="s">
        <v>119</v>
      </c>
    </row>
    <row r="302" spans="2:51" s="14" customFormat="1" ht="11.25">
      <c r="B302" s="161"/>
      <c r="D302" s="154" t="s">
        <v>129</v>
      </c>
      <c r="E302" s="162" t="s">
        <v>3</v>
      </c>
      <c r="F302" s="163" t="s">
        <v>336</v>
      </c>
      <c r="H302" s="164">
        <v>6.33</v>
      </c>
      <c r="I302" s="165"/>
      <c r="L302" s="161"/>
      <c r="M302" s="166"/>
      <c r="N302" s="167"/>
      <c r="O302" s="167"/>
      <c r="P302" s="167"/>
      <c r="Q302" s="167"/>
      <c r="R302" s="167"/>
      <c r="S302" s="167"/>
      <c r="T302" s="168"/>
      <c r="AT302" s="162" t="s">
        <v>129</v>
      </c>
      <c r="AU302" s="162" t="s">
        <v>127</v>
      </c>
      <c r="AV302" s="14" t="s">
        <v>127</v>
      </c>
      <c r="AW302" s="14" t="s">
        <v>33</v>
      </c>
      <c r="AX302" s="14" t="s">
        <v>71</v>
      </c>
      <c r="AY302" s="162" t="s">
        <v>119</v>
      </c>
    </row>
    <row r="303" spans="2:51" s="14" customFormat="1" ht="11.25">
      <c r="B303" s="161"/>
      <c r="D303" s="154" t="s">
        <v>129</v>
      </c>
      <c r="E303" s="162" t="s">
        <v>3</v>
      </c>
      <c r="F303" s="163" t="s">
        <v>336</v>
      </c>
      <c r="H303" s="164">
        <v>6.33</v>
      </c>
      <c r="I303" s="165"/>
      <c r="L303" s="161"/>
      <c r="M303" s="166"/>
      <c r="N303" s="167"/>
      <c r="O303" s="167"/>
      <c r="P303" s="167"/>
      <c r="Q303" s="167"/>
      <c r="R303" s="167"/>
      <c r="S303" s="167"/>
      <c r="T303" s="168"/>
      <c r="AT303" s="162" t="s">
        <v>129</v>
      </c>
      <c r="AU303" s="162" t="s">
        <v>127</v>
      </c>
      <c r="AV303" s="14" t="s">
        <v>127</v>
      </c>
      <c r="AW303" s="14" t="s">
        <v>33</v>
      </c>
      <c r="AX303" s="14" t="s">
        <v>71</v>
      </c>
      <c r="AY303" s="162" t="s">
        <v>119</v>
      </c>
    </row>
    <row r="304" spans="2:51" s="14" customFormat="1" ht="11.25">
      <c r="B304" s="161"/>
      <c r="D304" s="154" t="s">
        <v>129</v>
      </c>
      <c r="E304" s="162" t="s">
        <v>3</v>
      </c>
      <c r="F304" s="163" t="s">
        <v>337</v>
      </c>
      <c r="H304" s="164">
        <v>7.05</v>
      </c>
      <c r="I304" s="165"/>
      <c r="L304" s="161"/>
      <c r="M304" s="166"/>
      <c r="N304" s="167"/>
      <c r="O304" s="167"/>
      <c r="P304" s="167"/>
      <c r="Q304" s="167"/>
      <c r="R304" s="167"/>
      <c r="S304" s="167"/>
      <c r="T304" s="168"/>
      <c r="AT304" s="162" t="s">
        <v>129</v>
      </c>
      <c r="AU304" s="162" t="s">
        <v>127</v>
      </c>
      <c r="AV304" s="14" t="s">
        <v>127</v>
      </c>
      <c r="AW304" s="14" t="s">
        <v>33</v>
      </c>
      <c r="AX304" s="14" t="s">
        <v>71</v>
      </c>
      <c r="AY304" s="162" t="s">
        <v>119</v>
      </c>
    </row>
    <row r="305" spans="2:51" s="14" customFormat="1" ht="11.25">
      <c r="B305" s="161"/>
      <c r="D305" s="154" t="s">
        <v>129</v>
      </c>
      <c r="E305" s="162" t="s">
        <v>3</v>
      </c>
      <c r="F305" s="163" t="s">
        <v>338</v>
      </c>
      <c r="H305" s="164">
        <v>2.7</v>
      </c>
      <c r="I305" s="165"/>
      <c r="L305" s="161"/>
      <c r="M305" s="166"/>
      <c r="N305" s="167"/>
      <c r="O305" s="167"/>
      <c r="P305" s="167"/>
      <c r="Q305" s="167"/>
      <c r="R305" s="167"/>
      <c r="S305" s="167"/>
      <c r="T305" s="168"/>
      <c r="AT305" s="162" t="s">
        <v>129</v>
      </c>
      <c r="AU305" s="162" t="s">
        <v>127</v>
      </c>
      <c r="AV305" s="14" t="s">
        <v>127</v>
      </c>
      <c r="AW305" s="14" t="s">
        <v>33</v>
      </c>
      <c r="AX305" s="14" t="s">
        <v>71</v>
      </c>
      <c r="AY305" s="162" t="s">
        <v>119</v>
      </c>
    </row>
    <row r="306" spans="2:51" s="14" customFormat="1" ht="11.25">
      <c r="B306" s="161"/>
      <c r="D306" s="154" t="s">
        <v>129</v>
      </c>
      <c r="E306" s="162" t="s">
        <v>3</v>
      </c>
      <c r="F306" s="163" t="s">
        <v>339</v>
      </c>
      <c r="H306" s="164">
        <v>1.46</v>
      </c>
      <c r="I306" s="165"/>
      <c r="L306" s="161"/>
      <c r="M306" s="166"/>
      <c r="N306" s="167"/>
      <c r="O306" s="167"/>
      <c r="P306" s="167"/>
      <c r="Q306" s="167"/>
      <c r="R306" s="167"/>
      <c r="S306" s="167"/>
      <c r="T306" s="168"/>
      <c r="AT306" s="162" t="s">
        <v>129</v>
      </c>
      <c r="AU306" s="162" t="s">
        <v>127</v>
      </c>
      <c r="AV306" s="14" t="s">
        <v>127</v>
      </c>
      <c r="AW306" s="14" t="s">
        <v>33</v>
      </c>
      <c r="AX306" s="14" t="s">
        <v>71</v>
      </c>
      <c r="AY306" s="162" t="s">
        <v>119</v>
      </c>
    </row>
    <row r="307" spans="2:51" s="14" customFormat="1" ht="11.25">
      <c r="B307" s="161"/>
      <c r="D307" s="154" t="s">
        <v>129</v>
      </c>
      <c r="E307" s="162" t="s">
        <v>3</v>
      </c>
      <c r="F307" s="163" t="s">
        <v>340</v>
      </c>
      <c r="H307" s="164">
        <v>1.46</v>
      </c>
      <c r="I307" s="165"/>
      <c r="L307" s="161"/>
      <c r="M307" s="166"/>
      <c r="N307" s="167"/>
      <c r="O307" s="167"/>
      <c r="P307" s="167"/>
      <c r="Q307" s="167"/>
      <c r="R307" s="167"/>
      <c r="S307" s="167"/>
      <c r="T307" s="168"/>
      <c r="AT307" s="162" t="s">
        <v>129</v>
      </c>
      <c r="AU307" s="162" t="s">
        <v>127</v>
      </c>
      <c r="AV307" s="14" t="s">
        <v>127</v>
      </c>
      <c r="AW307" s="14" t="s">
        <v>33</v>
      </c>
      <c r="AX307" s="14" t="s">
        <v>71</v>
      </c>
      <c r="AY307" s="162" t="s">
        <v>119</v>
      </c>
    </row>
    <row r="308" spans="2:51" s="14" customFormat="1" ht="11.25">
      <c r="B308" s="161"/>
      <c r="D308" s="154" t="s">
        <v>129</v>
      </c>
      <c r="E308" s="162" t="s">
        <v>3</v>
      </c>
      <c r="F308" s="163" t="s">
        <v>337</v>
      </c>
      <c r="H308" s="164">
        <v>7.05</v>
      </c>
      <c r="I308" s="165"/>
      <c r="L308" s="161"/>
      <c r="M308" s="166"/>
      <c r="N308" s="167"/>
      <c r="O308" s="167"/>
      <c r="P308" s="167"/>
      <c r="Q308" s="167"/>
      <c r="R308" s="167"/>
      <c r="S308" s="167"/>
      <c r="T308" s="168"/>
      <c r="AT308" s="162" t="s">
        <v>129</v>
      </c>
      <c r="AU308" s="162" t="s">
        <v>127</v>
      </c>
      <c r="AV308" s="14" t="s">
        <v>127</v>
      </c>
      <c r="AW308" s="14" t="s">
        <v>33</v>
      </c>
      <c r="AX308" s="14" t="s">
        <v>71</v>
      </c>
      <c r="AY308" s="162" t="s">
        <v>119</v>
      </c>
    </row>
    <row r="309" spans="2:51" s="14" customFormat="1" ht="11.25">
      <c r="B309" s="161"/>
      <c r="D309" s="154" t="s">
        <v>129</v>
      </c>
      <c r="E309" s="162" t="s">
        <v>3</v>
      </c>
      <c r="F309" s="163" t="s">
        <v>341</v>
      </c>
      <c r="H309" s="164">
        <v>3</v>
      </c>
      <c r="I309" s="165"/>
      <c r="L309" s="161"/>
      <c r="M309" s="166"/>
      <c r="N309" s="167"/>
      <c r="O309" s="167"/>
      <c r="P309" s="167"/>
      <c r="Q309" s="167"/>
      <c r="R309" s="167"/>
      <c r="S309" s="167"/>
      <c r="T309" s="168"/>
      <c r="AT309" s="162" t="s">
        <v>129</v>
      </c>
      <c r="AU309" s="162" t="s">
        <v>127</v>
      </c>
      <c r="AV309" s="14" t="s">
        <v>127</v>
      </c>
      <c r="AW309" s="14" t="s">
        <v>33</v>
      </c>
      <c r="AX309" s="14" t="s">
        <v>71</v>
      </c>
      <c r="AY309" s="162" t="s">
        <v>119</v>
      </c>
    </row>
    <row r="310" spans="2:51" s="15" customFormat="1" ht="11.25">
      <c r="B310" s="169"/>
      <c r="D310" s="154" t="s">
        <v>129</v>
      </c>
      <c r="E310" s="170" t="s">
        <v>3</v>
      </c>
      <c r="F310" s="171" t="s">
        <v>134</v>
      </c>
      <c r="H310" s="172">
        <v>82.93999999999998</v>
      </c>
      <c r="I310" s="173"/>
      <c r="L310" s="169"/>
      <c r="M310" s="174"/>
      <c r="N310" s="175"/>
      <c r="O310" s="175"/>
      <c r="P310" s="175"/>
      <c r="Q310" s="175"/>
      <c r="R310" s="175"/>
      <c r="S310" s="175"/>
      <c r="T310" s="176"/>
      <c r="AT310" s="170" t="s">
        <v>129</v>
      </c>
      <c r="AU310" s="170" t="s">
        <v>127</v>
      </c>
      <c r="AV310" s="15" t="s">
        <v>126</v>
      </c>
      <c r="AW310" s="15" t="s">
        <v>33</v>
      </c>
      <c r="AX310" s="15" t="s">
        <v>15</v>
      </c>
      <c r="AY310" s="170" t="s">
        <v>119</v>
      </c>
    </row>
    <row r="311" spans="1:65" s="2" customFormat="1" ht="49.15" customHeight="1">
      <c r="A311" s="34"/>
      <c r="B311" s="139"/>
      <c r="C311" s="140" t="s">
        <v>342</v>
      </c>
      <c r="D311" s="140" t="s">
        <v>122</v>
      </c>
      <c r="E311" s="141" t="s">
        <v>343</v>
      </c>
      <c r="F311" s="142" t="s">
        <v>344</v>
      </c>
      <c r="G311" s="143" t="s">
        <v>345</v>
      </c>
      <c r="H311" s="192"/>
      <c r="I311" s="145"/>
      <c r="J311" s="146">
        <f>ROUND(I311*H311,2)</f>
        <v>0</v>
      </c>
      <c r="K311" s="142" t="s">
        <v>142</v>
      </c>
      <c r="L311" s="35"/>
      <c r="M311" s="147" t="s">
        <v>3</v>
      </c>
      <c r="N311" s="148" t="s">
        <v>43</v>
      </c>
      <c r="O311" s="55"/>
      <c r="P311" s="149">
        <f>O311*H311</f>
        <v>0</v>
      </c>
      <c r="Q311" s="149">
        <v>0</v>
      </c>
      <c r="R311" s="149">
        <f>Q311*H311</f>
        <v>0</v>
      </c>
      <c r="S311" s="149">
        <v>0</v>
      </c>
      <c r="T311" s="150">
        <f>S311*H311</f>
        <v>0</v>
      </c>
      <c r="U311" s="34"/>
      <c r="V311" s="34"/>
      <c r="W311" s="34"/>
      <c r="X311" s="34"/>
      <c r="Y311" s="34"/>
      <c r="Z311" s="34"/>
      <c r="AA311" s="34"/>
      <c r="AB311" s="34"/>
      <c r="AC311" s="34"/>
      <c r="AD311" s="34"/>
      <c r="AE311" s="34"/>
      <c r="AR311" s="151" t="s">
        <v>255</v>
      </c>
      <c r="AT311" s="151" t="s">
        <v>122</v>
      </c>
      <c r="AU311" s="151" t="s">
        <v>127</v>
      </c>
      <c r="AY311" s="19" t="s">
        <v>119</v>
      </c>
      <c r="BE311" s="152">
        <f>IF(N311="základní",J311,0)</f>
        <v>0</v>
      </c>
      <c r="BF311" s="152">
        <f>IF(N311="snížená",J311,0)</f>
        <v>0</v>
      </c>
      <c r="BG311" s="152">
        <f>IF(N311="zákl. přenesená",J311,0)</f>
        <v>0</v>
      </c>
      <c r="BH311" s="152">
        <f>IF(N311="sníž. přenesená",J311,0)</f>
        <v>0</v>
      </c>
      <c r="BI311" s="152">
        <f>IF(N311="nulová",J311,0)</f>
        <v>0</v>
      </c>
      <c r="BJ311" s="19" t="s">
        <v>127</v>
      </c>
      <c r="BK311" s="152">
        <f>ROUND(I311*H311,2)</f>
        <v>0</v>
      </c>
      <c r="BL311" s="19" t="s">
        <v>255</v>
      </c>
      <c r="BM311" s="151" t="s">
        <v>346</v>
      </c>
    </row>
    <row r="312" spans="1:47" s="2" customFormat="1" ht="11.25">
      <c r="A312" s="34"/>
      <c r="B312" s="35"/>
      <c r="C312" s="34"/>
      <c r="D312" s="177" t="s">
        <v>144</v>
      </c>
      <c r="E312" s="34"/>
      <c r="F312" s="178" t="s">
        <v>347</v>
      </c>
      <c r="G312" s="34"/>
      <c r="H312" s="34"/>
      <c r="I312" s="179"/>
      <c r="J312" s="34"/>
      <c r="K312" s="34"/>
      <c r="L312" s="35"/>
      <c r="M312" s="180"/>
      <c r="N312" s="181"/>
      <c r="O312" s="55"/>
      <c r="P312" s="55"/>
      <c r="Q312" s="55"/>
      <c r="R312" s="55"/>
      <c r="S312" s="55"/>
      <c r="T312" s="56"/>
      <c r="U312" s="34"/>
      <c r="V312" s="34"/>
      <c r="W312" s="34"/>
      <c r="X312" s="34"/>
      <c r="Y312" s="34"/>
      <c r="Z312" s="34"/>
      <c r="AA312" s="34"/>
      <c r="AB312" s="34"/>
      <c r="AC312" s="34"/>
      <c r="AD312" s="34"/>
      <c r="AE312" s="34"/>
      <c r="AT312" s="19" t="s">
        <v>144</v>
      </c>
      <c r="AU312" s="19" t="s">
        <v>127</v>
      </c>
    </row>
    <row r="313" spans="2:63" s="12" customFormat="1" ht="22.9" customHeight="1">
      <c r="B313" s="126"/>
      <c r="D313" s="127" t="s">
        <v>70</v>
      </c>
      <c r="E313" s="137" t="s">
        <v>348</v>
      </c>
      <c r="F313" s="137" t="s">
        <v>349</v>
      </c>
      <c r="I313" s="129"/>
      <c r="J313" s="138">
        <f>BK313</f>
        <v>0</v>
      </c>
      <c r="L313" s="126"/>
      <c r="M313" s="131"/>
      <c r="N313" s="132"/>
      <c r="O313" s="132"/>
      <c r="P313" s="133">
        <f>SUM(P314:P321)</f>
        <v>0</v>
      </c>
      <c r="Q313" s="132"/>
      <c r="R313" s="133">
        <f>SUM(R314:R321)</f>
        <v>0.39991</v>
      </c>
      <c r="S313" s="132"/>
      <c r="T313" s="134">
        <f>SUM(T314:T321)</f>
        <v>0.12525</v>
      </c>
      <c r="AR313" s="127" t="s">
        <v>127</v>
      </c>
      <c r="AT313" s="135" t="s">
        <v>70</v>
      </c>
      <c r="AU313" s="135" t="s">
        <v>15</v>
      </c>
      <c r="AY313" s="127" t="s">
        <v>119</v>
      </c>
      <c r="BK313" s="136">
        <f>SUM(BK314:BK321)</f>
        <v>0</v>
      </c>
    </row>
    <row r="314" spans="1:65" s="2" customFormat="1" ht="24.2" customHeight="1">
      <c r="A314" s="34"/>
      <c r="B314" s="139"/>
      <c r="C314" s="140" t="s">
        <v>350</v>
      </c>
      <c r="D314" s="140" t="s">
        <v>122</v>
      </c>
      <c r="E314" s="141" t="s">
        <v>351</v>
      </c>
      <c r="F314" s="142" t="s">
        <v>352</v>
      </c>
      <c r="G314" s="143" t="s">
        <v>161</v>
      </c>
      <c r="H314" s="144">
        <v>75</v>
      </c>
      <c r="I314" s="145"/>
      <c r="J314" s="146">
        <f>ROUND(I314*H314,2)</f>
        <v>0</v>
      </c>
      <c r="K314" s="142" t="s">
        <v>142</v>
      </c>
      <c r="L314" s="35"/>
      <c r="M314" s="147" t="s">
        <v>3</v>
      </c>
      <c r="N314" s="148" t="s">
        <v>43</v>
      </c>
      <c r="O314" s="55"/>
      <c r="P314" s="149">
        <f>O314*H314</f>
        <v>0</v>
      </c>
      <c r="Q314" s="149">
        <v>0</v>
      </c>
      <c r="R314" s="149">
        <f>Q314*H314</f>
        <v>0</v>
      </c>
      <c r="S314" s="149">
        <v>0.00167</v>
      </c>
      <c r="T314" s="150">
        <f>S314*H314</f>
        <v>0.12525</v>
      </c>
      <c r="U314" s="34"/>
      <c r="V314" s="34"/>
      <c r="W314" s="34"/>
      <c r="X314" s="34"/>
      <c r="Y314" s="34"/>
      <c r="Z314" s="34"/>
      <c r="AA314" s="34"/>
      <c r="AB314" s="34"/>
      <c r="AC314" s="34"/>
      <c r="AD314" s="34"/>
      <c r="AE314" s="34"/>
      <c r="AR314" s="151" t="s">
        <v>255</v>
      </c>
      <c r="AT314" s="151" t="s">
        <v>122</v>
      </c>
      <c r="AU314" s="151" t="s">
        <v>127</v>
      </c>
      <c r="AY314" s="19" t="s">
        <v>119</v>
      </c>
      <c r="BE314" s="152">
        <f>IF(N314="základní",J314,0)</f>
        <v>0</v>
      </c>
      <c r="BF314" s="152">
        <f>IF(N314="snížená",J314,0)</f>
        <v>0</v>
      </c>
      <c r="BG314" s="152">
        <f>IF(N314="zákl. přenesená",J314,0)</f>
        <v>0</v>
      </c>
      <c r="BH314" s="152">
        <f>IF(N314="sníž. přenesená",J314,0)</f>
        <v>0</v>
      </c>
      <c r="BI314" s="152">
        <f>IF(N314="nulová",J314,0)</f>
        <v>0</v>
      </c>
      <c r="BJ314" s="19" t="s">
        <v>127</v>
      </c>
      <c r="BK314" s="152">
        <f>ROUND(I314*H314,2)</f>
        <v>0</v>
      </c>
      <c r="BL314" s="19" t="s">
        <v>255</v>
      </c>
      <c r="BM314" s="151" t="s">
        <v>353</v>
      </c>
    </row>
    <row r="315" spans="1:47" s="2" customFormat="1" ht="11.25">
      <c r="A315" s="34"/>
      <c r="B315" s="35"/>
      <c r="C315" s="34"/>
      <c r="D315" s="177" t="s">
        <v>144</v>
      </c>
      <c r="E315" s="34"/>
      <c r="F315" s="178" t="s">
        <v>354</v>
      </c>
      <c r="G315" s="34"/>
      <c r="H315" s="34"/>
      <c r="I315" s="179"/>
      <c r="J315" s="34"/>
      <c r="K315" s="34"/>
      <c r="L315" s="35"/>
      <c r="M315" s="180"/>
      <c r="N315" s="181"/>
      <c r="O315" s="55"/>
      <c r="P315" s="55"/>
      <c r="Q315" s="55"/>
      <c r="R315" s="55"/>
      <c r="S315" s="55"/>
      <c r="T315" s="56"/>
      <c r="U315" s="34"/>
      <c r="V315" s="34"/>
      <c r="W315" s="34"/>
      <c r="X315" s="34"/>
      <c r="Y315" s="34"/>
      <c r="Z315" s="34"/>
      <c r="AA315" s="34"/>
      <c r="AB315" s="34"/>
      <c r="AC315" s="34"/>
      <c r="AD315" s="34"/>
      <c r="AE315" s="34"/>
      <c r="AT315" s="19" t="s">
        <v>144</v>
      </c>
      <c r="AU315" s="19" t="s">
        <v>127</v>
      </c>
    </row>
    <row r="316" spans="2:51" s="14" customFormat="1" ht="11.25">
      <c r="B316" s="161"/>
      <c r="D316" s="154" t="s">
        <v>129</v>
      </c>
      <c r="E316" s="162" t="s">
        <v>3</v>
      </c>
      <c r="F316" s="163" t="s">
        <v>355</v>
      </c>
      <c r="H316" s="164">
        <v>75</v>
      </c>
      <c r="I316" s="165"/>
      <c r="L316" s="161"/>
      <c r="M316" s="166"/>
      <c r="N316" s="167"/>
      <c r="O316" s="167"/>
      <c r="P316" s="167"/>
      <c r="Q316" s="167"/>
      <c r="R316" s="167"/>
      <c r="S316" s="167"/>
      <c r="T316" s="168"/>
      <c r="AT316" s="162" t="s">
        <v>129</v>
      </c>
      <c r="AU316" s="162" t="s">
        <v>127</v>
      </c>
      <c r="AV316" s="14" t="s">
        <v>127</v>
      </c>
      <c r="AW316" s="14" t="s">
        <v>33</v>
      </c>
      <c r="AX316" s="14" t="s">
        <v>15</v>
      </c>
      <c r="AY316" s="162" t="s">
        <v>119</v>
      </c>
    </row>
    <row r="317" spans="1:65" s="2" customFormat="1" ht="24.2" customHeight="1">
      <c r="A317" s="34"/>
      <c r="B317" s="139"/>
      <c r="C317" s="140" t="s">
        <v>356</v>
      </c>
      <c r="D317" s="140" t="s">
        <v>122</v>
      </c>
      <c r="E317" s="141" t="s">
        <v>357</v>
      </c>
      <c r="F317" s="142" t="s">
        <v>358</v>
      </c>
      <c r="G317" s="143" t="s">
        <v>161</v>
      </c>
      <c r="H317" s="144">
        <v>13</v>
      </c>
      <c r="I317" s="145"/>
      <c r="J317" s="146">
        <f>ROUND(I317*H317,2)</f>
        <v>0</v>
      </c>
      <c r="K317" s="142" t="s">
        <v>3</v>
      </c>
      <c r="L317" s="35"/>
      <c r="M317" s="147" t="s">
        <v>3</v>
      </c>
      <c r="N317" s="148" t="s">
        <v>43</v>
      </c>
      <c r="O317" s="55"/>
      <c r="P317" s="149">
        <f>O317*H317</f>
        <v>0</v>
      </c>
      <c r="Q317" s="149">
        <v>0.00291</v>
      </c>
      <c r="R317" s="149">
        <f>Q317*H317</f>
        <v>0.037829999999999996</v>
      </c>
      <c r="S317" s="149">
        <v>0</v>
      </c>
      <c r="T317" s="150">
        <f>S317*H317</f>
        <v>0</v>
      </c>
      <c r="U317" s="34"/>
      <c r="V317" s="34"/>
      <c r="W317" s="34"/>
      <c r="X317" s="34"/>
      <c r="Y317" s="34"/>
      <c r="Z317" s="34"/>
      <c r="AA317" s="34"/>
      <c r="AB317" s="34"/>
      <c r="AC317" s="34"/>
      <c r="AD317" s="34"/>
      <c r="AE317" s="34"/>
      <c r="AR317" s="151" t="s">
        <v>255</v>
      </c>
      <c r="AT317" s="151" t="s">
        <v>122</v>
      </c>
      <c r="AU317" s="151" t="s">
        <v>127</v>
      </c>
      <c r="AY317" s="19" t="s">
        <v>119</v>
      </c>
      <c r="BE317" s="152">
        <f>IF(N317="základní",J317,0)</f>
        <v>0</v>
      </c>
      <c r="BF317" s="152">
        <f>IF(N317="snížená",J317,0)</f>
        <v>0</v>
      </c>
      <c r="BG317" s="152">
        <f>IF(N317="zákl. přenesená",J317,0)</f>
        <v>0</v>
      </c>
      <c r="BH317" s="152">
        <f>IF(N317="sníž. přenesená",J317,0)</f>
        <v>0</v>
      </c>
      <c r="BI317" s="152">
        <f>IF(N317="nulová",J317,0)</f>
        <v>0</v>
      </c>
      <c r="BJ317" s="19" t="s">
        <v>127</v>
      </c>
      <c r="BK317" s="152">
        <f>ROUND(I317*H317,2)</f>
        <v>0</v>
      </c>
      <c r="BL317" s="19" t="s">
        <v>255</v>
      </c>
      <c r="BM317" s="151" t="s">
        <v>359</v>
      </c>
    </row>
    <row r="318" spans="1:65" s="2" customFormat="1" ht="24.2" customHeight="1">
      <c r="A318" s="34"/>
      <c r="B318" s="139"/>
      <c r="C318" s="140" t="s">
        <v>360</v>
      </c>
      <c r="D318" s="140" t="s">
        <v>122</v>
      </c>
      <c r="E318" s="141" t="s">
        <v>361</v>
      </c>
      <c r="F318" s="142" t="s">
        <v>362</v>
      </c>
      <c r="G318" s="143" t="s">
        <v>161</v>
      </c>
      <c r="H318" s="144">
        <v>48</v>
      </c>
      <c r="I318" s="145"/>
      <c r="J318" s="146">
        <f>ROUND(I318*H318,2)</f>
        <v>0</v>
      </c>
      <c r="K318" s="142" t="s">
        <v>3</v>
      </c>
      <c r="L318" s="35"/>
      <c r="M318" s="147" t="s">
        <v>3</v>
      </c>
      <c r="N318" s="148" t="s">
        <v>43</v>
      </c>
      <c r="O318" s="55"/>
      <c r="P318" s="149">
        <f>O318*H318</f>
        <v>0</v>
      </c>
      <c r="Q318" s="149">
        <v>0.00584</v>
      </c>
      <c r="R318" s="149">
        <f>Q318*H318</f>
        <v>0.28032</v>
      </c>
      <c r="S318" s="149">
        <v>0</v>
      </c>
      <c r="T318" s="150">
        <f>S318*H318</f>
        <v>0</v>
      </c>
      <c r="U318" s="34"/>
      <c r="V318" s="34"/>
      <c r="W318" s="34"/>
      <c r="X318" s="34"/>
      <c r="Y318" s="34"/>
      <c r="Z318" s="34"/>
      <c r="AA318" s="34"/>
      <c r="AB318" s="34"/>
      <c r="AC318" s="34"/>
      <c r="AD318" s="34"/>
      <c r="AE318" s="34"/>
      <c r="AR318" s="151" t="s">
        <v>255</v>
      </c>
      <c r="AT318" s="151" t="s">
        <v>122</v>
      </c>
      <c r="AU318" s="151" t="s">
        <v>127</v>
      </c>
      <c r="AY318" s="19" t="s">
        <v>119</v>
      </c>
      <c r="BE318" s="152">
        <f>IF(N318="základní",J318,0)</f>
        <v>0</v>
      </c>
      <c r="BF318" s="152">
        <f>IF(N318="snížená",J318,0)</f>
        <v>0</v>
      </c>
      <c r="BG318" s="152">
        <f>IF(N318="zákl. přenesená",J318,0)</f>
        <v>0</v>
      </c>
      <c r="BH318" s="152">
        <f>IF(N318="sníž. přenesená",J318,0)</f>
        <v>0</v>
      </c>
      <c r="BI318" s="152">
        <f>IF(N318="nulová",J318,0)</f>
        <v>0</v>
      </c>
      <c r="BJ318" s="19" t="s">
        <v>127</v>
      </c>
      <c r="BK318" s="152">
        <f>ROUND(I318*H318,2)</f>
        <v>0</v>
      </c>
      <c r="BL318" s="19" t="s">
        <v>255</v>
      </c>
      <c r="BM318" s="151" t="s">
        <v>363</v>
      </c>
    </row>
    <row r="319" spans="1:65" s="2" customFormat="1" ht="24.2" customHeight="1">
      <c r="A319" s="34"/>
      <c r="B319" s="139"/>
      <c r="C319" s="140" t="s">
        <v>364</v>
      </c>
      <c r="D319" s="140" t="s">
        <v>122</v>
      </c>
      <c r="E319" s="141" t="s">
        <v>365</v>
      </c>
      <c r="F319" s="142" t="s">
        <v>366</v>
      </c>
      <c r="G319" s="143" t="s">
        <v>161</v>
      </c>
      <c r="H319" s="144">
        <v>14</v>
      </c>
      <c r="I319" s="145"/>
      <c r="J319" s="146">
        <f>ROUND(I319*H319,2)</f>
        <v>0</v>
      </c>
      <c r="K319" s="142" t="s">
        <v>3</v>
      </c>
      <c r="L319" s="35"/>
      <c r="M319" s="147" t="s">
        <v>3</v>
      </c>
      <c r="N319" s="148" t="s">
        <v>43</v>
      </c>
      <c r="O319" s="55"/>
      <c r="P319" s="149">
        <f>O319*H319</f>
        <v>0</v>
      </c>
      <c r="Q319" s="149">
        <v>0.00584</v>
      </c>
      <c r="R319" s="149">
        <f>Q319*H319</f>
        <v>0.08176</v>
      </c>
      <c r="S319" s="149">
        <v>0</v>
      </c>
      <c r="T319" s="150">
        <f>S319*H319</f>
        <v>0</v>
      </c>
      <c r="U319" s="34"/>
      <c r="V319" s="34"/>
      <c r="W319" s="34"/>
      <c r="X319" s="34"/>
      <c r="Y319" s="34"/>
      <c r="Z319" s="34"/>
      <c r="AA319" s="34"/>
      <c r="AB319" s="34"/>
      <c r="AC319" s="34"/>
      <c r="AD319" s="34"/>
      <c r="AE319" s="34"/>
      <c r="AR319" s="151" t="s">
        <v>255</v>
      </c>
      <c r="AT319" s="151" t="s">
        <v>122</v>
      </c>
      <c r="AU319" s="151" t="s">
        <v>127</v>
      </c>
      <c r="AY319" s="19" t="s">
        <v>119</v>
      </c>
      <c r="BE319" s="152">
        <f>IF(N319="základní",J319,0)</f>
        <v>0</v>
      </c>
      <c r="BF319" s="152">
        <f>IF(N319="snížená",J319,0)</f>
        <v>0</v>
      </c>
      <c r="BG319" s="152">
        <f>IF(N319="zákl. přenesená",J319,0)</f>
        <v>0</v>
      </c>
      <c r="BH319" s="152">
        <f>IF(N319="sníž. přenesená",J319,0)</f>
        <v>0</v>
      </c>
      <c r="BI319" s="152">
        <f>IF(N319="nulová",J319,0)</f>
        <v>0</v>
      </c>
      <c r="BJ319" s="19" t="s">
        <v>127</v>
      </c>
      <c r="BK319" s="152">
        <f>ROUND(I319*H319,2)</f>
        <v>0</v>
      </c>
      <c r="BL319" s="19" t="s">
        <v>255</v>
      </c>
      <c r="BM319" s="151" t="s">
        <v>367</v>
      </c>
    </row>
    <row r="320" spans="1:65" s="2" customFormat="1" ht="44.25" customHeight="1">
      <c r="A320" s="34"/>
      <c r="B320" s="139"/>
      <c r="C320" s="140" t="s">
        <v>368</v>
      </c>
      <c r="D320" s="140" t="s">
        <v>122</v>
      </c>
      <c r="E320" s="141" t="s">
        <v>369</v>
      </c>
      <c r="F320" s="142" t="s">
        <v>370</v>
      </c>
      <c r="G320" s="143" t="s">
        <v>345</v>
      </c>
      <c r="H320" s="192"/>
      <c r="I320" s="145"/>
      <c r="J320" s="146">
        <f>ROUND(I320*H320,2)</f>
        <v>0</v>
      </c>
      <c r="K320" s="142" t="s">
        <v>142</v>
      </c>
      <c r="L320" s="35"/>
      <c r="M320" s="147" t="s">
        <v>3</v>
      </c>
      <c r="N320" s="148" t="s">
        <v>43</v>
      </c>
      <c r="O320" s="55"/>
      <c r="P320" s="149">
        <f>O320*H320</f>
        <v>0</v>
      </c>
      <c r="Q320" s="149">
        <v>0</v>
      </c>
      <c r="R320" s="149">
        <f>Q320*H320</f>
        <v>0</v>
      </c>
      <c r="S320" s="149">
        <v>0</v>
      </c>
      <c r="T320" s="150">
        <f>S320*H320</f>
        <v>0</v>
      </c>
      <c r="U320" s="34"/>
      <c r="V320" s="34"/>
      <c r="W320" s="34"/>
      <c r="X320" s="34"/>
      <c r="Y320" s="34"/>
      <c r="Z320" s="34"/>
      <c r="AA320" s="34"/>
      <c r="AB320" s="34"/>
      <c r="AC320" s="34"/>
      <c r="AD320" s="34"/>
      <c r="AE320" s="34"/>
      <c r="AR320" s="151" t="s">
        <v>255</v>
      </c>
      <c r="AT320" s="151" t="s">
        <v>122</v>
      </c>
      <c r="AU320" s="151" t="s">
        <v>127</v>
      </c>
      <c r="AY320" s="19" t="s">
        <v>119</v>
      </c>
      <c r="BE320" s="152">
        <f>IF(N320="základní",J320,0)</f>
        <v>0</v>
      </c>
      <c r="BF320" s="152">
        <f>IF(N320="snížená",J320,0)</f>
        <v>0</v>
      </c>
      <c r="BG320" s="152">
        <f>IF(N320="zákl. přenesená",J320,0)</f>
        <v>0</v>
      </c>
      <c r="BH320" s="152">
        <f>IF(N320="sníž. přenesená",J320,0)</f>
        <v>0</v>
      </c>
      <c r="BI320" s="152">
        <f>IF(N320="nulová",J320,0)</f>
        <v>0</v>
      </c>
      <c r="BJ320" s="19" t="s">
        <v>127</v>
      </c>
      <c r="BK320" s="152">
        <f>ROUND(I320*H320,2)</f>
        <v>0</v>
      </c>
      <c r="BL320" s="19" t="s">
        <v>255</v>
      </c>
      <c r="BM320" s="151" t="s">
        <v>371</v>
      </c>
    </row>
    <row r="321" spans="1:47" s="2" customFormat="1" ht="11.25">
      <c r="A321" s="34"/>
      <c r="B321" s="35"/>
      <c r="C321" s="34"/>
      <c r="D321" s="177" t="s">
        <v>144</v>
      </c>
      <c r="E321" s="34"/>
      <c r="F321" s="178" t="s">
        <v>372</v>
      </c>
      <c r="G321" s="34"/>
      <c r="H321" s="34"/>
      <c r="I321" s="179"/>
      <c r="J321" s="34"/>
      <c r="K321" s="34"/>
      <c r="L321" s="35"/>
      <c r="M321" s="180"/>
      <c r="N321" s="181"/>
      <c r="O321" s="55"/>
      <c r="P321" s="55"/>
      <c r="Q321" s="55"/>
      <c r="R321" s="55"/>
      <c r="S321" s="55"/>
      <c r="T321" s="56"/>
      <c r="U321" s="34"/>
      <c r="V321" s="34"/>
      <c r="W321" s="34"/>
      <c r="X321" s="34"/>
      <c r="Y321" s="34"/>
      <c r="Z321" s="34"/>
      <c r="AA321" s="34"/>
      <c r="AB321" s="34"/>
      <c r="AC321" s="34"/>
      <c r="AD321" s="34"/>
      <c r="AE321" s="34"/>
      <c r="AT321" s="19" t="s">
        <v>144</v>
      </c>
      <c r="AU321" s="19" t="s">
        <v>127</v>
      </c>
    </row>
    <row r="322" spans="2:63" s="12" customFormat="1" ht="22.9" customHeight="1">
      <c r="B322" s="126"/>
      <c r="D322" s="127" t="s">
        <v>70</v>
      </c>
      <c r="E322" s="137" t="s">
        <v>373</v>
      </c>
      <c r="F322" s="137" t="s">
        <v>374</v>
      </c>
      <c r="I322" s="129"/>
      <c r="J322" s="138">
        <f>BK322</f>
        <v>0</v>
      </c>
      <c r="L322" s="126"/>
      <c r="M322" s="131"/>
      <c r="N322" s="132"/>
      <c r="O322" s="132"/>
      <c r="P322" s="133">
        <f>SUM(P323:P371)</f>
        <v>0</v>
      </c>
      <c r="Q322" s="132"/>
      <c r="R322" s="133">
        <f>SUM(R323:R371)</f>
        <v>0</v>
      </c>
      <c r="S322" s="132"/>
      <c r="T322" s="134">
        <f>SUM(T323:T371)</f>
        <v>0.262</v>
      </c>
      <c r="AR322" s="127" t="s">
        <v>127</v>
      </c>
      <c r="AT322" s="135" t="s">
        <v>70</v>
      </c>
      <c r="AU322" s="135" t="s">
        <v>15</v>
      </c>
      <c r="AY322" s="127" t="s">
        <v>119</v>
      </c>
      <c r="BK322" s="136">
        <f>SUM(BK323:BK371)</f>
        <v>0</v>
      </c>
    </row>
    <row r="323" spans="1:65" s="2" customFormat="1" ht="33" customHeight="1">
      <c r="A323" s="34"/>
      <c r="B323" s="139"/>
      <c r="C323" s="140" t="s">
        <v>375</v>
      </c>
      <c r="D323" s="140" t="s">
        <v>122</v>
      </c>
      <c r="E323" s="141" t="s">
        <v>376</v>
      </c>
      <c r="F323" s="142" t="s">
        <v>377</v>
      </c>
      <c r="G323" s="143" t="s">
        <v>292</v>
      </c>
      <c r="H323" s="144">
        <v>9</v>
      </c>
      <c r="I323" s="145"/>
      <c r="J323" s="146">
        <f>ROUND(I323*H323,2)</f>
        <v>0</v>
      </c>
      <c r="K323" s="142" t="s">
        <v>142</v>
      </c>
      <c r="L323" s="35"/>
      <c r="M323" s="147" t="s">
        <v>3</v>
      </c>
      <c r="N323" s="148" t="s">
        <v>43</v>
      </c>
      <c r="O323" s="55"/>
      <c r="P323" s="149">
        <f>O323*H323</f>
        <v>0</v>
      </c>
      <c r="Q323" s="149">
        <v>0</v>
      </c>
      <c r="R323" s="149">
        <f>Q323*H323</f>
        <v>0</v>
      </c>
      <c r="S323" s="149">
        <v>0.003</v>
      </c>
      <c r="T323" s="150">
        <f>S323*H323</f>
        <v>0.027</v>
      </c>
      <c r="U323" s="34"/>
      <c r="V323" s="34"/>
      <c r="W323" s="34"/>
      <c r="X323" s="34"/>
      <c r="Y323" s="34"/>
      <c r="Z323" s="34"/>
      <c r="AA323" s="34"/>
      <c r="AB323" s="34"/>
      <c r="AC323" s="34"/>
      <c r="AD323" s="34"/>
      <c r="AE323" s="34"/>
      <c r="AR323" s="151" t="s">
        <v>255</v>
      </c>
      <c r="AT323" s="151" t="s">
        <v>122</v>
      </c>
      <c r="AU323" s="151" t="s">
        <v>127</v>
      </c>
      <c r="AY323" s="19" t="s">
        <v>119</v>
      </c>
      <c r="BE323" s="152">
        <f>IF(N323="základní",J323,0)</f>
        <v>0</v>
      </c>
      <c r="BF323" s="152">
        <f>IF(N323="snížená",J323,0)</f>
        <v>0</v>
      </c>
      <c r="BG323" s="152">
        <f>IF(N323="zákl. přenesená",J323,0)</f>
        <v>0</v>
      </c>
      <c r="BH323" s="152">
        <f>IF(N323="sníž. přenesená",J323,0)</f>
        <v>0</v>
      </c>
      <c r="BI323" s="152">
        <f>IF(N323="nulová",J323,0)</f>
        <v>0</v>
      </c>
      <c r="BJ323" s="19" t="s">
        <v>127</v>
      </c>
      <c r="BK323" s="152">
        <f>ROUND(I323*H323,2)</f>
        <v>0</v>
      </c>
      <c r="BL323" s="19" t="s">
        <v>255</v>
      </c>
      <c r="BM323" s="151" t="s">
        <v>378</v>
      </c>
    </row>
    <row r="324" spans="1:47" s="2" customFormat="1" ht="11.25">
      <c r="A324" s="34"/>
      <c r="B324" s="35"/>
      <c r="C324" s="34"/>
      <c r="D324" s="177" t="s">
        <v>144</v>
      </c>
      <c r="E324" s="34"/>
      <c r="F324" s="178" t="s">
        <v>379</v>
      </c>
      <c r="G324" s="34"/>
      <c r="H324" s="34"/>
      <c r="I324" s="179"/>
      <c r="J324" s="34"/>
      <c r="K324" s="34"/>
      <c r="L324" s="35"/>
      <c r="M324" s="180"/>
      <c r="N324" s="181"/>
      <c r="O324" s="55"/>
      <c r="P324" s="55"/>
      <c r="Q324" s="55"/>
      <c r="R324" s="55"/>
      <c r="S324" s="55"/>
      <c r="T324" s="56"/>
      <c r="U324" s="34"/>
      <c r="V324" s="34"/>
      <c r="W324" s="34"/>
      <c r="X324" s="34"/>
      <c r="Y324" s="34"/>
      <c r="Z324" s="34"/>
      <c r="AA324" s="34"/>
      <c r="AB324" s="34"/>
      <c r="AC324" s="34"/>
      <c r="AD324" s="34"/>
      <c r="AE324" s="34"/>
      <c r="AT324" s="19" t="s">
        <v>144</v>
      </c>
      <c r="AU324" s="19" t="s">
        <v>127</v>
      </c>
    </row>
    <row r="325" spans="2:51" s="13" customFormat="1" ht="11.25">
      <c r="B325" s="153"/>
      <c r="D325" s="154" t="s">
        <v>129</v>
      </c>
      <c r="E325" s="155" t="s">
        <v>3</v>
      </c>
      <c r="F325" s="156" t="s">
        <v>260</v>
      </c>
      <c r="H325" s="155" t="s">
        <v>3</v>
      </c>
      <c r="I325" s="157"/>
      <c r="L325" s="153"/>
      <c r="M325" s="158"/>
      <c r="N325" s="159"/>
      <c r="O325" s="159"/>
      <c r="P325" s="159"/>
      <c r="Q325" s="159"/>
      <c r="R325" s="159"/>
      <c r="S325" s="159"/>
      <c r="T325" s="160"/>
      <c r="AT325" s="155" t="s">
        <v>129</v>
      </c>
      <c r="AU325" s="155" t="s">
        <v>127</v>
      </c>
      <c r="AV325" s="13" t="s">
        <v>15</v>
      </c>
      <c r="AW325" s="13" t="s">
        <v>33</v>
      </c>
      <c r="AX325" s="13" t="s">
        <v>71</v>
      </c>
      <c r="AY325" s="155" t="s">
        <v>119</v>
      </c>
    </row>
    <row r="326" spans="2:51" s="14" customFormat="1" ht="11.25">
      <c r="B326" s="161"/>
      <c r="D326" s="154" t="s">
        <v>129</v>
      </c>
      <c r="E326" s="162" t="s">
        <v>3</v>
      </c>
      <c r="F326" s="163" t="s">
        <v>180</v>
      </c>
      <c r="H326" s="164">
        <v>8</v>
      </c>
      <c r="I326" s="165"/>
      <c r="L326" s="161"/>
      <c r="M326" s="166"/>
      <c r="N326" s="167"/>
      <c r="O326" s="167"/>
      <c r="P326" s="167"/>
      <c r="Q326" s="167"/>
      <c r="R326" s="167"/>
      <c r="S326" s="167"/>
      <c r="T326" s="168"/>
      <c r="AT326" s="162" t="s">
        <v>129</v>
      </c>
      <c r="AU326" s="162" t="s">
        <v>127</v>
      </c>
      <c r="AV326" s="14" t="s">
        <v>127</v>
      </c>
      <c r="AW326" s="14" t="s">
        <v>33</v>
      </c>
      <c r="AX326" s="14" t="s">
        <v>71</v>
      </c>
      <c r="AY326" s="162" t="s">
        <v>119</v>
      </c>
    </row>
    <row r="327" spans="2:51" s="13" customFormat="1" ht="11.25">
      <c r="B327" s="153"/>
      <c r="D327" s="154" t="s">
        <v>129</v>
      </c>
      <c r="E327" s="155" t="s">
        <v>3</v>
      </c>
      <c r="F327" s="156" t="s">
        <v>278</v>
      </c>
      <c r="H327" s="155" t="s">
        <v>3</v>
      </c>
      <c r="I327" s="157"/>
      <c r="L327" s="153"/>
      <c r="M327" s="158"/>
      <c r="N327" s="159"/>
      <c r="O327" s="159"/>
      <c r="P327" s="159"/>
      <c r="Q327" s="159"/>
      <c r="R327" s="159"/>
      <c r="S327" s="159"/>
      <c r="T327" s="160"/>
      <c r="AT327" s="155" t="s">
        <v>129</v>
      </c>
      <c r="AU327" s="155" t="s">
        <v>127</v>
      </c>
      <c r="AV327" s="13" t="s">
        <v>15</v>
      </c>
      <c r="AW327" s="13" t="s">
        <v>33</v>
      </c>
      <c r="AX327" s="13" t="s">
        <v>71</v>
      </c>
      <c r="AY327" s="155" t="s">
        <v>119</v>
      </c>
    </row>
    <row r="328" spans="2:51" s="14" customFormat="1" ht="11.25">
      <c r="B328" s="161"/>
      <c r="D328" s="154" t="s">
        <v>129</v>
      </c>
      <c r="E328" s="162" t="s">
        <v>3</v>
      </c>
      <c r="F328" s="163" t="s">
        <v>15</v>
      </c>
      <c r="H328" s="164">
        <v>1</v>
      </c>
      <c r="I328" s="165"/>
      <c r="L328" s="161"/>
      <c r="M328" s="166"/>
      <c r="N328" s="167"/>
      <c r="O328" s="167"/>
      <c r="P328" s="167"/>
      <c r="Q328" s="167"/>
      <c r="R328" s="167"/>
      <c r="S328" s="167"/>
      <c r="T328" s="168"/>
      <c r="AT328" s="162" t="s">
        <v>129</v>
      </c>
      <c r="AU328" s="162" t="s">
        <v>127</v>
      </c>
      <c r="AV328" s="14" t="s">
        <v>127</v>
      </c>
      <c r="AW328" s="14" t="s">
        <v>33</v>
      </c>
      <c r="AX328" s="14" t="s">
        <v>71</v>
      </c>
      <c r="AY328" s="162" t="s">
        <v>119</v>
      </c>
    </row>
    <row r="329" spans="2:51" s="15" customFormat="1" ht="11.25">
      <c r="B329" s="169"/>
      <c r="D329" s="154" t="s">
        <v>129</v>
      </c>
      <c r="E329" s="170" t="s">
        <v>3</v>
      </c>
      <c r="F329" s="171" t="s">
        <v>134</v>
      </c>
      <c r="H329" s="172">
        <v>9</v>
      </c>
      <c r="I329" s="173"/>
      <c r="L329" s="169"/>
      <c r="M329" s="174"/>
      <c r="N329" s="175"/>
      <c r="O329" s="175"/>
      <c r="P329" s="175"/>
      <c r="Q329" s="175"/>
      <c r="R329" s="175"/>
      <c r="S329" s="175"/>
      <c r="T329" s="176"/>
      <c r="AT329" s="170" t="s">
        <v>129</v>
      </c>
      <c r="AU329" s="170" t="s">
        <v>127</v>
      </c>
      <c r="AV329" s="15" t="s">
        <v>126</v>
      </c>
      <c r="AW329" s="15" t="s">
        <v>33</v>
      </c>
      <c r="AX329" s="15" t="s">
        <v>15</v>
      </c>
      <c r="AY329" s="170" t="s">
        <v>119</v>
      </c>
    </row>
    <row r="330" spans="1:65" s="2" customFormat="1" ht="37.9" customHeight="1">
      <c r="A330" s="34"/>
      <c r="B330" s="139"/>
      <c r="C330" s="140" t="s">
        <v>380</v>
      </c>
      <c r="D330" s="140" t="s">
        <v>122</v>
      </c>
      <c r="E330" s="141" t="s">
        <v>381</v>
      </c>
      <c r="F330" s="142" t="s">
        <v>382</v>
      </c>
      <c r="G330" s="143" t="s">
        <v>292</v>
      </c>
      <c r="H330" s="144">
        <v>47</v>
      </c>
      <c r="I330" s="145"/>
      <c r="J330" s="146">
        <f>ROUND(I330*H330,2)</f>
        <v>0</v>
      </c>
      <c r="K330" s="142" t="s">
        <v>142</v>
      </c>
      <c r="L330" s="35"/>
      <c r="M330" s="147" t="s">
        <v>3</v>
      </c>
      <c r="N330" s="148" t="s">
        <v>43</v>
      </c>
      <c r="O330" s="55"/>
      <c r="P330" s="149">
        <f>O330*H330</f>
        <v>0</v>
      </c>
      <c r="Q330" s="149">
        <v>0</v>
      </c>
      <c r="R330" s="149">
        <f>Q330*H330</f>
        <v>0</v>
      </c>
      <c r="S330" s="149">
        <v>0.005</v>
      </c>
      <c r="T330" s="150">
        <f>S330*H330</f>
        <v>0.23500000000000001</v>
      </c>
      <c r="U330" s="34"/>
      <c r="V330" s="34"/>
      <c r="W330" s="34"/>
      <c r="X330" s="34"/>
      <c r="Y330" s="34"/>
      <c r="Z330" s="34"/>
      <c r="AA330" s="34"/>
      <c r="AB330" s="34"/>
      <c r="AC330" s="34"/>
      <c r="AD330" s="34"/>
      <c r="AE330" s="34"/>
      <c r="AR330" s="151" t="s">
        <v>255</v>
      </c>
      <c r="AT330" s="151" t="s">
        <v>122</v>
      </c>
      <c r="AU330" s="151" t="s">
        <v>127</v>
      </c>
      <c r="AY330" s="19" t="s">
        <v>119</v>
      </c>
      <c r="BE330" s="152">
        <f>IF(N330="základní",J330,0)</f>
        <v>0</v>
      </c>
      <c r="BF330" s="152">
        <f>IF(N330="snížená",J330,0)</f>
        <v>0</v>
      </c>
      <c r="BG330" s="152">
        <f>IF(N330="zákl. přenesená",J330,0)</f>
        <v>0</v>
      </c>
      <c r="BH330" s="152">
        <f>IF(N330="sníž. přenesená",J330,0)</f>
        <v>0</v>
      </c>
      <c r="BI330" s="152">
        <f>IF(N330="nulová",J330,0)</f>
        <v>0</v>
      </c>
      <c r="BJ330" s="19" t="s">
        <v>127</v>
      </c>
      <c r="BK330" s="152">
        <f>ROUND(I330*H330,2)</f>
        <v>0</v>
      </c>
      <c r="BL330" s="19" t="s">
        <v>255</v>
      </c>
      <c r="BM330" s="151" t="s">
        <v>383</v>
      </c>
    </row>
    <row r="331" spans="1:47" s="2" customFormat="1" ht="11.25">
      <c r="A331" s="34"/>
      <c r="B331" s="35"/>
      <c r="C331" s="34"/>
      <c r="D331" s="177" t="s">
        <v>144</v>
      </c>
      <c r="E331" s="34"/>
      <c r="F331" s="178" t="s">
        <v>384</v>
      </c>
      <c r="G331" s="34"/>
      <c r="H331" s="34"/>
      <c r="I331" s="179"/>
      <c r="J331" s="34"/>
      <c r="K331" s="34"/>
      <c r="L331" s="35"/>
      <c r="M331" s="180"/>
      <c r="N331" s="181"/>
      <c r="O331" s="55"/>
      <c r="P331" s="55"/>
      <c r="Q331" s="55"/>
      <c r="R331" s="55"/>
      <c r="S331" s="55"/>
      <c r="T331" s="56"/>
      <c r="U331" s="34"/>
      <c r="V331" s="34"/>
      <c r="W331" s="34"/>
      <c r="X331" s="34"/>
      <c r="Y331" s="34"/>
      <c r="Z331" s="34"/>
      <c r="AA331" s="34"/>
      <c r="AB331" s="34"/>
      <c r="AC331" s="34"/>
      <c r="AD331" s="34"/>
      <c r="AE331" s="34"/>
      <c r="AT331" s="19" t="s">
        <v>144</v>
      </c>
      <c r="AU331" s="19" t="s">
        <v>127</v>
      </c>
    </row>
    <row r="332" spans="2:51" s="13" customFormat="1" ht="11.25">
      <c r="B332" s="153"/>
      <c r="D332" s="154" t="s">
        <v>129</v>
      </c>
      <c r="E332" s="155" t="s">
        <v>3</v>
      </c>
      <c r="F332" s="156" t="s">
        <v>269</v>
      </c>
      <c r="H332" s="155" t="s">
        <v>3</v>
      </c>
      <c r="I332" s="157"/>
      <c r="L332" s="153"/>
      <c r="M332" s="158"/>
      <c r="N332" s="159"/>
      <c r="O332" s="159"/>
      <c r="P332" s="159"/>
      <c r="Q332" s="159"/>
      <c r="R332" s="159"/>
      <c r="S332" s="159"/>
      <c r="T332" s="160"/>
      <c r="AT332" s="155" t="s">
        <v>129</v>
      </c>
      <c r="AU332" s="155" t="s">
        <v>127</v>
      </c>
      <c r="AV332" s="13" t="s">
        <v>15</v>
      </c>
      <c r="AW332" s="13" t="s">
        <v>33</v>
      </c>
      <c r="AX332" s="13" t="s">
        <v>71</v>
      </c>
      <c r="AY332" s="155" t="s">
        <v>119</v>
      </c>
    </row>
    <row r="333" spans="2:51" s="14" customFormat="1" ht="11.25">
      <c r="B333" s="161"/>
      <c r="D333" s="154" t="s">
        <v>129</v>
      </c>
      <c r="E333" s="162" t="s">
        <v>3</v>
      </c>
      <c r="F333" s="163" t="s">
        <v>236</v>
      </c>
      <c r="H333" s="164">
        <v>14</v>
      </c>
      <c r="I333" s="165"/>
      <c r="L333" s="161"/>
      <c r="M333" s="166"/>
      <c r="N333" s="167"/>
      <c r="O333" s="167"/>
      <c r="P333" s="167"/>
      <c r="Q333" s="167"/>
      <c r="R333" s="167"/>
      <c r="S333" s="167"/>
      <c r="T333" s="168"/>
      <c r="AT333" s="162" t="s">
        <v>129</v>
      </c>
      <c r="AU333" s="162" t="s">
        <v>127</v>
      </c>
      <c r="AV333" s="14" t="s">
        <v>127</v>
      </c>
      <c r="AW333" s="14" t="s">
        <v>33</v>
      </c>
      <c r="AX333" s="14" t="s">
        <v>71</v>
      </c>
      <c r="AY333" s="162" t="s">
        <v>119</v>
      </c>
    </row>
    <row r="334" spans="2:51" s="13" customFormat="1" ht="11.25">
      <c r="B334" s="153"/>
      <c r="D334" s="154" t="s">
        <v>129</v>
      </c>
      <c r="E334" s="155" t="s">
        <v>3</v>
      </c>
      <c r="F334" s="156" t="s">
        <v>271</v>
      </c>
      <c r="H334" s="155" t="s">
        <v>3</v>
      </c>
      <c r="I334" s="157"/>
      <c r="L334" s="153"/>
      <c r="M334" s="158"/>
      <c r="N334" s="159"/>
      <c r="O334" s="159"/>
      <c r="P334" s="159"/>
      <c r="Q334" s="159"/>
      <c r="R334" s="159"/>
      <c r="S334" s="159"/>
      <c r="T334" s="160"/>
      <c r="AT334" s="155" t="s">
        <v>129</v>
      </c>
      <c r="AU334" s="155" t="s">
        <v>127</v>
      </c>
      <c r="AV334" s="13" t="s">
        <v>15</v>
      </c>
      <c r="AW334" s="13" t="s">
        <v>33</v>
      </c>
      <c r="AX334" s="13" t="s">
        <v>71</v>
      </c>
      <c r="AY334" s="155" t="s">
        <v>119</v>
      </c>
    </row>
    <row r="335" spans="2:51" s="14" customFormat="1" ht="11.25">
      <c r="B335" s="161"/>
      <c r="D335" s="154" t="s">
        <v>129</v>
      </c>
      <c r="E335" s="162" t="s">
        <v>3</v>
      </c>
      <c r="F335" s="163" t="s">
        <v>180</v>
      </c>
      <c r="H335" s="164">
        <v>8</v>
      </c>
      <c r="I335" s="165"/>
      <c r="L335" s="161"/>
      <c r="M335" s="166"/>
      <c r="N335" s="167"/>
      <c r="O335" s="167"/>
      <c r="P335" s="167"/>
      <c r="Q335" s="167"/>
      <c r="R335" s="167"/>
      <c r="S335" s="167"/>
      <c r="T335" s="168"/>
      <c r="AT335" s="162" t="s">
        <v>129</v>
      </c>
      <c r="AU335" s="162" t="s">
        <v>127</v>
      </c>
      <c r="AV335" s="14" t="s">
        <v>127</v>
      </c>
      <c r="AW335" s="14" t="s">
        <v>33</v>
      </c>
      <c r="AX335" s="14" t="s">
        <v>71</v>
      </c>
      <c r="AY335" s="162" t="s">
        <v>119</v>
      </c>
    </row>
    <row r="336" spans="2:51" s="13" customFormat="1" ht="11.25">
      <c r="B336" s="153"/>
      <c r="D336" s="154" t="s">
        <v>129</v>
      </c>
      <c r="E336" s="155" t="s">
        <v>3</v>
      </c>
      <c r="F336" s="156" t="s">
        <v>273</v>
      </c>
      <c r="H336" s="155" t="s">
        <v>3</v>
      </c>
      <c r="I336" s="157"/>
      <c r="L336" s="153"/>
      <c r="M336" s="158"/>
      <c r="N336" s="159"/>
      <c r="O336" s="159"/>
      <c r="P336" s="159"/>
      <c r="Q336" s="159"/>
      <c r="R336" s="159"/>
      <c r="S336" s="159"/>
      <c r="T336" s="160"/>
      <c r="AT336" s="155" t="s">
        <v>129</v>
      </c>
      <c r="AU336" s="155" t="s">
        <v>127</v>
      </c>
      <c r="AV336" s="13" t="s">
        <v>15</v>
      </c>
      <c r="AW336" s="13" t="s">
        <v>33</v>
      </c>
      <c r="AX336" s="13" t="s">
        <v>71</v>
      </c>
      <c r="AY336" s="155" t="s">
        <v>119</v>
      </c>
    </row>
    <row r="337" spans="2:51" s="14" customFormat="1" ht="11.25">
      <c r="B337" s="161"/>
      <c r="D337" s="154" t="s">
        <v>129</v>
      </c>
      <c r="E337" s="162" t="s">
        <v>3</v>
      </c>
      <c r="F337" s="163" t="s">
        <v>180</v>
      </c>
      <c r="H337" s="164">
        <v>8</v>
      </c>
      <c r="I337" s="165"/>
      <c r="L337" s="161"/>
      <c r="M337" s="166"/>
      <c r="N337" s="167"/>
      <c r="O337" s="167"/>
      <c r="P337" s="167"/>
      <c r="Q337" s="167"/>
      <c r="R337" s="167"/>
      <c r="S337" s="167"/>
      <c r="T337" s="168"/>
      <c r="AT337" s="162" t="s">
        <v>129</v>
      </c>
      <c r="AU337" s="162" t="s">
        <v>127</v>
      </c>
      <c r="AV337" s="14" t="s">
        <v>127</v>
      </c>
      <c r="AW337" s="14" t="s">
        <v>33</v>
      </c>
      <c r="AX337" s="14" t="s">
        <v>71</v>
      </c>
      <c r="AY337" s="162" t="s">
        <v>119</v>
      </c>
    </row>
    <row r="338" spans="2:51" s="13" customFormat="1" ht="11.25">
      <c r="B338" s="153"/>
      <c r="D338" s="154" t="s">
        <v>129</v>
      </c>
      <c r="E338" s="155" t="s">
        <v>3</v>
      </c>
      <c r="F338" s="156" t="s">
        <v>287</v>
      </c>
      <c r="H338" s="155" t="s">
        <v>3</v>
      </c>
      <c r="I338" s="157"/>
      <c r="L338" s="153"/>
      <c r="M338" s="158"/>
      <c r="N338" s="159"/>
      <c r="O338" s="159"/>
      <c r="P338" s="159"/>
      <c r="Q338" s="159"/>
      <c r="R338" s="159"/>
      <c r="S338" s="159"/>
      <c r="T338" s="160"/>
      <c r="AT338" s="155" t="s">
        <v>129</v>
      </c>
      <c r="AU338" s="155" t="s">
        <v>127</v>
      </c>
      <c r="AV338" s="13" t="s">
        <v>15</v>
      </c>
      <c r="AW338" s="13" t="s">
        <v>33</v>
      </c>
      <c r="AX338" s="13" t="s">
        <v>71</v>
      </c>
      <c r="AY338" s="155" t="s">
        <v>119</v>
      </c>
    </row>
    <row r="339" spans="2:51" s="14" customFormat="1" ht="11.25">
      <c r="B339" s="161"/>
      <c r="D339" s="154" t="s">
        <v>129</v>
      </c>
      <c r="E339" s="162" t="s">
        <v>3</v>
      </c>
      <c r="F339" s="163" t="s">
        <v>120</v>
      </c>
      <c r="H339" s="164">
        <v>3</v>
      </c>
      <c r="I339" s="165"/>
      <c r="L339" s="161"/>
      <c r="M339" s="166"/>
      <c r="N339" s="167"/>
      <c r="O339" s="167"/>
      <c r="P339" s="167"/>
      <c r="Q339" s="167"/>
      <c r="R339" s="167"/>
      <c r="S339" s="167"/>
      <c r="T339" s="168"/>
      <c r="AT339" s="162" t="s">
        <v>129</v>
      </c>
      <c r="AU339" s="162" t="s">
        <v>127</v>
      </c>
      <c r="AV339" s="14" t="s">
        <v>127</v>
      </c>
      <c r="AW339" s="14" t="s">
        <v>33</v>
      </c>
      <c r="AX339" s="14" t="s">
        <v>71</v>
      </c>
      <c r="AY339" s="162" t="s">
        <v>119</v>
      </c>
    </row>
    <row r="340" spans="2:51" s="13" customFormat="1" ht="11.25">
      <c r="B340" s="153"/>
      <c r="D340" s="154" t="s">
        <v>129</v>
      </c>
      <c r="E340" s="155" t="s">
        <v>3</v>
      </c>
      <c r="F340" s="156" t="s">
        <v>288</v>
      </c>
      <c r="H340" s="155" t="s">
        <v>3</v>
      </c>
      <c r="I340" s="157"/>
      <c r="L340" s="153"/>
      <c r="M340" s="158"/>
      <c r="N340" s="159"/>
      <c r="O340" s="159"/>
      <c r="P340" s="159"/>
      <c r="Q340" s="159"/>
      <c r="R340" s="159"/>
      <c r="S340" s="159"/>
      <c r="T340" s="160"/>
      <c r="AT340" s="155" t="s">
        <v>129</v>
      </c>
      <c r="AU340" s="155" t="s">
        <v>127</v>
      </c>
      <c r="AV340" s="13" t="s">
        <v>15</v>
      </c>
      <c r="AW340" s="13" t="s">
        <v>33</v>
      </c>
      <c r="AX340" s="13" t="s">
        <v>71</v>
      </c>
      <c r="AY340" s="155" t="s">
        <v>119</v>
      </c>
    </row>
    <row r="341" spans="2:51" s="14" customFormat="1" ht="11.25">
      <c r="B341" s="161"/>
      <c r="D341" s="154" t="s">
        <v>129</v>
      </c>
      <c r="E341" s="162" t="s">
        <v>3</v>
      </c>
      <c r="F341" s="163" t="s">
        <v>120</v>
      </c>
      <c r="H341" s="164">
        <v>3</v>
      </c>
      <c r="I341" s="165"/>
      <c r="L341" s="161"/>
      <c r="M341" s="166"/>
      <c r="N341" s="167"/>
      <c r="O341" s="167"/>
      <c r="P341" s="167"/>
      <c r="Q341" s="167"/>
      <c r="R341" s="167"/>
      <c r="S341" s="167"/>
      <c r="T341" s="168"/>
      <c r="AT341" s="162" t="s">
        <v>129</v>
      </c>
      <c r="AU341" s="162" t="s">
        <v>127</v>
      </c>
      <c r="AV341" s="14" t="s">
        <v>127</v>
      </c>
      <c r="AW341" s="14" t="s">
        <v>33</v>
      </c>
      <c r="AX341" s="14" t="s">
        <v>71</v>
      </c>
      <c r="AY341" s="162" t="s">
        <v>119</v>
      </c>
    </row>
    <row r="342" spans="2:51" s="13" customFormat="1" ht="11.25">
      <c r="B342" s="153"/>
      <c r="D342" s="154" t="s">
        <v>129</v>
      </c>
      <c r="E342" s="155" t="s">
        <v>3</v>
      </c>
      <c r="F342" s="156" t="s">
        <v>275</v>
      </c>
      <c r="H342" s="155" t="s">
        <v>3</v>
      </c>
      <c r="I342" s="157"/>
      <c r="L342" s="153"/>
      <c r="M342" s="158"/>
      <c r="N342" s="159"/>
      <c r="O342" s="159"/>
      <c r="P342" s="159"/>
      <c r="Q342" s="159"/>
      <c r="R342" s="159"/>
      <c r="S342" s="159"/>
      <c r="T342" s="160"/>
      <c r="AT342" s="155" t="s">
        <v>129</v>
      </c>
      <c r="AU342" s="155" t="s">
        <v>127</v>
      </c>
      <c r="AV342" s="13" t="s">
        <v>15</v>
      </c>
      <c r="AW342" s="13" t="s">
        <v>33</v>
      </c>
      <c r="AX342" s="13" t="s">
        <v>71</v>
      </c>
      <c r="AY342" s="155" t="s">
        <v>119</v>
      </c>
    </row>
    <row r="343" spans="2:51" s="14" customFormat="1" ht="11.25">
      <c r="B343" s="161"/>
      <c r="D343" s="154" t="s">
        <v>129</v>
      </c>
      <c r="E343" s="162" t="s">
        <v>3</v>
      </c>
      <c r="F343" s="163" t="s">
        <v>120</v>
      </c>
      <c r="H343" s="164">
        <v>3</v>
      </c>
      <c r="I343" s="165"/>
      <c r="L343" s="161"/>
      <c r="M343" s="166"/>
      <c r="N343" s="167"/>
      <c r="O343" s="167"/>
      <c r="P343" s="167"/>
      <c r="Q343" s="167"/>
      <c r="R343" s="167"/>
      <c r="S343" s="167"/>
      <c r="T343" s="168"/>
      <c r="AT343" s="162" t="s">
        <v>129</v>
      </c>
      <c r="AU343" s="162" t="s">
        <v>127</v>
      </c>
      <c r="AV343" s="14" t="s">
        <v>127</v>
      </c>
      <c r="AW343" s="14" t="s">
        <v>33</v>
      </c>
      <c r="AX343" s="14" t="s">
        <v>71</v>
      </c>
      <c r="AY343" s="162" t="s">
        <v>119</v>
      </c>
    </row>
    <row r="344" spans="2:51" s="13" customFormat="1" ht="11.25">
      <c r="B344" s="153"/>
      <c r="D344" s="154" t="s">
        <v>129</v>
      </c>
      <c r="E344" s="155" t="s">
        <v>3</v>
      </c>
      <c r="F344" s="156" t="s">
        <v>262</v>
      </c>
      <c r="H344" s="155" t="s">
        <v>3</v>
      </c>
      <c r="I344" s="157"/>
      <c r="L344" s="153"/>
      <c r="M344" s="158"/>
      <c r="N344" s="159"/>
      <c r="O344" s="159"/>
      <c r="P344" s="159"/>
      <c r="Q344" s="159"/>
      <c r="R344" s="159"/>
      <c r="S344" s="159"/>
      <c r="T344" s="160"/>
      <c r="AT344" s="155" t="s">
        <v>129</v>
      </c>
      <c r="AU344" s="155" t="s">
        <v>127</v>
      </c>
      <c r="AV344" s="13" t="s">
        <v>15</v>
      </c>
      <c r="AW344" s="13" t="s">
        <v>33</v>
      </c>
      <c r="AX344" s="13" t="s">
        <v>71</v>
      </c>
      <c r="AY344" s="155" t="s">
        <v>119</v>
      </c>
    </row>
    <row r="345" spans="2:51" s="14" customFormat="1" ht="11.25">
      <c r="B345" s="161"/>
      <c r="D345" s="154" t="s">
        <v>129</v>
      </c>
      <c r="E345" s="162" t="s">
        <v>3</v>
      </c>
      <c r="F345" s="163" t="s">
        <v>127</v>
      </c>
      <c r="H345" s="164">
        <v>2</v>
      </c>
      <c r="I345" s="165"/>
      <c r="L345" s="161"/>
      <c r="M345" s="166"/>
      <c r="N345" s="167"/>
      <c r="O345" s="167"/>
      <c r="P345" s="167"/>
      <c r="Q345" s="167"/>
      <c r="R345" s="167"/>
      <c r="S345" s="167"/>
      <c r="T345" s="168"/>
      <c r="AT345" s="162" t="s">
        <v>129</v>
      </c>
      <c r="AU345" s="162" t="s">
        <v>127</v>
      </c>
      <c r="AV345" s="14" t="s">
        <v>127</v>
      </c>
      <c r="AW345" s="14" t="s">
        <v>33</v>
      </c>
      <c r="AX345" s="14" t="s">
        <v>71</v>
      </c>
      <c r="AY345" s="162" t="s">
        <v>119</v>
      </c>
    </row>
    <row r="346" spans="2:51" s="13" customFormat="1" ht="11.25">
      <c r="B346" s="153"/>
      <c r="D346" s="154" t="s">
        <v>129</v>
      </c>
      <c r="E346" s="155" t="s">
        <v>3</v>
      </c>
      <c r="F346" s="156" t="s">
        <v>276</v>
      </c>
      <c r="H346" s="155" t="s">
        <v>3</v>
      </c>
      <c r="I346" s="157"/>
      <c r="L346" s="153"/>
      <c r="M346" s="158"/>
      <c r="N346" s="159"/>
      <c r="O346" s="159"/>
      <c r="P346" s="159"/>
      <c r="Q346" s="159"/>
      <c r="R346" s="159"/>
      <c r="S346" s="159"/>
      <c r="T346" s="160"/>
      <c r="AT346" s="155" t="s">
        <v>129</v>
      </c>
      <c r="AU346" s="155" t="s">
        <v>127</v>
      </c>
      <c r="AV346" s="13" t="s">
        <v>15</v>
      </c>
      <c r="AW346" s="13" t="s">
        <v>33</v>
      </c>
      <c r="AX346" s="13" t="s">
        <v>71</v>
      </c>
      <c r="AY346" s="155" t="s">
        <v>119</v>
      </c>
    </row>
    <row r="347" spans="2:51" s="14" customFormat="1" ht="11.25">
      <c r="B347" s="161"/>
      <c r="D347" s="154" t="s">
        <v>129</v>
      </c>
      <c r="E347" s="162" t="s">
        <v>3</v>
      </c>
      <c r="F347" s="163" t="s">
        <v>15</v>
      </c>
      <c r="H347" s="164">
        <v>1</v>
      </c>
      <c r="I347" s="165"/>
      <c r="L347" s="161"/>
      <c r="M347" s="166"/>
      <c r="N347" s="167"/>
      <c r="O347" s="167"/>
      <c r="P347" s="167"/>
      <c r="Q347" s="167"/>
      <c r="R347" s="167"/>
      <c r="S347" s="167"/>
      <c r="T347" s="168"/>
      <c r="AT347" s="162" t="s">
        <v>129</v>
      </c>
      <c r="AU347" s="162" t="s">
        <v>127</v>
      </c>
      <c r="AV347" s="14" t="s">
        <v>127</v>
      </c>
      <c r="AW347" s="14" t="s">
        <v>33</v>
      </c>
      <c r="AX347" s="14" t="s">
        <v>71</v>
      </c>
      <c r="AY347" s="162" t="s">
        <v>119</v>
      </c>
    </row>
    <row r="348" spans="2:51" s="13" customFormat="1" ht="11.25">
      <c r="B348" s="153"/>
      <c r="D348" s="154" t="s">
        <v>129</v>
      </c>
      <c r="E348" s="155" t="s">
        <v>3</v>
      </c>
      <c r="F348" s="156" t="s">
        <v>279</v>
      </c>
      <c r="H348" s="155" t="s">
        <v>3</v>
      </c>
      <c r="I348" s="157"/>
      <c r="L348" s="153"/>
      <c r="M348" s="158"/>
      <c r="N348" s="159"/>
      <c r="O348" s="159"/>
      <c r="P348" s="159"/>
      <c r="Q348" s="159"/>
      <c r="R348" s="159"/>
      <c r="S348" s="159"/>
      <c r="T348" s="160"/>
      <c r="AT348" s="155" t="s">
        <v>129</v>
      </c>
      <c r="AU348" s="155" t="s">
        <v>127</v>
      </c>
      <c r="AV348" s="13" t="s">
        <v>15</v>
      </c>
      <c r="AW348" s="13" t="s">
        <v>33</v>
      </c>
      <c r="AX348" s="13" t="s">
        <v>71</v>
      </c>
      <c r="AY348" s="155" t="s">
        <v>119</v>
      </c>
    </row>
    <row r="349" spans="2:51" s="14" customFormat="1" ht="11.25">
      <c r="B349" s="161"/>
      <c r="D349" s="154" t="s">
        <v>129</v>
      </c>
      <c r="E349" s="162" t="s">
        <v>3</v>
      </c>
      <c r="F349" s="163" t="s">
        <v>120</v>
      </c>
      <c r="H349" s="164">
        <v>3</v>
      </c>
      <c r="I349" s="165"/>
      <c r="L349" s="161"/>
      <c r="M349" s="166"/>
      <c r="N349" s="167"/>
      <c r="O349" s="167"/>
      <c r="P349" s="167"/>
      <c r="Q349" s="167"/>
      <c r="R349" s="167"/>
      <c r="S349" s="167"/>
      <c r="T349" s="168"/>
      <c r="AT349" s="162" t="s">
        <v>129</v>
      </c>
      <c r="AU349" s="162" t="s">
        <v>127</v>
      </c>
      <c r="AV349" s="14" t="s">
        <v>127</v>
      </c>
      <c r="AW349" s="14" t="s">
        <v>33</v>
      </c>
      <c r="AX349" s="14" t="s">
        <v>71</v>
      </c>
      <c r="AY349" s="162" t="s">
        <v>119</v>
      </c>
    </row>
    <row r="350" spans="2:51" s="13" customFormat="1" ht="11.25">
      <c r="B350" s="153"/>
      <c r="D350" s="154" t="s">
        <v>129</v>
      </c>
      <c r="E350" s="155" t="s">
        <v>3</v>
      </c>
      <c r="F350" s="156" t="s">
        <v>280</v>
      </c>
      <c r="H350" s="155" t="s">
        <v>3</v>
      </c>
      <c r="I350" s="157"/>
      <c r="L350" s="153"/>
      <c r="M350" s="158"/>
      <c r="N350" s="159"/>
      <c r="O350" s="159"/>
      <c r="P350" s="159"/>
      <c r="Q350" s="159"/>
      <c r="R350" s="159"/>
      <c r="S350" s="159"/>
      <c r="T350" s="160"/>
      <c r="AT350" s="155" t="s">
        <v>129</v>
      </c>
      <c r="AU350" s="155" t="s">
        <v>127</v>
      </c>
      <c r="AV350" s="13" t="s">
        <v>15</v>
      </c>
      <c r="AW350" s="13" t="s">
        <v>33</v>
      </c>
      <c r="AX350" s="13" t="s">
        <v>71</v>
      </c>
      <c r="AY350" s="155" t="s">
        <v>119</v>
      </c>
    </row>
    <row r="351" spans="2:51" s="14" customFormat="1" ht="11.25">
      <c r="B351" s="161"/>
      <c r="D351" s="154" t="s">
        <v>129</v>
      </c>
      <c r="E351" s="162" t="s">
        <v>3</v>
      </c>
      <c r="F351" s="163" t="s">
        <v>127</v>
      </c>
      <c r="H351" s="164">
        <v>2</v>
      </c>
      <c r="I351" s="165"/>
      <c r="L351" s="161"/>
      <c r="M351" s="166"/>
      <c r="N351" s="167"/>
      <c r="O351" s="167"/>
      <c r="P351" s="167"/>
      <c r="Q351" s="167"/>
      <c r="R351" s="167"/>
      <c r="S351" s="167"/>
      <c r="T351" s="168"/>
      <c r="AT351" s="162" t="s">
        <v>129</v>
      </c>
      <c r="AU351" s="162" t="s">
        <v>127</v>
      </c>
      <c r="AV351" s="14" t="s">
        <v>127</v>
      </c>
      <c r="AW351" s="14" t="s">
        <v>33</v>
      </c>
      <c r="AX351" s="14" t="s">
        <v>71</v>
      </c>
      <c r="AY351" s="162" t="s">
        <v>119</v>
      </c>
    </row>
    <row r="352" spans="2:51" s="15" customFormat="1" ht="11.25">
      <c r="B352" s="169"/>
      <c r="D352" s="154" t="s">
        <v>129</v>
      </c>
      <c r="E352" s="170" t="s">
        <v>3</v>
      </c>
      <c r="F352" s="171" t="s">
        <v>134</v>
      </c>
      <c r="H352" s="172">
        <v>47</v>
      </c>
      <c r="I352" s="173"/>
      <c r="L352" s="169"/>
      <c r="M352" s="174"/>
      <c r="N352" s="175"/>
      <c r="O352" s="175"/>
      <c r="P352" s="175"/>
      <c r="Q352" s="175"/>
      <c r="R352" s="175"/>
      <c r="S352" s="175"/>
      <c r="T352" s="176"/>
      <c r="AT352" s="170" t="s">
        <v>129</v>
      </c>
      <c r="AU352" s="170" t="s">
        <v>127</v>
      </c>
      <c r="AV352" s="15" t="s">
        <v>126</v>
      </c>
      <c r="AW352" s="15" t="s">
        <v>33</v>
      </c>
      <c r="AX352" s="15" t="s">
        <v>15</v>
      </c>
      <c r="AY352" s="170" t="s">
        <v>119</v>
      </c>
    </row>
    <row r="353" spans="1:65" s="2" customFormat="1" ht="62.65" customHeight="1">
      <c r="A353" s="34"/>
      <c r="B353" s="139"/>
      <c r="C353" s="140" t="s">
        <v>385</v>
      </c>
      <c r="D353" s="140" t="s">
        <v>122</v>
      </c>
      <c r="E353" s="141" t="s">
        <v>386</v>
      </c>
      <c r="F353" s="142" t="s">
        <v>387</v>
      </c>
      <c r="G353" s="143" t="s">
        <v>292</v>
      </c>
      <c r="H353" s="144">
        <v>14</v>
      </c>
      <c r="I353" s="145"/>
      <c r="J353" s="146">
        <f aca="true" t="shared" si="0" ref="J353:J370">ROUND(I353*H353,2)</f>
        <v>0</v>
      </c>
      <c r="K353" s="142" t="s">
        <v>3</v>
      </c>
      <c r="L353" s="35"/>
      <c r="M353" s="147" t="s">
        <v>3</v>
      </c>
      <c r="N353" s="148" t="s">
        <v>43</v>
      </c>
      <c r="O353" s="55"/>
      <c r="P353" s="149">
        <f aca="true" t="shared" si="1" ref="P353:P370">O353*H353</f>
        <v>0</v>
      </c>
      <c r="Q353" s="149">
        <v>0</v>
      </c>
      <c r="R353" s="149">
        <f aca="true" t="shared" si="2" ref="R353:R370">Q353*H353</f>
        <v>0</v>
      </c>
      <c r="S353" s="149">
        <v>0</v>
      </c>
      <c r="T353" s="150">
        <f aca="true" t="shared" si="3" ref="T353:T370">S353*H353</f>
        <v>0</v>
      </c>
      <c r="U353" s="34"/>
      <c r="V353" s="34"/>
      <c r="W353" s="34"/>
      <c r="X353" s="34"/>
      <c r="Y353" s="34"/>
      <c r="Z353" s="34"/>
      <c r="AA353" s="34"/>
      <c r="AB353" s="34"/>
      <c r="AC353" s="34"/>
      <c r="AD353" s="34"/>
      <c r="AE353" s="34"/>
      <c r="AR353" s="151" t="s">
        <v>255</v>
      </c>
      <c r="AT353" s="151" t="s">
        <v>122</v>
      </c>
      <c r="AU353" s="151" t="s">
        <v>127</v>
      </c>
      <c r="AY353" s="19" t="s">
        <v>119</v>
      </c>
      <c r="BE353" s="152">
        <f aca="true" t="shared" si="4" ref="BE353:BE370">IF(N353="základní",J353,0)</f>
        <v>0</v>
      </c>
      <c r="BF353" s="152">
        <f aca="true" t="shared" si="5" ref="BF353:BF370">IF(N353="snížená",J353,0)</f>
        <v>0</v>
      </c>
      <c r="BG353" s="152">
        <f aca="true" t="shared" si="6" ref="BG353:BG370">IF(N353="zákl. přenesená",J353,0)</f>
        <v>0</v>
      </c>
      <c r="BH353" s="152">
        <f aca="true" t="shared" si="7" ref="BH353:BH370">IF(N353="sníž. přenesená",J353,0)</f>
        <v>0</v>
      </c>
      <c r="BI353" s="152">
        <f aca="true" t="shared" si="8" ref="BI353:BI370">IF(N353="nulová",J353,0)</f>
        <v>0</v>
      </c>
      <c r="BJ353" s="19" t="s">
        <v>127</v>
      </c>
      <c r="BK353" s="152">
        <f aca="true" t="shared" si="9" ref="BK353:BK370">ROUND(I353*H353,2)</f>
        <v>0</v>
      </c>
      <c r="BL353" s="19" t="s">
        <v>255</v>
      </c>
      <c r="BM353" s="151" t="s">
        <v>388</v>
      </c>
    </row>
    <row r="354" spans="1:65" s="2" customFormat="1" ht="49.15" customHeight="1">
      <c r="A354" s="34"/>
      <c r="B354" s="139"/>
      <c r="C354" s="140" t="s">
        <v>389</v>
      </c>
      <c r="D354" s="140" t="s">
        <v>122</v>
      </c>
      <c r="E354" s="141" t="s">
        <v>390</v>
      </c>
      <c r="F354" s="142" t="s">
        <v>391</v>
      </c>
      <c r="G354" s="143" t="s">
        <v>292</v>
      </c>
      <c r="H354" s="144">
        <v>8</v>
      </c>
      <c r="I354" s="145"/>
      <c r="J354" s="146">
        <f t="shared" si="0"/>
        <v>0</v>
      </c>
      <c r="K354" s="142" t="s">
        <v>3</v>
      </c>
      <c r="L354" s="35"/>
      <c r="M354" s="147" t="s">
        <v>3</v>
      </c>
      <c r="N354" s="148" t="s">
        <v>43</v>
      </c>
      <c r="O354" s="55"/>
      <c r="P354" s="149">
        <f t="shared" si="1"/>
        <v>0</v>
      </c>
      <c r="Q354" s="149">
        <v>0</v>
      </c>
      <c r="R354" s="149">
        <f t="shared" si="2"/>
        <v>0</v>
      </c>
      <c r="S354" s="149">
        <v>0</v>
      </c>
      <c r="T354" s="150">
        <f t="shared" si="3"/>
        <v>0</v>
      </c>
      <c r="U354" s="34"/>
      <c r="V354" s="34"/>
      <c r="W354" s="34"/>
      <c r="X354" s="34"/>
      <c r="Y354" s="34"/>
      <c r="Z354" s="34"/>
      <c r="AA354" s="34"/>
      <c r="AB354" s="34"/>
      <c r="AC354" s="34"/>
      <c r="AD354" s="34"/>
      <c r="AE354" s="34"/>
      <c r="AR354" s="151" t="s">
        <v>255</v>
      </c>
      <c r="AT354" s="151" t="s">
        <v>122</v>
      </c>
      <c r="AU354" s="151" t="s">
        <v>127</v>
      </c>
      <c r="AY354" s="19" t="s">
        <v>119</v>
      </c>
      <c r="BE354" s="152">
        <f t="shared" si="4"/>
        <v>0</v>
      </c>
      <c r="BF354" s="152">
        <f t="shared" si="5"/>
        <v>0</v>
      </c>
      <c r="BG354" s="152">
        <f t="shared" si="6"/>
        <v>0</v>
      </c>
      <c r="BH354" s="152">
        <f t="shared" si="7"/>
        <v>0</v>
      </c>
      <c r="BI354" s="152">
        <f t="shared" si="8"/>
        <v>0</v>
      </c>
      <c r="BJ354" s="19" t="s">
        <v>127</v>
      </c>
      <c r="BK354" s="152">
        <f t="shared" si="9"/>
        <v>0</v>
      </c>
      <c r="BL354" s="19" t="s">
        <v>255</v>
      </c>
      <c r="BM354" s="151" t="s">
        <v>392</v>
      </c>
    </row>
    <row r="355" spans="1:65" s="2" customFormat="1" ht="49.15" customHeight="1">
      <c r="A355" s="34"/>
      <c r="B355" s="139"/>
      <c r="C355" s="140" t="s">
        <v>393</v>
      </c>
      <c r="D355" s="140" t="s">
        <v>122</v>
      </c>
      <c r="E355" s="141" t="s">
        <v>394</v>
      </c>
      <c r="F355" s="142" t="s">
        <v>395</v>
      </c>
      <c r="G355" s="143" t="s">
        <v>292</v>
      </c>
      <c r="H355" s="144">
        <v>8</v>
      </c>
      <c r="I355" s="145"/>
      <c r="J355" s="146">
        <f t="shared" si="0"/>
        <v>0</v>
      </c>
      <c r="K355" s="142" t="s">
        <v>3</v>
      </c>
      <c r="L355" s="35"/>
      <c r="M355" s="147" t="s">
        <v>3</v>
      </c>
      <c r="N355" s="148" t="s">
        <v>43</v>
      </c>
      <c r="O355" s="55"/>
      <c r="P355" s="149">
        <f t="shared" si="1"/>
        <v>0</v>
      </c>
      <c r="Q355" s="149">
        <v>0</v>
      </c>
      <c r="R355" s="149">
        <f t="shared" si="2"/>
        <v>0</v>
      </c>
      <c r="S355" s="149">
        <v>0</v>
      </c>
      <c r="T355" s="150">
        <f t="shared" si="3"/>
        <v>0</v>
      </c>
      <c r="U355" s="34"/>
      <c r="V355" s="34"/>
      <c r="W355" s="34"/>
      <c r="X355" s="34"/>
      <c r="Y355" s="34"/>
      <c r="Z355" s="34"/>
      <c r="AA355" s="34"/>
      <c r="AB355" s="34"/>
      <c r="AC355" s="34"/>
      <c r="AD355" s="34"/>
      <c r="AE355" s="34"/>
      <c r="AR355" s="151" t="s">
        <v>255</v>
      </c>
      <c r="AT355" s="151" t="s">
        <v>122</v>
      </c>
      <c r="AU355" s="151" t="s">
        <v>127</v>
      </c>
      <c r="AY355" s="19" t="s">
        <v>119</v>
      </c>
      <c r="BE355" s="152">
        <f t="shared" si="4"/>
        <v>0</v>
      </c>
      <c r="BF355" s="152">
        <f t="shared" si="5"/>
        <v>0</v>
      </c>
      <c r="BG355" s="152">
        <f t="shared" si="6"/>
        <v>0</v>
      </c>
      <c r="BH355" s="152">
        <f t="shared" si="7"/>
        <v>0</v>
      </c>
      <c r="BI355" s="152">
        <f t="shared" si="8"/>
        <v>0</v>
      </c>
      <c r="BJ355" s="19" t="s">
        <v>127</v>
      </c>
      <c r="BK355" s="152">
        <f t="shared" si="9"/>
        <v>0</v>
      </c>
      <c r="BL355" s="19" t="s">
        <v>255</v>
      </c>
      <c r="BM355" s="151" t="s">
        <v>396</v>
      </c>
    </row>
    <row r="356" spans="1:65" s="2" customFormat="1" ht="49.15" customHeight="1">
      <c r="A356" s="34"/>
      <c r="B356" s="139"/>
      <c r="C356" s="140" t="s">
        <v>397</v>
      </c>
      <c r="D356" s="140" t="s">
        <v>122</v>
      </c>
      <c r="E356" s="141" t="s">
        <v>398</v>
      </c>
      <c r="F356" s="142" t="s">
        <v>399</v>
      </c>
      <c r="G356" s="143" t="s">
        <v>292</v>
      </c>
      <c r="H356" s="144">
        <v>8</v>
      </c>
      <c r="I356" s="145"/>
      <c r="J356" s="146">
        <f t="shared" si="0"/>
        <v>0</v>
      </c>
      <c r="K356" s="142" t="s">
        <v>3</v>
      </c>
      <c r="L356" s="35"/>
      <c r="M356" s="147" t="s">
        <v>3</v>
      </c>
      <c r="N356" s="148" t="s">
        <v>43</v>
      </c>
      <c r="O356" s="55"/>
      <c r="P356" s="149">
        <f t="shared" si="1"/>
        <v>0</v>
      </c>
      <c r="Q356" s="149">
        <v>0</v>
      </c>
      <c r="R356" s="149">
        <f t="shared" si="2"/>
        <v>0</v>
      </c>
      <c r="S356" s="149">
        <v>0</v>
      </c>
      <c r="T356" s="150">
        <f t="shared" si="3"/>
        <v>0</v>
      </c>
      <c r="U356" s="34"/>
      <c r="V356" s="34"/>
      <c r="W356" s="34"/>
      <c r="X356" s="34"/>
      <c r="Y356" s="34"/>
      <c r="Z356" s="34"/>
      <c r="AA356" s="34"/>
      <c r="AB356" s="34"/>
      <c r="AC356" s="34"/>
      <c r="AD356" s="34"/>
      <c r="AE356" s="34"/>
      <c r="AR356" s="151" t="s">
        <v>255</v>
      </c>
      <c r="AT356" s="151" t="s">
        <v>122</v>
      </c>
      <c r="AU356" s="151" t="s">
        <v>127</v>
      </c>
      <c r="AY356" s="19" t="s">
        <v>119</v>
      </c>
      <c r="BE356" s="152">
        <f t="shared" si="4"/>
        <v>0</v>
      </c>
      <c r="BF356" s="152">
        <f t="shared" si="5"/>
        <v>0</v>
      </c>
      <c r="BG356" s="152">
        <f t="shared" si="6"/>
        <v>0</v>
      </c>
      <c r="BH356" s="152">
        <f t="shared" si="7"/>
        <v>0</v>
      </c>
      <c r="BI356" s="152">
        <f t="shared" si="8"/>
        <v>0</v>
      </c>
      <c r="BJ356" s="19" t="s">
        <v>127</v>
      </c>
      <c r="BK356" s="152">
        <f t="shared" si="9"/>
        <v>0</v>
      </c>
      <c r="BL356" s="19" t="s">
        <v>255</v>
      </c>
      <c r="BM356" s="151" t="s">
        <v>400</v>
      </c>
    </row>
    <row r="357" spans="1:65" s="2" customFormat="1" ht="62.65" customHeight="1">
      <c r="A357" s="34"/>
      <c r="B357" s="139"/>
      <c r="C357" s="140" t="s">
        <v>401</v>
      </c>
      <c r="D357" s="140" t="s">
        <v>122</v>
      </c>
      <c r="E357" s="141" t="s">
        <v>402</v>
      </c>
      <c r="F357" s="142" t="s">
        <v>403</v>
      </c>
      <c r="G357" s="143" t="s">
        <v>292</v>
      </c>
      <c r="H357" s="144">
        <v>3</v>
      </c>
      <c r="I357" s="145"/>
      <c r="J357" s="146">
        <f t="shared" si="0"/>
        <v>0</v>
      </c>
      <c r="K357" s="142" t="s">
        <v>3</v>
      </c>
      <c r="L357" s="35"/>
      <c r="M357" s="147" t="s">
        <v>3</v>
      </c>
      <c r="N357" s="148" t="s">
        <v>43</v>
      </c>
      <c r="O357" s="55"/>
      <c r="P357" s="149">
        <f t="shared" si="1"/>
        <v>0</v>
      </c>
      <c r="Q357" s="149">
        <v>0</v>
      </c>
      <c r="R357" s="149">
        <f t="shared" si="2"/>
        <v>0</v>
      </c>
      <c r="S357" s="149">
        <v>0</v>
      </c>
      <c r="T357" s="150">
        <f t="shared" si="3"/>
        <v>0</v>
      </c>
      <c r="U357" s="34"/>
      <c r="V357" s="34"/>
      <c r="W357" s="34"/>
      <c r="X357" s="34"/>
      <c r="Y357" s="34"/>
      <c r="Z357" s="34"/>
      <c r="AA357" s="34"/>
      <c r="AB357" s="34"/>
      <c r="AC357" s="34"/>
      <c r="AD357" s="34"/>
      <c r="AE357" s="34"/>
      <c r="AR357" s="151" t="s">
        <v>255</v>
      </c>
      <c r="AT357" s="151" t="s">
        <v>122</v>
      </c>
      <c r="AU357" s="151" t="s">
        <v>127</v>
      </c>
      <c r="AY357" s="19" t="s">
        <v>119</v>
      </c>
      <c r="BE357" s="152">
        <f t="shared" si="4"/>
        <v>0</v>
      </c>
      <c r="BF357" s="152">
        <f t="shared" si="5"/>
        <v>0</v>
      </c>
      <c r="BG357" s="152">
        <f t="shared" si="6"/>
        <v>0</v>
      </c>
      <c r="BH357" s="152">
        <f t="shared" si="7"/>
        <v>0</v>
      </c>
      <c r="BI357" s="152">
        <f t="shared" si="8"/>
        <v>0</v>
      </c>
      <c r="BJ357" s="19" t="s">
        <v>127</v>
      </c>
      <c r="BK357" s="152">
        <f t="shared" si="9"/>
        <v>0</v>
      </c>
      <c r="BL357" s="19" t="s">
        <v>255</v>
      </c>
      <c r="BM357" s="151" t="s">
        <v>404</v>
      </c>
    </row>
    <row r="358" spans="1:65" s="2" customFormat="1" ht="62.65" customHeight="1">
      <c r="A358" s="34"/>
      <c r="B358" s="139"/>
      <c r="C358" s="140" t="s">
        <v>405</v>
      </c>
      <c r="D358" s="140" t="s">
        <v>122</v>
      </c>
      <c r="E358" s="141" t="s">
        <v>406</v>
      </c>
      <c r="F358" s="142" t="s">
        <v>407</v>
      </c>
      <c r="G358" s="143" t="s">
        <v>292</v>
      </c>
      <c r="H358" s="144">
        <v>3</v>
      </c>
      <c r="I358" s="145"/>
      <c r="J358" s="146">
        <f t="shared" si="0"/>
        <v>0</v>
      </c>
      <c r="K358" s="142" t="s">
        <v>3</v>
      </c>
      <c r="L358" s="35"/>
      <c r="M358" s="147" t="s">
        <v>3</v>
      </c>
      <c r="N358" s="148" t="s">
        <v>43</v>
      </c>
      <c r="O358" s="55"/>
      <c r="P358" s="149">
        <f t="shared" si="1"/>
        <v>0</v>
      </c>
      <c r="Q358" s="149">
        <v>0</v>
      </c>
      <c r="R358" s="149">
        <f t="shared" si="2"/>
        <v>0</v>
      </c>
      <c r="S358" s="149">
        <v>0</v>
      </c>
      <c r="T358" s="150">
        <f t="shared" si="3"/>
        <v>0</v>
      </c>
      <c r="U358" s="34"/>
      <c r="V358" s="34"/>
      <c r="W358" s="34"/>
      <c r="X358" s="34"/>
      <c r="Y358" s="34"/>
      <c r="Z358" s="34"/>
      <c r="AA358" s="34"/>
      <c r="AB358" s="34"/>
      <c r="AC358" s="34"/>
      <c r="AD358" s="34"/>
      <c r="AE358" s="34"/>
      <c r="AR358" s="151" t="s">
        <v>255</v>
      </c>
      <c r="AT358" s="151" t="s">
        <v>122</v>
      </c>
      <c r="AU358" s="151" t="s">
        <v>127</v>
      </c>
      <c r="AY358" s="19" t="s">
        <v>119</v>
      </c>
      <c r="BE358" s="152">
        <f t="shared" si="4"/>
        <v>0</v>
      </c>
      <c r="BF358" s="152">
        <f t="shared" si="5"/>
        <v>0</v>
      </c>
      <c r="BG358" s="152">
        <f t="shared" si="6"/>
        <v>0</v>
      </c>
      <c r="BH358" s="152">
        <f t="shared" si="7"/>
        <v>0</v>
      </c>
      <c r="BI358" s="152">
        <f t="shared" si="8"/>
        <v>0</v>
      </c>
      <c r="BJ358" s="19" t="s">
        <v>127</v>
      </c>
      <c r="BK358" s="152">
        <f t="shared" si="9"/>
        <v>0</v>
      </c>
      <c r="BL358" s="19" t="s">
        <v>255</v>
      </c>
      <c r="BM358" s="151" t="s">
        <v>408</v>
      </c>
    </row>
    <row r="359" spans="1:65" s="2" customFormat="1" ht="62.65" customHeight="1">
      <c r="A359" s="34"/>
      <c r="B359" s="139"/>
      <c r="C359" s="140" t="s">
        <v>409</v>
      </c>
      <c r="D359" s="140" t="s">
        <v>122</v>
      </c>
      <c r="E359" s="141" t="s">
        <v>410</v>
      </c>
      <c r="F359" s="142" t="s">
        <v>411</v>
      </c>
      <c r="G359" s="143" t="s">
        <v>292</v>
      </c>
      <c r="H359" s="144">
        <v>3</v>
      </c>
      <c r="I359" s="145"/>
      <c r="J359" s="146">
        <f t="shared" si="0"/>
        <v>0</v>
      </c>
      <c r="K359" s="142" t="s">
        <v>3</v>
      </c>
      <c r="L359" s="35"/>
      <c r="M359" s="147" t="s">
        <v>3</v>
      </c>
      <c r="N359" s="148" t="s">
        <v>43</v>
      </c>
      <c r="O359" s="55"/>
      <c r="P359" s="149">
        <f t="shared" si="1"/>
        <v>0</v>
      </c>
      <c r="Q359" s="149">
        <v>0</v>
      </c>
      <c r="R359" s="149">
        <f t="shared" si="2"/>
        <v>0</v>
      </c>
      <c r="S359" s="149">
        <v>0</v>
      </c>
      <c r="T359" s="150">
        <f t="shared" si="3"/>
        <v>0</v>
      </c>
      <c r="U359" s="34"/>
      <c r="V359" s="34"/>
      <c r="W359" s="34"/>
      <c r="X359" s="34"/>
      <c r="Y359" s="34"/>
      <c r="Z359" s="34"/>
      <c r="AA359" s="34"/>
      <c r="AB359" s="34"/>
      <c r="AC359" s="34"/>
      <c r="AD359" s="34"/>
      <c r="AE359" s="34"/>
      <c r="AR359" s="151" t="s">
        <v>255</v>
      </c>
      <c r="AT359" s="151" t="s">
        <v>122</v>
      </c>
      <c r="AU359" s="151" t="s">
        <v>127</v>
      </c>
      <c r="AY359" s="19" t="s">
        <v>119</v>
      </c>
      <c r="BE359" s="152">
        <f t="shared" si="4"/>
        <v>0</v>
      </c>
      <c r="BF359" s="152">
        <f t="shared" si="5"/>
        <v>0</v>
      </c>
      <c r="BG359" s="152">
        <f t="shared" si="6"/>
        <v>0</v>
      </c>
      <c r="BH359" s="152">
        <f t="shared" si="7"/>
        <v>0</v>
      </c>
      <c r="BI359" s="152">
        <f t="shared" si="8"/>
        <v>0</v>
      </c>
      <c r="BJ359" s="19" t="s">
        <v>127</v>
      </c>
      <c r="BK359" s="152">
        <f t="shared" si="9"/>
        <v>0</v>
      </c>
      <c r="BL359" s="19" t="s">
        <v>255</v>
      </c>
      <c r="BM359" s="151" t="s">
        <v>412</v>
      </c>
    </row>
    <row r="360" spans="1:65" s="2" customFormat="1" ht="49.15" customHeight="1">
      <c r="A360" s="34"/>
      <c r="B360" s="139"/>
      <c r="C360" s="140" t="s">
        <v>413</v>
      </c>
      <c r="D360" s="140" t="s">
        <v>122</v>
      </c>
      <c r="E360" s="141" t="s">
        <v>414</v>
      </c>
      <c r="F360" s="142" t="s">
        <v>415</v>
      </c>
      <c r="G360" s="143" t="s">
        <v>292</v>
      </c>
      <c r="H360" s="144">
        <v>2</v>
      </c>
      <c r="I360" s="145"/>
      <c r="J360" s="146">
        <f t="shared" si="0"/>
        <v>0</v>
      </c>
      <c r="K360" s="142" t="s">
        <v>3</v>
      </c>
      <c r="L360" s="35"/>
      <c r="M360" s="147" t="s">
        <v>3</v>
      </c>
      <c r="N360" s="148" t="s">
        <v>43</v>
      </c>
      <c r="O360" s="55"/>
      <c r="P360" s="149">
        <f t="shared" si="1"/>
        <v>0</v>
      </c>
      <c r="Q360" s="149">
        <v>0</v>
      </c>
      <c r="R360" s="149">
        <f t="shared" si="2"/>
        <v>0</v>
      </c>
      <c r="S360" s="149">
        <v>0</v>
      </c>
      <c r="T360" s="150">
        <f t="shared" si="3"/>
        <v>0</v>
      </c>
      <c r="U360" s="34"/>
      <c r="V360" s="34"/>
      <c r="W360" s="34"/>
      <c r="X360" s="34"/>
      <c r="Y360" s="34"/>
      <c r="Z360" s="34"/>
      <c r="AA360" s="34"/>
      <c r="AB360" s="34"/>
      <c r="AC360" s="34"/>
      <c r="AD360" s="34"/>
      <c r="AE360" s="34"/>
      <c r="AR360" s="151" t="s">
        <v>255</v>
      </c>
      <c r="AT360" s="151" t="s">
        <v>122</v>
      </c>
      <c r="AU360" s="151" t="s">
        <v>127</v>
      </c>
      <c r="AY360" s="19" t="s">
        <v>119</v>
      </c>
      <c r="BE360" s="152">
        <f t="shared" si="4"/>
        <v>0</v>
      </c>
      <c r="BF360" s="152">
        <f t="shared" si="5"/>
        <v>0</v>
      </c>
      <c r="BG360" s="152">
        <f t="shared" si="6"/>
        <v>0</v>
      </c>
      <c r="BH360" s="152">
        <f t="shared" si="7"/>
        <v>0</v>
      </c>
      <c r="BI360" s="152">
        <f t="shared" si="8"/>
        <v>0</v>
      </c>
      <c r="BJ360" s="19" t="s">
        <v>127</v>
      </c>
      <c r="BK360" s="152">
        <f t="shared" si="9"/>
        <v>0</v>
      </c>
      <c r="BL360" s="19" t="s">
        <v>255</v>
      </c>
      <c r="BM360" s="151" t="s">
        <v>416</v>
      </c>
    </row>
    <row r="361" spans="1:65" s="2" customFormat="1" ht="62.65" customHeight="1">
      <c r="A361" s="34"/>
      <c r="B361" s="139"/>
      <c r="C361" s="140" t="s">
        <v>417</v>
      </c>
      <c r="D361" s="140" t="s">
        <v>122</v>
      </c>
      <c r="E361" s="141" t="s">
        <v>418</v>
      </c>
      <c r="F361" s="142" t="s">
        <v>419</v>
      </c>
      <c r="G361" s="143" t="s">
        <v>292</v>
      </c>
      <c r="H361" s="144">
        <v>1</v>
      </c>
      <c r="I361" s="145"/>
      <c r="J361" s="146">
        <f t="shared" si="0"/>
        <v>0</v>
      </c>
      <c r="K361" s="142" t="s">
        <v>3</v>
      </c>
      <c r="L361" s="35"/>
      <c r="M361" s="147" t="s">
        <v>3</v>
      </c>
      <c r="N361" s="148" t="s">
        <v>43</v>
      </c>
      <c r="O361" s="55"/>
      <c r="P361" s="149">
        <f t="shared" si="1"/>
        <v>0</v>
      </c>
      <c r="Q361" s="149">
        <v>0</v>
      </c>
      <c r="R361" s="149">
        <f t="shared" si="2"/>
        <v>0</v>
      </c>
      <c r="S361" s="149">
        <v>0</v>
      </c>
      <c r="T361" s="150">
        <f t="shared" si="3"/>
        <v>0</v>
      </c>
      <c r="U361" s="34"/>
      <c r="V361" s="34"/>
      <c r="W361" s="34"/>
      <c r="X361" s="34"/>
      <c r="Y361" s="34"/>
      <c r="Z361" s="34"/>
      <c r="AA361" s="34"/>
      <c r="AB361" s="34"/>
      <c r="AC361" s="34"/>
      <c r="AD361" s="34"/>
      <c r="AE361" s="34"/>
      <c r="AR361" s="151" t="s">
        <v>255</v>
      </c>
      <c r="AT361" s="151" t="s">
        <v>122</v>
      </c>
      <c r="AU361" s="151" t="s">
        <v>127</v>
      </c>
      <c r="AY361" s="19" t="s">
        <v>119</v>
      </c>
      <c r="BE361" s="152">
        <f t="shared" si="4"/>
        <v>0</v>
      </c>
      <c r="BF361" s="152">
        <f t="shared" si="5"/>
        <v>0</v>
      </c>
      <c r="BG361" s="152">
        <f t="shared" si="6"/>
        <v>0</v>
      </c>
      <c r="BH361" s="152">
        <f t="shared" si="7"/>
        <v>0</v>
      </c>
      <c r="BI361" s="152">
        <f t="shared" si="8"/>
        <v>0</v>
      </c>
      <c r="BJ361" s="19" t="s">
        <v>127</v>
      </c>
      <c r="BK361" s="152">
        <f t="shared" si="9"/>
        <v>0</v>
      </c>
      <c r="BL361" s="19" t="s">
        <v>255</v>
      </c>
      <c r="BM361" s="151" t="s">
        <v>420</v>
      </c>
    </row>
    <row r="362" spans="1:65" s="2" customFormat="1" ht="62.65" customHeight="1">
      <c r="A362" s="34"/>
      <c r="B362" s="139"/>
      <c r="C362" s="140" t="s">
        <v>421</v>
      </c>
      <c r="D362" s="140" t="s">
        <v>122</v>
      </c>
      <c r="E362" s="141" t="s">
        <v>422</v>
      </c>
      <c r="F362" s="142" t="s">
        <v>423</v>
      </c>
      <c r="G362" s="143" t="s">
        <v>292</v>
      </c>
      <c r="H362" s="144">
        <v>1</v>
      </c>
      <c r="I362" s="145"/>
      <c r="J362" s="146">
        <f t="shared" si="0"/>
        <v>0</v>
      </c>
      <c r="K362" s="142" t="s">
        <v>3</v>
      </c>
      <c r="L362" s="35"/>
      <c r="M362" s="147" t="s">
        <v>3</v>
      </c>
      <c r="N362" s="148" t="s">
        <v>43</v>
      </c>
      <c r="O362" s="55"/>
      <c r="P362" s="149">
        <f t="shared" si="1"/>
        <v>0</v>
      </c>
      <c r="Q362" s="149">
        <v>0</v>
      </c>
      <c r="R362" s="149">
        <f t="shared" si="2"/>
        <v>0</v>
      </c>
      <c r="S362" s="149">
        <v>0</v>
      </c>
      <c r="T362" s="150">
        <f t="shared" si="3"/>
        <v>0</v>
      </c>
      <c r="U362" s="34"/>
      <c r="V362" s="34"/>
      <c r="W362" s="34"/>
      <c r="X362" s="34"/>
      <c r="Y362" s="34"/>
      <c r="Z362" s="34"/>
      <c r="AA362" s="34"/>
      <c r="AB362" s="34"/>
      <c r="AC362" s="34"/>
      <c r="AD362" s="34"/>
      <c r="AE362" s="34"/>
      <c r="AR362" s="151" t="s">
        <v>255</v>
      </c>
      <c r="AT362" s="151" t="s">
        <v>122</v>
      </c>
      <c r="AU362" s="151" t="s">
        <v>127</v>
      </c>
      <c r="AY362" s="19" t="s">
        <v>119</v>
      </c>
      <c r="BE362" s="152">
        <f t="shared" si="4"/>
        <v>0</v>
      </c>
      <c r="BF362" s="152">
        <f t="shared" si="5"/>
        <v>0</v>
      </c>
      <c r="BG362" s="152">
        <f t="shared" si="6"/>
        <v>0</v>
      </c>
      <c r="BH362" s="152">
        <f t="shared" si="7"/>
        <v>0</v>
      </c>
      <c r="BI362" s="152">
        <f t="shared" si="8"/>
        <v>0</v>
      </c>
      <c r="BJ362" s="19" t="s">
        <v>127</v>
      </c>
      <c r="BK362" s="152">
        <f t="shared" si="9"/>
        <v>0</v>
      </c>
      <c r="BL362" s="19" t="s">
        <v>255</v>
      </c>
      <c r="BM362" s="151" t="s">
        <v>424</v>
      </c>
    </row>
    <row r="363" spans="1:65" s="2" customFormat="1" ht="62.65" customHeight="1">
      <c r="A363" s="34"/>
      <c r="B363" s="139"/>
      <c r="C363" s="140" t="s">
        <v>425</v>
      </c>
      <c r="D363" s="140" t="s">
        <v>122</v>
      </c>
      <c r="E363" s="141" t="s">
        <v>426</v>
      </c>
      <c r="F363" s="142" t="s">
        <v>427</v>
      </c>
      <c r="G363" s="143" t="s">
        <v>292</v>
      </c>
      <c r="H363" s="144">
        <v>3</v>
      </c>
      <c r="I363" s="145"/>
      <c r="J363" s="146">
        <f t="shared" si="0"/>
        <v>0</v>
      </c>
      <c r="K363" s="142" t="s">
        <v>3</v>
      </c>
      <c r="L363" s="35"/>
      <c r="M363" s="147" t="s">
        <v>3</v>
      </c>
      <c r="N363" s="148" t="s">
        <v>43</v>
      </c>
      <c r="O363" s="55"/>
      <c r="P363" s="149">
        <f t="shared" si="1"/>
        <v>0</v>
      </c>
      <c r="Q363" s="149">
        <v>0</v>
      </c>
      <c r="R363" s="149">
        <f t="shared" si="2"/>
        <v>0</v>
      </c>
      <c r="S363" s="149">
        <v>0</v>
      </c>
      <c r="T363" s="150">
        <f t="shared" si="3"/>
        <v>0</v>
      </c>
      <c r="U363" s="34"/>
      <c r="V363" s="34"/>
      <c r="W363" s="34"/>
      <c r="X363" s="34"/>
      <c r="Y363" s="34"/>
      <c r="Z363" s="34"/>
      <c r="AA363" s="34"/>
      <c r="AB363" s="34"/>
      <c r="AC363" s="34"/>
      <c r="AD363" s="34"/>
      <c r="AE363" s="34"/>
      <c r="AR363" s="151" t="s">
        <v>255</v>
      </c>
      <c r="AT363" s="151" t="s">
        <v>122</v>
      </c>
      <c r="AU363" s="151" t="s">
        <v>127</v>
      </c>
      <c r="AY363" s="19" t="s">
        <v>119</v>
      </c>
      <c r="BE363" s="152">
        <f t="shared" si="4"/>
        <v>0</v>
      </c>
      <c r="BF363" s="152">
        <f t="shared" si="5"/>
        <v>0</v>
      </c>
      <c r="BG363" s="152">
        <f t="shared" si="6"/>
        <v>0</v>
      </c>
      <c r="BH363" s="152">
        <f t="shared" si="7"/>
        <v>0</v>
      </c>
      <c r="BI363" s="152">
        <f t="shared" si="8"/>
        <v>0</v>
      </c>
      <c r="BJ363" s="19" t="s">
        <v>127</v>
      </c>
      <c r="BK363" s="152">
        <f t="shared" si="9"/>
        <v>0</v>
      </c>
      <c r="BL363" s="19" t="s">
        <v>255</v>
      </c>
      <c r="BM363" s="151" t="s">
        <v>428</v>
      </c>
    </row>
    <row r="364" spans="1:65" s="2" customFormat="1" ht="55.5" customHeight="1">
      <c r="A364" s="34"/>
      <c r="B364" s="139"/>
      <c r="C364" s="140" t="s">
        <v>429</v>
      </c>
      <c r="D364" s="140" t="s">
        <v>122</v>
      </c>
      <c r="E364" s="141" t="s">
        <v>430</v>
      </c>
      <c r="F364" s="142" t="s">
        <v>431</v>
      </c>
      <c r="G364" s="143" t="s">
        <v>292</v>
      </c>
      <c r="H364" s="144">
        <v>2</v>
      </c>
      <c r="I364" s="145"/>
      <c r="J364" s="146">
        <f t="shared" si="0"/>
        <v>0</v>
      </c>
      <c r="K364" s="142" t="s">
        <v>3</v>
      </c>
      <c r="L364" s="35"/>
      <c r="M364" s="147" t="s">
        <v>3</v>
      </c>
      <c r="N364" s="148" t="s">
        <v>43</v>
      </c>
      <c r="O364" s="55"/>
      <c r="P364" s="149">
        <f t="shared" si="1"/>
        <v>0</v>
      </c>
      <c r="Q364" s="149">
        <v>0</v>
      </c>
      <c r="R364" s="149">
        <f t="shared" si="2"/>
        <v>0</v>
      </c>
      <c r="S364" s="149">
        <v>0</v>
      </c>
      <c r="T364" s="150">
        <f t="shared" si="3"/>
        <v>0</v>
      </c>
      <c r="U364" s="34"/>
      <c r="V364" s="34"/>
      <c r="W364" s="34"/>
      <c r="X364" s="34"/>
      <c r="Y364" s="34"/>
      <c r="Z364" s="34"/>
      <c r="AA364" s="34"/>
      <c r="AB364" s="34"/>
      <c r="AC364" s="34"/>
      <c r="AD364" s="34"/>
      <c r="AE364" s="34"/>
      <c r="AR364" s="151" t="s">
        <v>255</v>
      </c>
      <c r="AT364" s="151" t="s">
        <v>122</v>
      </c>
      <c r="AU364" s="151" t="s">
        <v>127</v>
      </c>
      <c r="AY364" s="19" t="s">
        <v>119</v>
      </c>
      <c r="BE364" s="152">
        <f t="shared" si="4"/>
        <v>0</v>
      </c>
      <c r="BF364" s="152">
        <f t="shared" si="5"/>
        <v>0</v>
      </c>
      <c r="BG364" s="152">
        <f t="shared" si="6"/>
        <v>0</v>
      </c>
      <c r="BH364" s="152">
        <f t="shared" si="7"/>
        <v>0</v>
      </c>
      <c r="BI364" s="152">
        <f t="shared" si="8"/>
        <v>0</v>
      </c>
      <c r="BJ364" s="19" t="s">
        <v>127</v>
      </c>
      <c r="BK364" s="152">
        <f t="shared" si="9"/>
        <v>0</v>
      </c>
      <c r="BL364" s="19" t="s">
        <v>255</v>
      </c>
      <c r="BM364" s="151" t="s">
        <v>432</v>
      </c>
    </row>
    <row r="365" spans="1:65" s="2" customFormat="1" ht="37.9" customHeight="1">
      <c r="A365" s="34"/>
      <c r="B365" s="139"/>
      <c r="C365" s="140" t="s">
        <v>433</v>
      </c>
      <c r="D365" s="140" t="s">
        <v>122</v>
      </c>
      <c r="E365" s="141" t="s">
        <v>434</v>
      </c>
      <c r="F365" s="142" t="s">
        <v>435</v>
      </c>
      <c r="G365" s="143" t="s">
        <v>292</v>
      </c>
      <c r="H365" s="144">
        <v>2</v>
      </c>
      <c r="I365" s="145"/>
      <c r="J365" s="146">
        <f t="shared" si="0"/>
        <v>0</v>
      </c>
      <c r="K365" s="142" t="s">
        <v>3</v>
      </c>
      <c r="L365" s="35"/>
      <c r="M365" s="147" t="s">
        <v>3</v>
      </c>
      <c r="N365" s="148" t="s">
        <v>43</v>
      </c>
      <c r="O365" s="55"/>
      <c r="P365" s="149">
        <f t="shared" si="1"/>
        <v>0</v>
      </c>
      <c r="Q365" s="149">
        <v>0</v>
      </c>
      <c r="R365" s="149">
        <f t="shared" si="2"/>
        <v>0</v>
      </c>
      <c r="S365" s="149">
        <v>0</v>
      </c>
      <c r="T365" s="150">
        <f t="shared" si="3"/>
        <v>0</v>
      </c>
      <c r="U365" s="34"/>
      <c r="V365" s="34"/>
      <c r="W365" s="34"/>
      <c r="X365" s="34"/>
      <c r="Y365" s="34"/>
      <c r="Z365" s="34"/>
      <c r="AA365" s="34"/>
      <c r="AB365" s="34"/>
      <c r="AC365" s="34"/>
      <c r="AD365" s="34"/>
      <c r="AE365" s="34"/>
      <c r="AR365" s="151" t="s">
        <v>255</v>
      </c>
      <c r="AT365" s="151" t="s">
        <v>122</v>
      </c>
      <c r="AU365" s="151" t="s">
        <v>127</v>
      </c>
      <c r="AY365" s="19" t="s">
        <v>119</v>
      </c>
      <c r="BE365" s="152">
        <f t="shared" si="4"/>
        <v>0</v>
      </c>
      <c r="BF365" s="152">
        <f t="shared" si="5"/>
        <v>0</v>
      </c>
      <c r="BG365" s="152">
        <f t="shared" si="6"/>
        <v>0</v>
      </c>
      <c r="BH365" s="152">
        <f t="shared" si="7"/>
        <v>0</v>
      </c>
      <c r="BI365" s="152">
        <f t="shared" si="8"/>
        <v>0</v>
      </c>
      <c r="BJ365" s="19" t="s">
        <v>127</v>
      </c>
      <c r="BK365" s="152">
        <f t="shared" si="9"/>
        <v>0</v>
      </c>
      <c r="BL365" s="19" t="s">
        <v>255</v>
      </c>
      <c r="BM365" s="151" t="s">
        <v>436</v>
      </c>
    </row>
    <row r="366" spans="1:65" s="2" customFormat="1" ht="49.15" customHeight="1">
      <c r="A366" s="34"/>
      <c r="B366" s="139"/>
      <c r="C366" s="140" t="s">
        <v>437</v>
      </c>
      <c r="D366" s="140" t="s">
        <v>122</v>
      </c>
      <c r="E366" s="141" t="s">
        <v>438</v>
      </c>
      <c r="F366" s="142" t="s">
        <v>439</v>
      </c>
      <c r="G366" s="143" t="s">
        <v>292</v>
      </c>
      <c r="H366" s="144">
        <v>38</v>
      </c>
      <c r="I366" s="145"/>
      <c r="J366" s="146">
        <f t="shared" si="0"/>
        <v>0</v>
      </c>
      <c r="K366" s="142" t="s">
        <v>3</v>
      </c>
      <c r="L366" s="35"/>
      <c r="M366" s="147" t="s">
        <v>3</v>
      </c>
      <c r="N366" s="148" t="s">
        <v>43</v>
      </c>
      <c r="O366" s="55"/>
      <c r="P366" s="149">
        <f t="shared" si="1"/>
        <v>0</v>
      </c>
      <c r="Q366" s="149">
        <v>0</v>
      </c>
      <c r="R366" s="149">
        <f t="shared" si="2"/>
        <v>0</v>
      </c>
      <c r="S366" s="149">
        <v>0</v>
      </c>
      <c r="T366" s="150">
        <f t="shared" si="3"/>
        <v>0</v>
      </c>
      <c r="U366" s="34"/>
      <c r="V366" s="34"/>
      <c r="W366" s="34"/>
      <c r="X366" s="34"/>
      <c r="Y366" s="34"/>
      <c r="Z366" s="34"/>
      <c r="AA366" s="34"/>
      <c r="AB366" s="34"/>
      <c r="AC366" s="34"/>
      <c r="AD366" s="34"/>
      <c r="AE366" s="34"/>
      <c r="AR366" s="151" t="s">
        <v>255</v>
      </c>
      <c r="AT366" s="151" t="s">
        <v>122</v>
      </c>
      <c r="AU366" s="151" t="s">
        <v>127</v>
      </c>
      <c r="AY366" s="19" t="s">
        <v>119</v>
      </c>
      <c r="BE366" s="152">
        <f t="shared" si="4"/>
        <v>0</v>
      </c>
      <c r="BF366" s="152">
        <f t="shared" si="5"/>
        <v>0</v>
      </c>
      <c r="BG366" s="152">
        <f t="shared" si="6"/>
        <v>0</v>
      </c>
      <c r="BH366" s="152">
        <f t="shared" si="7"/>
        <v>0</v>
      </c>
      <c r="BI366" s="152">
        <f t="shared" si="8"/>
        <v>0</v>
      </c>
      <c r="BJ366" s="19" t="s">
        <v>127</v>
      </c>
      <c r="BK366" s="152">
        <f t="shared" si="9"/>
        <v>0</v>
      </c>
      <c r="BL366" s="19" t="s">
        <v>255</v>
      </c>
      <c r="BM366" s="151" t="s">
        <v>440</v>
      </c>
    </row>
    <row r="367" spans="1:65" s="2" customFormat="1" ht="49.15" customHeight="1">
      <c r="A367" s="34"/>
      <c r="B367" s="139"/>
      <c r="C367" s="140" t="s">
        <v>441</v>
      </c>
      <c r="D367" s="140" t="s">
        <v>122</v>
      </c>
      <c r="E367" s="141" t="s">
        <v>442</v>
      </c>
      <c r="F367" s="142" t="s">
        <v>443</v>
      </c>
      <c r="G367" s="143" t="s">
        <v>292</v>
      </c>
      <c r="H367" s="144">
        <v>1</v>
      </c>
      <c r="I367" s="145"/>
      <c r="J367" s="146">
        <f t="shared" si="0"/>
        <v>0</v>
      </c>
      <c r="K367" s="142" t="s">
        <v>3</v>
      </c>
      <c r="L367" s="35"/>
      <c r="M367" s="147" t="s">
        <v>3</v>
      </c>
      <c r="N367" s="148" t="s">
        <v>43</v>
      </c>
      <c r="O367" s="55"/>
      <c r="P367" s="149">
        <f t="shared" si="1"/>
        <v>0</v>
      </c>
      <c r="Q367" s="149">
        <v>0</v>
      </c>
      <c r="R367" s="149">
        <f t="shared" si="2"/>
        <v>0</v>
      </c>
      <c r="S367" s="149">
        <v>0</v>
      </c>
      <c r="T367" s="150">
        <f t="shared" si="3"/>
        <v>0</v>
      </c>
      <c r="U367" s="34"/>
      <c r="V367" s="34"/>
      <c r="W367" s="34"/>
      <c r="X367" s="34"/>
      <c r="Y367" s="34"/>
      <c r="Z367" s="34"/>
      <c r="AA367" s="34"/>
      <c r="AB367" s="34"/>
      <c r="AC367" s="34"/>
      <c r="AD367" s="34"/>
      <c r="AE367" s="34"/>
      <c r="AR367" s="151" t="s">
        <v>255</v>
      </c>
      <c r="AT367" s="151" t="s">
        <v>122</v>
      </c>
      <c r="AU367" s="151" t="s">
        <v>127</v>
      </c>
      <c r="AY367" s="19" t="s">
        <v>119</v>
      </c>
      <c r="BE367" s="152">
        <f t="shared" si="4"/>
        <v>0</v>
      </c>
      <c r="BF367" s="152">
        <f t="shared" si="5"/>
        <v>0</v>
      </c>
      <c r="BG367" s="152">
        <f t="shared" si="6"/>
        <v>0</v>
      </c>
      <c r="BH367" s="152">
        <f t="shared" si="7"/>
        <v>0</v>
      </c>
      <c r="BI367" s="152">
        <f t="shared" si="8"/>
        <v>0</v>
      </c>
      <c r="BJ367" s="19" t="s">
        <v>127</v>
      </c>
      <c r="BK367" s="152">
        <f t="shared" si="9"/>
        <v>0</v>
      </c>
      <c r="BL367" s="19" t="s">
        <v>255</v>
      </c>
      <c r="BM367" s="151" t="s">
        <v>444</v>
      </c>
    </row>
    <row r="368" spans="1:65" s="2" customFormat="1" ht="168" customHeight="1">
      <c r="A368" s="34"/>
      <c r="B368" s="139"/>
      <c r="C368" s="140" t="s">
        <v>445</v>
      </c>
      <c r="D368" s="140" t="s">
        <v>122</v>
      </c>
      <c r="E368" s="141" t="s">
        <v>446</v>
      </c>
      <c r="F368" s="142" t="s">
        <v>447</v>
      </c>
      <c r="G368" s="143" t="s">
        <v>292</v>
      </c>
      <c r="H368" s="144">
        <v>2</v>
      </c>
      <c r="I368" s="145"/>
      <c r="J368" s="146">
        <f t="shared" si="0"/>
        <v>0</v>
      </c>
      <c r="K368" s="142" t="s">
        <v>3</v>
      </c>
      <c r="L368" s="35"/>
      <c r="M368" s="147" t="s">
        <v>3</v>
      </c>
      <c r="N368" s="148" t="s">
        <v>43</v>
      </c>
      <c r="O368" s="55"/>
      <c r="P368" s="149">
        <f t="shared" si="1"/>
        <v>0</v>
      </c>
      <c r="Q368" s="149">
        <v>0</v>
      </c>
      <c r="R368" s="149">
        <f t="shared" si="2"/>
        <v>0</v>
      </c>
      <c r="S368" s="149">
        <v>0</v>
      </c>
      <c r="T368" s="150">
        <f t="shared" si="3"/>
        <v>0</v>
      </c>
      <c r="U368" s="34"/>
      <c r="V368" s="34"/>
      <c r="W368" s="34"/>
      <c r="X368" s="34"/>
      <c r="Y368" s="34"/>
      <c r="Z368" s="34"/>
      <c r="AA368" s="34"/>
      <c r="AB368" s="34"/>
      <c r="AC368" s="34"/>
      <c r="AD368" s="34"/>
      <c r="AE368" s="34"/>
      <c r="AR368" s="151" t="s">
        <v>255</v>
      </c>
      <c r="AT368" s="151" t="s">
        <v>122</v>
      </c>
      <c r="AU368" s="151" t="s">
        <v>127</v>
      </c>
      <c r="AY368" s="19" t="s">
        <v>119</v>
      </c>
      <c r="BE368" s="152">
        <f t="shared" si="4"/>
        <v>0</v>
      </c>
      <c r="BF368" s="152">
        <f t="shared" si="5"/>
        <v>0</v>
      </c>
      <c r="BG368" s="152">
        <f t="shared" si="6"/>
        <v>0</v>
      </c>
      <c r="BH368" s="152">
        <f t="shared" si="7"/>
        <v>0</v>
      </c>
      <c r="BI368" s="152">
        <f t="shared" si="8"/>
        <v>0</v>
      </c>
      <c r="BJ368" s="19" t="s">
        <v>127</v>
      </c>
      <c r="BK368" s="152">
        <f t="shared" si="9"/>
        <v>0</v>
      </c>
      <c r="BL368" s="19" t="s">
        <v>255</v>
      </c>
      <c r="BM368" s="151" t="s">
        <v>448</v>
      </c>
    </row>
    <row r="369" spans="1:65" s="2" customFormat="1" ht="168" customHeight="1">
      <c r="A369" s="34"/>
      <c r="B369" s="139"/>
      <c r="C369" s="140" t="s">
        <v>449</v>
      </c>
      <c r="D369" s="140" t="s">
        <v>122</v>
      </c>
      <c r="E369" s="141" t="s">
        <v>450</v>
      </c>
      <c r="F369" s="142" t="s">
        <v>451</v>
      </c>
      <c r="G369" s="143" t="s">
        <v>292</v>
      </c>
      <c r="H369" s="144">
        <v>2</v>
      </c>
      <c r="I369" s="145"/>
      <c r="J369" s="146">
        <f t="shared" si="0"/>
        <v>0</v>
      </c>
      <c r="K369" s="142" t="s">
        <v>3</v>
      </c>
      <c r="L369" s="35"/>
      <c r="M369" s="147" t="s">
        <v>3</v>
      </c>
      <c r="N369" s="148" t="s">
        <v>43</v>
      </c>
      <c r="O369" s="55"/>
      <c r="P369" s="149">
        <f t="shared" si="1"/>
        <v>0</v>
      </c>
      <c r="Q369" s="149">
        <v>0</v>
      </c>
      <c r="R369" s="149">
        <f t="shared" si="2"/>
        <v>0</v>
      </c>
      <c r="S369" s="149">
        <v>0</v>
      </c>
      <c r="T369" s="150">
        <f t="shared" si="3"/>
        <v>0</v>
      </c>
      <c r="U369" s="34"/>
      <c r="V369" s="34"/>
      <c r="W369" s="34"/>
      <c r="X369" s="34"/>
      <c r="Y369" s="34"/>
      <c r="Z369" s="34"/>
      <c r="AA369" s="34"/>
      <c r="AB369" s="34"/>
      <c r="AC369" s="34"/>
      <c r="AD369" s="34"/>
      <c r="AE369" s="34"/>
      <c r="AR369" s="151" t="s">
        <v>255</v>
      </c>
      <c r="AT369" s="151" t="s">
        <v>122</v>
      </c>
      <c r="AU369" s="151" t="s">
        <v>127</v>
      </c>
      <c r="AY369" s="19" t="s">
        <v>119</v>
      </c>
      <c r="BE369" s="152">
        <f t="shared" si="4"/>
        <v>0</v>
      </c>
      <c r="BF369" s="152">
        <f t="shared" si="5"/>
        <v>0</v>
      </c>
      <c r="BG369" s="152">
        <f t="shared" si="6"/>
        <v>0</v>
      </c>
      <c r="BH369" s="152">
        <f t="shared" si="7"/>
        <v>0</v>
      </c>
      <c r="BI369" s="152">
        <f t="shared" si="8"/>
        <v>0</v>
      </c>
      <c r="BJ369" s="19" t="s">
        <v>127</v>
      </c>
      <c r="BK369" s="152">
        <f t="shared" si="9"/>
        <v>0</v>
      </c>
      <c r="BL369" s="19" t="s">
        <v>255</v>
      </c>
      <c r="BM369" s="151" t="s">
        <v>452</v>
      </c>
    </row>
    <row r="370" spans="1:65" s="2" customFormat="1" ht="44.25" customHeight="1">
      <c r="A370" s="34"/>
      <c r="B370" s="139"/>
      <c r="C370" s="140" t="s">
        <v>453</v>
      </c>
      <c r="D370" s="140" t="s">
        <v>122</v>
      </c>
      <c r="E370" s="141" t="s">
        <v>454</v>
      </c>
      <c r="F370" s="142" t="s">
        <v>455</v>
      </c>
      <c r="G370" s="143" t="s">
        <v>345</v>
      </c>
      <c r="H370" s="192"/>
      <c r="I370" s="145"/>
      <c r="J370" s="146">
        <f t="shared" si="0"/>
        <v>0</v>
      </c>
      <c r="K370" s="142" t="s">
        <v>142</v>
      </c>
      <c r="L370" s="35"/>
      <c r="M370" s="147" t="s">
        <v>3</v>
      </c>
      <c r="N370" s="148" t="s">
        <v>43</v>
      </c>
      <c r="O370" s="55"/>
      <c r="P370" s="149">
        <f t="shared" si="1"/>
        <v>0</v>
      </c>
      <c r="Q370" s="149">
        <v>0</v>
      </c>
      <c r="R370" s="149">
        <f t="shared" si="2"/>
        <v>0</v>
      </c>
      <c r="S370" s="149">
        <v>0</v>
      </c>
      <c r="T370" s="150">
        <f t="shared" si="3"/>
        <v>0</v>
      </c>
      <c r="U370" s="34"/>
      <c r="V370" s="34"/>
      <c r="W370" s="34"/>
      <c r="X370" s="34"/>
      <c r="Y370" s="34"/>
      <c r="Z370" s="34"/>
      <c r="AA370" s="34"/>
      <c r="AB370" s="34"/>
      <c r="AC370" s="34"/>
      <c r="AD370" s="34"/>
      <c r="AE370" s="34"/>
      <c r="AR370" s="151" t="s">
        <v>255</v>
      </c>
      <c r="AT370" s="151" t="s">
        <v>122</v>
      </c>
      <c r="AU370" s="151" t="s">
        <v>127</v>
      </c>
      <c r="AY370" s="19" t="s">
        <v>119</v>
      </c>
      <c r="BE370" s="152">
        <f t="shared" si="4"/>
        <v>0</v>
      </c>
      <c r="BF370" s="152">
        <f t="shared" si="5"/>
        <v>0</v>
      </c>
      <c r="BG370" s="152">
        <f t="shared" si="6"/>
        <v>0</v>
      </c>
      <c r="BH370" s="152">
        <f t="shared" si="7"/>
        <v>0</v>
      </c>
      <c r="BI370" s="152">
        <f t="shared" si="8"/>
        <v>0</v>
      </c>
      <c r="BJ370" s="19" t="s">
        <v>127</v>
      </c>
      <c r="BK370" s="152">
        <f t="shared" si="9"/>
        <v>0</v>
      </c>
      <c r="BL370" s="19" t="s">
        <v>255</v>
      </c>
      <c r="BM370" s="151" t="s">
        <v>456</v>
      </c>
    </row>
    <row r="371" spans="1:47" s="2" customFormat="1" ht="11.25">
      <c r="A371" s="34"/>
      <c r="B371" s="35"/>
      <c r="C371" s="34"/>
      <c r="D371" s="177" t="s">
        <v>144</v>
      </c>
      <c r="E371" s="34"/>
      <c r="F371" s="178" t="s">
        <v>457</v>
      </c>
      <c r="G371" s="34"/>
      <c r="H371" s="34"/>
      <c r="I371" s="179"/>
      <c r="J371" s="34"/>
      <c r="K371" s="34"/>
      <c r="L371" s="35"/>
      <c r="M371" s="180"/>
      <c r="N371" s="181"/>
      <c r="O371" s="55"/>
      <c r="P371" s="55"/>
      <c r="Q371" s="55"/>
      <c r="R371" s="55"/>
      <c r="S371" s="55"/>
      <c r="T371" s="56"/>
      <c r="U371" s="34"/>
      <c r="V371" s="34"/>
      <c r="W371" s="34"/>
      <c r="X371" s="34"/>
      <c r="Y371" s="34"/>
      <c r="Z371" s="34"/>
      <c r="AA371" s="34"/>
      <c r="AB371" s="34"/>
      <c r="AC371" s="34"/>
      <c r="AD371" s="34"/>
      <c r="AE371" s="34"/>
      <c r="AT371" s="19" t="s">
        <v>144</v>
      </c>
      <c r="AU371" s="19" t="s">
        <v>127</v>
      </c>
    </row>
    <row r="372" spans="2:63" s="12" customFormat="1" ht="22.9" customHeight="1">
      <c r="B372" s="126"/>
      <c r="D372" s="127" t="s">
        <v>70</v>
      </c>
      <c r="E372" s="137" t="s">
        <v>458</v>
      </c>
      <c r="F372" s="137" t="s">
        <v>459</v>
      </c>
      <c r="I372" s="129"/>
      <c r="J372" s="138">
        <f>BK372</f>
        <v>0</v>
      </c>
      <c r="L372" s="126"/>
      <c r="M372" s="131"/>
      <c r="N372" s="132"/>
      <c r="O372" s="132"/>
      <c r="P372" s="133">
        <f>SUM(P373:P390)</f>
        <v>0</v>
      </c>
      <c r="Q372" s="132"/>
      <c r="R372" s="133">
        <f>SUM(R373:R390)</f>
        <v>0.05200076</v>
      </c>
      <c r="S372" s="132"/>
      <c r="T372" s="134">
        <f>SUM(T373:T390)</f>
        <v>0</v>
      </c>
      <c r="AR372" s="127" t="s">
        <v>127</v>
      </c>
      <c r="AT372" s="135" t="s">
        <v>70</v>
      </c>
      <c r="AU372" s="135" t="s">
        <v>15</v>
      </c>
      <c r="AY372" s="127" t="s">
        <v>119</v>
      </c>
      <c r="BK372" s="136">
        <f>SUM(BK373:BK390)</f>
        <v>0</v>
      </c>
    </row>
    <row r="373" spans="1:65" s="2" customFormat="1" ht="37.9" customHeight="1">
      <c r="A373" s="34"/>
      <c r="B373" s="139"/>
      <c r="C373" s="140" t="s">
        <v>460</v>
      </c>
      <c r="D373" s="140" t="s">
        <v>122</v>
      </c>
      <c r="E373" s="141" t="s">
        <v>461</v>
      </c>
      <c r="F373" s="142" t="s">
        <v>462</v>
      </c>
      <c r="G373" s="143" t="s">
        <v>141</v>
      </c>
      <c r="H373" s="144">
        <v>60.466</v>
      </c>
      <c r="I373" s="145"/>
      <c r="J373" s="146">
        <f>ROUND(I373*H373,2)</f>
        <v>0</v>
      </c>
      <c r="K373" s="142" t="s">
        <v>142</v>
      </c>
      <c r="L373" s="35"/>
      <c r="M373" s="147" t="s">
        <v>3</v>
      </c>
      <c r="N373" s="148" t="s">
        <v>43</v>
      </c>
      <c r="O373" s="55"/>
      <c r="P373" s="149">
        <f>O373*H373</f>
        <v>0</v>
      </c>
      <c r="Q373" s="149">
        <v>0.00014</v>
      </c>
      <c r="R373" s="149">
        <f>Q373*H373</f>
        <v>0.008465239999999999</v>
      </c>
      <c r="S373" s="149">
        <v>0</v>
      </c>
      <c r="T373" s="150">
        <f>S373*H373</f>
        <v>0</v>
      </c>
      <c r="U373" s="34"/>
      <c r="V373" s="34"/>
      <c r="W373" s="34"/>
      <c r="X373" s="34"/>
      <c r="Y373" s="34"/>
      <c r="Z373" s="34"/>
      <c r="AA373" s="34"/>
      <c r="AB373" s="34"/>
      <c r="AC373" s="34"/>
      <c r="AD373" s="34"/>
      <c r="AE373" s="34"/>
      <c r="AR373" s="151" t="s">
        <v>255</v>
      </c>
      <c r="AT373" s="151" t="s">
        <v>122</v>
      </c>
      <c r="AU373" s="151" t="s">
        <v>127</v>
      </c>
      <c r="AY373" s="19" t="s">
        <v>119</v>
      </c>
      <c r="BE373" s="152">
        <f>IF(N373="základní",J373,0)</f>
        <v>0</v>
      </c>
      <c r="BF373" s="152">
        <f>IF(N373="snížená",J373,0)</f>
        <v>0</v>
      </c>
      <c r="BG373" s="152">
        <f>IF(N373="zákl. přenesená",J373,0)</f>
        <v>0</v>
      </c>
      <c r="BH373" s="152">
        <f>IF(N373="sníž. přenesená",J373,0)</f>
        <v>0</v>
      </c>
      <c r="BI373" s="152">
        <f>IF(N373="nulová",J373,0)</f>
        <v>0</v>
      </c>
      <c r="BJ373" s="19" t="s">
        <v>127</v>
      </c>
      <c r="BK373" s="152">
        <f>ROUND(I373*H373,2)</f>
        <v>0</v>
      </c>
      <c r="BL373" s="19" t="s">
        <v>255</v>
      </c>
      <c r="BM373" s="151" t="s">
        <v>463</v>
      </c>
    </row>
    <row r="374" spans="1:47" s="2" customFormat="1" ht="11.25">
      <c r="A374" s="34"/>
      <c r="B374" s="35"/>
      <c r="C374" s="34"/>
      <c r="D374" s="177" t="s">
        <v>144</v>
      </c>
      <c r="E374" s="34"/>
      <c r="F374" s="178" t="s">
        <v>464</v>
      </c>
      <c r="G374" s="34"/>
      <c r="H374" s="34"/>
      <c r="I374" s="179"/>
      <c r="J374" s="34"/>
      <c r="K374" s="34"/>
      <c r="L374" s="35"/>
      <c r="M374" s="180"/>
      <c r="N374" s="181"/>
      <c r="O374" s="55"/>
      <c r="P374" s="55"/>
      <c r="Q374" s="55"/>
      <c r="R374" s="55"/>
      <c r="S374" s="55"/>
      <c r="T374" s="56"/>
      <c r="U374" s="34"/>
      <c r="V374" s="34"/>
      <c r="W374" s="34"/>
      <c r="X374" s="34"/>
      <c r="Y374" s="34"/>
      <c r="Z374" s="34"/>
      <c r="AA374" s="34"/>
      <c r="AB374" s="34"/>
      <c r="AC374" s="34"/>
      <c r="AD374" s="34"/>
      <c r="AE374" s="34"/>
      <c r="AT374" s="19" t="s">
        <v>144</v>
      </c>
      <c r="AU374" s="19" t="s">
        <v>127</v>
      </c>
    </row>
    <row r="375" spans="2:51" s="13" customFormat="1" ht="11.25">
      <c r="B375" s="153"/>
      <c r="D375" s="154" t="s">
        <v>129</v>
      </c>
      <c r="E375" s="155" t="s">
        <v>3</v>
      </c>
      <c r="F375" s="156" t="s">
        <v>212</v>
      </c>
      <c r="H375" s="155" t="s">
        <v>3</v>
      </c>
      <c r="I375" s="157"/>
      <c r="L375" s="153"/>
      <c r="M375" s="158"/>
      <c r="N375" s="159"/>
      <c r="O375" s="159"/>
      <c r="P375" s="159"/>
      <c r="Q375" s="159"/>
      <c r="R375" s="159"/>
      <c r="S375" s="159"/>
      <c r="T375" s="160"/>
      <c r="AT375" s="155" t="s">
        <v>129</v>
      </c>
      <c r="AU375" s="155" t="s">
        <v>127</v>
      </c>
      <c r="AV375" s="13" t="s">
        <v>15</v>
      </c>
      <c r="AW375" s="13" t="s">
        <v>33</v>
      </c>
      <c r="AX375" s="13" t="s">
        <v>71</v>
      </c>
      <c r="AY375" s="155" t="s">
        <v>119</v>
      </c>
    </row>
    <row r="376" spans="2:51" s="14" customFormat="1" ht="11.25">
      <c r="B376" s="161"/>
      <c r="D376" s="154" t="s">
        <v>129</v>
      </c>
      <c r="E376" s="162" t="s">
        <v>3</v>
      </c>
      <c r="F376" s="163" t="s">
        <v>213</v>
      </c>
      <c r="H376" s="164">
        <v>14.504</v>
      </c>
      <c r="I376" s="165"/>
      <c r="L376" s="161"/>
      <c r="M376" s="166"/>
      <c r="N376" s="167"/>
      <c r="O376" s="167"/>
      <c r="P376" s="167"/>
      <c r="Q376" s="167"/>
      <c r="R376" s="167"/>
      <c r="S376" s="167"/>
      <c r="T376" s="168"/>
      <c r="AT376" s="162" t="s">
        <v>129</v>
      </c>
      <c r="AU376" s="162" t="s">
        <v>127</v>
      </c>
      <c r="AV376" s="14" t="s">
        <v>127</v>
      </c>
      <c r="AW376" s="14" t="s">
        <v>33</v>
      </c>
      <c r="AX376" s="14" t="s">
        <v>71</v>
      </c>
      <c r="AY376" s="162" t="s">
        <v>119</v>
      </c>
    </row>
    <row r="377" spans="2:51" s="14" customFormat="1" ht="11.25">
      <c r="B377" s="161"/>
      <c r="D377" s="154" t="s">
        <v>129</v>
      </c>
      <c r="E377" s="162" t="s">
        <v>3</v>
      </c>
      <c r="F377" s="163" t="s">
        <v>214</v>
      </c>
      <c r="H377" s="164">
        <v>7.472</v>
      </c>
      <c r="I377" s="165"/>
      <c r="L377" s="161"/>
      <c r="M377" s="166"/>
      <c r="N377" s="167"/>
      <c r="O377" s="167"/>
      <c r="P377" s="167"/>
      <c r="Q377" s="167"/>
      <c r="R377" s="167"/>
      <c r="S377" s="167"/>
      <c r="T377" s="168"/>
      <c r="AT377" s="162" t="s">
        <v>129</v>
      </c>
      <c r="AU377" s="162" t="s">
        <v>127</v>
      </c>
      <c r="AV377" s="14" t="s">
        <v>127</v>
      </c>
      <c r="AW377" s="14" t="s">
        <v>33</v>
      </c>
      <c r="AX377" s="14" t="s">
        <v>71</v>
      </c>
      <c r="AY377" s="162" t="s">
        <v>119</v>
      </c>
    </row>
    <row r="378" spans="2:51" s="14" customFormat="1" ht="11.25">
      <c r="B378" s="161"/>
      <c r="D378" s="154" t="s">
        <v>129</v>
      </c>
      <c r="E378" s="162" t="s">
        <v>3</v>
      </c>
      <c r="F378" s="163" t="s">
        <v>215</v>
      </c>
      <c r="H378" s="164">
        <v>7.808</v>
      </c>
      <c r="I378" s="165"/>
      <c r="L378" s="161"/>
      <c r="M378" s="166"/>
      <c r="N378" s="167"/>
      <c r="O378" s="167"/>
      <c r="P378" s="167"/>
      <c r="Q378" s="167"/>
      <c r="R378" s="167"/>
      <c r="S378" s="167"/>
      <c r="T378" s="168"/>
      <c r="AT378" s="162" t="s">
        <v>129</v>
      </c>
      <c r="AU378" s="162" t="s">
        <v>127</v>
      </c>
      <c r="AV378" s="14" t="s">
        <v>127</v>
      </c>
      <c r="AW378" s="14" t="s">
        <v>33</v>
      </c>
      <c r="AX378" s="14" t="s">
        <v>71</v>
      </c>
      <c r="AY378" s="162" t="s">
        <v>119</v>
      </c>
    </row>
    <row r="379" spans="2:51" s="14" customFormat="1" ht="11.25">
      <c r="B379" s="161"/>
      <c r="D379" s="154" t="s">
        <v>129</v>
      </c>
      <c r="E379" s="162" t="s">
        <v>3</v>
      </c>
      <c r="F379" s="163" t="s">
        <v>216</v>
      </c>
      <c r="H379" s="164">
        <v>8</v>
      </c>
      <c r="I379" s="165"/>
      <c r="L379" s="161"/>
      <c r="M379" s="166"/>
      <c r="N379" s="167"/>
      <c r="O379" s="167"/>
      <c r="P379" s="167"/>
      <c r="Q379" s="167"/>
      <c r="R379" s="167"/>
      <c r="S379" s="167"/>
      <c r="T379" s="168"/>
      <c r="AT379" s="162" t="s">
        <v>129</v>
      </c>
      <c r="AU379" s="162" t="s">
        <v>127</v>
      </c>
      <c r="AV379" s="14" t="s">
        <v>127</v>
      </c>
      <c r="AW379" s="14" t="s">
        <v>33</v>
      </c>
      <c r="AX379" s="14" t="s">
        <v>71</v>
      </c>
      <c r="AY379" s="162" t="s">
        <v>119</v>
      </c>
    </row>
    <row r="380" spans="2:51" s="14" customFormat="1" ht="11.25">
      <c r="B380" s="161"/>
      <c r="D380" s="154" t="s">
        <v>129</v>
      </c>
      <c r="E380" s="162" t="s">
        <v>3</v>
      </c>
      <c r="F380" s="163" t="s">
        <v>217</v>
      </c>
      <c r="H380" s="164">
        <v>4.458</v>
      </c>
      <c r="I380" s="165"/>
      <c r="L380" s="161"/>
      <c r="M380" s="166"/>
      <c r="N380" s="167"/>
      <c r="O380" s="167"/>
      <c r="P380" s="167"/>
      <c r="Q380" s="167"/>
      <c r="R380" s="167"/>
      <c r="S380" s="167"/>
      <c r="T380" s="168"/>
      <c r="AT380" s="162" t="s">
        <v>129</v>
      </c>
      <c r="AU380" s="162" t="s">
        <v>127</v>
      </c>
      <c r="AV380" s="14" t="s">
        <v>127</v>
      </c>
      <c r="AW380" s="14" t="s">
        <v>33</v>
      </c>
      <c r="AX380" s="14" t="s">
        <v>71</v>
      </c>
      <c r="AY380" s="162" t="s">
        <v>119</v>
      </c>
    </row>
    <row r="381" spans="2:51" s="14" customFormat="1" ht="11.25">
      <c r="B381" s="161"/>
      <c r="D381" s="154" t="s">
        <v>129</v>
      </c>
      <c r="E381" s="162" t="s">
        <v>3</v>
      </c>
      <c r="F381" s="163" t="s">
        <v>217</v>
      </c>
      <c r="H381" s="164">
        <v>4.458</v>
      </c>
      <c r="I381" s="165"/>
      <c r="L381" s="161"/>
      <c r="M381" s="166"/>
      <c r="N381" s="167"/>
      <c r="O381" s="167"/>
      <c r="P381" s="167"/>
      <c r="Q381" s="167"/>
      <c r="R381" s="167"/>
      <c r="S381" s="167"/>
      <c r="T381" s="168"/>
      <c r="AT381" s="162" t="s">
        <v>129</v>
      </c>
      <c r="AU381" s="162" t="s">
        <v>127</v>
      </c>
      <c r="AV381" s="14" t="s">
        <v>127</v>
      </c>
      <c r="AW381" s="14" t="s">
        <v>33</v>
      </c>
      <c r="AX381" s="14" t="s">
        <v>71</v>
      </c>
      <c r="AY381" s="162" t="s">
        <v>119</v>
      </c>
    </row>
    <row r="382" spans="2:51" s="14" customFormat="1" ht="11.25">
      <c r="B382" s="161"/>
      <c r="D382" s="154" t="s">
        <v>129</v>
      </c>
      <c r="E382" s="162" t="s">
        <v>3</v>
      </c>
      <c r="F382" s="163" t="s">
        <v>218</v>
      </c>
      <c r="H382" s="164">
        <v>4.026</v>
      </c>
      <c r="I382" s="165"/>
      <c r="L382" s="161"/>
      <c r="M382" s="166"/>
      <c r="N382" s="167"/>
      <c r="O382" s="167"/>
      <c r="P382" s="167"/>
      <c r="Q382" s="167"/>
      <c r="R382" s="167"/>
      <c r="S382" s="167"/>
      <c r="T382" s="168"/>
      <c r="AT382" s="162" t="s">
        <v>129</v>
      </c>
      <c r="AU382" s="162" t="s">
        <v>127</v>
      </c>
      <c r="AV382" s="14" t="s">
        <v>127</v>
      </c>
      <c r="AW382" s="14" t="s">
        <v>33</v>
      </c>
      <c r="AX382" s="14" t="s">
        <v>71</v>
      </c>
      <c r="AY382" s="162" t="s">
        <v>119</v>
      </c>
    </row>
    <row r="383" spans="2:51" s="14" customFormat="1" ht="11.25">
      <c r="B383" s="161"/>
      <c r="D383" s="154" t="s">
        <v>129</v>
      </c>
      <c r="E383" s="162" t="s">
        <v>3</v>
      </c>
      <c r="F383" s="163" t="s">
        <v>219</v>
      </c>
      <c r="H383" s="164">
        <v>1.236</v>
      </c>
      <c r="I383" s="165"/>
      <c r="L383" s="161"/>
      <c r="M383" s="166"/>
      <c r="N383" s="167"/>
      <c r="O383" s="167"/>
      <c r="P383" s="167"/>
      <c r="Q383" s="167"/>
      <c r="R383" s="167"/>
      <c r="S383" s="167"/>
      <c r="T383" s="168"/>
      <c r="AT383" s="162" t="s">
        <v>129</v>
      </c>
      <c r="AU383" s="162" t="s">
        <v>127</v>
      </c>
      <c r="AV383" s="14" t="s">
        <v>127</v>
      </c>
      <c r="AW383" s="14" t="s">
        <v>33</v>
      </c>
      <c r="AX383" s="14" t="s">
        <v>71</v>
      </c>
      <c r="AY383" s="162" t="s">
        <v>119</v>
      </c>
    </row>
    <row r="384" spans="2:51" s="14" customFormat="1" ht="11.25">
      <c r="B384" s="161"/>
      <c r="D384" s="154" t="s">
        <v>129</v>
      </c>
      <c r="E384" s="162" t="s">
        <v>3</v>
      </c>
      <c r="F384" s="163" t="s">
        <v>220</v>
      </c>
      <c r="H384" s="164">
        <v>1.034</v>
      </c>
      <c r="I384" s="165"/>
      <c r="L384" s="161"/>
      <c r="M384" s="166"/>
      <c r="N384" s="167"/>
      <c r="O384" s="167"/>
      <c r="P384" s="167"/>
      <c r="Q384" s="167"/>
      <c r="R384" s="167"/>
      <c r="S384" s="167"/>
      <c r="T384" s="168"/>
      <c r="AT384" s="162" t="s">
        <v>129</v>
      </c>
      <c r="AU384" s="162" t="s">
        <v>127</v>
      </c>
      <c r="AV384" s="14" t="s">
        <v>127</v>
      </c>
      <c r="AW384" s="14" t="s">
        <v>33</v>
      </c>
      <c r="AX384" s="14" t="s">
        <v>71</v>
      </c>
      <c r="AY384" s="162" t="s">
        <v>119</v>
      </c>
    </row>
    <row r="385" spans="2:51" s="14" customFormat="1" ht="11.25">
      <c r="B385" s="161"/>
      <c r="D385" s="154" t="s">
        <v>129</v>
      </c>
      <c r="E385" s="162" t="s">
        <v>3</v>
      </c>
      <c r="F385" s="163" t="s">
        <v>221</v>
      </c>
      <c r="H385" s="164">
        <v>1.356</v>
      </c>
      <c r="I385" s="165"/>
      <c r="L385" s="161"/>
      <c r="M385" s="166"/>
      <c r="N385" s="167"/>
      <c r="O385" s="167"/>
      <c r="P385" s="167"/>
      <c r="Q385" s="167"/>
      <c r="R385" s="167"/>
      <c r="S385" s="167"/>
      <c r="T385" s="168"/>
      <c r="AT385" s="162" t="s">
        <v>129</v>
      </c>
      <c r="AU385" s="162" t="s">
        <v>127</v>
      </c>
      <c r="AV385" s="14" t="s">
        <v>127</v>
      </c>
      <c r="AW385" s="14" t="s">
        <v>33</v>
      </c>
      <c r="AX385" s="14" t="s">
        <v>71</v>
      </c>
      <c r="AY385" s="162" t="s">
        <v>119</v>
      </c>
    </row>
    <row r="386" spans="2:51" s="14" customFormat="1" ht="11.25">
      <c r="B386" s="161"/>
      <c r="D386" s="154" t="s">
        <v>129</v>
      </c>
      <c r="E386" s="162" t="s">
        <v>3</v>
      </c>
      <c r="F386" s="163" t="s">
        <v>218</v>
      </c>
      <c r="H386" s="164">
        <v>4.026</v>
      </c>
      <c r="I386" s="165"/>
      <c r="L386" s="161"/>
      <c r="M386" s="166"/>
      <c r="N386" s="167"/>
      <c r="O386" s="167"/>
      <c r="P386" s="167"/>
      <c r="Q386" s="167"/>
      <c r="R386" s="167"/>
      <c r="S386" s="167"/>
      <c r="T386" s="168"/>
      <c r="AT386" s="162" t="s">
        <v>129</v>
      </c>
      <c r="AU386" s="162" t="s">
        <v>127</v>
      </c>
      <c r="AV386" s="14" t="s">
        <v>127</v>
      </c>
      <c r="AW386" s="14" t="s">
        <v>33</v>
      </c>
      <c r="AX386" s="14" t="s">
        <v>71</v>
      </c>
      <c r="AY386" s="162" t="s">
        <v>119</v>
      </c>
    </row>
    <row r="387" spans="2:51" s="14" customFormat="1" ht="11.25">
      <c r="B387" s="161"/>
      <c r="D387" s="154" t="s">
        <v>129</v>
      </c>
      <c r="E387" s="162" t="s">
        <v>3</v>
      </c>
      <c r="F387" s="163" t="s">
        <v>222</v>
      </c>
      <c r="H387" s="164">
        <v>2.088</v>
      </c>
      <c r="I387" s="165"/>
      <c r="L387" s="161"/>
      <c r="M387" s="166"/>
      <c r="N387" s="167"/>
      <c r="O387" s="167"/>
      <c r="P387" s="167"/>
      <c r="Q387" s="167"/>
      <c r="R387" s="167"/>
      <c r="S387" s="167"/>
      <c r="T387" s="168"/>
      <c r="AT387" s="162" t="s">
        <v>129</v>
      </c>
      <c r="AU387" s="162" t="s">
        <v>127</v>
      </c>
      <c r="AV387" s="14" t="s">
        <v>127</v>
      </c>
      <c r="AW387" s="14" t="s">
        <v>33</v>
      </c>
      <c r="AX387" s="14" t="s">
        <v>71</v>
      </c>
      <c r="AY387" s="162" t="s">
        <v>119</v>
      </c>
    </row>
    <row r="388" spans="2:51" s="15" customFormat="1" ht="11.25">
      <c r="B388" s="169"/>
      <c r="D388" s="154" t="s">
        <v>129</v>
      </c>
      <c r="E388" s="170" t="s">
        <v>3</v>
      </c>
      <c r="F388" s="171" t="s">
        <v>465</v>
      </c>
      <c r="H388" s="172">
        <v>60.466</v>
      </c>
      <c r="I388" s="173"/>
      <c r="L388" s="169"/>
      <c r="M388" s="174"/>
      <c r="N388" s="175"/>
      <c r="O388" s="175"/>
      <c r="P388" s="175"/>
      <c r="Q388" s="175"/>
      <c r="R388" s="175"/>
      <c r="S388" s="175"/>
      <c r="T388" s="176"/>
      <c r="AT388" s="170" t="s">
        <v>129</v>
      </c>
      <c r="AU388" s="170" t="s">
        <v>127</v>
      </c>
      <c r="AV388" s="15" t="s">
        <v>126</v>
      </c>
      <c r="AW388" s="15" t="s">
        <v>33</v>
      </c>
      <c r="AX388" s="15" t="s">
        <v>15</v>
      </c>
      <c r="AY388" s="170" t="s">
        <v>119</v>
      </c>
    </row>
    <row r="389" spans="1:65" s="2" customFormat="1" ht="44.25" customHeight="1">
      <c r="A389" s="34"/>
      <c r="B389" s="139"/>
      <c r="C389" s="140" t="s">
        <v>466</v>
      </c>
      <c r="D389" s="140" t="s">
        <v>122</v>
      </c>
      <c r="E389" s="141" t="s">
        <v>467</v>
      </c>
      <c r="F389" s="142" t="s">
        <v>468</v>
      </c>
      <c r="G389" s="143" t="s">
        <v>141</v>
      </c>
      <c r="H389" s="144">
        <v>60.466</v>
      </c>
      <c r="I389" s="145"/>
      <c r="J389" s="146">
        <f>ROUND(I389*H389,2)</f>
        <v>0</v>
      </c>
      <c r="K389" s="142" t="s">
        <v>142</v>
      </c>
      <c r="L389" s="35"/>
      <c r="M389" s="147" t="s">
        <v>3</v>
      </c>
      <c r="N389" s="148" t="s">
        <v>43</v>
      </c>
      <c r="O389" s="55"/>
      <c r="P389" s="149">
        <f>O389*H389</f>
        <v>0</v>
      </c>
      <c r="Q389" s="149">
        <v>0.00072</v>
      </c>
      <c r="R389" s="149">
        <f>Q389*H389</f>
        <v>0.04353552</v>
      </c>
      <c r="S389" s="149">
        <v>0</v>
      </c>
      <c r="T389" s="150">
        <f>S389*H389</f>
        <v>0</v>
      </c>
      <c r="U389" s="34"/>
      <c r="V389" s="34"/>
      <c r="W389" s="34"/>
      <c r="X389" s="34"/>
      <c r="Y389" s="34"/>
      <c r="Z389" s="34"/>
      <c r="AA389" s="34"/>
      <c r="AB389" s="34"/>
      <c r="AC389" s="34"/>
      <c r="AD389" s="34"/>
      <c r="AE389" s="34"/>
      <c r="AR389" s="151" t="s">
        <v>255</v>
      </c>
      <c r="AT389" s="151" t="s">
        <v>122</v>
      </c>
      <c r="AU389" s="151" t="s">
        <v>127</v>
      </c>
      <c r="AY389" s="19" t="s">
        <v>119</v>
      </c>
      <c r="BE389" s="152">
        <f>IF(N389="základní",J389,0)</f>
        <v>0</v>
      </c>
      <c r="BF389" s="152">
        <f>IF(N389="snížená",J389,0)</f>
        <v>0</v>
      </c>
      <c r="BG389" s="152">
        <f>IF(N389="zákl. přenesená",J389,0)</f>
        <v>0</v>
      </c>
      <c r="BH389" s="152">
        <f>IF(N389="sníž. přenesená",J389,0)</f>
        <v>0</v>
      </c>
      <c r="BI389" s="152">
        <f>IF(N389="nulová",J389,0)</f>
        <v>0</v>
      </c>
      <c r="BJ389" s="19" t="s">
        <v>127</v>
      </c>
      <c r="BK389" s="152">
        <f>ROUND(I389*H389,2)</f>
        <v>0</v>
      </c>
      <c r="BL389" s="19" t="s">
        <v>255</v>
      </c>
      <c r="BM389" s="151" t="s">
        <v>469</v>
      </c>
    </row>
    <row r="390" spans="1:47" s="2" customFormat="1" ht="11.25">
      <c r="A390" s="34"/>
      <c r="B390" s="35"/>
      <c r="C390" s="34"/>
      <c r="D390" s="177" t="s">
        <v>144</v>
      </c>
      <c r="E390" s="34"/>
      <c r="F390" s="178" t="s">
        <v>470</v>
      </c>
      <c r="G390" s="34"/>
      <c r="H390" s="34"/>
      <c r="I390" s="179"/>
      <c r="J390" s="34"/>
      <c r="K390" s="34"/>
      <c r="L390" s="35"/>
      <c r="M390" s="180"/>
      <c r="N390" s="181"/>
      <c r="O390" s="55"/>
      <c r="P390" s="55"/>
      <c r="Q390" s="55"/>
      <c r="R390" s="55"/>
      <c r="S390" s="55"/>
      <c r="T390" s="56"/>
      <c r="U390" s="34"/>
      <c r="V390" s="34"/>
      <c r="W390" s="34"/>
      <c r="X390" s="34"/>
      <c r="Y390" s="34"/>
      <c r="Z390" s="34"/>
      <c r="AA390" s="34"/>
      <c r="AB390" s="34"/>
      <c r="AC390" s="34"/>
      <c r="AD390" s="34"/>
      <c r="AE390" s="34"/>
      <c r="AT390" s="19" t="s">
        <v>144</v>
      </c>
      <c r="AU390" s="19" t="s">
        <v>127</v>
      </c>
    </row>
    <row r="391" spans="2:63" s="12" customFormat="1" ht="22.9" customHeight="1">
      <c r="B391" s="126"/>
      <c r="D391" s="127" t="s">
        <v>70</v>
      </c>
      <c r="E391" s="137" t="s">
        <v>471</v>
      </c>
      <c r="F391" s="137" t="s">
        <v>472</v>
      </c>
      <c r="I391" s="129"/>
      <c r="J391" s="138">
        <f>BK391</f>
        <v>0</v>
      </c>
      <c r="L391" s="126"/>
      <c r="M391" s="131"/>
      <c r="N391" s="132"/>
      <c r="O391" s="132"/>
      <c r="P391" s="133">
        <f>SUM(P392:P400)</f>
        <v>0</v>
      </c>
      <c r="Q391" s="132"/>
      <c r="R391" s="133">
        <f>SUM(R392:R400)</f>
        <v>0.13751066</v>
      </c>
      <c r="S391" s="132"/>
      <c r="T391" s="134">
        <f>SUM(T392:T400)</f>
        <v>0</v>
      </c>
      <c r="AR391" s="127" t="s">
        <v>127</v>
      </c>
      <c r="AT391" s="135" t="s">
        <v>70</v>
      </c>
      <c r="AU391" s="135" t="s">
        <v>15</v>
      </c>
      <c r="AY391" s="127" t="s">
        <v>119</v>
      </c>
      <c r="BK391" s="136">
        <f>SUM(BK392:BK400)</f>
        <v>0</v>
      </c>
    </row>
    <row r="392" spans="1:65" s="2" customFormat="1" ht="33" customHeight="1">
      <c r="A392" s="34"/>
      <c r="B392" s="139"/>
      <c r="C392" s="140" t="s">
        <v>473</v>
      </c>
      <c r="D392" s="140" t="s">
        <v>122</v>
      </c>
      <c r="E392" s="141" t="s">
        <v>474</v>
      </c>
      <c r="F392" s="142" t="s">
        <v>475</v>
      </c>
      <c r="G392" s="143" t="s">
        <v>141</v>
      </c>
      <c r="H392" s="144">
        <v>280.634</v>
      </c>
      <c r="I392" s="145"/>
      <c r="J392" s="146">
        <f>ROUND(I392*H392,2)</f>
        <v>0</v>
      </c>
      <c r="K392" s="142" t="s">
        <v>142</v>
      </c>
      <c r="L392" s="35"/>
      <c r="M392" s="147" t="s">
        <v>3</v>
      </c>
      <c r="N392" s="148" t="s">
        <v>43</v>
      </c>
      <c r="O392" s="55"/>
      <c r="P392" s="149">
        <f>O392*H392</f>
        <v>0</v>
      </c>
      <c r="Q392" s="149">
        <v>0.0002</v>
      </c>
      <c r="R392" s="149">
        <f>Q392*H392</f>
        <v>0.056126800000000004</v>
      </c>
      <c r="S392" s="149">
        <v>0</v>
      </c>
      <c r="T392" s="150">
        <f>S392*H392</f>
        <v>0</v>
      </c>
      <c r="U392" s="34"/>
      <c r="V392" s="34"/>
      <c r="W392" s="34"/>
      <c r="X392" s="34"/>
      <c r="Y392" s="34"/>
      <c r="Z392" s="34"/>
      <c r="AA392" s="34"/>
      <c r="AB392" s="34"/>
      <c r="AC392" s="34"/>
      <c r="AD392" s="34"/>
      <c r="AE392" s="34"/>
      <c r="AR392" s="151" t="s">
        <v>255</v>
      </c>
      <c r="AT392" s="151" t="s">
        <v>122</v>
      </c>
      <c r="AU392" s="151" t="s">
        <v>127</v>
      </c>
      <c r="AY392" s="19" t="s">
        <v>119</v>
      </c>
      <c r="BE392" s="152">
        <f>IF(N392="základní",J392,0)</f>
        <v>0</v>
      </c>
      <c r="BF392" s="152">
        <f>IF(N392="snížená",J392,0)</f>
        <v>0</v>
      </c>
      <c r="BG392" s="152">
        <f>IF(N392="zákl. přenesená",J392,0)</f>
        <v>0</v>
      </c>
      <c r="BH392" s="152">
        <f>IF(N392="sníž. přenesená",J392,0)</f>
        <v>0</v>
      </c>
      <c r="BI392" s="152">
        <f>IF(N392="nulová",J392,0)</f>
        <v>0</v>
      </c>
      <c r="BJ392" s="19" t="s">
        <v>127</v>
      </c>
      <c r="BK392" s="152">
        <f>ROUND(I392*H392,2)</f>
        <v>0</v>
      </c>
      <c r="BL392" s="19" t="s">
        <v>255</v>
      </c>
      <c r="BM392" s="151" t="s">
        <v>476</v>
      </c>
    </row>
    <row r="393" spans="1:47" s="2" customFormat="1" ht="11.25">
      <c r="A393" s="34"/>
      <c r="B393" s="35"/>
      <c r="C393" s="34"/>
      <c r="D393" s="177" t="s">
        <v>144</v>
      </c>
      <c r="E393" s="34"/>
      <c r="F393" s="178" t="s">
        <v>477</v>
      </c>
      <c r="G393" s="34"/>
      <c r="H393" s="34"/>
      <c r="I393" s="179"/>
      <c r="J393" s="34"/>
      <c r="K393" s="34"/>
      <c r="L393" s="35"/>
      <c r="M393" s="180"/>
      <c r="N393" s="181"/>
      <c r="O393" s="55"/>
      <c r="P393" s="55"/>
      <c r="Q393" s="55"/>
      <c r="R393" s="55"/>
      <c r="S393" s="55"/>
      <c r="T393" s="56"/>
      <c r="U393" s="34"/>
      <c r="V393" s="34"/>
      <c r="W393" s="34"/>
      <c r="X393" s="34"/>
      <c r="Y393" s="34"/>
      <c r="Z393" s="34"/>
      <c r="AA393" s="34"/>
      <c r="AB393" s="34"/>
      <c r="AC393" s="34"/>
      <c r="AD393" s="34"/>
      <c r="AE393" s="34"/>
      <c r="AT393" s="19" t="s">
        <v>144</v>
      </c>
      <c r="AU393" s="19" t="s">
        <v>127</v>
      </c>
    </row>
    <row r="394" spans="2:51" s="13" customFormat="1" ht="11.25">
      <c r="B394" s="153"/>
      <c r="D394" s="154" t="s">
        <v>129</v>
      </c>
      <c r="E394" s="155" t="s">
        <v>3</v>
      </c>
      <c r="F394" s="156" t="s">
        <v>478</v>
      </c>
      <c r="H394" s="155" t="s">
        <v>3</v>
      </c>
      <c r="I394" s="157"/>
      <c r="L394" s="153"/>
      <c r="M394" s="158"/>
      <c r="N394" s="159"/>
      <c r="O394" s="159"/>
      <c r="P394" s="159"/>
      <c r="Q394" s="159"/>
      <c r="R394" s="159"/>
      <c r="S394" s="159"/>
      <c r="T394" s="160"/>
      <c r="AT394" s="155" t="s">
        <v>129</v>
      </c>
      <c r="AU394" s="155" t="s">
        <v>127</v>
      </c>
      <c r="AV394" s="13" t="s">
        <v>15</v>
      </c>
      <c r="AW394" s="13" t="s">
        <v>33</v>
      </c>
      <c r="AX394" s="13" t="s">
        <v>71</v>
      </c>
      <c r="AY394" s="155" t="s">
        <v>119</v>
      </c>
    </row>
    <row r="395" spans="2:51" s="14" customFormat="1" ht="11.25">
      <c r="B395" s="161"/>
      <c r="D395" s="154" t="s">
        <v>129</v>
      </c>
      <c r="E395" s="162" t="s">
        <v>3</v>
      </c>
      <c r="F395" s="163" t="s">
        <v>479</v>
      </c>
      <c r="H395" s="164">
        <v>230.87</v>
      </c>
      <c r="I395" s="165"/>
      <c r="L395" s="161"/>
      <c r="M395" s="166"/>
      <c r="N395" s="167"/>
      <c r="O395" s="167"/>
      <c r="P395" s="167"/>
      <c r="Q395" s="167"/>
      <c r="R395" s="167"/>
      <c r="S395" s="167"/>
      <c r="T395" s="168"/>
      <c r="AT395" s="162" t="s">
        <v>129</v>
      </c>
      <c r="AU395" s="162" t="s">
        <v>127</v>
      </c>
      <c r="AV395" s="14" t="s">
        <v>127</v>
      </c>
      <c r="AW395" s="14" t="s">
        <v>33</v>
      </c>
      <c r="AX395" s="14" t="s">
        <v>71</v>
      </c>
      <c r="AY395" s="162" t="s">
        <v>119</v>
      </c>
    </row>
    <row r="396" spans="2:51" s="13" customFormat="1" ht="11.25">
      <c r="B396" s="153"/>
      <c r="D396" s="154" t="s">
        <v>129</v>
      </c>
      <c r="E396" s="155" t="s">
        <v>3</v>
      </c>
      <c r="F396" s="156" t="s">
        <v>480</v>
      </c>
      <c r="H396" s="155" t="s">
        <v>3</v>
      </c>
      <c r="I396" s="157"/>
      <c r="L396" s="153"/>
      <c r="M396" s="158"/>
      <c r="N396" s="159"/>
      <c r="O396" s="159"/>
      <c r="P396" s="159"/>
      <c r="Q396" s="159"/>
      <c r="R396" s="159"/>
      <c r="S396" s="159"/>
      <c r="T396" s="160"/>
      <c r="AT396" s="155" t="s">
        <v>129</v>
      </c>
      <c r="AU396" s="155" t="s">
        <v>127</v>
      </c>
      <c r="AV396" s="13" t="s">
        <v>15</v>
      </c>
      <c r="AW396" s="13" t="s">
        <v>33</v>
      </c>
      <c r="AX396" s="13" t="s">
        <v>71</v>
      </c>
      <c r="AY396" s="155" t="s">
        <v>119</v>
      </c>
    </row>
    <row r="397" spans="2:51" s="14" customFormat="1" ht="11.25">
      <c r="B397" s="161"/>
      <c r="D397" s="154" t="s">
        <v>129</v>
      </c>
      <c r="E397" s="162" t="s">
        <v>3</v>
      </c>
      <c r="F397" s="163" t="s">
        <v>481</v>
      </c>
      <c r="H397" s="164">
        <v>49.764</v>
      </c>
      <c r="I397" s="165"/>
      <c r="L397" s="161"/>
      <c r="M397" s="166"/>
      <c r="N397" s="167"/>
      <c r="O397" s="167"/>
      <c r="P397" s="167"/>
      <c r="Q397" s="167"/>
      <c r="R397" s="167"/>
      <c r="S397" s="167"/>
      <c r="T397" s="168"/>
      <c r="AT397" s="162" t="s">
        <v>129</v>
      </c>
      <c r="AU397" s="162" t="s">
        <v>127</v>
      </c>
      <c r="AV397" s="14" t="s">
        <v>127</v>
      </c>
      <c r="AW397" s="14" t="s">
        <v>33</v>
      </c>
      <c r="AX397" s="14" t="s">
        <v>71</v>
      </c>
      <c r="AY397" s="162" t="s">
        <v>119</v>
      </c>
    </row>
    <row r="398" spans="2:51" s="15" customFormat="1" ht="11.25">
      <c r="B398" s="169"/>
      <c r="D398" s="154" t="s">
        <v>129</v>
      </c>
      <c r="E398" s="170" t="s">
        <v>3</v>
      </c>
      <c r="F398" s="171" t="s">
        <v>134</v>
      </c>
      <c r="H398" s="172">
        <v>280.634</v>
      </c>
      <c r="I398" s="173"/>
      <c r="L398" s="169"/>
      <c r="M398" s="174"/>
      <c r="N398" s="175"/>
      <c r="O398" s="175"/>
      <c r="P398" s="175"/>
      <c r="Q398" s="175"/>
      <c r="R398" s="175"/>
      <c r="S398" s="175"/>
      <c r="T398" s="176"/>
      <c r="AT398" s="170" t="s">
        <v>129</v>
      </c>
      <c r="AU398" s="170" t="s">
        <v>127</v>
      </c>
      <c r="AV398" s="15" t="s">
        <v>126</v>
      </c>
      <c r="AW398" s="15" t="s">
        <v>33</v>
      </c>
      <c r="AX398" s="15" t="s">
        <v>15</v>
      </c>
      <c r="AY398" s="170" t="s">
        <v>119</v>
      </c>
    </row>
    <row r="399" spans="1:65" s="2" customFormat="1" ht="37.9" customHeight="1">
      <c r="A399" s="34"/>
      <c r="B399" s="139"/>
      <c r="C399" s="140" t="s">
        <v>482</v>
      </c>
      <c r="D399" s="140" t="s">
        <v>122</v>
      </c>
      <c r="E399" s="141" t="s">
        <v>483</v>
      </c>
      <c r="F399" s="142" t="s">
        <v>484</v>
      </c>
      <c r="G399" s="143" t="s">
        <v>141</v>
      </c>
      <c r="H399" s="144">
        <v>280.634</v>
      </c>
      <c r="I399" s="145"/>
      <c r="J399" s="146">
        <f>ROUND(I399*H399,2)</f>
        <v>0</v>
      </c>
      <c r="K399" s="142" t="s">
        <v>142</v>
      </c>
      <c r="L399" s="35"/>
      <c r="M399" s="147" t="s">
        <v>3</v>
      </c>
      <c r="N399" s="148" t="s">
        <v>43</v>
      </c>
      <c r="O399" s="55"/>
      <c r="P399" s="149">
        <f>O399*H399</f>
        <v>0</v>
      </c>
      <c r="Q399" s="149">
        <v>0.00029</v>
      </c>
      <c r="R399" s="149">
        <f>Q399*H399</f>
        <v>0.08138386</v>
      </c>
      <c r="S399" s="149">
        <v>0</v>
      </c>
      <c r="T399" s="150">
        <f>S399*H399</f>
        <v>0</v>
      </c>
      <c r="U399" s="34"/>
      <c r="V399" s="34"/>
      <c r="W399" s="34"/>
      <c r="X399" s="34"/>
      <c r="Y399" s="34"/>
      <c r="Z399" s="34"/>
      <c r="AA399" s="34"/>
      <c r="AB399" s="34"/>
      <c r="AC399" s="34"/>
      <c r="AD399" s="34"/>
      <c r="AE399" s="34"/>
      <c r="AR399" s="151" t="s">
        <v>255</v>
      </c>
      <c r="AT399" s="151" t="s">
        <v>122</v>
      </c>
      <c r="AU399" s="151" t="s">
        <v>127</v>
      </c>
      <c r="AY399" s="19" t="s">
        <v>119</v>
      </c>
      <c r="BE399" s="152">
        <f>IF(N399="základní",J399,0)</f>
        <v>0</v>
      </c>
      <c r="BF399" s="152">
        <f>IF(N399="snížená",J399,0)</f>
        <v>0</v>
      </c>
      <c r="BG399" s="152">
        <f>IF(N399="zákl. přenesená",J399,0)</f>
        <v>0</v>
      </c>
      <c r="BH399" s="152">
        <f>IF(N399="sníž. přenesená",J399,0)</f>
        <v>0</v>
      </c>
      <c r="BI399" s="152">
        <f>IF(N399="nulová",J399,0)</f>
        <v>0</v>
      </c>
      <c r="BJ399" s="19" t="s">
        <v>127</v>
      </c>
      <c r="BK399" s="152">
        <f>ROUND(I399*H399,2)</f>
        <v>0</v>
      </c>
      <c r="BL399" s="19" t="s">
        <v>255</v>
      </c>
      <c r="BM399" s="151" t="s">
        <v>485</v>
      </c>
    </row>
    <row r="400" spans="1:47" s="2" customFormat="1" ht="11.25">
      <c r="A400" s="34"/>
      <c r="B400" s="35"/>
      <c r="C400" s="34"/>
      <c r="D400" s="177" t="s">
        <v>144</v>
      </c>
      <c r="E400" s="34"/>
      <c r="F400" s="178" t="s">
        <v>486</v>
      </c>
      <c r="G400" s="34"/>
      <c r="H400" s="34"/>
      <c r="I400" s="179"/>
      <c r="J400" s="34"/>
      <c r="K400" s="34"/>
      <c r="L400" s="35"/>
      <c r="M400" s="193"/>
      <c r="N400" s="194"/>
      <c r="O400" s="195"/>
      <c r="P400" s="195"/>
      <c r="Q400" s="195"/>
      <c r="R400" s="195"/>
      <c r="S400" s="195"/>
      <c r="T400" s="196"/>
      <c r="U400" s="34"/>
      <c r="V400" s="34"/>
      <c r="W400" s="34"/>
      <c r="X400" s="34"/>
      <c r="Y400" s="34"/>
      <c r="Z400" s="34"/>
      <c r="AA400" s="34"/>
      <c r="AB400" s="34"/>
      <c r="AC400" s="34"/>
      <c r="AD400" s="34"/>
      <c r="AE400" s="34"/>
      <c r="AT400" s="19" t="s">
        <v>144</v>
      </c>
      <c r="AU400" s="19" t="s">
        <v>127</v>
      </c>
    </row>
    <row r="401" spans="1:31" s="2" customFormat="1" ht="6.95" customHeight="1">
      <c r="A401" s="34"/>
      <c r="B401" s="44"/>
      <c r="C401" s="45"/>
      <c r="D401" s="45"/>
      <c r="E401" s="45"/>
      <c r="F401" s="45"/>
      <c r="G401" s="45"/>
      <c r="H401" s="45"/>
      <c r="I401" s="45"/>
      <c r="J401" s="45"/>
      <c r="K401" s="45"/>
      <c r="L401" s="35"/>
      <c r="M401" s="34"/>
      <c r="O401" s="34"/>
      <c r="P401" s="34"/>
      <c r="Q401" s="34"/>
      <c r="R401" s="34"/>
      <c r="S401" s="34"/>
      <c r="T401" s="34"/>
      <c r="U401" s="34"/>
      <c r="V401" s="34"/>
      <c r="W401" s="34"/>
      <c r="X401" s="34"/>
      <c r="Y401" s="34"/>
      <c r="Z401" s="34"/>
      <c r="AA401" s="34"/>
      <c r="AB401" s="34"/>
      <c r="AC401" s="34"/>
      <c r="AD401" s="34"/>
      <c r="AE401" s="34"/>
    </row>
  </sheetData>
  <autoFilter ref="C94:K400"/>
  <mergeCells count="9">
    <mergeCell ref="E50:H50"/>
    <mergeCell ref="E85:H85"/>
    <mergeCell ref="E87:H87"/>
    <mergeCell ref="L2:V2"/>
    <mergeCell ref="E7:H7"/>
    <mergeCell ref="E9:H9"/>
    <mergeCell ref="E18:H18"/>
    <mergeCell ref="E27:H27"/>
    <mergeCell ref="E48:H48"/>
  </mergeCells>
  <hyperlinks>
    <hyperlink ref="F107" r:id="rId1" display="https://podminky.urs.cz/item/CS_URS_2022_01/612325302"/>
    <hyperlink ref="F127" r:id="rId2" display="https://podminky.urs.cz/item/CS_URS_2022_01/622143003"/>
    <hyperlink ref="F147" r:id="rId3" display="https://podminky.urs.cz/item/CS_URS_2022_01/622143004"/>
    <hyperlink ref="F164" r:id="rId4" display="https://podminky.urs.cz/item/CS_URS_2022_01/629991011"/>
    <hyperlink ref="F182" r:id="rId5" display="https://podminky.urs.cz/item/CS_URS_2022_01/612325302"/>
    <hyperlink ref="F198" r:id="rId6" display="https://podminky.urs.cz/item/CS_URS_2022_01/622143003"/>
    <hyperlink ref="F202" r:id="rId7" display="https://podminky.urs.cz/item/CS_URS_2022_01/622143004"/>
    <hyperlink ref="F219" r:id="rId8" display="https://podminky.urs.cz/item/CS_URS_2022_01/629991011"/>
    <hyperlink ref="F236" r:id="rId9" display="https://podminky.urs.cz/item/CS_URS_2022_01/949101111"/>
    <hyperlink ref="F240" r:id="rId10" display="https://podminky.urs.cz/item/CS_URS_2022_01/968072455"/>
    <hyperlink ref="F249" r:id="rId11" display="https://podminky.urs.cz/item/CS_URS_2022_01/968062355"/>
    <hyperlink ref="F256" r:id="rId12" display="https://podminky.urs.cz/item/CS_URS_2022_01/968062356"/>
    <hyperlink ref="F275" r:id="rId13" display="https://podminky.urs.cz/item/CS_URS_2022_01/968062357"/>
    <hyperlink ref="F284" r:id="rId14" display="https://podminky.urs.cz/item/CS_URS_2022_01/997013214"/>
    <hyperlink ref="F286" r:id="rId15" display="https://podminky.urs.cz/item/CS_URS_2022_01/997013501"/>
    <hyperlink ref="F288" r:id="rId16" display="https://podminky.urs.cz/item/CS_URS_2022_01/997013509"/>
    <hyperlink ref="F291" r:id="rId17" display="https://podminky.urs.cz/item/CS_URS_2022_01/997013631"/>
    <hyperlink ref="F294" r:id="rId18" display="https://podminky.urs.cz/item/CS_URS_2022_01/998018003"/>
    <hyperlink ref="F312" r:id="rId19" display="https://podminky.urs.cz/item/CS_URS_2022_01/998763403"/>
    <hyperlink ref="F315" r:id="rId20" display="https://podminky.urs.cz/item/CS_URS_2022_01/764002851"/>
    <hyperlink ref="F321" r:id="rId21" display="https://podminky.urs.cz/item/CS_URS_2022_01/998764203"/>
    <hyperlink ref="F324" r:id="rId22" display="https://podminky.urs.cz/item/CS_URS_2022_01/766441811"/>
    <hyperlink ref="F331" r:id="rId23" display="https://podminky.urs.cz/item/CS_URS_2022_01/766441821"/>
    <hyperlink ref="F371" r:id="rId24" display="https://podminky.urs.cz/item/CS_URS_2022_01/998766203"/>
    <hyperlink ref="F374" r:id="rId25" display="https://podminky.urs.cz/item/CS_URS_2022_01/783823135"/>
    <hyperlink ref="F390" r:id="rId26" display="https://podminky.urs.cz/item/CS_URS_2022_01/783827425"/>
    <hyperlink ref="F393" r:id="rId27" display="https://podminky.urs.cz/item/CS_URS_2022_01/784181101"/>
    <hyperlink ref="F400" r:id="rId28" display="https://podminky.urs.cz/item/CS_URS_2022_01/78422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8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25" t="s">
        <v>6</v>
      </c>
      <c r="M2" s="292"/>
      <c r="N2" s="292"/>
      <c r="O2" s="292"/>
      <c r="P2" s="292"/>
      <c r="Q2" s="292"/>
      <c r="R2" s="292"/>
      <c r="S2" s="292"/>
      <c r="T2" s="292"/>
      <c r="U2" s="292"/>
      <c r="V2" s="292"/>
      <c r="AT2" s="19" t="s">
        <v>80</v>
      </c>
    </row>
    <row r="3" spans="2:46" s="1" customFormat="1" ht="6.95" customHeight="1">
      <c r="B3" s="20"/>
      <c r="C3" s="21"/>
      <c r="D3" s="21"/>
      <c r="E3" s="21"/>
      <c r="F3" s="21"/>
      <c r="G3" s="21"/>
      <c r="H3" s="21"/>
      <c r="I3" s="21"/>
      <c r="J3" s="21"/>
      <c r="K3" s="21"/>
      <c r="L3" s="22"/>
      <c r="AT3" s="19" t="s">
        <v>15</v>
      </c>
    </row>
    <row r="4" spans="2:46" s="1" customFormat="1" ht="24.95" customHeight="1">
      <c r="B4" s="22"/>
      <c r="D4" s="23" t="s">
        <v>81</v>
      </c>
      <c r="L4" s="22"/>
      <c r="M4" s="90" t="s">
        <v>11</v>
      </c>
      <c r="AT4" s="19" t="s">
        <v>4</v>
      </c>
    </row>
    <row r="5" spans="2:12" s="1" customFormat="1" ht="6.95" customHeight="1">
      <c r="B5" s="22"/>
      <c r="L5" s="22"/>
    </row>
    <row r="6" spans="2:12" s="1" customFormat="1" ht="12" customHeight="1">
      <c r="B6" s="22"/>
      <c r="D6" s="29" t="s">
        <v>17</v>
      </c>
      <c r="L6" s="22"/>
    </row>
    <row r="7" spans="2:12" s="1" customFormat="1" ht="16.5" customHeight="1">
      <c r="B7" s="22"/>
      <c r="E7" s="326" t="str">
        <f>'Rekapitulace stavby'!K6</f>
        <v>Kolín,Zengrova 356 a Havlíčkova 357 – Výměna oken a dveří</v>
      </c>
      <c r="F7" s="327"/>
      <c r="G7" s="327"/>
      <c r="H7" s="327"/>
      <c r="L7" s="22"/>
    </row>
    <row r="8" spans="1:31" s="2" customFormat="1" ht="12" customHeight="1">
      <c r="A8" s="34"/>
      <c r="B8" s="35"/>
      <c r="C8" s="34"/>
      <c r="D8" s="29" t="s">
        <v>82</v>
      </c>
      <c r="E8" s="34"/>
      <c r="F8" s="34"/>
      <c r="G8" s="34"/>
      <c r="H8" s="34"/>
      <c r="I8" s="34"/>
      <c r="J8" s="34"/>
      <c r="K8" s="34"/>
      <c r="L8" s="91"/>
      <c r="S8" s="34"/>
      <c r="T8" s="34"/>
      <c r="U8" s="34"/>
      <c r="V8" s="34"/>
      <c r="W8" s="34"/>
      <c r="X8" s="34"/>
      <c r="Y8" s="34"/>
      <c r="Z8" s="34"/>
      <c r="AA8" s="34"/>
      <c r="AB8" s="34"/>
      <c r="AC8" s="34"/>
      <c r="AD8" s="34"/>
      <c r="AE8" s="34"/>
    </row>
    <row r="9" spans="1:31" s="2" customFormat="1" ht="16.5" customHeight="1">
      <c r="A9" s="34"/>
      <c r="B9" s="35"/>
      <c r="C9" s="34"/>
      <c r="D9" s="34"/>
      <c r="E9" s="307" t="s">
        <v>487</v>
      </c>
      <c r="F9" s="328"/>
      <c r="G9" s="328"/>
      <c r="H9" s="328"/>
      <c r="I9" s="34"/>
      <c r="J9" s="34"/>
      <c r="K9" s="34"/>
      <c r="L9" s="91"/>
      <c r="S9" s="34"/>
      <c r="T9" s="34"/>
      <c r="U9" s="34"/>
      <c r="V9" s="34"/>
      <c r="W9" s="34"/>
      <c r="X9" s="34"/>
      <c r="Y9" s="34"/>
      <c r="Z9" s="34"/>
      <c r="AA9" s="34"/>
      <c r="AB9" s="34"/>
      <c r="AC9" s="34"/>
      <c r="AD9" s="34"/>
      <c r="AE9" s="34"/>
    </row>
    <row r="10" spans="1:31" s="2" customFormat="1" ht="11.25">
      <c r="A10" s="34"/>
      <c r="B10" s="35"/>
      <c r="C10" s="34"/>
      <c r="D10" s="34"/>
      <c r="E10" s="34"/>
      <c r="F10" s="34"/>
      <c r="G10" s="34"/>
      <c r="H10" s="34"/>
      <c r="I10" s="34"/>
      <c r="J10" s="34"/>
      <c r="K10" s="34"/>
      <c r="L10" s="91"/>
      <c r="S10" s="34"/>
      <c r="T10" s="34"/>
      <c r="U10" s="34"/>
      <c r="V10" s="34"/>
      <c r="W10" s="34"/>
      <c r="X10" s="34"/>
      <c r="Y10" s="34"/>
      <c r="Z10" s="34"/>
      <c r="AA10" s="34"/>
      <c r="AB10" s="34"/>
      <c r="AC10" s="34"/>
      <c r="AD10" s="34"/>
      <c r="AE10" s="34"/>
    </row>
    <row r="11" spans="1:31" s="2" customFormat="1" ht="12" customHeight="1">
      <c r="A11" s="34"/>
      <c r="B11" s="35"/>
      <c r="C11" s="34"/>
      <c r="D11" s="29" t="s">
        <v>19</v>
      </c>
      <c r="E11" s="34"/>
      <c r="F11" s="27" t="s">
        <v>3</v>
      </c>
      <c r="G11" s="34"/>
      <c r="H11" s="34"/>
      <c r="I11" s="29" t="s">
        <v>20</v>
      </c>
      <c r="J11" s="27" t="s">
        <v>3</v>
      </c>
      <c r="K11" s="34"/>
      <c r="L11" s="91"/>
      <c r="S11" s="34"/>
      <c r="T11" s="34"/>
      <c r="U11" s="34"/>
      <c r="V11" s="34"/>
      <c r="W11" s="34"/>
      <c r="X11" s="34"/>
      <c r="Y11" s="34"/>
      <c r="Z11" s="34"/>
      <c r="AA11" s="34"/>
      <c r="AB11" s="34"/>
      <c r="AC11" s="34"/>
      <c r="AD11" s="34"/>
      <c r="AE11" s="34"/>
    </row>
    <row r="12" spans="1:31" s="2" customFormat="1" ht="12" customHeight="1">
      <c r="A12" s="34"/>
      <c r="B12" s="35"/>
      <c r="C12" s="34"/>
      <c r="D12" s="29" t="s">
        <v>21</v>
      </c>
      <c r="E12" s="34"/>
      <c r="F12" s="27" t="s">
        <v>22</v>
      </c>
      <c r="G12" s="34"/>
      <c r="H12" s="34"/>
      <c r="I12" s="29" t="s">
        <v>23</v>
      </c>
      <c r="J12" s="52" t="str">
        <f>'Rekapitulace stavby'!AN8</f>
        <v>12. 2. 2022</v>
      </c>
      <c r="K12" s="34"/>
      <c r="L12" s="91"/>
      <c r="S12" s="34"/>
      <c r="T12" s="34"/>
      <c r="U12" s="34"/>
      <c r="V12" s="34"/>
      <c r="W12" s="34"/>
      <c r="X12" s="34"/>
      <c r="Y12" s="34"/>
      <c r="Z12" s="34"/>
      <c r="AA12" s="34"/>
      <c r="AB12" s="34"/>
      <c r="AC12" s="34"/>
      <c r="AD12" s="34"/>
      <c r="AE12" s="34"/>
    </row>
    <row r="13" spans="1:31" s="2" customFormat="1" ht="10.9" customHeight="1">
      <c r="A13" s="34"/>
      <c r="B13" s="35"/>
      <c r="C13" s="34"/>
      <c r="D13" s="34"/>
      <c r="E13" s="34"/>
      <c r="F13" s="34"/>
      <c r="G13" s="34"/>
      <c r="H13" s="34"/>
      <c r="I13" s="34"/>
      <c r="J13" s="34"/>
      <c r="K13" s="34"/>
      <c r="L13" s="91"/>
      <c r="S13" s="34"/>
      <c r="T13" s="34"/>
      <c r="U13" s="34"/>
      <c r="V13" s="34"/>
      <c r="W13" s="34"/>
      <c r="X13" s="34"/>
      <c r="Y13" s="34"/>
      <c r="Z13" s="34"/>
      <c r="AA13" s="34"/>
      <c r="AB13" s="34"/>
      <c r="AC13" s="34"/>
      <c r="AD13" s="34"/>
      <c r="AE13" s="34"/>
    </row>
    <row r="14" spans="1:31" s="2" customFormat="1" ht="12" customHeight="1">
      <c r="A14" s="34"/>
      <c r="B14" s="35"/>
      <c r="C14" s="34"/>
      <c r="D14" s="29" t="s">
        <v>25</v>
      </c>
      <c r="E14" s="34"/>
      <c r="F14" s="34"/>
      <c r="G14" s="34"/>
      <c r="H14" s="34"/>
      <c r="I14" s="29" t="s">
        <v>26</v>
      </c>
      <c r="J14" s="27" t="str">
        <f>IF('Rekapitulace stavby'!AN10="","",'Rekapitulace stavby'!AN10)</f>
        <v/>
      </c>
      <c r="K14" s="34"/>
      <c r="L14" s="91"/>
      <c r="S14" s="34"/>
      <c r="T14" s="34"/>
      <c r="U14" s="34"/>
      <c r="V14" s="34"/>
      <c r="W14" s="34"/>
      <c r="X14" s="34"/>
      <c r="Y14" s="34"/>
      <c r="Z14" s="34"/>
      <c r="AA14" s="34"/>
      <c r="AB14" s="34"/>
      <c r="AC14" s="34"/>
      <c r="AD14" s="34"/>
      <c r="AE14" s="34"/>
    </row>
    <row r="15" spans="1:31" s="2" customFormat="1" ht="18" customHeight="1">
      <c r="A15" s="34"/>
      <c r="B15" s="35"/>
      <c r="C15" s="34"/>
      <c r="D15" s="34"/>
      <c r="E15" s="27" t="str">
        <f>IF('Rekapitulace stavby'!E11="","",'Rekapitulace stavby'!E11)</f>
        <v>Město Kolín</v>
      </c>
      <c r="F15" s="34"/>
      <c r="G15" s="34"/>
      <c r="H15" s="34"/>
      <c r="I15" s="29" t="s">
        <v>28</v>
      </c>
      <c r="J15" s="27" t="str">
        <f>IF('Rekapitulace stavby'!AN11="","",'Rekapitulace stavby'!AN11)</f>
        <v/>
      </c>
      <c r="K15" s="34"/>
      <c r="L15" s="91"/>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34"/>
      <c r="J16" s="34"/>
      <c r="K16" s="34"/>
      <c r="L16" s="91"/>
      <c r="S16" s="34"/>
      <c r="T16" s="34"/>
      <c r="U16" s="34"/>
      <c r="V16" s="34"/>
      <c r="W16" s="34"/>
      <c r="X16" s="34"/>
      <c r="Y16" s="34"/>
      <c r="Z16" s="34"/>
      <c r="AA16" s="34"/>
      <c r="AB16" s="34"/>
      <c r="AC16" s="34"/>
      <c r="AD16" s="34"/>
      <c r="AE16" s="34"/>
    </row>
    <row r="17" spans="1:31" s="2" customFormat="1" ht="12" customHeight="1">
      <c r="A17" s="34"/>
      <c r="B17" s="35"/>
      <c r="C17" s="34"/>
      <c r="D17" s="29" t="s">
        <v>29</v>
      </c>
      <c r="E17" s="34"/>
      <c r="F17" s="34"/>
      <c r="G17" s="34"/>
      <c r="H17" s="34"/>
      <c r="I17" s="29" t="s">
        <v>26</v>
      </c>
      <c r="J17" s="30" t="str">
        <f>'Rekapitulace stavby'!AN13</f>
        <v>Vyplň údaj</v>
      </c>
      <c r="K17" s="34"/>
      <c r="L17" s="91"/>
      <c r="S17" s="34"/>
      <c r="T17" s="34"/>
      <c r="U17" s="34"/>
      <c r="V17" s="34"/>
      <c r="W17" s="34"/>
      <c r="X17" s="34"/>
      <c r="Y17" s="34"/>
      <c r="Z17" s="34"/>
      <c r="AA17" s="34"/>
      <c r="AB17" s="34"/>
      <c r="AC17" s="34"/>
      <c r="AD17" s="34"/>
      <c r="AE17" s="34"/>
    </row>
    <row r="18" spans="1:31" s="2" customFormat="1" ht="18" customHeight="1">
      <c r="A18" s="34"/>
      <c r="B18" s="35"/>
      <c r="C18" s="34"/>
      <c r="D18" s="34"/>
      <c r="E18" s="329" t="str">
        <f>'Rekapitulace stavby'!E14</f>
        <v>Vyplň údaj</v>
      </c>
      <c r="F18" s="291"/>
      <c r="G18" s="291"/>
      <c r="H18" s="291"/>
      <c r="I18" s="29" t="s">
        <v>28</v>
      </c>
      <c r="J18" s="30" t="str">
        <f>'Rekapitulace stavby'!AN14</f>
        <v>Vyplň údaj</v>
      </c>
      <c r="K18" s="34"/>
      <c r="L18" s="91"/>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34"/>
      <c r="J19" s="34"/>
      <c r="K19" s="34"/>
      <c r="L19" s="91"/>
      <c r="S19" s="34"/>
      <c r="T19" s="34"/>
      <c r="U19" s="34"/>
      <c r="V19" s="34"/>
      <c r="W19" s="34"/>
      <c r="X19" s="34"/>
      <c r="Y19" s="34"/>
      <c r="Z19" s="34"/>
      <c r="AA19" s="34"/>
      <c r="AB19" s="34"/>
      <c r="AC19" s="34"/>
      <c r="AD19" s="34"/>
      <c r="AE19" s="34"/>
    </row>
    <row r="20" spans="1:31" s="2" customFormat="1" ht="12" customHeight="1">
      <c r="A20" s="34"/>
      <c r="B20" s="35"/>
      <c r="C20" s="34"/>
      <c r="D20" s="29" t="s">
        <v>31</v>
      </c>
      <c r="E20" s="34"/>
      <c r="F20" s="34"/>
      <c r="G20" s="34"/>
      <c r="H20" s="34"/>
      <c r="I20" s="29" t="s">
        <v>26</v>
      </c>
      <c r="J20" s="27" t="str">
        <f>IF('Rekapitulace stavby'!AN16="","",'Rekapitulace stavby'!AN16)</f>
        <v/>
      </c>
      <c r="K20" s="34"/>
      <c r="L20" s="91"/>
      <c r="S20" s="34"/>
      <c r="T20" s="34"/>
      <c r="U20" s="34"/>
      <c r="V20" s="34"/>
      <c r="W20" s="34"/>
      <c r="X20" s="34"/>
      <c r="Y20" s="34"/>
      <c r="Z20" s="34"/>
      <c r="AA20" s="34"/>
      <c r="AB20" s="34"/>
      <c r="AC20" s="34"/>
      <c r="AD20" s="34"/>
      <c r="AE20" s="34"/>
    </row>
    <row r="21" spans="1:31" s="2" customFormat="1" ht="18" customHeight="1">
      <c r="A21" s="34"/>
      <c r="B21" s="35"/>
      <c r="C21" s="34"/>
      <c r="D21" s="34"/>
      <c r="E21" s="27" t="str">
        <f>IF('Rekapitulace stavby'!E17="","",'Rekapitulace stavby'!E17)</f>
        <v>Ing. Miroslav Vlas</v>
      </c>
      <c r="F21" s="34"/>
      <c r="G21" s="34"/>
      <c r="H21" s="34"/>
      <c r="I21" s="29" t="s">
        <v>28</v>
      </c>
      <c r="J21" s="27" t="str">
        <f>IF('Rekapitulace stavby'!AN17="","",'Rekapitulace stavby'!AN17)</f>
        <v/>
      </c>
      <c r="K21" s="34"/>
      <c r="L21" s="91"/>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34"/>
      <c r="J22" s="34"/>
      <c r="K22" s="34"/>
      <c r="L22" s="91"/>
      <c r="S22" s="34"/>
      <c r="T22" s="34"/>
      <c r="U22" s="34"/>
      <c r="V22" s="34"/>
      <c r="W22" s="34"/>
      <c r="X22" s="34"/>
      <c r="Y22" s="34"/>
      <c r="Z22" s="34"/>
      <c r="AA22" s="34"/>
      <c r="AB22" s="34"/>
      <c r="AC22" s="34"/>
      <c r="AD22" s="34"/>
      <c r="AE22" s="34"/>
    </row>
    <row r="23" spans="1:31" s="2" customFormat="1" ht="12" customHeight="1">
      <c r="A23" s="34"/>
      <c r="B23" s="35"/>
      <c r="C23" s="34"/>
      <c r="D23" s="29" t="s">
        <v>34</v>
      </c>
      <c r="E23" s="34"/>
      <c r="F23" s="34"/>
      <c r="G23" s="34"/>
      <c r="H23" s="34"/>
      <c r="I23" s="29" t="s">
        <v>26</v>
      </c>
      <c r="J23" s="27" t="str">
        <f>IF('Rekapitulace stavby'!AN19="","",'Rekapitulace stavby'!AN19)</f>
        <v/>
      </c>
      <c r="K23" s="34"/>
      <c r="L23" s="91"/>
      <c r="S23" s="34"/>
      <c r="T23" s="34"/>
      <c r="U23" s="34"/>
      <c r="V23" s="34"/>
      <c r="W23" s="34"/>
      <c r="X23" s="34"/>
      <c r="Y23" s="34"/>
      <c r="Z23" s="34"/>
      <c r="AA23" s="34"/>
      <c r="AB23" s="34"/>
      <c r="AC23" s="34"/>
      <c r="AD23" s="34"/>
      <c r="AE23" s="34"/>
    </row>
    <row r="24" spans="1:31" s="2" customFormat="1" ht="18" customHeight="1">
      <c r="A24" s="34"/>
      <c r="B24" s="35"/>
      <c r="C24" s="34"/>
      <c r="D24" s="34"/>
      <c r="E24" s="27" t="str">
        <f>IF('Rekapitulace stavby'!E20="","",'Rekapitulace stavby'!E20)</f>
        <v xml:space="preserve"> </v>
      </c>
      <c r="F24" s="34"/>
      <c r="G24" s="34"/>
      <c r="H24" s="34"/>
      <c r="I24" s="29" t="s">
        <v>28</v>
      </c>
      <c r="J24" s="27" t="str">
        <f>IF('Rekapitulace stavby'!AN20="","",'Rekapitulace stavby'!AN20)</f>
        <v/>
      </c>
      <c r="K24" s="34"/>
      <c r="L24" s="91"/>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34"/>
      <c r="J25" s="34"/>
      <c r="K25" s="34"/>
      <c r="L25" s="91"/>
      <c r="S25" s="34"/>
      <c r="T25" s="34"/>
      <c r="U25" s="34"/>
      <c r="V25" s="34"/>
      <c r="W25" s="34"/>
      <c r="X25" s="34"/>
      <c r="Y25" s="34"/>
      <c r="Z25" s="34"/>
      <c r="AA25" s="34"/>
      <c r="AB25" s="34"/>
      <c r="AC25" s="34"/>
      <c r="AD25" s="34"/>
      <c r="AE25" s="34"/>
    </row>
    <row r="26" spans="1:31" s="2" customFormat="1" ht="12" customHeight="1">
      <c r="A26" s="34"/>
      <c r="B26" s="35"/>
      <c r="C26" s="34"/>
      <c r="D26" s="29" t="s">
        <v>35</v>
      </c>
      <c r="E26" s="34"/>
      <c r="F26" s="34"/>
      <c r="G26" s="34"/>
      <c r="H26" s="34"/>
      <c r="I26" s="34"/>
      <c r="J26" s="34"/>
      <c r="K26" s="34"/>
      <c r="L26" s="91"/>
      <c r="S26" s="34"/>
      <c r="T26" s="34"/>
      <c r="U26" s="34"/>
      <c r="V26" s="34"/>
      <c r="W26" s="34"/>
      <c r="X26" s="34"/>
      <c r="Y26" s="34"/>
      <c r="Z26" s="34"/>
      <c r="AA26" s="34"/>
      <c r="AB26" s="34"/>
      <c r="AC26" s="34"/>
      <c r="AD26" s="34"/>
      <c r="AE26" s="34"/>
    </row>
    <row r="27" spans="1:31" s="8" customFormat="1" ht="16.5" customHeight="1">
      <c r="A27" s="92"/>
      <c r="B27" s="93"/>
      <c r="C27" s="92"/>
      <c r="D27" s="92"/>
      <c r="E27" s="296" t="s">
        <v>3</v>
      </c>
      <c r="F27" s="296"/>
      <c r="G27" s="296"/>
      <c r="H27" s="296"/>
      <c r="I27" s="92"/>
      <c r="J27" s="92"/>
      <c r="K27" s="92"/>
      <c r="L27" s="94"/>
      <c r="S27" s="92"/>
      <c r="T27" s="92"/>
      <c r="U27" s="92"/>
      <c r="V27" s="92"/>
      <c r="W27" s="92"/>
      <c r="X27" s="92"/>
      <c r="Y27" s="92"/>
      <c r="Z27" s="92"/>
      <c r="AA27" s="92"/>
      <c r="AB27" s="92"/>
      <c r="AC27" s="92"/>
      <c r="AD27" s="92"/>
      <c r="AE27" s="92"/>
    </row>
    <row r="28" spans="1:31" s="2" customFormat="1" ht="6.95" customHeight="1">
      <c r="A28" s="34"/>
      <c r="B28" s="35"/>
      <c r="C28" s="34"/>
      <c r="D28" s="34"/>
      <c r="E28" s="34"/>
      <c r="F28" s="34"/>
      <c r="G28" s="34"/>
      <c r="H28" s="34"/>
      <c r="I28" s="34"/>
      <c r="J28" s="34"/>
      <c r="K28" s="34"/>
      <c r="L28" s="91"/>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63"/>
      <c r="J29" s="63"/>
      <c r="K29" s="63"/>
      <c r="L29" s="91"/>
      <c r="S29" s="34"/>
      <c r="T29" s="34"/>
      <c r="U29" s="34"/>
      <c r="V29" s="34"/>
      <c r="W29" s="34"/>
      <c r="X29" s="34"/>
      <c r="Y29" s="34"/>
      <c r="Z29" s="34"/>
      <c r="AA29" s="34"/>
      <c r="AB29" s="34"/>
      <c r="AC29" s="34"/>
      <c r="AD29" s="34"/>
      <c r="AE29" s="34"/>
    </row>
    <row r="30" spans="1:31" s="2" customFormat="1" ht="25.35" customHeight="1">
      <c r="A30" s="34"/>
      <c r="B30" s="35"/>
      <c r="C30" s="34"/>
      <c r="D30" s="95" t="s">
        <v>37</v>
      </c>
      <c r="E30" s="34"/>
      <c r="F30" s="34"/>
      <c r="G30" s="34"/>
      <c r="H30" s="34"/>
      <c r="I30" s="34"/>
      <c r="J30" s="68">
        <f>ROUND(J80,2)</f>
        <v>0</v>
      </c>
      <c r="K30" s="34"/>
      <c r="L30" s="91"/>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63"/>
      <c r="J31" s="63"/>
      <c r="K31" s="63"/>
      <c r="L31" s="91"/>
      <c r="S31" s="34"/>
      <c r="T31" s="34"/>
      <c r="U31" s="34"/>
      <c r="V31" s="34"/>
      <c r="W31" s="34"/>
      <c r="X31" s="34"/>
      <c r="Y31" s="34"/>
      <c r="Z31" s="34"/>
      <c r="AA31" s="34"/>
      <c r="AB31" s="34"/>
      <c r="AC31" s="34"/>
      <c r="AD31" s="34"/>
      <c r="AE31" s="34"/>
    </row>
    <row r="32" spans="1:31" s="2" customFormat="1" ht="14.45" customHeight="1">
      <c r="A32" s="34"/>
      <c r="B32" s="35"/>
      <c r="C32" s="34"/>
      <c r="D32" s="34"/>
      <c r="E32" s="34"/>
      <c r="F32" s="38" t="s">
        <v>39</v>
      </c>
      <c r="G32" s="34"/>
      <c r="H32" s="34"/>
      <c r="I32" s="38" t="s">
        <v>38</v>
      </c>
      <c r="J32" s="38" t="s">
        <v>40</v>
      </c>
      <c r="K32" s="34"/>
      <c r="L32" s="91"/>
      <c r="S32" s="34"/>
      <c r="T32" s="34"/>
      <c r="U32" s="34"/>
      <c r="V32" s="34"/>
      <c r="W32" s="34"/>
      <c r="X32" s="34"/>
      <c r="Y32" s="34"/>
      <c r="Z32" s="34"/>
      <c r="AA32" s="34"/>
      <c r="AB32" s="34"/>
      <c r="AC32" s="34"/>
      <c r="AD32" s="34"/>
      <c r="AE32" s="34"/>
    </row>
    <row r="33" spans="1:31" s="2" customFormat="1" ht="14.45" customHeight="1">
      <c r="A33" s="34"/>
      <c r="B33" s="35"/>
      <c r="C33" s="34"/>
      <c r="D33" s="96" t="s">
        <v>41</v>
      </c>
      <c r="E33" s="29" t="s">
        <v>42</v>
      </c>
      <c r="F33" s="97">
        <f>ROUND((SUM(BE80:BE85)),2)</f>
        <v>0</v>
      </c>
      <c r="G33" s="34"/>
      <c r="H33" s="34"/>
      <c r="I33" s="98">
        <v>0.21</v>
      </c>
      <c r="J33" s="97">
        <f>ROUND(((SUM(BE80:BE85))*I33),2)</f>
        <v>0</v>
      </c>
      <c r="K33" s="34"/>
      <c r="L33" s="91"/>
      <c r="S33" s="34"/>
      <c r="T33" s="34"/>
      <c r="U33" s="34"/>
      <c r="V33" s="34"/>
      <c r="W33" s="34"/>
      <c r="X33" s="34"/>
      <c r="Y33" s="34"/>
      <c r="Z33" s="34"/>
      <c r="AA33" s="34"/>
      <c r="AB33" s="34"/>
      <c r="AC33" s="34"/>
      <c r="AD33" s="34"/>
      <c r="AE33" s="34"/>
    </row>
    <row r="34" spans="1:31" s="2" customFormat="1" ht="14.45" customHeight="1">
      <c r="A34" s="34"/>
      <c r="B34" s="35"/>
      <c r="C34" s="34"/>
      <c r="D34" s="34"/>
      <c r="E34" s="29" t="s">
        <v>43</v>
      </c>
      <c r="F34" s="97">
        <f>ROUND((SUM(BF80:BF85)),2)</f>
        <v>0</v>
      </c>
      <c r="G34" s="34"/>
      <c r="H34" s="34"/>
      <c r="I34" s="98">
        <v>0.12</v>
      </c>
      <c r="J34" s="97">
        <f>ROUND(((SUM(BF80:BF85))*I34),2)</f>
        <v>0</v>
      </c>
      <c r="K34" s="34"/>
      <c r="L34" s="91"/>
      <c r="S34" s="34"/>
      <c r="T34" s="34"/>
      <c r="U34" s="34"/>
      <c r="V34" s="34"/>
      <c r="W34" s="34"/>
      <c r="X34" s="34"/>
      <c r="Y34" s="34"/>
      <c r="Z34" s="34"/>
      <c r="AA34" s="34"/>
      <c r="AB34" s="34"/>
      <c r="AC34" s="34"/>
      <c r="AD34" s="34"/>
      <c r="AE34" s="34"/>
    </row>
    <row r="35" spans="1:31" s="2" customFormat="1" ht="14.45" customHeight="1" hidden="1">
      <c r="A35" s="34"/>
      <c r="B35" s="35"/>
      <c r="C35" s="34"/>
      <c r="D35" s="34"/>
      <c r="E35" s="29" t="s">
        <v>44</v>
      </c>
      <c r="F35" s="97">
        <f>ROUND((SUM(BG80:BG85)),2)</f>
        <v>0</v>
      </c>
      <c r="G35" s="34"/>
      <c r="H35" s="34"/>
      <c r="I35" s="98">
        <v>0.21</v>
      </c>
      <c r="J35" s="97">
        <f>0</f>
        <v>0</v>
      </c>
      <c r="K35" s="34"/>
      <c r="L35" s="91"/>
      <c r="S35" s="34"/>
      <c r="T35" s="34"/>
      <c r="U35" s="34"/>
      <c r="V35" s="34"/>
      <c r="W35" s="34"/>
      <c r="X35" s="34"/>
      <c r="Y35" s="34"/>
      <c r="Z35" s="34"/>
      <c r="AA35" s="34"/>
      <c r="AB35" s="34"/>
      <c r="AC35" s="34"/>
      <c r="AD35" s="34"/>
      <c r="AE35" s="34"/>
    </row>
    <row r="36" spans="1:31" s="2" customFormat="1" ht="14.45" customHeight="1" hidden="1">
      <c r="A36" s="34"/>
      <c r="B36" s="35"/>
      <c r="C36" s="34"/>
      <c r="D36" s="34"/>
      <c r="E36" s="29" t="s">
        <v>45</v>
      </c>
      <c r="F36" s="97">
        <f>ROUND((SUM(BH80:BH85)),2)</f>
        <v>0</v>
      </c>
      <c r="G36" s="34"/>
      <c r="H36" s="34"/>
      <c r="I36" s="98">
        <v>0.12</v>
      </c>
      <c r="J36" s="97">
        <f>0</f>
        <v>0</v>
      </c>
      <c r="K36" s="34"/>
      <c r="L36" s="91"/>
      <c r="S36" s="34"/>
      <c r="T36" s="34"/>
      <c r="U36" s="34"/>
      <c r="V36" s="34"/>
      <c r="W36" s="34"/>
      <c r="X36" s="34"/>
      <c r="Y36" s="34"/>
      <c r="Z36" s="34"/>
      <c r="AA36" s="34"/>
      <c r="AB36" s="34"/>
      <c r="AC36" s="34"/>
      <c r="AD36" s="34"/>
      <c r="AE36" s="34"/>
    </row>
    <row r="37" spans="1:31" s="2" customFormat="1" ht="14.45" customHeight="1" hidden="1">
      <c r="A37" s="34"/>
      <c r="B37" s="35"/>
      <c r="C37" s="34"/>
      <c r="D37" s="34"/>
      <c r="E37" s="29" t="s">
        <v>46</v>
      </c>
      <c r="F37" s="97">
        <f>ROUND((SUM(BI80:BI85)),2)</f>
        <v>0</v>
      </c>
      <c r="G37" s="34"/>
      <c r="H37" s="34"/>
      <c r="I37" s="98">
        <v>0</v>
      </c>
      <c r="J37" s="97">
        <f>0</f>
        <v>0</v>
      </c>
      <c r="K37" s="34"/>
      <c r="L37" s="91"/>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34"/>
      <c r="J38" s="34"/>
      <c r="K38" s="34"/>
      <c r="L38" s="91"/>
      <c r="S38" s="34"/>
      <c r="T38" s="34"/>
      <c r="U38" s="34"/>
      <c r="V38" s="34"/>
      <c r="W38" s="34"/>
      <c r="X38" s="34"/>
      <c r="Y38" s="34"/>
      <c r="Z38" s="34"/>
      <c r="AA38" s="34"/>
      <c r="AB38" s="34"/>
      <c r="AC38" s="34"/>
      <c r="AD38" s="34"/>
      <c r="AE38" s="34"/>
    </row>
    <row r="39" spans="1:31" s="2" customFormat="1" ht="25.35" customHeight="1">
      <c r="A39" s="34"/>
      <c r="B39" s="35"/>
      <c r="C39" s="99"/>
      <c r="D39" s="100" t="s">
        <v>47</v>
      </c>
      <c r="E39" s="57"/>
      <c r="F39" s="57"/>
      <c r="G39" s="101" t="s">
        <v>48</v>
      </c>
      <c r="H39" s="102" t="s">
        <v>49</v>
      </c>
      <c r="I39" s="57"/>
      <c r="J39" s="103">
        <f>SUM(J30:J37)</f>
        <v>0</v>
      </c>
      <c r="K39" s="104"/>
      <c r="L39" s="91"/>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45"/>
      <c r="J40" s="45"/>
      <c r="K40" s="45"/>
      <c r="L40" s="91"/>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47"/>
      <c r="J44" s="47"/>
      <c r="K44" s="47"/>
      <c r="L44" s="91"/>
      <c r="S44" s="34"/>
      <c r="T44" s="34"/>
      <c r="U44" s="34"/>
      <c r="V44" s="34"/>
      <c r="W44" s="34"/>
      <c r="X44" s="34"/>
      <c r="Y44" s="34"/>
      <c r="Z44" s="34"/>
      <c r="AA44" s="34"/>
      <c r="AB44" s="34"/>
      <c r="AC44" s="34"/>
      <c r="AD44" s="34"/>
      <c r="AE44" s="34"/>
    </row>
    <row r="45" spans="1:31" s="2" customFormat="1" ht="24.95" customHeight="1">
      <c r="A45" s="34"/>
      <c r="B45" s="35"/>
      <c r="C45" s="23" t="s">
        <v>84</v>
      </c>
      <c r="D45" s="34"/>
      <c r="E45" s="34"/>
      <c r="F45" s="34"/>
      <c r="G45" s="34"/>
      <c r="H45" s="34"/>
      <c r="I45" s="34"/>
      <c r="J45" s="34"/>
      <c r="K45" s="34"/>
      <c r="L45" s="91"/>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34"/>
      <c r="J46" s="34"/>
      <c r="K46" s="34"/>
      <c r="L46" s="91"/>
      <c r="S46" s="34"/>
      <c r="T46" s="34"/>
      <c r="U46" s="34"/>
      <c r="V46" s="34"/>
      <c r="W46" s="34"/>
      <c r="X46" s="34"/>
      <c r="Y46" s="34"/>
      <c r="Z46" s="34"/>
      <c r="AA46" s="34"/>
      <c r="AB46" s="34"/>
      <c r="AC46" s="34"/>
      <c r="AD46" s="34"/>
      <c r="AE46" s="34"/>
    </row>
    <row r="47" spans="1:31" s="2" customFormat="1" ht="12" customHeight="1">
      <c r="A47" s="34"/>
      <c r="B47" s="35"/>
      <c r="C47" s="29" t="s">
        <v>17</v>
      </c>
      <c r="D47" s="34"/>
      <c r="E47" s="34"/>
      <c r="F47" s="34"/>
      <c r="G47" s="34"/>
      <c r="H47" s="34"/>
      <c r="I47" s="34"/>
      <c r="J47" s="34"/>
      <c r="K47" s="34"/>
      <c r="L47" s="91"/>
      <c r="S47" s="34"/>
      <c r="T47" s="34"/>
      <c r="U47" s="34"/>
      <c r="V47" s="34"/>
      <c r="W47" s="34"/>
      <c r="X47" s="34"/>
      <c r="Y47" s="34"/>
      <c r="Z47" s="34"/>
      <c r="AA47" s="34"/>
      <c r="AB47" s="34"/>
      <c r="AC47" s="34"/>
      <c r="AD47" s="34"/>
      <c r="AE47" s="34"/>
    </row>
    <row r="48" spans="1:31" s="2" customFormat="1" ht="16.5" customHeight="1">
      <c r="A48" s="34"/>
      <c r="B48" s="35"/>
      <c r="C48" s="34"/>
      <c r="D48" s="34"/>
      <c r="E48" s="326" t="str">
        <f>E7</f>
        <v>Kolín,Zengrova 356 a Havlíčkova 357 – Výměna oken a dveří</v>
      </c>
      <c r="F48" s="327"/>
      <c r="G48" s="327"/>
      <c r="H48" s="327"/>
      <c r="I48" s="34"/>
      <c r="J48" s="34"/>
      <c r="K48" s="34"/>
      <c r="L48" s="91"/>
      <c r="S48" s="34"/>
      <c r="T48" s="34"/>
      <c r="U48" s="34"/>
      <c r="V48" s="34"/>
      <c r="W48" s="34"/>
      <c r="X48" s="34"/>
      <c r="Y48" s="34"/>
      <c r="Z48" s="34"/>
      <c r="AA48" s="34"/>
      <c r="AB48" s="34"/>
      <c r="AC48" s="34"/>
      <c r="AD48" s="34"/>
      <c r="AE48" s="34"/>
    </row>
    <row r="49" spans="1:31" s="2" customFormat="1" ht="12" customHeight="1">
      <c r="A49" s="34"/>
      <c r="B49" s="35"/>
      <c r="C49" s="29" t="s">
        <v>82</v>
      </c>
      <c r="D49" s="34"/>
      <c r="E49" s="34"/>
      <c r="F49" s="34"/>
      <c r="G49" s="34"/>
      <c r="H49" s="34"/>
      <c r="I49" s="34"/>
      <c r="J49" s="34"/>
      <c r="K49" s="34"/>
      <c r="L49" s="91"/>
      <c r="S49" s="34"/>
      <c r="T49" s="34"/>
      <c r="U49" s="34"/>
      <c r="V49" s="34"/>
      <c r="W49" s="34"/>
      <c r="X49" s="34"/>
      <c r="Y49" s="34"/>
      <c r="Z49" s="34"/>
      <c r="AA49" s="34"/>
      <c r="AB49" s="34"/>
      <c r="AC49" s="34"/>
      <c r="AD49" s="34"/>
      <c r="AE49" s="34"/>
    </row>
    <row r="50" spans="1:31" s="2" customFormat="1" ht="16.5" customHeight="1">
      <c r="A50" s="34"/>
      <c r="B50" s="35"/>
      <c r="C50" s="34"/>
      <c r="D50" s="34"/>
      <c r="E50" s="307" t="str">
        <f>E9</f>
        <v>VRN - Ostatní a vedlejší náklady</v>
      </c>
      <c r="F50" s="328"/>
      <c r="G50" s="328"/>
      <c r="H50" s="328"/>
      <c r="I50" s="34"/>
      <c r="J50" s="34"/>
      <c r="K50" s="34"/>
      <c r="L50" s="91"/>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34"/>
      <c r="J51" s="34"/>
      <c r="K51" s="34"/>
      <c r="L51" s="91"/>
      <c r="S51" s="34"/>
      <c r="T51" s="34"/>
      <c r="U51" s="34"/>
      <c r="V51" s="34"/>
      <c r="W51" s="34"/>
      <c r="X51" s="34"/>
      <c r="Y51" s="34"/>
      <c r="Z51" s="34"/>
      <c r="AA51" s="34"/>
      <c r="AB51" s="34"/>
      <c r="AC51" s="34"/>
      <c r="AD51" s="34"/>
      <c r="AE51" s="34"/>
    </row>
    <row r="52" spans="1:31" s="2" customFormat="1" ht="12" customHeight="1">
      <c r="A52" s="34"/>
      <c r="B52" s="35"/>
      <c r="C52" s="29" t="s">
        <v>21</v>
      </c>
      <c r="D52" s="34"/>
      <c r="E52" s="34"/>
      <c r="F52" s="27" t="str">
        <f>F12</f>
        <v xml:space="preserve"> </v>
      </c>
      <c r="G52" s="34"/>
      <c r="H52" s="34"/>
      <c r="I52" s="29" t="s">
        <v>23</v>
      </c>
      <c r="J52" s="52" t="str">
        <f>IF(J12="","",J12)</f>
        <v>12. 2. 2022</v>
      </c>
      <c r="K52" s="34"/>
      <c r="L52" s="91"/>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34"/>
      <c r="J53" s="34"/>
      <c r="K53" s="34"/>
      <c r="L53" s="91"/>
      <c r="S53" s="34"/>
      <c r="T53" s="34"/>
      <c r="U53" s="34"/>
      <c r="V53" s="34"/>
      <c r="W53" s="34"/>
      <c r="X53" s="34"/>
      <c r="Y53" s="34"/>
      <c r="Z53" s="34"/>
      <c r="AA53" s="34"/>
      <c r="AB53" s="34"/>
      <c r="AC53" s="34"/>
      <c r="AD53" s="34"/>
      <c r="AE53" s="34"/>
    </row>
    <row r="54" spans="1:31" s="2" customFormat="1" ht="15.2" customHeight="1">
      <c r="A54" s="34"/>
      <c r="B54" s="35"/>
      <c r="C54" s="29" t="s">
        <v>25</v>
      </c>
      <c r="D54" s="34"/>
      <c r="E54" s="34"/>
      <c r="F54" s="27" t="str">
        <f>E15</f>
        <v>Město Kolín</v>
      </c>
      <c r="G54" s="34"/>
      <c r="H54" s="34"/>
      <c r="I54" s="29" t="s">
        <v>31</v>
      </c>
      <c r="J54" s="32" t="str">
        <f>E21</f>
        <v>Ing. Miroslav Vlas</v>
      </c>
      <c r="K54" s="34"/>
      <c r="L54" s="91"/>
      <c r="S54" s="34"/>
      <c r="T54" s="34"/>
      <c r="U54" s="34"/>
      <c r="V54" s="34"/>
      <c r="W54" s="34"/>
      <c r="X54" s="34"/>
      <c r="Y54" s="34"/>
      <c r="Z54" s="34"/>
      <c r="AA54" s="34"/>
      <c r="AB54" s="34"/>
      <c r="AC54" s="34"/>
      <c r="AD54" s="34"/>
      <c r="AE54" s="34"/>
    </row>
    <row r="55" spans="1:31" s="2" customFormat="1" ht="15.2" customHeight="1">
      <c r="A55" s="34"/>
      <c r="B55" s="35"/>
      <c r="C55" s="29" t="s">
        <v>29</v>
      </c>
      <c r="D55" s="34"/>
      <c r="E55" s="34"/>
      <c r="F55" s="27" t="str">
        <f>IF(E18="","",E18)</f>
        <v>Vyplň údaj</v>
      </c>
      <c r="G55" s="34"/>
      <c r="H55" s="34"/>
      <c r="I55" s="29" t="s">
        <v>34</v>
      </c>
      <c r="J55" s="32" t="str">
        <f>E24</f>
        <v xml:space="preserve"> </v>
      </c>
      <c r="K55" s="34"/>
      <c r="L55" s="91"/>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34"/>
      <c r="J56" s="34"/>
      <c r="K56" s="34"/>
      <c r="L56" s="91"/>
      <c r="S56" s="34"/>
      <c r="T56" s="34"/>
      <c r="U56" s="34"/>
      <c r="V56" s="34"/>
      <c r="W56" s="34"/>
      <c r="X56" s="34"/>
      <c r="Y56" s="34"/>
      <c r="Z56" s="34"/>
      <c r="AA56" s="34"/>
      <c r="AB56" s="34"/>
      <c r="AC56" s="34"/>
      <c r="AD56" s="34"/>
      <c r="AE56" s="34"/>
    </row>
    <row r="57" spans="1:31" s="2" customFormat="1" ht="29.25" customHeight="1">
      <c r="A57" s="34"/>
      <c r="B57" s="35"/>
      <c r="C57" s="105" t="s">
        <v>85</v>
      </c>
      <c r="D57" s="99"/>
      <c r="E57" s="99"/>
      <c r="F57" s="99"/>
      <c r="G57" s="99"/>
      <c r="H57" s="99"/>
      <c r="I57" s="99"/>
      <c r="J57" s="106" t="s">
        <v>86</v>
      </c>
      <c r="K57" s="99"/>
      <c r="L57" s="91"/>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34"/>
      <c r="J58" s="34"/>
      <c r="K58" s="34"/>
      <c r="L58" s="91"/>
      <c r="S58" s="34"/>
      <c r="T58" s="34"/>
      <c r="U58" s="34"/>
      <c r="V58" s="34"/>
      <c r="W58" s="34"/>
      <c r="X58" s="34"/>
      <c r="Y58" s="34"/>
      <c r="Z58" s="34"/>
      <c r="AA58" s="34"/>
      <c r="AB58" s="34"/>
      <c r="AC58" s="34"/>
      <c r="AD58" s="34"/>
      <c r="AE58" s="34"/>
    </row>
    <row r="59" spans="1:47" s="2" customFormat="1" ht="22.9" customHeight="1">
      <c r="A59" s="34"/>
      <c r="B59" s="35"/>
      <c r="C59" s="107" t="s">
        <v>69</v>
      </c>
      <c r="D59" s="34"/>
      <c r="E59" s="34"/>
      <c r="F59" s="34"/>
      <c r="G59" s="34"/>
      <c r="H59" s="34"/>
      <c r="I59" s="34"/>
      <c r="J59" s="68">
        <f>J80</f>
        <v>0</v>
      </c>
      <c r="K59" s="34"/>
      <c r="L59" s="91"/>
      <c r="S59" s="34"/>
      <c r="T59" s="34"/>
      <c r="U59" s="34"/>
      <c r="V59" s="34"/>
      <c r="W59" s="34"/>
      <c r="X59" s="34"/>
      <c r="Y59" s="34"/>
      <c r="Z59" s="34"/>
      <c r="AA59" s="34"/>
      <c r="AB59" s="34"/>
      <c r="AC59" s="34"/>
      <c r="AD59" s="34"/>
      <c r="AE59" s="34"/>
      <c r="AU59" s="19" t="s">
        <v>87</v>
      </c>
    </row>
    <row r="60" spans="2:12" s="9" customFormat="1" ht="24.95" customHeight="1">
      <c r="B60" s="108"/>
      <c r="D60" s="109" t="s">
        <v>488</v>
      </c>
      <c r="E60" s="110"/>
      <c r="F60" s="110"/>
      <c r="G60" s="110"/>
      <c r="H60" s="110"/>
      <c r="I60" s="110"/>
      <c r="J60" s="111">
        <f>J81</f>
        <v>0</v>
      </c>
      <c r="L60" s="108"/>
    </row>
    <row r="61" spans="1:31" s="2" customFormat="1" ht="21.75" customHeight="1">
      <c r="A61" s="34"/>
      <c r="B61" s="35"/>
      <c r="C61" s="34"/>
      <c r="D61" s="34"/>
      <c r="E61" s="34"/>
      <c r="F61" s="34"/>
      <c r="G61" s="34"/>
      <c r="H61" s="34"/>
      <c r="I61" s="34"/>
      <c r="J61" s="34"/>
      <c r="K61" s="34"/>
      <c r="L61" s="91"/>
      <c r="S61" s="34"/>
      <c r="T61" s="34"/>
      <c r="U61" s="34"/>
      <c r="V61" s="34"/>
      <c r="W61" s="34"/>
      <c r="X61" s="34"/>
      <c r="Y61" s="34"/>
      <c r="Z61" s="34"/>
      <c r="AA61" s="34"/>
      <c r="AB61" s="34"/>
      <c r="AC61" s="34"/>
      <c r="AD61" s="34"/>
      <c r="AE61" s="34"/>
    </row>
    <row r="62" spans="1:31" s="2" customFormat="1" ht="6.95" customHeight="1">
      <c r="A62" s="34"/>
      <c r="B62" s="44"/>
      <c r="C62" s="45"/>
      <c r="D62" s="45"/>
      <c r="E62" s="45"/>
      <c r="F62" s="45"/>
      <c r="G62" s="45"/>
      <c r="H62" s="45"/>
      <c r="I62" s="45"/>
      <c r="J62" s="45"/>
      <c r="K62" s="45"/>
      <c r="L62" s="91"/>
      <c r="S62" s="34"/>
      <c r="T62" s="34"/>
      <c r="U62" s="34"/>
      <c r="V62" s="34"/>
      <c r="W62" s="34"/>
      <c r="X62" s="34"/>
      <c r="Y62" s="34"/>
      <c r="Z62" s="34"/>
      <c r="AA62" s="34"/>
      <c r="AB62" s="34"/>
      <c r="AC62" s="34"/>
      <c r="AD62" s="34"/>
      <c r="AE62" s="34"/>
    </row>
    <row r="66" spans="1:31" s="2" customFormat="1" ht="6.95" customHeight="1">
      <c r="A66" s="34"/>
      <c r="B66" s="46"/>
      <c r="C66" s="47"/>
      <c r="D66" s="47"/>
      <c r="E66" s="47"/>
      <c r="F66" s="47"/>
      <c r="G66" s="47"/>
      <c r="H66" s="47"/>
      <c r="I66" s="47"/>
      <c r="J66" s="47"/>
      <c r="K66" s="47"/>
      <c r="L66" s="91"/>
      <c r="S66" s="34"/>
      <c r="T66" s="34"/>
      <c r="U66" s="34"/>
      <c r="V66" s="34"/>
      <c r="W66" s="34"/>
      <c r="X66" s="34"/>
      <c r="Y66" s="34"/>
      <c r="Z66" s="34"/>
      <c r="AA66" s="34"/>
      <c r="AB66" s="34"/>
      <c r="AC66" s="34"/>
      <c r="AD66" s="34"/>
      <c r="AE66" s="34"/>
    </row>
    <row r="67" spans="1:31" s="2" customFormat="1" ht="24.95" customHeight="1">
      <c r="A67" s="34"/>
      <c r="B67" s="35"/>
      <c r="C67" s="23" t="s">
        <v>104</v>
      </c>
      <c r="D67" s="34"/>
      <c r="E67" s="34"/>
      <c r="F67" s="34"/>
      <c r="G67" s="34"/>
      <c r="H67" s="34"/>
      <c r="I67" s="34"/>
      <c r="J67" s="34"/>
      <c r="K67" s="34"/>
      <c r="L67" s="91"/>
      <c r="S67" s="34"/>
      <c r="T67" s="34"/>
      <c r="U67" s="34"/>
      <c r="V67" s="34"/>
      <c r="W67" s="34"/>
      <c r="X67" s="34"/>
      <c r="Y67" s="34"/>
      <c r="Z67" s="34"/>
      <c r="AA67" s="34"/>
      <c r="AB67" s="34"/>
      <c r="AC67" s="34"/>
      <c r="AD67" s="34"/>
      <c r="AE67" s="34"/>
    </row>
    <row r="68" spans="1:31" s="2" customFormat="1" ht="6.95" customHeight="1">
      <c r="A68" s="34"/>
      <c r="B68" s="35"/>
      <c r="C68" s="34"/>
      <c r="D68" s="34"/>
      <c r="E68" s="34"/>
      <c r="F68" s="34"/>
      <c r="G68" s="34"/>
      <c r="H68" s="34"/>
      <c r="I68" s="34"/>
      <c r="J68" s="34"/>
      <c r="K68" s="34"/>
      <c r="L68" s="91"/>
      <c r="S68" s="34"/>
      <c r="T68" s="34"/>
      <c r="U68" s="34"/>
      <c r="V68" s="34"/>
      <c r="W68" s="34"/>
      <c r="X68" s="34"/>
      <c r="Y68" s="34"/>
      <c r="Z68" s="34"/>
      <c r="AA68" s="34"/>
      <c r="AB68" s="34"/>
      <c r="AC68" s="34"/>
      <c r="AD68" s="34"/>
      <c r="AE68" s="34"/>
    </row>
    <row r="69" spans="1:31" s="2" customFormat="1" ht="12" customHeight="1">
      <c r="A69" s="34"/>
      <c r="B69" s="35"/>
      <c r="C69" s="29" t="s">
        <v>17</v>
      </c>
      <c r="D69" s="34"/>
      <c r="E69" s="34"/>
      <c r="F69" s="34"/>
      <c r="G69" s="34"/>
      <c r="H69" s="34"/>
      <c r="I69" s="34"/>
      <c r="J69" s="34"/>
      <c r="K69" s="34"/>
      <c r="L69" s="91"/>
      <c r="S69" s="34"/>
      <c r="T69" s="34"/>
      <c r="U69" s="34"/>
      <c r="V69" s="34"/>
      <c r="W69" s="34"/>
      <c r="X69" s="34"/>
      <c r="Y69" s="34"/>
      <c r="Z69" s="34"/>
      <c r="AA69" s="34"/>
      <c r="AB69" s="34"/>
      <c r="AC69" s="34"/>
      <c r="AD69" s="34"/>
      <c r="AE69" s="34"/>
    </row>
    <row r="70" spans="1:31" s="2" customFormat="1" ht="16.5" customHeight="1">
      <c r="A70" s="34"/>
      <c r="B70" s="35"/>
      <c r="C70" s="34"/>
      <c r="D70" s="34"/>
      <c r="E70" s="326" t="str">
        <f>E7</f>
        <v>Kolín,Zengrova 356 a Havlíčkova 357 – Výměna oken a dveří</v>
      </c>
      <c r="F70" s="327"/>
      <c r="G70" s="327"/>
      <c r="H70" s="327"/>
      <c r="I70" s="34"/>
      <c r="J70" s="34"/>
      <c r="K70" s="34"/>
      <c r="L70" s="91"/>
      <c r="S70" s="34"/>
      <c r="T70" s="34"/>
      <c r="U70" s="34"/>
      <c r="V70" s="34"/>
      <c r="W70" s="34"/>
      <c r="X70" s="34"/>
      <c r="Y70" s="34"/>
      <c r="Z70" s="34"/>
      <c r="AA70" s="34"/>
      <c r="AB70" s="34"/>
      <c r="AC70" s="34"/>
      <c r="AD70" s="34"/>
      <c r="AE70" s="34"/>
    </row>
    <row r="71" spans="1:31" s="2" customFormat="1" ht="12" customHeight="1">
      <c r="A71" s="34"/>
      <c r="B71" s="35"/>
      <c r="C71" s="29" t="s">
        <v>82</v>
      </c>
      <c r="D71" s="34"/>
      <c r="E71" s="34"/>
      <c r="F71" s="34"/>
      <c r="G71" s="34"/>
      <c r="H71" s="34"/>
      <c r="I71" s="34"/>
      <c r="J71" s="34"/>
      <c r="K71" s="34"/>
      <c r="L71" s="91"/>
      <c r="S71" s="34"/>
      <c r="T71" s="34"/>
      <c r="U71" s="34"/>
      <c r="V71" s="34"/>
      <c r="W71" s="34"/>
      <c r="X71" s="34"/>
      <c r="Y71" s="34"/>
      <c r="Z71" s="34"/>
      <c r="AA71" s="34"/>
      <c r="AB71" s="34"/>
      <c r="AC71" s="34"/>
      <c r="AD71" s="34"/>
      <c r="AE71" s="34"/>
    </row>
    <row r="72" spans="1:31" s="2" customFormat="1" ht="16.5" customHeight="1">
      <c r="A72" s="34"/>
      <c r="B72" s="35"/>
      <c r="C72" s="34"/>
      <c r="D72" s="34"/>
      <c r="E72" s="307" t="str">
        <f>E9</f>
        <v>VRN - Ostatní a vedlejší náklady</v>
      </c>
      <c r="F72" s="328"/>
      <c r="G72" s="328"/>
      <c r="H72" s="328"/>
      <c r="I72" s="34"/>
      <c r="J72" s="34"/>
      <c r="K72" s="34"/>
      <c r="L72" s="91"/>
      <c r="S72" s="34"/>
      <c r="T72" s="34"/>
      <c r="U72" s="34"/>
      <c r="V72" s="34"/>
      <c r="W72" s="34"/>
      <c r="X72" s="34"/>
      <c r="Y72" s="34"/>
      <c r="Z72" s="34"/>
      <c r="AA72" s="34"/>
      <c r="AB72" s="34"/>
      <c r="AC72" s="34"/>
      <c r="AD72" s="34"/>
      <c r="AE72" s="34"/>
    </row>
    <row r="73" spans="1:31" s="2" customFormat="1" ht="6.95" customHeight="1">
      <c r="A73" s="34"/>
      <c r="B73" s="35"/>
      <c r="C73" s="34"/>
      <c r="D73" s="34"/>
      <c r="E73" s="34"/>
      <c r="F73" s="34"/>
      <c r="G73" s="34"/>
      <c r="H73" s="34"/>
      <c r="I73" s="34"/>
      <c r="J73" s="34"/>
      <c r="K73" s="34"/>
      <c r="L73" s="91"/>
      <c r="S73" s="34"/>
      <c r="T73" s="34"/>
      <c r="U73" s="34"/>
      <c r="V73" s="34"/>
      <c r="W73" s="34"/>
      <c r="X73" s="34"/>
      <c r="Y73" s="34"/>
      <c r="Z73" s="34"/>
      <c r="AA73" s="34"/>
      <c r="AB73" s="34"/>
      <c r="AC73" s="34"/>
      <c r="AD73" s="34"/>
      <c r="AE73" s="34"/>
    </row>
    <row r="74" spans="1:31" s="2" customFormat="1" ht="12" customHeight="1">
      <c r="A74" s="34"/>
      <c r="B74" s="35"/>
      <c r="C74" s="29" t="s">
        <v>21</v>
      </c>
      <c r="D74" s="34"/>
      <c r="E74" s="34"/>
      <c r="F74" s="27" t="str">
        <f>F12</f>
        <v xml:space="preserve"> </v>
      </c>
      <c r="G74" s="34"/>
      <c r="H74" s="34"/>
      <c r="I74" s="29" t="s">
        <v>23</v>
      </c>
      <c r="J74" s="52" t="str">
        <f>IF(J12="","",J12)</f>
        <v>12. 2. 2022</v>
      </c>
      <c r="K74" s="34"/>
      <c r="L74" s="91"/>
      <c r="S74" s="34"/>
      <c r="T74" s="34"/>
      <c r="U74" s="34"/>
      <c r="V74" s="34"/>
      <c r="W74" s="34"/>
      <c r="X74" s="34"/>
      <c r="Y74" s="34"/>
      <c r="Z74" s="34"/>
      <c r="AA74" s="34"/>
      <c r="AB74" s="34"/>
      <c r="AC74" s="34"/>
      <c r="AD74" s="34"/>
      <c r="AE74" s="34"/>
    </row>
    <row r="75" spans="1:31" s="2" customFormat="1" ht="6.95" customHeight="1">
      <c r="A75" s="34"/>
      <c r="B75" s="35"/>
      <c r="C75" s="34"/>
      <c r="D75" s="34"/>
      <c r="E75" s="34"/>
      <c r="F75" s="34"/>
      <c r="G75" s="34"/>
      <c r="H75" s="34"/>
      <c r="I75" s="34"/>
      <c r="J75" s="34"/>
      <c r="K75" s="34"/>
      <c r="L75" s="91"/>
      <c r="S75" s="34"/>
      <c r="T75" s="34"/>
      <c r="U75" s="34"/>
      <c r="V75" s="34"/>
      <c r="W75" s="34"/>
      <c r="X75" s="34"/>
      <c r="Y75" s="34"/>
      <c r="Z75" s="34"/>
      <c r="AA75" s="34"/>
      <c r="AB75" s="34"/>
      <c r="AC75" s="34"/>
      <c r="AD75" s="34"/>
      <c r="AE75" s="34"/>
    </row>
    <row r="76" spans="1:31" s="2" customFormat="1" ht="15.2" customHeight="1">
      <c r="A76" s="34"/>
      <c r="B76" s="35"/>
      <c r="C76" s="29" t="s">
        <v>25</v>
      </c>
      <c r="D76" s="34"/>
      <c r="E76" s="34"/>
      <c r="F76" s="27" t="str">
        <f>E15</f>
        <v>Město Kolín</v>
      </c>
      <c r="G76" s="34"/>
      <c r="H76" s="34"/>
      <c r="I76" s="29" t="s">
        <v>31</v>
      </c>
      <c r="J76" s="32" t="str">
        <f>E21</f>
        <v>Ing. Miroslav Vlas</v>
      </c>
      <c r="K76" s="34"/>
      <c r="L76" s="91"/>
      <c r="S76" s="34"/>
      <c r="T76" s="34"/>
      <c r="U76" s="34"/>
      <c r="V76" s="34"/>
      <c r="W76" s="34"/>
      <c r="X76" s="34"/>
      <c r="Y76" s="34"/>
      <c r="Z76" s="34"/>
      <c r="AA76" s="34"/>
      <c r="AB76" s="34"/>
      <c r="AC76" s="34"/>
      <c r="AD76" s="34"/>
      <c r="AE76" s="34"/>
    </row>
    <row r="77" spans="1:31" s="2" customFormat="1" ht="15.2" customHeight="1">
      <c r="A77" s="34"/>
      <c r="B77" s="35"/>
      <c r="C77" s="29" t="s">
        <v>29</v>
      </c>
      <c r="D77" s="34"/>
      <c r="E77" s="34"/>
      <c r="F77" s="27" t="str">
        <f>IF(E18="","",E18)</f>
        <v>Vyplň údaj</v>
      </c>
      <c r="G77" s="34"/>
      <c r="H77" s="34"/>
      <c r="I77" s="29" t="s">
        <v>34</v>
      </c>
      <c r="J77" s="32" t="str">
        <f>E24</f>
        <v xml:space="preserve"> </v>
      </c>
      <c r="K77" s="34"/>
      <c r="L77" s="91"/>
      <c r="S77" s="34"/>
      <c r="T77" s="34"/>
      <c r="U77" s="34"/>
      <c r="V77" s="34"/>
      <c r="W77" s="34"/>
      <c r="X77" s="34"/>
      <c r="Y77" s="34"/>
      <c r="Z77" s="34"/>
      <c r="AA77" s="34"/>
      <c r="AB77" s="34"/>
      <c r="AC77" s="34"/>
      <c r="AD77" s="34"/>
      <c r="AE77" s="34"/>
    </row>
    <row r="78" spans="1:31" s="2" customFormat="1" ht="10.35" customHeight="1">
      <c r="A78" s="34"/>
      <c r="B78" s="35"/>
      <c r="C78" s="34"/>
      <c r="D78" s="34"/>
      <c r="E78" s="34"/>
      <c r="F78" s="34"/>
      <c r="G78" s="34"/>
      <c r="H78" s="34"/>
      <c r="I78" s="34"/>
      <c r="J78" s="34"/>
      <c r="K78" s="34"/>
      <c r="L78" s="91"/>
      <c r="S78" s="34"/>
      <c r="T78" s="34"/>
      <c r="U78" s="34"/>
      <c r="V78" s="34"/>
      <c r="W78" s="34"/>
      <c r="X78" s="34"/>
      <c r="Y78" s="34"/>
      <c r="Z78" s="34"/>
      <c r="AA78" s="34"/>
      <c r="AB78" s="34"/>
      <c r="AC78" s="34"/>
      <c r="AD78" s="34"/>
      <c r="AE78" s="34"/>
    </row>
    <row r="79" spans="1:31" s="11" customFormat="1" ht="29.25" customHeight="1">
      <c r="A79" s="116"/>
      <c r="B79" s="117"/>
      <c r="C79" s="118" t="s">
        <v>105</v>
      </c>
      <c r="D79" s="119" t="s">
        <v>56</v>
      </c>
      <c r="E79" s="119" t="s">
        <v>52</v>
      </c>
      <c r="F79" s="119" t="s">
        <v>53</v>
      </c>
      <c r="G79" s="119" t="s">
        <v>106</v>
      </c>
      <c r="H79" s="119" t="s">
        <v>107</v>
      </c>
      <c r="I79" s="119" t="s">
        <v>108</v>
      </c>
      <c r="J79" s="119" t="s">
        <v>86</v>
      </c>
      <c r="K79" s="120" t="s">
        <v>109</v>
      </c>
      <c r="L79" s="121"/>
      <c r="M79" s="59" t="s">
        <v>3</v>
      </c>
      <c r="N79" s="60" t="s">
        <v>41</v>
      </c>
      <c r="O79" s="60" t="s">
        <v>110</v>
      </c>
      <c r="P79" s="60" t="s">
        <v>111</v>
      </c>
      <c r="Q79" s="60" t="s">
        <v>112</v>
      </c>
      <c r="R79" s="60" t="s">
        <v>113</v>
      </c>
      <c r="S79" s="60" t="s">
        <v>114</v>
      </c>
      <c r="T79" s="61" t="s">
        <v>115</v>
      </c>
      <c r="U79" s="116"/>
      <c r="V79" s="116"/>
      <c r="W79" s="116"/>
      <c r="X79" s="116"/>
      <c r="Y79" s="116"/>
      <c r="Z79" s="116"/>
      <c r="AA79" s="116"/>
      <c r="AB79" s="116"/>
      <c r="AC79" s="116"/>
      <c r="AD79" s="116"/>
      <c r="AE79" s="116"/>
    </row>
    <row r="80" spans="1:63" s="2" customFormat="1" ht="22.9" customHeight="1">
      <c r="A80" s="34"/>
      <c r="B80" s="35"/>
      <c r="C80" s="66" t="s">
        <v>116</v>
      </c>
      <c r="D80" s="34"/>
      <c r="E80" s="34"/>
      <c r="F80" s="34"/>
      <c r="G80" s="34"/>
      <c r="H80" s="34"/>
      <c r="I80" s="34"/>
      <c r="J80" s="122">
        <f>BK80</f>
        <v>0</v>
      </c>
      <c r="K80" s="34"/>
      <c r="L80" s="35"/>
      <c r="M80" s="62"/>
      <c r="N80" s="53"/>
      <c r="O80" s="63"/>
      <c r="P80" s="123">
        <f>P81</f>
        <v>0</v>
      </c>
      <c r="Q80" s="63"/>
      <c r="R80" s="123">
        <f>R81</f>
        <v>0</v>
      </c>
      <c r="S80" s="63"/>
      <c r="T80" s="124">
        <f>T81</f>
        <v>0</v>
      </c>
      <c r="U80" s="34"/>
      <c r="V80" s="34"/>
      <c r="W80" s="34"/>
      <c r="X80" s="34"/>
      <c r="Y80" s="34"/>
      <c r="Z80" s="34"/>
      <c r="AA80" s="34"/>
      <c r="AB80" s="34"/>
      <c r="AC80" s="34"/>
      <c r="AD80" s="34"/>
      <c r="AE80" s="34"/>
      <c r="AT80" s="19" t="s">
        <v>70</v>
      </c>
      <c r="AU80" s="19" t="s">
        <v>87</v>
      </c>
      <c r="BK80" s="125">
        <f>BK81</f>
        <v>0</v>
      </c>
    </row>
    <row r="81" spans="2:63" s="12" customFormat="1" ht="25.9" customHeight="1">
      <c r="B81" s="126"/>
      <c r="D81" s="127" t="s">
        <v>70</v>
      </c>
      <c r="E81" s="128" t="s">
        <v>78</v>
      </c>
      <c r="F81" s="128" t="s">
        <v>489</v>
      </c>
      <c r="I81" s="129"/>
      <c r="J81" s="130">
        <f>BK81</f>
        <v>0</v>
      </c>
      <c r="L81" s="126"/>
      <c r="M81" s="131"/>
      <c r="N81" s="132"/>
      <c r="O81" s="132"/>
      <c r="P81" s="133">
        <f>SUM(P82:P85)</f>
        <v>0</v>
      </c>
      <c r="Q81" s="132"/>
      <c r="R81" s="133">
        <f>SUM(R82:R85)</f>
        <v>0</v>
      </c>
      <c r="S81" s="132"/>
      <c r="T81" s="134">
        <f>SUM(T82:T85)</f>
        <v>0</v>
      </c>
      <c r="AR81" s="127" t="s">
        <v>183</v>
      </c>
      <c r="AT81" s="135" t="s">
        <v>70</v>
      </c>
      <c r="AU81" s="135" t="s">
        <v>71</v>
      </c>
      <c r="AY81" s="127" t="s">
        <v>119</v>
      </c>
      <c r="BK81" s="136">
        <f>SUM(BK82:BK85)</f>
        <v>0</v>
      </c>
    </row>
    <row r="82" spans="1:65" s="2" customFormat="1" ht="223.5" customHeight="1">
      <c r="A82" s="34"/>
      <c r="B82" s="139"/>
      <c r="C82" s="140" t="s">
        <v>127</v>
      </c>
      <c r="D82" s="140" t="s">
        <v>122</v>
      </c>
      <c r="E82" s="141" t="s">
        <v>490</v>
      </c>
      <c r="F82" s="142" t="s">
        <v>491</v>
      </c>
      <c r="G82" s="143" t="s">
        <v>492</v>
      </c>
      <c r="H82" s="144">
        <v>1</v>
      </c>
      <c r="I82" s="145"/>
      <c r="J82" s="146">
        <f>ROUND(I82*H82,2)</f>
        <v>0</v>
      </c>
      <c r="K82" s="142" t="s">
        <v>3</v>
      </c>
      <c r="L82" s="35"/>
      <c r="M82" s="147" t="s">
        <v>3</v>
      </c>
      <c r="N82" s="148" t="s">
        <v>43</v>
      </c>
      <c r="O82" s="55"/>
      <c r="P82" s="149">
        <f>O82*H82</f>
        <v>0</v>
      </c>
      <c r="Q82" s="149">
        <v>0</v>
      </c>
      <c r="R82" s="149">
        <f>Q82*H82</f>
        <v>0</v>
      </c>
      <c r="S82" s="149">
        <v>0</v>
      </c>
      <c r="T82" s="150">
        <f>S82*H82</f>
        <v>0</v>
      </c>
      <c r="U82" s="34"/>
      <c r="V82" s="34"/>
      <c r="W82" s="34"/>
      <c r="X82" s="34"/>
      <c r="Y82" s="34"/>
      <c r="Z82" s="34"/>
      <c r="AA82" s="34"/>
      <c r="AB82" s="34"/>
      <c r="AC82" s="34"/>
      <c r="AD82" s="34"/>
      <c r="AE82" s="34"/>
      <c r="AR82" s="151" t="s">
        <v>126</v>
      </c>
      <c r="AT82" s="151" t="s">
        <v>122</v>
      </c>
      <c r="AU82" s="151" t="s">
        <v>15</v>
      </c>
      <c r="AY82" s="19" t="s">
        <v>119</v>
      </c>
      <c r="BE82" s="152">
        <f>IF(N82="základní",J82,0)</f>
        <v>0</v>
      </c>
      <c r="BF82" s="152">
        <f>IF(N82="snížená",J82,0)</f>
        <v>0</v>
      </c>
      <c r="BG82" s="152">
        <f>IF(N82="zákl. přenesená",J82,0)</f>
        <v>0</v>
      </c>
      <c r="BH82" s="152">
        <f>IF(N82="sníž. přenesená",J82,0)</f>
        <v>0</v>
      </c>
      <c r="BI82" s="152">
        <f>IF(N82="nulová",J82,0)</f>
        <v>0</v>
      </c>
      <c r="BJ82" s="19" t="s">
        <v>127</v>
      </c>
      <c r="BK82" s="152">
        <f>ROUND(I82*H82,2)</f>
        <v>0</v>
      </c>
      <c r="BL82" s="19" t="s">
        <v>126</v>
      </c>
      <c r="BM82" s="151" t="s">
        <v>493</v>
      </c>
    </row>
    <row r="83" spans="1:65" s="2" customFormat="1" ht="204.95" customHeight="1">
      <c r="A83" s="34"/>
      <c r="B83" s="139"/>
      <c r="C83" s="140" t="s">
        <v>120</v>
      </c>
      <c r="D83" s="140" t="s">
        <v>122</v>
      </c>
      <c r="E83" s="141" t="s">
        <v>494</v>
      </c>
      <c r="F83" s="142" t="s">
        <v>495</v>
      </c>
      <c r="G83" s="143" t="s">
        <v>492</v>
      </c>
      <c r="H83" s="144">
        <v>1</v>
      </c>
      <c r="I83" s="145"/>
      <c r="J83" s="146">
        <f>ROUND(I83*H83,2)</f>
        <v>0</v>
      </c>
      <c r="K83" s="142" t="s">
        <v>3</v>
      </c>
      <c r="L83" s="35"/>
      <c r="M83" s="147" t="s">
        <v>3</v>
      </c>
      <c r="N83" s="148" t="s">
        <v>43</v>
      </c>
      <c r="O83" s="55"/>
      <c r="P83" s="149">
        <f>O83*H83</f>
        <v>0</v>
      </c>
      <c r="Q83" s="149">
        <v>0</v>
      </c>
      <c r="R83" s="149">
        <f>Q83*H83</f>
        <v>0</v>
      </c>
      <c r="S83" s="149">
        <v>0</v>
      </c>
      <c r="T83" s="150">
        <f>S83*H83</f>
        <v>0</v>
      </c>
      <c r="U83" s="34"/>
      <c r="V83" s="34"/>
      <c r="W83" s="34"/>
      <c r="X83" s="34"/>
      <c r="Y83" s="34"/>
      <c r="Z83" s="34"/>
      <c r="AA83" s="34"/>
      <c r="AB83" s="34"/>
      <c r="AC83" s="34"/>
      <c r="AD83" s="34"/>
      <c r="AE83" s="34"/>
      <c r="AR83" s="151" t="s">
        <v>126</v>
      </c>
      <c r="AT83" s="151" t="s">
        <v>122</v>
      </c>
      <c r="AU83" s="151" t="s">
        <v>15</v>
      </c>
      <c r="AY83" s="19" t="s">
        <v>119</v>
      </c>
      <c r="BE83" s="152">
        <f>IF(N83="základní",J83,0)</f>
        <v>0</v>
      </c>
      <c r="BF83" s="152">
        <f>IF(N83="snížená",J83,0)</f>
        <v>0</v>
      </c>
      <c r="BG83" s="152">
        <f>IF(N83="zákl. přenesená",J83,0)</f>
        <v>0</v>
      </c>
      <c r="BH83" s="152">
        <f>IF(N83="sníž. přenesená",J83,0)</f>
        <v>0</v>
      </c>
      <c r="BI83" s="152">
        <f>IF(N83="nulová",J83,0)</f>
        <v>0</v>
      </c>
      <c r="BJ83" s="19" t="s">
        <v>127</v>
      </c>
      <c r="BK83" s="152">
        <f>ROUND(I83*H83,2)</f>
        <v>0</v>
      </c>
      <c r="BL83" s="19" t="s">
        <v>126</v>
      </c>
      <c r="BM83" s="151" t="s">
        <v>496</v>
      </c>
    </row>
    <row r="84" spans="1:65" s="2" customFormat="1" ht="257.85" customHeight="1">
      <c r="A84" s="34"/>
      <c r="B84" s="139"/>
      <c r="C84" s="140" t="s">
        <v>126</v>
      </c>
      <c r="D84" s="140" t="s">
        <v>122</v>
      </c>
      <c r="E84" s="141" t="s">
        <v>497</v>
      </c>
      <c r="F84" s="142" t="s">
        <v>498</v>
      </c>
      <c r="G84" s="143" t="s">
        <v>492</v>
      </c>
      <c r="H84" s="144">
        <v>1</v>
      </c>
      <c r="I84" s="145"/>
      <c r="J84" s="146">
        <f>ROUND(I84*H84,2)</f>
        <v>0</v>
      </c>
      <c r="K84" s="142" t="s">
        <v>3</v>
      </c>
      <c r="L84" s="35"/>
      <c r="M84" s="147" t="s">
        <v>3</v>
      </c>
      <c r="N84" s="148" t="s">
        <v>43</v>
      </c>
      <c r="O84" s="55"/>
      <c r="P84" s="149">
        <f>O84*H84</f>
        <v>0</v>
      </c>
      <c r="Q84" s="149">
        <v>0</v>
      </c>
      <c r="R84" s="149">
        <f>Q84*H84</f>
        <v>0</v>
      </c>
      <c r="S84" s="149">
        <v>0</v>
      </c>
      <c r="T84" s="150">
        <f>S84*H84</f>
        <v>0</v>
      </c>
      <c r="U84" s="34"/>
      <c r="V84" s="34"/>
      <c r="W84" s="34"/>
      <c r="X84" s="34"/>
      <c r="Y84" s="34"/>
      <c r="Z84" s="34"/>
      <c r="AA84" s="34"/>
      <c r="AB84" s="34"/>
      <c r="AC84" s="34"/>
      <c r="AD84" s="34"/>
      <c r="AE84" s="34"/>
      <c r="AR84" s="151" t="s">
        <v>126</v>
      </c>
      <c r="AT84" s="151" t="s">
        <v>122</v>
      </c>
      <c r="AU84" s="151" t="s">
        <v>15</v>
      </c>
      <c r="AY84" s="19" t="s">
        <v>119</v>
      </c>
      <c r="BE84" s="152">
        <f>IF(N84="základní",J84,0)</f>
        <v>0</v>
      </c>
      <c r="BF84" s="152">
        <f>IF(N84="snížená",J84,0)</f>
        <v>0</v>
      </c>
      <c r="BG84" s="152">
        <f>IF(N84="zákl. přenesená",J84,0)</f>
        <v>0</v>
      </c>
      <c r="BH84" s="152">
        <f>IF(N84="sníž. přenesená",J84,0)</f>
        <v>0</v>
      </c>
      <c r="BI84" s="152">
        <f>IF(N84="nulová",J84,0)</f>
        <v>0</v>
      </c>
      <c r="BJ84" s="19" t="s">
        <v>127</v>
      </c>
      <c r="BK84" s="152">
        <f>ROUND(I84*H84,2)</f>
        <v>0</v>
      </c>
      <c r="BL84" s="19" t="s">
        <v>126</v>
      </c>
      <c r="BM84" s="151" t="s">
        <v>499</v>
      </c>
    </row>
    <row r="85" spans="1:65" s="2" customFormat="1" ht="167.85" customHeight="1">
      <c r="A85" s="34"/>
      <c r="B85" s="139"/>
      <c r="C85" s="140" t="s">
        <v>183</v>
      </c>
      <c r="D85" s="140" t="s">
        <v>122</v>
      </c>
      <c r="E85" s="141" t="s">
        <v>500</v>
      </c>
      <c r="F85" s="142" t="s">
        <v>501</v>
      </c>
      <c r="G85" s="143" t="s">
        <v>492</v>
      </c>
      <c r="H85" s="144">
        <v>1</v>
      </c>
      <c r="I85" s="145"/>
      <c r="J85" s="146">
        <f>ROUND(I85*H85,2)</f>
        <v>0</v>
      </c>
      <c r="K85" s="142" t="s">
        <v>3</v>
      </c>
      <c r="L85" s="35"/>
      <c r="M85" s="197" t="s">
        <v>3</v>
      </c>
      <c r="N85" s="198" t="s">
        <v>43</v>
      </c>
      <c r="O85" s="195"/>
      <c r="P85" s="199">
        <f>O85*H85</f>
        <v>0</v>
      </c>
      <c r="Q85" s="199">
        <v>0</v>
      </c>
      <c r="R85" s="199">
        <f>Q85*H85</f>
        <v>0</v>
      </c>
      <c r="S85" s="199">
        <v>0</v>
      </c>
      <c r="T85" s="200">
        <f>S85*H85</f>
        <v>0</v>
      </c>
      <c r="U85" s="34"/>
      <c r="V85" s="34"/>
      <c r="W85" s="34"/>
      <c r="X85" s="34"/>
      <c r="Y85" s="34"/>
      <c r="Z85" s="34"/>
      <c r="AA85" s="34"/>
      <c r="AB85" s="34"/>
      <c r="AC85" s="34"/>
      <c r="AD85" s="34"/>
      <c r="AE85" s="34"/>
      <c r="AR85" s="151" t="s">
        <v>126</v>
      </c>
      <c r="AT85" s="151" t="s">
        <v>122</v>
      </c>
      <c r="AU85" s="151" t="s">
        <v>15</v>
      </c>
      <c r="AY85" s="19" t="s">
        <v>119</v>
      </c>
      <c r="BE85" s="152">
        <f>IF(N85="základní",J85,0)</f>
        <v>0</v>
      </c>
      <c r="BF85" s="152">
        <f>IF(N85="snížená",J85,0)</f>
        <v>0</v>
      </c>
      <c r="BG85" s="152">
        <f>IF(N85="zákl. přenesená",J85,0)</f>
        <v>0</v>
      </c>
      <c r="BH85" s="152">
        <f>IF(N85="sníž. přenesená",J85,0)</f>
        <v>0</v>
      </c>
      <c r="BI85" s="152">
        <f>IF(N85="nulová",J85,0)</f>
        <v>0</v>
      </c>
      <c r="BJ85" s="19" t="s">
        <v>127</v>
      </c>
      <c r="BK85" s="152">
        <f>ROUND(I85*H85,2)</f>
        <v>0</v>
      </c>
      <c r="BL85" s="19" t="s">
        <v>126</v>
      </c>
      <c r="BM85" s="151" t="s">
        <v>502</v>
      </c>
    </row>
    <row r="86" spans="1:31" s="2" customFormat="1" ht="6.95" customHeight="1">
      <c r="A86" s="34"/>
      <c r="B86" s="44"/>
      <c r="C86" s="45"/>
      <c r="D86" s="45"/>
      <c r="E86" s="45"/>
      <c r="F86" s="45"/>
      <c r="G86" s="45"/>
      <c r="H86" s="45"/>
      <c r="I86" s="45"/>
      <c r="J86" s="45"/>
      <c r="K86" s="45"/>
      <c r="L86" s="35"/>
      <c r="M86" s="34"/>
      <c r="O86" s="34"/>
      <c r="P86" s="34"/>
      <c r="Q86" s="34"/>
      <c r="R86" s="34"/>
      <c r="S86" s="34"/>
      <c r="T86" s="34"/>
      <c r="U86" s="34"/>
      <c r="V86" s="34"/>
      <c r="W86" s="34"/>
      <c r="X86" s="34"/>
      <c r="Y86" s="34"/>
      <c r="Z86" s="34"/>
      <c r="AA86" s="34"/>
      <c r="AB86" s="34"/>
      <c r="AC86" s="34"/>
      <c r="AD86" s="34"/>
      <c r="AE86" s="34"/>
    </row>
  </sheetData>
  <autoFilter ref="C79:K85"/>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9"/>
  <sheetViews>
    <sheetView showGridLines="0" zoomScale="110" zoomScaleNormal="110" workbookViewId="0" topLeftCell="A58"/>
  </sheetViews>
  <sheetFormatPr defaultColWidth="9.140625" defaultRowHeight="12"/>
  <cols>
    <col min="1" max="1" width="8.28125" style="201" customWidth="1"/>
    <col min="2" max="2" width="1.7109375" style="201" customWidth="1"/>
    <col min="3" max="4" width="5.00390625" style="201" customWidth="1"/>
    <col min="5" max="5" width="11.7109375" style="201" customWidth="1"/>
    <col min="6" max="6" width="9.140625" style="201" customWidth="1"/>
    <col min="7" max="7" width="5.00390625" style="201" customWidth="1"/>
    <col min="8" max="8" width="77.8515625" style="201" customWidth="1"/>
    <col min="9" max="10" width="20.00390625" style="201" customWidth="1"/>
    <col min="11" max="11" width="1.7109375" style="201" customWidth="1"/>
  </cols>
  <sheetData>
    <row r="1" s="1" customFormat="1" ht="37.5" customHeight="1"/>
    <row r="2" spans="2:11" s="1" customFormat="1" ht="7.5" customHeight="1">
      <c r="B2" s="202"/>
      <c r="C2" s="203"/>
      <c r="D2" s="203"/>
      <c r="E2" s="203"/>
      <c r="F2" s="203"/>
      <c r="G2" s="203"/>
      <c r="H2" s="203"/>
      <c r="I2" s="203"/>
      <c r="J2" s="203"/>
      <c r="K2" s="204"/>
    </row>
    <row r="3" spans="2:11" s="16" customFormat="1" ht="45" customHeight="1">
      <c r="B3" s="205"/>
      <c r="C3" s="332" t="s">
        <v>503</v>
      </c>
      <c r="D3" s="332"/>
      <c r="E3" s="332"/>
      <c r="F3" s="332"/>
      <c r="G3" s="332"/>
      <c r="H3" s="332"/>
      <c r="I3" s="332"/>
      <c r="J3" s="332"/>
      <c r="K3" s="206"/>
    </row>
    <row r="4" spans="2:11" s="1" customFormat="1" ht="25.5" customHeight="1">
      <c r="B4" s="207"/>
      <c r="C4" s="331" t="s">
        <v>504</v>
      </c>
      <c r="D4" s="331"/>
      <c r="E4" s="331"/>
      <c r="F4" s="331"/>
      <c r="G4" s="331"/>
      <c r="H4" s="331"/>
      <c r="I4" s="331"/>
      <c r="J4" s="331"/>
      <c r="K4" s="208"/>
    </row>
    <row r="5" spans="2:11" s="1" customFormat="1" ht="5.25" customHeight="1">
      <c r="B5" s="207"/>
      <c r="C5" s="209"/>
      <c r="D5" s="209"/>
      <c r="E5" s="209"/>
      <c r="F5" s="209"/>
      <c r="G5" s="209"/>
      <c r="H5" s="209"/>
      <c r="I5" s="209"/>
      <c r="J5" s="209"/>
      <c r="K5" s="208"/>
    </row>
    <row r="6" spans="2:11" s="1" customFormat="1" ht="15" customHeight="1">
      <c r="B6" s="207"/>
      <c r="C6" s="330" t="s">
        <v>505</v>
      </c>
      <c r="D6" s="330"/>
      <c r="E6" s="330"/>
      <c r="F6" s="330"/>
      <c r="G6" s="330"/>
      <c r="H6" s="330"/>
      <c r="I6" s="330"/>
      <c r="J6" s="330"/>
      <c r="K6" s="208"/>
    </row>
    <row r="7" spans="2:11" s="1" customFormat="1" ht="15" customHeight="1">
      <c r="B7" s="211"/>
      <c r="C7" s="330" t="s">
        <v>506</v>
      </c>
      <c r="D7" s="330"/>
      <c r="E7" s="330"/>
      <c r="F7" s="330"/>
      <c r="G7" s="330"/>
      <c r="H7" s="330"/>
      <c r="I7" s="330"/>
      <c r="J7" s="330"/>
      <c r="K7" s="208"/>
    </row>
    <row r="8" spans="2:11" s="1" customFormat="1" ht="12.75" customHeight="1">
      <c r="B8" s="211"/>
      <c r="C8" s="210"/>
      <c r="D8" s="210"/>
      <c r="E8" s="210"/>
      <c r="F8" s="210"/>
      <c r="G8" s="210"/>
      <c r="H8" s="210"/>
      <c r="I8" s="210"/>
      <c r="J8" s="210"/>
      <c r="K8" s="208"/>
    </row>
    <row r="9" spans="2:11" s="1" customFormat="1" ht="15" customHeight="1">
      <c r="B9" s="211"/>
      <c r="C9" s="330" t="s">
        <v>507</v>
      </c>
      <c r="D9" s="330"/>
      <c r="E9" s="330"/>
      <c r="F9" s="330"/>
      <c r="G9" s="330"/>
      <c r="H9" s="330"/>
      <c r="I9" s="330"/>
      <c r="J9" s="330"/>
      <c r="K9" s="208"/>
    </row>
    <row r="10" spans="2:11" s="1" customFormat="1" ht="15" customHeight="1">
      <c r="B10" s="211"/>
      <c r="C10" s="210"/>
      <c r="D10" s="330" t="s">
        <v>508</v>
      </c>
      <c r="E10" s="330"/>
      <c r="F10" s="330"/>
      <c r="G10" s="330"/>
      <c r="H10" s="330"/>
      <c r="I10" s="330"/>
      <c r="J10" s="330"/>
      <c r="K10" s="208"/>
    </row>
    <row r="11" spans="2:11" s="1" customFormat="1" ht="15" customHeight="1">
      <c r="B11" s="211"/>
      <c r="C11" s="212"/>
      <c r="D11" s="330" t="s">
        <v>509</v>
      </c>
      <c r="E11" s="330"/>
      <c r="F11" s="330"/>
      <c r="G11" s="330"/>
      <c r="H11" s="330"/>
      <c r="I11" s="330"/>
      <c r="J11" s="330"/>
      <c r="K11" s="208"/>
    </row>
    <row r="12" spans="2:11" s="1" customFormat="1" ht="15" customHeight="1">
      <c r="B12" s="211"/>
      <c r="C12" s="212"/>
      <c r="D12" s="210"/>
      <c r="E12" s="210"/>
      <c r="F12" s="210"/>
      <c r="G12" s="210"/>
      <c r="H12" s="210"/>
      <c r="I12" s="210"/>
      <c r="J12" s="210"/>
      <c r="K12" s="208"/>
    </row>
    <row r="13" spans="2:11" s="1" customFormat="1" ht="15" customHeight="1">
      <c r="B13" s="211"/>
      <c r="C13" s="212"/>
      <c r="D13" s="213" t="s">
        <v>510</v>
      </c>
      <c r="E13" s="210"/>
      <c r="F13" s="210"/>
      <c r="G13" s="210"/>
      <c r="H13" s="210"/>
      <c r="I13" s="210"/>
      <c r="J13" s="210"/>
      <c r="K13" s="208"/>
    </row>
    <row r="14" spans="2:11" s="1" customFormat="1" ht="12.75" customHeight="1">
      <c r="B14" s="211"/>
      <c r="C14" s="212"/>
      <c r="D14" s="212"/>
      <c r="E14" s="212"/>
      <c r="F14" s="212"/>
      <c r="G14" s="212"/>
      <c r="H14" s="212"/>
      <c r="I14" s="212"/>
      <c r="J14" s="212"/>
      <c r="K14" s="208"/>
    </row>
    <row r="15" spans="2:11" s="1" customFormat="1" ht="15" customHeight="1">
      <c r="B15" s="211"/>
      <c r="C15" s="212"/>
      <c r="D15" s="330" t="s">
        <v>511</v>
      </c>
      <c r="E15" s="330"/>
      <c r="F15" s="330"/>
      <c r="G15" s="330"/>
      <c r="H15" s="330"/>
      <c r="I15" s="330"/>
      <c r="J15" s="330"/>
      <c r="K15" s="208"/>
    </row>
    <row r="16" spans="2:11" s="1" customFormat="1" ht="15" customHeight="1">
      <c r="B16" s="211"/>
      <c r="C16" s="212"/>
      <c r="D16" s="330" t="s">
        <v>512</v>
      </c>
      <c r="E16" s="330"/>
      <c r="F16" s="330"/>
      <c r="G16" s="330"/>
      <c r="H16" s="330"/>
      <c r="I16" s="330"/>
      <c r="J16" s="330"/>
      <c r="K16" s="208"/>
    </row>
    <row r="17" spans="2:11" s="1" customFormat="1" ht="15" customHeight="1">
      <c r="B17" s="211"/>
      <c r="C17" s="212"/>
      <c r="D17" s="330" t="s">
        <v>513</v>
      </c>
      <c r="E17" s="330"/>
      <c r="F17" s="330"/>
      <c r="G17" s="330"/>
      <c r="H17" s="330"/>
      <c r="I17" s="330"/>
      <c r="J17" s="330"/>
      <c r="K17" s="208"/>
    </row>
    <row r="18" spans="2:11" s="1" customFormat="1" ht="15" customHeight="1">
      <c r="B18" s="211"/>
      <c r="C18" s="212"/>
      <c r="D18" s="212"/>
      <c r="E18" s="214" t="s">
        <v>76</v>
      </c>
      <c r="F18" s="330" t="s">
        <v>514</v>
      </c>
      <c r="G18" s="330"/>
      <c r="H18" s="330"/>
      <c r="I18" s="330"/>
      <c r="J18" s="330"/>
      <c r="K18" s="208"/>
    </row>
    <row r="19" spans="2:11" s="1" customFormat="1" ht="15" customHeight="1">
      <c r="B19" s="211"/>
      <c r="C19" s="212"/>
      <c r="D19" s="212"/>
      <c r="E19" s="214" t="s">
        <v>515</v>
      </c>
      <c r="F19" s="330" t="s">
        <v>516</v>
      </c>
      <c r="G19" s="330"/>
      <c r="H19" s="330"/>
      <c r="I19" s="330"/>
      <c r="J19" s="330"/>
      <c r="K19" s="208"/>
    </row>
    <row r="20" spans="2:11" s="1" customFormat="1" ht="15" customHeight="1">
      <c r="B20" s="211"/>
      <c r="C20" s="212"/>
      <c r="D20" s="212"/>
      <c r="E20" s="214" t="s">
        <v>517</v>
      </c>
      <c r="F20" s="330" t="s">
        <v>518</v>
      </c>
      <c r="G20" s="330"/>
      <c r="H20" s="330"/>
      <c r="I20" s="330"/>
      <c r="J20" s="330"/>
      <c r="K20" s="208"/>
    </row>
    <row r="21" spans="2:11" s="1" customFormat="1" ht="15" customHeight="1">
      <c r="B21" s="211"/>
      <c r="C21" s="212"/>
      <c r="D21" s="212"/>
      <c r="E21" s="214" t="s">
        <v>519</v>
      </c>
      <c r="F21" s="330" t="s">
        <v>520</v>
      </c>
      <c r="G21" s="330"/>
      <c r="H21" s="330"/>
      <c r="I21" s="330"/>
      <c r="J21" s="330"/>
      <c r="K21" s="208"/>
    </row>
    <row r="22" spans="2:11" s="1" customFormat="1" ht="15" customHeight="1">
      <c r="B22" s="211"/>
      <c r="C22" s="212"/>
      <c r="D22" s="212"/>
      <c r="E22" s="214" t="s">
        <v>521</v>
      </c>
      <c r="F22" s="330" t="s">
        <v>522</v>
      </c>
      <c r="G22" s="330"/>
      <c r="H22" s="330"/>
      <c r="I22" s="330"/>
      <c r="J22" s="330"/>
      <c r="K22" s="208"/>
    </row>
    <row r="23" spans="2:11" s="1" customFormat="1" ht="15" customHeight="1">
      <c r="B23" s="211"/>
      <c r="C23" s="212"/>
      <c r="D23" s="212"/>
      <c r="E23" s="214" t="s">
        <v>523</v>
      </c>
      <c r="F23" s="330" t="s">
        <v>524</v>
      </c>
      <c r="G23" s="330"/>
      <c r="H23" s="330"/>
      <c r="I23" s="330"/>
      <c r="J23" s="330"/>
      <c r="K23" s="208"/>
    </row>
    <row r="24" spans="2:11" s="1" customFormat="1" ht="12.75" customHeight="1">
      <c r="B24" s="211"/>
      <c r="C24" s="212"/>
      <c r="D24" s="212"/>
      <c r="E24" s="212"/>
      <c r="F24" s="212"/>
      <c r="G24" s="212"/>
      <c r="H24" s="212"/>
      <c r="I24" s="212"/>
      <c r="J24" s="212"/>
      <c r="K24" s="208"/>
    </row>
    <row r="25" spans="2:11" s="1" customFormat="1" ht="15" customHeight="1">
      <c r="B25" s="211"/>
      <c r="C25" s="330" t="s">
        <v>525</v>
      </c>
      <c r="D25" s="330"/>
      <c r="E25" s="330"/>
      <c r="F25" s="330"/>
      <c r="G25" s="330"/>
      <c r="H25" s="330"/>
      <c r="I25" s="330"/>
      <c r="J25" s="330"/>
      <c r="K25" s="208"/>
    </row>
    <row r="26" spans="2:11" s="1" customFormat="1" ht="15" customHeight="1">
      <c r="B26" s="211"/>
      <c r="C26" s="330" t="s">
        <v>526</v>
      </c>
      <c r="D26" s="330"/>
      <c r="E26" s="330"/>
      <c r="F26" s="330"/>
      <c r="G26" s="330"/>
      <c r="H26" s="330"/>
      <c r="I26" s="330"/>
      <c r="J26" s="330"/>
      <c r="K26" s="208"/>
    </row>
    <row r="27" spans="2:11" s="1" customFormat="1" ht="15" customHeight="1">
      <c r="B27" s="211"/>
      <c r="C27" s="210"/>
      <c r="D27" s="330" t="s">
        <v>527</v>
      </c>
      <c r="E27" s="330"/>
      <c r="F27" s="330"/>
      <c r="G27" s="330"/>
      <c r="H27" s="330"/>
      <c r="I27" s="330"/>
      <c r="J27" s="330"/>
      <c r="K27" s="208"/>
    </row>
    <row r="28" spans="2:11" s="1" customFormat="1" ht="15" customHeight="1">
      <c r="B28" s="211"/>
      <c r="C28" s="212"/>
      <c r="D28" s="330" t="s">
        <v>528</v>
      </c>
      <c r="E28" s="330"/>
      <c r="F28" s="330"/>
      <c r="G28" s="330"/>
      <c r="H28" s="330"/>
      <c r="I28" s="330"/>
      <c r="J28" s="330"/>
      <c r="K28" s="208"/>
    </row>
    <row r="29" spans="2:11" s="1" customFormat="1" ht="12.75" customHeight="1">
      <c r="B29" s="211"/>
      <c r="C29" s="212"/>
      <c r="D29" s="212"/>
      <c r="E29" s="212"/>
      <c r="F29" s="212"/>
      <c r="G29" s="212"/>
      <c r="H29" s="212"/>
      <c r="I29" s="212"/>
      <c r="J29" s="212"/>
      <c r="K29" s="208"/>
    </row>
    <row r="30" spans="2:11" s="1" customFormat="1" ht="15" customHeight="1">
      <c r="B30" s="211"/>
      <c r="C30" s="212"/>
      <c r="D30" s="330" t="s">
        <v>529</v>
      </c>
      <c r="E30" s="330"/>
      <c r="F30" s="330"/>
      <c r="G30" s="330"/>
      <c r="H30" s="330"/>
      <c r="I30" s="330"/>
      <c r="J30" s="330"/>
      <c r="K30" s="208"/>
    </row>
    <row r="31" spans="2:11" s="1" customFormat="1" ht="15" customHeight="1">
      <c r="B31" s="211"/>
      <c r="C31" s="212"/>
      <c r="D31" s="330" t="s">
        <v>530</v>
      </c>
      <c r="E31" s="330"/>
      <c r="F31" s="330"/>
      <c r="G31" s="330"/>
      <c r="H31" s="330"/>
      <c r="I31" s="330"/>
      <c r="J31" s="330"/>
      <c r="K31" s="208"/>
    </row>
    <row r="32" spans="2:11" s="1" customFormat="1" ht="12.75" customHeight="1">
      <c r="B32" s="211"/>
      <c r="C32" s="212"/>
      <c r="D32" s="212"/>
      <c r="E32" s="212"/>
      <c r="F32" s="212"/>
      <c r="G32" s="212"/>
      <c r="H32" s="212"/>
      <c r="I32" s="212"/>
      <c r="J32" s="212"/>
      <c r="K32" s="208"/>
    </row>
    <row r="33" spans="2:11" s="1" customFormat="1" ht="15" customHeight="1">
      <c r="B33" s="211"/>
      <c r="C33" s="212"/>
      <c r="D33" s="330" t="s">
        <v>531</v>
      </c>
      <c r="E33" s="330"/>
      <c r="F33" s="330"/>
      <c r="G33" s="330"/>
      <c r="H33" s="330"/>
      <c r="I33" s="330"/>
      <c r="J33" s="330"/>
      <c r="K33" s="208"/>
    </row>
    <row r="34" spans="2:11" s="1" customFormat="1" ht="15" customHeight="1">
      <c r="B34" s="211"/>
      <c r="C34" s="212"/>
      <c r="D34" s="330" t="s">
        <v>532</v>
      </c>
      <c r="E34" s="330"/>
      <c r="F34" s="330"/>
      <c r="G34" s="330"/>
      <c r="H34" s="330"/>
      <c r="I34" s="330"/>
      <c r="J34" s="330"/>
      <c r="K34" s="208"/>
    </row>
    <row r="35" spans="2:11" s="1" customFormat="1" ht="15" customHeight="1">
      <c r="B35" s="211"/>
      <c r="C35" s="212"/>
      <c r="D35" s="330" t="s">
        <v>533</v>
      </c>
      <c r="E35" s="330"/>
      <c r="F35" s="330"/>
      <c r="G35" s="330"/>
      <c r="H35" s="330"/>
      <c r="I35" s="330"/>
      <c r="J35" s="330"/>
      <c r="K35" s="208"/>
    </row>
    <row r="36" spans="2:11" s="1" customFormat="1" ht="15" customHeight="1">
      <c r="B36" s="211"/>
      <c r="C36" s="212"/>
      <c r="D36" s="210"/>
      <c r="E36" s="213" t="s">
        <v>105</v>
      </c>
      <c r="F36" s="210"/>
      <c r="G36" s="330" t="s">
        <v>534</v>
      </c>
      <c r="H36" s="330"/>
      <c r="I36" s="330"/>
      <c r="J36" s="330"/>
      <c r="K36" s="208"/>
    </row>
    <row r="37" spans="2:11" s="1" customFormat="1" ht="30.75" customHeight="1">
      <c r="B37" s="211"/>
      <c r="C37" s="212"/>
      <c r="D37" s="210"/>
      <c r="E37" s="213" t="s">
        <v>535</v>
      </c>
      <c r="F37" s="210"/>
      <c r="G37" s="330" t="s">
        <v>536</v>
      </c>
      <c r="H37" s="330"/>
      <c r="I37" s="330"/>
      <c r="J37" s="330"/>
      <c r="K37" s="208"/>
    </row>
    <row r="38" spans="2:11" s="1" customFormat="1" ht="15" customHeight="1">
      <c r="B38" s="211"/>
      <c r="C38" s="212"/>
      <c r="D38" s="210"/>
      <c r="E38" s="213" t="s">
        <v>52</v>
      </c>
      <c r="F38" s="210"/>
      <c r="G38" s="330" t="s">
        <v>537</v>
      </c>
      <c r="H38" s="330"/>
      <c r="I38" s="330"/>
      <c r="J38" s="330"/>
      <c r="K38" s="208"/>
    </row>
    <row r="39" spans="2:11" s="1" customFormat="1" ht="15" customHeight="1">
      <c r="B39" s="211"/>
      <c r="C39" s="212"/>
      <c r="D39" s="210"/>
      <c r="E39" s="213" t="s">
        <v>53</v>
      </c>
      <c r="F39" s="210"/>
      <c r="G39" s="330" t="s">
        <v>538</v>
      </c>
      <c r="H39" s="330"/>
      <c r="I39" s="330"/>
      <c r="J39" s="330"/>
      <c r="K39" s="208"/>
    </row>
    <row r="40" spans="2:11" s="1" customFormat="1" ht="15" customHeight="1">
      <c r="B40" s="211"/>
      <c r="C40" s="212"/>
      <c r="D40" s="210"/>
      <c r="E40" s="213" t="s">
        <v>106</v>
      </c>
      <c r="F40" s="210"/>
      <c r="G40" s="330" t="s">
        <v>539</v>
      </c>
      <c r="H40" s="330"/>
      <c r="I40" s="330"/>
      <c r="J40" s="330"/>
      <c r="K40" s="208"/>
    </row>
    <row r="41" spans="2:11" s="1" customFormat="1" ht="15" customHeight="1">
      <c r="B41" s="211"/>
      <c r="C41" s="212"/>
      <c r="D41" s="210"/>
      <c r="E41" s="213" t="s">
        <v>107</v>
      </c>
      <c r="F41" s="210"/>
      <c r="G41" s="330" t="s">
        <v>540</v>
      </c>
      <c r="H41" s="330"/>
      <c r="I41" s="330"/>
      <c r="J41" s="330"/>
      <c r="K41" s="208"/>
    </row>
    <row r="42" spans="2:11" s="1" customFormat="1" ht="15" customHeight="1">
      <c r="B42" s="211"/>
      <c r="C42" s="212"/>
      <c r="D42" s="210"/>
      <c r="E42" s="213" t="s">
        <v>541</v>
      </c>
      <c r="F42" s="210"/>
      <c r="G42" s="330" t="s">
        <v>542</v>
      </c>
      <c r="H42" s="330"/>
      <c r="I42" s="330"/>
      <c r="J42" s="330"/>
      <c r="K42" s="208"/>
    </row>
    <row r="43" spans="2:11" s="1" customFormat="1" ht="15" customHeight="1">
      <c r="B43" s="211"/>
      <c r="C43" s="212"/>
      <c r="D43" s="210"/>
      <c r="E43" s="213"/>
      <c r="F43" s="210"/>
      <c r="G43" s="330" t="s">
        <v>543</v>
      </c>
      <c r="H43" s="330"/>
      <c r="I43" s="330"/>
      <c r="J43" s="330"/>
      <c r="K43" s="208"/>
    </row>
    <row r="44" spans="2:11" s="1" customFormat="1" ht="15" customHeight="1">
      <c r="B44" s="211"/>
      <c r="C44" s="212"/>
      <c r="D44" s="210"/>
      <c r="E44" s="213" t="s">
        <v>544</v>
      </c>
      <c r="F44" s="210"/>
      <c r="G44" s="330" t="s">
        <v>545</v>
      </c>
      <c r="H44" s="330"/>
      <c r="I44" s="330"/>
      <c r="J44" s="330"/>
      <c r="K44" s="208"/>
    </row>
    <row r="45" spans="2:11" s="1" customFormat="1" ht="15" customHeight="1">
      <c r="B45" s="211"/>
      <c r="C45" s="212"/>
      <c r="D45" s="210"/>
      <c r="E45" s="213" t="s">
        <v>109</v>
      </c>
      <c r="F45" s="210"/>
      <c r="G45" s="330" t="s">
        <v>546</v>
      </c>
      <c r="H45" s="330"/>
      <c r="I45" s="330"/>
      <c r="J45" s="330"/>
      <c r="K45" s="208"/>
    </row>
    <row r="46" spans="2:11" s="1" customFormat="1" ht="12.75" customHeight="1">
      <c r="B46" s="211"/>
      <c r="C46" s="212"/>
      <c r="D46" s="210"/>
      <c r="E46" s="210"/>
      <c r="F46" s="210"/>
      <c r="G46" s="210"/>
      <c r="H46" s="210"/>
      <c r="I46" s="210"/>
      <c r="J46" s="210"/>
      <c r="K46" s="208"/>
    </row>
    <row r="47" spans="2:11" s="1" customFormat="1" ht="15" customHeight="1">
      <c r="B47" s="211"/>
      <c r="C47" s="212"/>
      <c r="D47" s="330" t="s">
        <v>547</v>
      </c>
      <c r="E47" s="330"/>
      <c r="F47" s="330"/>
      <c r="G47" s="330"/>
      <c r="H47" s="330"/>
      <c r="I47" s="330"/>
      <c r="J47" s="330"/>
      <c r="K47" s="208"/>
    </row>
    <row r="48" spans="2:11" s="1" customFormat="1" ht="15" customHeight="1">
      <c r="B48" s="211"/>
      <c r="C48" s="212"/>
      <c r="D48" s="212"/>
      <c r="E48" s="330" t="s">
        <v>548</v>
      </c>
      <c r="F48" s="330"/>
      <c r="G48" s="330"/>
      <c r="H48" s="330"/>
      <c r="I48" s="330"/>
      <c r="J48" s="330"/>
      <c r="K48" s="208"/>
    </row>
    <row r="49" spans="2:11" s="1" customFormat="1" ht="15" customHeight="1">
      <c r="B49" s="211"/>
      <c r="C49" s="212"/>
      <c r="D49" s="212"/>
      <c r="E49" s="330" t="s">
        <v>549</v>
      </c>
      <c r="F49" s="330"/>
      <c r="G49" s="330"/>
      <c r="H49" s="330"/>
      <c r="I49" s="330"/>
      <c r="J49" s="330"/>
      <c r="K49" s="208"/>
    </row>
    <row r="50" spans="2:11" s="1" customFormat="1" ht="15" customHeight="1">
      <c r="B50" s="211"/>
      <c r="C50" s="212"/>
      <c r="D50" s="212"/>
      <c r="E50" s="330" t="s">
        <v>550</v>
      </c>
      <c r="F50" s="330"/>
      <c r="G50" s="330"/>
      <c r="H50" s="330"/>
      <c r="I50" s="330"/>
      <c r="J50" s="330"/>
      <c r="K50" s="208"/>
    </row>
    <row r="51" spans="2:11" s="1" customFormat="1" ht="15" customHeight="1">
      <c r="B51" s="211"/>
      <c r="C51" s="212"/>
      <c r="D51" s="330" t="s">
        <v>551</v>
      </c>
      <c r="E51" s="330"/>
      <c r="F51" s="330"/>
      <c r="G51" s="330"/>
      <c r="H51" s="330"/>
      <c r="I51" s="330"/>
      <c r="J51" s="330"/>
      <c r="K51" s="208"/>
    </row>
    <row r="52" spans="2:11" s="1" customFormat="1" ht="25.5" customHeight="1">
      <c r="B52" s="207"/>
      <c r="C52" s="331" t="s">
        <v>552</v>
      </c>
      <c r="D52" s="331"/>
      <c r="E52" s="331"/>
      <c r="F52" s="331"/>
      <c r="G52" s="331"/>
      <c r="H52" s="331"/>
      <c r="I52" s="331"/>
      <c r="J52" s="331"/>
      <c r="K52" s="208"/>
    </row>
    <row r="53" spans="2:11" s="1" customFormat="1" ht="5.25" customHeight="1">
      <c r="B53" s="207"/>
      <c r="C53" s="209"/>
      <c r="D53" s="209"/>
      <c r="E53" s="209"/>
      <c r="F53" s="209"/>
      <c r="G53" s="209"/>
      <c r="H53" s="209"/>
      <c r="I53" s="209"/>
      <c r="J53" s="209"/>
      <c r="K53" s="208"/>
    </row>
    <row r="54" spans="2:11" s="1" customFormat="1" ht="15" customHeight="1">
      <c r="B54" s="207"/>
      <c r="C54" s="330" t="s">
        <v>553</v>
      </c>
      <c r="D54" s="330"/>
      <c r="E54" s="330"/>
      <c r="F54" s="330"/>
      <c r="G54" s="330"/>
      <c r="H54" s="330"/>
      <c r="I54" s="330"/>
      <c r="J54" s="330"/>
      <c r="K54" s="208"/>
    </row>
    <row r="55" spans="2:11" s="1" customFormat="1" ht="15" customHeight="1">
      <c r="B55" s="207"/>
      <c r="C55" s="330" t="s">
        <v>554</v>
      </c>
      <c r="D55" s="330"/>
      <c r="E55" s="330"/>
      <c r="F55" s="330"/>
      <c r="G55" s="330"/>
      <c r="H55" s="330"/>
      <c r="I55" s="330"/>
      <c r="J55" s="330"/>
      <c r="K55" s="208"/>
    </row>
    <row r="56" spans="2:11" s="1" customFormat="1" ht="12.75" customHeight="1">
      <c r="B56" s="207"/>
      <c r="C56" s="210"/>
      <c r="D56" s="210"/>
      <c r="E56" s="210"/>
      <c r="F56" s="210"/>
      <c r="G56" s="210"/>
      <c r="H56" s="210"/>
      <c r="I56" s="210"/>
      <c r="J56" s="210"/>
      <c r="K56" s="208"/>
    </row>
    <row r="57" spans="2:11" s="1" customFormat="1" ht="15" customHeight="1">
      <c r="B57" s="207"/>
      <c r="C57" s="330" t="s">
        <v>555</v>
      </c>
      <c r="D57" s="330"/>
      <c r="E57" s="330"/>
      <c r="F57" s="330"/>
      <c r="G57" s="330"/>
      <c r="H57" s="330"/>
      <c r="I57" s="330"/>
      <c r="J57" s="330"/>
      <c r="K57" s="208"/>
    </row>
    <row r="58" spans="2:11" s="1" customFormat="1" ht="15" customHeight="1">
      <c r="B58" s="207"/>
      <c r="C58" s="212"/>
      <c r="D58" s="330" t="s">
        <v>556</v>
      </c>
      <c r="E58" s="330"/>
      <c r="F58" s="330"/>
      <c r="G58" s="330"/>
      <c r="H58" s="330"/>
      <c r="I58" s="330"/>
      <c r="J58" s="330"/>
      <c r="K58" s="208"/>
    </row>
    <row r="59" spans="2:11" s="1" customFormat="1" ht="15" customHeight="1">
      <c r="B59" s="207"/>
      <c r="C59" s="212"/>
      <c r="D59" s="330" t="s">
        <v>557</v>
      </c>
      <c r="E59" s="330"/>
      <c r="F59" s="330"/>
      <c r="G59" s="330"/>
      <c r="H59" s="330"/>
      <c r="I59" s="330"/>
      <c r="J59" s="330"/>
      <c r="K59" s="208"/>
    </row>
    <row r="60" spans="2:11" s="1" customFormat="1" ht="15" customHeight="1">
      <c r="B60" s="207"/>
      <c r="C60" s="212"/>
      <c r="D60" s="330" t="s">
        <v>558</v>
      </c>
      <c r="E60" s="330"/>
      <c r="F60" s="330"/>
      <c r="G60" s="330"/>
      <c r="H60" s="330"/>
      <c r="I60" s="330"/>
      <c r="J60" s="330"/>
      <c r="K60" s="208"/>
    </row>
    <row r="61" spans="2:11" s="1" customFormat="1" ht="15" customHeight="1">
      <c r="B61" s="207"/>
      <c r="C61" s="212"/>
      <c r="D61" s="330" t="s">
        <v>559</v>
      </c>
      <c r="E61" s="330"/>
      <c r="F61" s="330"/>
      <c r="G61" s="330"/>
      <c r="H61" s="330"/>
      <c r="I61" s="330"/>
      <c r="J61" s="330"/>
      <c r="K61" s="208"/>
    </row>
    <row r="62" spans="2:11" s="1" customFormat="1" ht="15" customHeight="1">
      <c r="B62" s="207"/>
      <c r="C62" s="212"/>
      <c r="D62" s="333" t="s">
        <v>560</v>
      </c>
      <c r="E62" s="333"/>
      <c r="F62" s="333"/>
      <c r="G62" s="333"/>
      <c r="H62" s="333"/>
      <c r="I62" s="333"/>
      <c r="J62" s="333"/>
      <c r="K62" s="208"/>
    </row>
    <row r="63" spans="2:11" s="1" customFormat="1" ht="15" customHeight="1">
      <c r="B63" s="207"/>
      <c r="C63" s="212"/>
      <c r="D63" s="330" t="s">
        <v>561</v>
      </c>
      <c r="E63" s="330"/>
      <c r="F63" s="330"/>
      <c r="G63" s="330"/>
      <c r="H63" s="330"/>
      <c r="I63" s="330"/>
      <c r="J63" s="330"/>
      <c r="K63" s="208"/>
    </row>
    <row r="64" spans="2:11" s="1" customFormat="1" ht="12.75" customHeight="1">
      <c r="B64" s="207"/>
      <c r="C64" s="212"/>
      <c r="D64" s="212"/>
      <c r="E64" s="215"/>
      <c r="F64" s="212"/>
      <c r="G64" s="212"/>
      <c r="H64" s="212"/>
      <c r="I64" s="212"/>
      <c r="J64" s="212"/>
      <c r="K64" s="208"/>
    </row>
    <row r="65" spans="2:11" s="1" customFormat="1" ht="15" customHeight="1">
      <c r="B65" s="207"/>
      <c r="C65" s="212"/>
      <c r="D65" s="330" t="s">
        <v>562</v>
      </c>
      <c r="E65" s="330"/>
      <c r="F65" s="330"/>
      <c r="G65" s="330"/>
      <c r="H65" s="330"/>
      <c r="I65" s="330"/>
      <c r="J65" s="330"/>
      <c r="K65" s="208"/>
    </row>
    <row r="66" spans="2:11" s="1" customFormat="1" ht="15" customHeight="1">
      <c r="B66" s="207"/>
      <c r="C66" s="212"/>
      <c r="D66" s="333" t="s">
        <v>563</v>
      </c>
      <c r="E66" s="333"/>
      <c r="F66" s="333"/>
      <c r="G66" s="333"/>
      <c r="H66" s="333"/>
      <c r="I66" s="333"/>
      <c r="J66" s="333"/>
      <c r="K66" s="208"/>
    </row>
    <row r="67" spans="2:11" s="1" customFormat="1" ht="15" customHeight="1">
      <c r="B67" s="207"/>
      <c r="C67" s="212"/>
      <c r="D67" s="330" t="s">
        <v>564</v>
      </c>
      <c r="E67" s="330"/>
      <c r="F67" s="330"/>
      <c r="G67" s="330"/>
      <c r="H67" s="330"/>
      <c r="I67" s="330"/>
      <c r="J67" s="330"/>
      <c r="K67" s="208"/>
    </row>
    <row r="68" spans="2:11" s="1" customFormat="1" ht="15" customHeight="1">
      <c r="B68" s="207"/>
      <c r="C68" s="212"/>
      <c r="D68" s="330" t="s">
        <v>565</v>
      </c>
      <c r="E68" s="330"/>
      <c r="F68" s="330"/>
      <c r="G68" s="330"/>
      <c r="H68" s="330"/>
      <c r="I68" s="330"/>
      <c r="J68" s="330"/>
      <c r="K68" s="208"/>
    </row>
    <row r="69" spans="2:11" s="1" customFormat="1" ht="15" customHeight="1">
      <c r="B69" s="207"/>
      <c r="C69" s="212"/>
      <c r="D69" s="330" t="s">
        <v>566</v>
      </c>
      <c r="E69" s="330"/>
      <c r="F69" s="330"/>
      <c r="G69" s="330"/>
      <c r="H69" s="330"/>
      <c r="I69" s="330"/>
      <c r="J69" s="330"/>
      <c r="K69" s="208"/>
    </row>
    <row r="70" spans="2:11" s="1" customFormat="1" ht="15" customHeight="1">
      <c r="B70" s="207"/>
      <c r="C70" s="212"/>
      <c r="D70" s="330" t="s">
        <v>567</v>
      </c>
      <c r="E70" s="330"/>
      <c r="F70" s="330"/>
      <c r="G70" s="330"/>
      <c r="H70" s="330"/>
      <c r="I70" s="330"/>
      <c r="J70" s="330"/>
      <c r="K70" s="208"/>
    </row>
    <row r="71" spans="2:11" s="1" customFormat="1" ht="12.75" customHeight="1">
      <c r="B71" s="216"/>
      <c r="C71" s="217"/>
      <c r="D71" s="217"/>
      <c r="E71" s="217"/>
      <c r="F71" s="217"/>
      <c r="G71" s="217"/>
      <c r="H71" s="217"/>
      <c r="I71" s="217"/>
      <c r="J71" s="217"/>
      <c r="K71" s="218"/>
    </row>
    <row r="72" spans="2:11" s="1" customFormat="1" ht="18.75" customHeight="1">
      <c r="B72" s="219"/>
      <c r="C72" s="219"/>
      <c r="D72" s="219"/>
      <c r="E72" s="219"/>
      <c r="F72" s="219"/>
      <c r="G72" s="219"/>
      <c r="H72" s="219"/>
      <c r="I72" s="219"/>
      <c r="J72" s="219"/>
      <c r="K72" s="220"/>
    </row>
    <row r="73" spans="2:11" s="1" customFormat="1" ht="18.75" customHeight="1">
      <c r="B73" s="220"/>
      <c r="C73" s="220"/>
      <c r="D73" s="220"/>
      <c r="E73" s="220"/>
      <c r="F73" s="220"/>
      <c r="G73" s="220"/>
      <c r="H73" s="220"/>
      <c r="I73" s="220"/>
      <c r="J73" s="220"/>
      <c r="K73" s="220"/>
    </row>
    <row r="74" spans="2:11" s="1" customFormat="1" ht="7.5" customHeight="1">
      <c r="B74" s="221"/>
      <c r="C74" s="222"/>
      <c r="D74" s="222"/>
      <c r="E74" s="222"/>
      <c r="F74" s="222"/>
      <c r="G74" s="222"/>
      <c r="H74" s="222"/>
      <c r="I74" s="222"/>
      <c r="J74" s="222"/>
      <c r="K74" s="223"/>
    </row>
    <row r="75" spans="2:11" s="1" customFormat="1" ht="45" customHeight="1">
      <c r="B75" s="224"/>
      <c r="C75" s="334" t="s">
        <v>568</v>
      </c>
      <c r="D75" s="334"/>
      <c r="E75" s="334"/>
      <c r="F75" s="334"/>
      <c r="G75" s="334"/>
      <c r="H75" s="334"/>
      <c r="I75" s="334"/>
      <c r="J75" s="334"/>
      <c r="K75" s="225"/>
    </row>
    <row r="76" spans="2:11" s="1" customFormat="1" ht="17.25" customHeight="1">
      <c r="B76" s="224"/>
      <c r="C76" s="226" t="s">
        <v>569</v>
      </c>
      <c r="D76" s="226"/>
      <c r="E76" s="226"/>
      <c r="F76" s="226" t="s">
        <v>570</v>
      </c>
      <c r="G76" s="227"/>
      <c r="H76" s="226" t="s">
        <v>53</v>
      </c>
      <c r="I76" s="226" t="s">
        <v>56</v>
      </c>
      <c r="J76" s="226" t="s">
        <v>571</v>
      </c>
      <c r="K76" s="225"/>
    </row>
    <row r="77" spans="2:11" s="1" customFormat="1" ht="17.25" customHeight="1">
      <c r="B77" s="224"/>
      <c r="C77" s="228" t="s">
        <v>572</v>
      </c>
      <c r="D77" s="228"/>
      <c r="E77" s="228"/>
      <c r="F77" s="229" t="s">
        <v>573</v>
      </c>
      <c r="G77" s="230"/>
      <c r="H77" s="228"/>
      <c r="I77" s="228"/>
      <c r="J77" s="228" t="s">
        <v>574</v>
      </c>
      <c r="K77" s="225"/>
    </row>
    <row r="78" spans="2:11" s="1" customFormat="1" ht="5.25" customHeight="1">
      <c r="B78" s="224"/>
      <c r="C78" s="231"/>
      <c r="D78" s="231"/>
      <c r="E78" s="231"/>
      <c r="F78" s="231"/>
      <c r="G78" s="232"/>
      <c r="H78" s="231"/>
      <c r="I78" s="231"/>
      <c r="J78" s="231"/>
      <c r="K78" s="225"/>
    </row>
    <row r="79" spans="2:11" s="1" customFormat="1" ht="15" customHeight="1">
      <c r="B79" s="224"/>
      <c r="C79" s="213" t="s">
        <v>52</v>
      </c>
      <c r="D79" s="233"/>
      <c r="E79" s="233"/>
      <c r="F79" s="234" t="s">
        <v>575</v>
      </c>
      <c r="G79" s="235"/>
      <c r="H79" s="213" t="s">
        <v>576</v>
      </c>
      <c r="I79" s="213" t="s">
        <v>577</v>
      </c>
      <c r="J79" s="213">
        <v>20</v>
      </c>
      <c r="K79" s="225"/>
    </row>
    <row r="80" spans="2:11" s="1" customFormat="1" ht="15" customHeight="1">
      <c r="B80" s="224"/>
      <c r="C80" s="213" t="s">
        <v>578</v>
      </c>
      <c r="D80" s="213"/>
      <c r="E80" s="213"/>
      <c r="F80" s="234" t="s">
        <v>575</v>
      </c>
      <c r="G80" s="235"/>
      <c r="H80" s="213" t="s">
        <v>579</v>
      </c>
      <c r="I80" s="213" t="s">
        <v>577</v>
      </c>
      <c r="J80" s="213">
        <v>120</v>
      </c>
      <c r="K80" s="225"/>
    </row>
    <row r="81" spans="2:11" s="1" customFormat="1" ht="15" customHeight="1">
      <c r="B81" s="236"/>
      <c r="C81" s="213" t="s">
        <v>580</v>
      </c>
      <c r="D81" s="213"/>
      <c r="E81" s="213"/>
      <c r="F81" s="234" t="s">
        <v>581</v>
      </c>
      <c r="G81" s="235"/>
      <c r="H81" s="213" t="s">
        <v>582</v>
      </c>
      <c r="I81" s="213" t="s">
        <v>577</v>
      </c>
      <c r="J81" s="213">
        <v>50</v>
      </c>
      <c r="K81" s="225"/>
    </row>
    <row r="82" spans="2:11" s="1" customFormat="1" ht="15" customHeight="1">
      <c r="B82" s="236"/>
      <c r="C82" s="213" t="s">
        <v>583</v>
      </c>
      <c r="D82" s="213"/>
      <c r="E82" s="213"/>
      <c r="F82" s="234" t="s">
        <v>575</v>
      </c>
      <c r="G82" s="235"/>
      <c r="H82" s="213" t="s">
        <v>584</v>
      </c>
      <c r="I82" s="213" t="s">
        <v>585</v>
      </c>
      <c r="J82" s="213"/>
      <c r="K82" s="225"/>
    </row>
    <row r="83" spans="2:11" s="1" customFormat="1" ht="15" customHeight="1">
      <c r="B83" s="236"/>
      <c r="C83" s="237" t="s">
        <v>586</v>
      </c>
      <c r="D83" s="237"/>
      <c r="E83" s="237"/>
      <c r="F83" s="238" t="s">
        <v>581</v>
      </c>
      <c r="G83" s="237"/>
      <c r="H83" s="237" t="s">
        <v>587</v>
      </c>
      <c r="I83" s="237" t="s">
        <v>577</v>
      </c>
      <c r="J83" s="237">
        <v>15</v>
      </c>
      <c r="K83" s="225"/>
    </row>
    <row r="84" spans="2:11" s="1" customFormat="1" ht="15" customHeight="1">
      <c r="B84" s="236"/>
      <c r="C84" s="237" t="s">
        <v>588</v>
      </c>
      <c r="D84" s="237"/>
      <c r="E84" s="237"/>
      <c r="F84" s="238" t="s">
        <v>581</v>
      </c>
      <c r="G84" s="237"/>
      <c r="H84" s="237" t="s">
        <v>589</v>
      </c>
      <c r="I84" s="237" t="s">
        <v>577</v>
      </c>
      <c r="J84" s="237">
        <v>15</v>
      </c>
      <c r="K84" s="225"/>
    </row>
    <row r="85" spans="2:11" s="1" customFormat="1" ht="15" customHeight="1">
      <c r="B85" s="236"/>
      <c r="C85" s="237" t="s">
        <v>590</v>
      </c>
      <c r="D85" s="237"/>
      <c r="E85" s="237"/>
      <c r="F85" s="238" t="s">
        <v>581</v>
      </c>
      <c r="G85" s="237"/>
      <c r="H85" s="237" t="s">
        <v>591</v>
      </c>
      <c r="I85" s="237" t="s">
        <v>577</v>
      </c>
      <c r="J85" s="237">
        <v>20</v>
      </c>
      <c r="K85" s="225"/>
    </row>
    <row r="86" spans="2:11" s="1" customFormat="1" ht="15" customHeight="1">
      <c r="B86" s="236"/>
      <c r="C86" s="237" t="s">
        <v>592</v>
      </c>
      <c r="D86" s="237"/>
      <c r="E86" s="237"/>
      <c r="F86" s="238" t="s">
        <v>581</v>
      </c>
      <c r="G86" s="237"/>
      <c r="H86" s="237" t="s">
        <v>593</v>
      </c>
      <c r="I86" s="237" t="s">
        <v>577</v>
      </c>
      <c r="J86" s="237">
        <v>20</v>
      </c>
      <c r="K86" s="225"/>
    </row>
    <row r="87" spans="2:11" s="1" customFormat="1" ht="15" customHeight="1">
      <c r="B87" s="236"/>
      <c r="C87" s="213" t="s">
        <v>594</v>
      </c>
      <c r="D87" s="213"/>
      <c r="E87" s="213"/>
      <c r="F87" s="234" t="s">
        <v>581</v>
      </c>
      <c r="G87" s="235"/>
      <c r="H87" s="213" t="s">
        <v>595</v>
      </c>
      <c r="I87" s="213" t="s">
        <v>577</v>
      </c>
      <c r="J87" s="213">
        <v>50</v>
      </c>
      <c r="K87" s="225"/>
    </row>
    <row r="88" spans="2:11" s="1" customFormat="1" ht="15" customHeight="1">
      <c r="B88" s="236"/>
      <c r="C88" s="213" t="s">
        <v>596</v>
      </c>
      <c r="D88" s="213"/>
      <c r="E88" s="213"/>
      <c r="F88" s="234" t="s">
        <v>581</v>
      </c>
      <c r="G88" s="235"/>
      <c r="H88" s="213" t="s">
        <v>597</v>
      </c>
      <c r="I88" s="213" t="s">
        <v>577</v>
      </c>
      <c r="J88" s="213">
        <v>20</v>
      </c>
      <c r="K88" s="225"/>
    </row>
    <row r="89" spans="2:11" s="1" customFormat="1" ht="15" customHeight="1">
      <c r="B89" s="236"/>
      <c r="C89" s="213" t="s">
        <v>598</v>
      </c>
      <c r="D89" s="213"/>
      <c r="E89" s="213"/>
      <c r="F89" s="234" t="s">
        <v>581</v>
      </c>
      <c r="G89" s="235"/>
      <c r="H89" s="213" t="s">
        <v>599</v>
      </c>
      <c r="I89" s="213" t="s">
        <v>577</v>
      </c>
      <c r="J89" s="213">
        <v>20</v>
      </c>
      <c r="K89" s="225"/>
    </row>
    <row r="90" spans="2:11" s="1" customFormat="1" ht="15" customHeight="1">
      <c r="B90" s="236"/>
      <c r="C90" s="213" t="s">
        <v>600</v>
      </c>
      <c r="D90" s="213"/>
      <c r="E90" s="213"/>
      <c r="F90" s="234" t="s">
        <v>581</v>
      </c>
      <c r="G90" s="235"/>
      <c r="H90" s="213" t="s">
        <v>601</v>
      </c>
      <c r="I90" s="213" t="s">
        <v>577</v>
      </c>
      <c r="J90" s="213">
        <v>50</v>
      </c>
      <c r="K90" s="225"/>
    </row>
    <row r="91" spans="2:11" s="1" customFormat="1" ht="15" customHeight="1">
      <c r="B91" s="236"/>
      <c r="C91" s="213" t="s">
        <v>602</v>
      </c>
      <c r="D91" s="213"/>
      <c r="E91" s="213"/>
      <c r="F91" s="234" t="s">
        <v>581</v>
      </c>
      <c r="G91" s="235"/>
      <c r="H91" s="213" t="s">
        <v>602</v>
      </c>
      <c r="I91" s="213" t="s">
        <v>577</v>
      </c>
      <c r="J91" s="213">
        <v>50</v>
      </c>
      <c r="K91" s="225"/>
    </row>
    <row r="92" spans="2:11" s="1" customFormat="1" ht="15" customHeight="1">
      <c r="B92" s="236"/>
      <c r="C92" s="213" t="s">
        <v>603</v>
      </c>
      <c r="D92" s="213"/>
      <c r="E92" s="213"/>
      <c r="F92" s="234" t="s">
        <v>581</v>
      </c>
      <c r="G92" s="235"/>
      <c r="H92" s="213" t="s">
        <v>604</v>
      </c>
      <c r="I92" s="213" t="s">
        <v>577</v>
      </c>
      <c r="J92" s="213">
        <v>255</v>
      </c>
      <c r="K92" s="225"/>
    </row>
    <row r="93" spans="2:11" s="1" customFormat="1" ht="15" customHeight="1">
      <c r="B93" s="236"/>
      <c r="C93" s="213" t="s">
        <v>605</v>
      </c>
      <c r="D93" s="213"/>
      <c r="E93" s="213"/>
      <c r="F93" s="234" t="s">
        <v>575</v>
      </c>
      <c r="G93" s="235"/>
      <c r="H93" s="213" t="s">
        <v>606</v>
      </c>
      <c r="I93" s="213" t="s">
        <v>607</v>
      </c>
      <c r="J93" s="213"/>
      <c r="K93" s="225"/>
    </row>
    <row r="94" spans="2:11" s="1" customFormat="1" ht="15" customHeight="1">
      <c r="B94" s="236"/>
      <c r="C94" s="213" t="s">
        <v>608</v>
      </c>
      <c r="D94" s="213"/>
      <c r="E94" s="213"/>
      <c r="F94" s="234" t="s">
        <v>575</v>
      </c>
      <c r="G94" s="235"/>
      <c r="H94" s="213" t="s">
        <v>609</v>
      </c>
      <c r="I94" s="213" t="s">
        <v>610</v>
      </c>
      <c r="J94" s="213"/>
      <c r="K94" s="225"/>
    </row>
    <row r="95" spans="2:11" s="1" customFormat="1" ht="15" customHeight="1">
      <c r="B95" s="236"/>
      <c r="C95" s="213" t="s">
        <v>611</v>
      </c>
      <c r="D95" s="213"/>
      <c r="E95" s="213"/>
      <c r="F95" s="234" t="s">
        <v>575</v>
      </c>
      <c r="G95" s="235"/>
      <c r="H95" s="213" t="s">
        <v>611</v>
      </c>
      <c r="I95" s="213" t="s">
        <v>610</v>
      </c>
      <c r="J95" s="213"/>
      <c r="K95" s="225"/>
    </row>
    <row r="96" spans="2:11" s="1" customFormat="1" ht="15" customHeight="1">
      <c r="B96" s="236"/>
      <c r="C96" s="213" t="s">
        <v>37</v>
      </c>
      <c r="D96" s="213"/>
      <c r="E96" s="213"/>
      <c r="F96" s="234" t="s">
        <v>575</v>
      </c>
      <c r="G96" s="235"/>
      <c r="H96" s="213" t="s">
        <v>612</v>
      </c>
      <c r="I96" s="213" t="s">
        <v>610</v>
      </c>
      <c r="J96" s="213"/>
      <c r="K96" s="225"/>
    </row>
    <row r="97" spans="2:11" s="1" customFormat="1" ht="15" customHeight="1">
      <c r="B97" s="236"/>
      <c r="C97" s="213" t="s">
        <v>47</v>
      </c>
      <c r="D97" s="213"/>
      <c r="E97" s="213"/>
      <c r="F97" s="234" t="s">
        <v>575</v>
      </c>
      <c r="G97" s="235"/>
      <c r="H97" s="213" t="s">
        <v>613</v>
      </c>
      <c r="I97" s="213" t="s">
        <v>610</v>
      </c>
      <c r="J97" s="213"/>
      <c r="K97" s="225"/>
    </row>
    <row r="98" spans="2:11" s="1" customFormat="1" ht="15" customHeight="1">
      <c r="B98" s="239"/>
      <c r="C98" s="240"/>
      <c r="D98" s="240"/>
      <c r="E98" s="240"/>
      <c r="F98" s="240"/>
      <c r="G98" s="240"/>
      <c r="H98" s="240"/>
      <c r="I98" s="240"/>
      <c r="J98" s="240"/>
      <c r="K98" s="241"/>
    </row>
    <row r="99" spans="2:11" s="1" customFormat="1" ht="18.75" customHeight="1">
      <c r="B99" s="242"/>
      <c r="C99" s="243"/>
      <c r="D99" s="243"/>
      <c r="E99" s="243"/>
      <c r="F99" s="243"/>
      <c r="G99" s="243"/>
      <c r="H99" s="243"/>
      <c r="I99" s="243"/>
      <c r="J99" s="243"/>
      <c r="K99" s="242"/>
    </row>
    <row r="100" spans="2:11" s="1" customFormat="1" ht="18.75" customHeight="1">
      <c r="B100" s="220"/>
      <c r="C100" s="220"/>
      <c r="D100" s="220"/>
      <c r="E100" s="220"/>
      <c r="F100" s="220"/>
      <c r="G100" s="220"/>
      <c r="H100" s="220"/>
      <c r="I100" s="220"/>
      <c r="J100" s="220"/>
      <c r="K100" s="220"/>
    </row>
    <row r="101" spans="2:11" s="1" customFormat="1" ht="7.5" customHeight="1">
      <c r="B101" s="221"/>
      <c r="C101" s="222"/>
      <c r="D101" s="222"/>
      <c r="E101" s="222"/>
      <c r="F101" s="222"/>
      <c r="G101" s="222"/>
      <c r="H101" s="222"/>
      <c r="I101" s="222"/>
      <c r="J101" s="222"/>
      <c r="K101" s="223"/>
    </row>
    <row r="102" spans="2:11" s="1" customFormat="1" ht="45" customHeight="1">
      <c r="B102" s="224"/>
      <c r="C102" s="334" t="s">
        <v>614</v>
      </c>
      <c r="D102" s="334"/>
      <c r="E102" s="334"/>
      <c r="F102" s="334"/>
      <c r="G102" s="334"/>
      <c r="H102" s="334"/>
      <c r="I102" s="334"/>
      <c r="J102" s="334"/>
      <c r="K102" s="225"/>
    </row>
    <row r="103" spans="2:11" s="1" customFormat="1" ht="17.25" customHeight="1">
      <c r="B103" s="224"/>
      <c r="C103" s="226" t="s">
        <v>569</v>
      </c>
      <c r="D103" s="226"/>
      <c r="E103" s="226"/>
      <c r="F103" s="226" t="s">
        <v>570</v>
      </c>
      <c r="G103" s="227"/>
      <c r="H103" s="226" t="s">
        <v>53</v>
      </c>
      <c r="I103" s="226" t="s">
        <v>56</v>
      </c>
      <c r="J103" s="226" t="s">
        <v>571</v>
      </c>
      <c r="K103" s="225"/>
    </row>
    <row r="104" spans="2:11" s="1" customFormat="1" ht="17.25" customHeight="1">
      <c r="B104" s="224"/>
      <c r="C104" s="228" t="s">
        <v>572</v>
      </c>
      <c r="D104" s="228"/>
      <c r="E104" s="228"/>
      <c r="F104" s="229" t="s">
        <v>573</v>
      </c>
      <c r="G104" s="230"/>
      <c r="H104" s="228"/>
      <c r="I104" s="228"/>
      <c r="J104" s="228" t="s">
        <v>574</v>
      </c>
      <c r="K104" s="225"/>
    </row>
    <row r="105" spans="2:11" s="1" customFormat="1" ht="5.25" customHeight="1">
      <c r="B105" s="224"/>
      <c r="C105" s="226"/>
      <c r="D105" s="226"/>
      <c r="E105" s="226"/>
      <c r="F105" s="226"/>
      <c r="G105" s="244"/>
      <c r="H105" s="226"/>
      <c r="I105" s="226"/>
      <c r="J105" s="226"/>
      <c r="K105" s="225"/>
    </row>
    <row r="106" spans="2:11" s="1" customFormat="1" ht="15" customHeight="1">
      <c r="B106" s="224"/>
      <c r="C106" s="213" t="s">
        <v>52</v>
      </c>
      <c r="D106" s="233"/>
      <c r="E106" s="233"/>
      <c r="F106" s="234" t="s">
        <v>575</v>
      </c>
      <c r="G106" s="213"/>
      <c r="H106" s="213" t="s">
        <v>615</v>
      </c>
      <c r="I106" s="213" t="s">
        <v>577</v>
      </c>
      <c r="J106" s="213">
        <v>20</v>
      </c>
      <c r="K106" s="225"/>
    </row>
    <row r="107" spans="2:11" s="1" customFormat="1" ht="15" customHeight="1">
      <c r="B107" s="224"/>
      <c r="C107" s="213" t="s">
        <v>578</v>
      </c>
      <c r="D107" s="213"/>
      <c r="E107" s="213"/>
      <c r="F107" s="234" t="s">
        <v>575</v>
      </c>
      <c r="G107" s="213"/>
      <c r="H107" s="213" t="s">
        <v>615</v>
      </c>
      <c r="I107" s="213" t="s">
        <v>577</v>
      </c>
      <c r="J107" s="213">
        <v>120</v>
      </c>
      <c r="K107" s="225"/>
    </row>
    <row r="108" spans="2:11" s="1" customFormat="1" ht="15" customHeight="1">
      <c r="B108" s="236"/>
      <c r="C108" s="213" t="s">
        <v>580</v>
      </c>
      <c r="D108" s="213"/>
      <c r="E108" s="213"/>
      <c r="F108" s="234" t="s">
        <v>581</v>
      </c>
      <c r="G108" s="213"/>
      <c r="H108" s="213" t="s">
        <v>615</v>
      </c>
      <c r="I108" s="213" t="s">
        <v>577</v>
      </c>
      <c r="J108" s="213">
        <v>50</v>
      </c>
      <c r="K108" s="225"/>
    </row>
    <row r="109" spans="2:11" s="1" customFormat="1" ht="15" customHeight="1">
      <c r="B109" s="236"/>
      <c r="C109" s="213" t="s">
        <v>583</v>
      </c>
      <c r="D109" s="213"/>
      <c r="E109" s="213"/>
      <c r="F109" s="234" t="s">
        <v>575</v>
      </c>
      <c r="G109" s="213"/>
      <c r="H109" s="213" t="s">
        <v>615</v>
      </c>
      <c r="I109" s="213" t="s">
        <v>585</v>
      </c>
      <c r="J109" s="213"/>
      <c r="K109" s="225"/>
    </row>
    <row r="110" spans="2:11" s="1" customFormat="1" ht="15" customHeight="1">
      <c r="B110" s="236"/>
      <c r="C110" s="213" t="s">
        <v>594</v>
      </c>
      <c r="D110" s="213"/>
      <c r="E110" s="213"/>
      <c r="F110" s="234" t="s">
        <v>581</v>
      </c>
      <c r="G110" s="213"/>
      <c r="H110" s="213" t="s">
        <v>615</v>
      </c>
      <c r="I110" s="213" t="s">
        <v>577</v>
      </c>
      <c r="J110" s="213">
        <v>50</v>
      </c>
      <c r="K110" s="225"/>
    </row>
    <row r="111" spans="2:11" s="1" customFormat="1" ht="15" customHeight="1">
      <c r="B111" s="236"/>
      <c r="C111" s="213" t="s">
        <v>602</v>
      </c>
      <c r="D111" s="213"/>
      <c r="E111" s="213"/>
      <c r="F111" s="234" t="s">
        <v>581</v>
      </c>
      <c r="G111" s="213"/>
      <c r="H111" s="213" t="s">
        <v>615</v>
      </c>
      <c r="I111" s="213" t="s">
        <v>577</v>
      </c>
      <c r="J111" s="213">
        <v>50</v>
      </c>
      <c r="K111" s="225"/>
    </row>
    <row r="112" spans="2:11" s="1" customFormat="1" ht="15" customHeight="1">
      <c r="B112" s="236"/>
      <c r="C112" s="213" t="s">
        <v>600</v>
      </c>
      <c r="D112" s="213"/>
      <c r="E112" s="213"/>
      <c r="F112" s="234" t="s">
        <v>581</v>
      </c>
      <c r="G112" s="213"/>
      <c r="H112" s="213" t="s">
        <v>615</v>
      </c>
      <c r="I112" s="213" t="s">
        <v>577</v>
      </c>
      <c r="J112" s="213">
        <v>50</v>
      </c>
      <c r="K112" s="225"/>
    </row>
    <row r="113" spans="2:11" s="1" customFormat="1" ht="15" customHeight="1">
      <c r="B113" s="236"/>
      <c r="C113" s="213" t="s">
        <v>52</v>
      </c>
      <c r="D113" s="213"/>
      <c r="E113" s="213"/>
      <c r="F113" s="234" t="s">
        <v>575</v>
      </c>
      <c r="G113" s="213"/>
      <c r="H113" s="213" t="s">
        <v>616</v>
      </c>
      <c r="I113" s="213" t="s">
        <v>577</v>
      </c>
      <c r="J113" s="213">
        <v>20</v>
      </c>
      <c r="K113" s="225"/>
    </row>
    <row r="114" spans="2:11" s="1" customFormat="1" ht="15" customHeight="1">
      <c r="B114" s="236"/>
      <c r="C114" s="213" t="s">
        <v>617</v>
      </c>
      <c r="D114" s="213"/>
      <c r="E114" s="213"/>
      <c r="F114" s="234" t="s">
        <v>575</v>
      </c>
      <c r="G114" s="213"/>
      <c r="H114" s="213" t="s">
        <v>618</v>
      </c>
      <c r="I114" s="213" t="s">
        <v>577</v>
      </c>
      <c r="J114" s="213">
        <v>120</v>
      </c>
      <c r="K114" s="225"/>
    </row>
    <row r="115" spans="2:11" s="1" customFormat="1" ht="15" customHeight="1">
      <c r="B115" s="236"/>
      <c r="C115" s="213" t="s">
        <v>37</v>
      </c>
      <c r="D115" s="213"/>
      <c r="E115" s="213"/>
      <c r="F115" s="234" t="s">
        <v>575</v>
      </c>
      <c r="G115" s="213"/>
      <c r="H115" s="213" t="s">
        <v>619</v>
      </c>
      <c r="I115" s="213" t="s">
        <v>610</v>
      </c>
      <c r="J115" s="213"/>
      <c r="K115" s="225"/>
    </row>
    <row r="116" spans="2:11" s="1" customFormat="1" ht="15" customHeight="1">
      <c r="B116" s="236"/>
      <c r="C116" s="213" t="s">
        <v>47</v>
      </c>
      <c r="D116" s="213"/>
      <c r="E116" s="213"/>
      <c r="F116" s="234" t="s">
        <v>575</v>
      </c>
      <c r="G116" s="213"/>
      <c r="H116" s="213" t="s">
        <v>620</v>
      </c>
      <c r="I116" s="213" t="s">
        <v>610</v>
      </c>
      <c r="J116" s="213"/>
      <c r="K116" s="225"/>
    </row>
    <row r="117" spans="2:11" s="1" customFormat="1" ht="15" customHeight="1">
      <c r="B117" s="236"/>
      <c r="C117" s="213" t="s">
        <v>56</v>
      </c>
      <c r="D117" s="213"/>
      <c r="E117" s="213"/>
      <c r="F117" s="234" t="s">
        <v>575</v>
      </c>
      <c r="G117" s="213"/>
      <c r="H117" s="213" t="s">
        <v>621</v>
      </c>
      <c r="I117" s="213" t="s">
        <v>622</v>
      </c>
      <c r="J117" s="213"/>
      <c r="K117" s="225"/>
    </row>
    <row r="118" spans="2:11" s="1" customFormat="1" ht="15" customHeight="1">
      <c r="B118" s="239"/>
      <c r="C118" s="245"/>
      <c r="D118" s="245"/>
      <c r="E118" s="245"/>
      <c r="F118" s="245"/>
      <c r="G118" s="245"/>
      <c r="H118" s="245"/>
      <c r="I118" s="245"/>
      <c r="J118" s="245"/>
      <c r="K118" s="241"/>
    </row>
    <row r="119" spans="2:11" s="1" customFormat="1" ht="18.75" customHeight="1">
      <c r="B119" s="246"/>
      <c r="C119" s="247"/>
      <c r="D119" s="247"/>
      <c r="E119" s="247"/>
      <c r="F119" s="248"/>
      <c r="G119" s="247"/>
      <c r="H119" s="247"/>
      <c r="I119" s="247"/>
      <c r="J119" s="247"/>
      <c r="K119" s="246"/>
    </row>
    <row r="120" spans="2:11" s="1" customFormat="1" ht="18.75" customHeight="1">
      <c r="B120" s="220"/>
      <c r="C120" s="220"/>
      <c r="D120" s="220"/>
      <c r="E120" s="220"/>
      <c r="F120" s="220"/>
      <c r="G120" s="220"/>
      <c r="H120" s="220"/>
      <c r="I120" s="220"/>
      <c r="J120" s="220"/>
      <c r="K120" s="220"/>
    </row>
    <row r="121" spans="2:11" s="1" customFormat="1" ht="7.5" customHeight="1">
      <c r="B121" s="249"/>
      <c r="C121" s="250"/>
      <c r="D121" s="250"/>
      <c r="E121" s="250"/>
      <c r="F121" s="250"/>
      <c r="G121" s="250"/>
      <c r="H121" s="250"/>
      <c r="I121" s="250"/>
      <c r="J121" s="250"/>
      <c r="K121" s="251"/>
    </row>
    <row r="122" spans="2:11" s="1" customFormat="1" ht="45" customHeight="1">
      <c r="B122" s="252"/>
      <c r="C122" s="332" t="s">
        <v>623</v>
      </c>
      <c r="D122" s="332"/>
      <c r="E122" s="332"/>
      <c r="F122" s="332"/>
      <c r="G122" s="332"/>
      <c r="H122" s="332"/>
      <c r="I122" s="332"/>
      <c r="J122" s="332"/>
      <c r="K122" s="253"/>
    </row>
    <row r="123" spans="2:11" s="1" customFormat="1" ht="17.25" customHeight="1">
      <c r="B123" s="254"/>
      <c r="C123" s="226" t="s">
        <v>569</v>
      </c>
      <c r="D123" s="226"/>
      <c r="E123" s="226"/>
      <c r="F123" s="226" t="s">
        <v>570</v>
      </c>
      <c r="G123" s="227"/>
      <c r="H123" s="226" t="s">
        <v>53</v>
      </c>
      <c r="I123" s="226" t="s">
        <v>56</v>
      </c>
      <c r="J123" s="226" t="s">
        <v>571</v>
      </c>
      <c r="K123" s="255"/>
    </row>
    <row r="124" spans="2:11" s="1" customFormat="1" ht="17.25" customHeight="1">
      <c r="B124" s="254"/>
      <c r="C124" s="228" t="s">
        <v>572</v>
      </c>
      <c r="D124" s="228"/>
      <c r="E124" s="228"/>
      <c r="F124" s="229" t="s">
        <v>573</v>
      </c>
      <c r="G124" s="230"/>
      <c r="H124" s="228"/>
      <c r="I124" s="228"/>
      <c r="J124" s="228" t="s">
        <v>574</v>
      </c>
      <c r="K124" s="255"/>
    </row>
    <row r="125" spans="2:11" s="1" customFormat="1" ht="5.25" customHeight="1">
      <c r="B125" s="256"/>
      <c r="C125" s="231"/>
      <c r="D125" s="231"/>
      <c r="E125" s="231"/>
      <c r="F125" s="231"/>
      <c r="G125" s="257"/>
      <c r="H125" s="231"/>
      <c r="I125" s="231"/>
      <c r="J125" s="231"/>
      <c r="K125" s="258"/>
    </row>
    <row r="126" spans="2:11" s="1" customFormat="1" ht="15" customHeight="1">
      <c r="B126" s="256"/>
      <c r="C126" s="213" t="s">
        <v>578</v>
      </c>
      <c r="D126" s="233"/>
      <c r="E126" s="233"/>
      <c r="F126" s="234" t="s">
        <v>575</v>
      </c>
      <c r="G126" s="213"/>
      <c r="H126" s="213" t="s">
        <v>615</v>
      </c>
      <c r="I126" s="213" t="s">
        <v>577</v>
      </c>
      <c r="J126" s="213">
        <v>120</v>
      </c>
      <c r="K126" s="259"/>
    </row>
    <row r="127" spans="2:11" s="1" customFormat="1" ht="15" customHeight="1">
      <c r="B127" s="256"/>
      <c r="C127" s="213" t="s">
        <v>624</v>
      </c>
      <c r="D127" s="213"/>
      <c r="E127" s="213"/>
      <c r="F127" s="234" t="s">
        <v>575</v>
      </c>
      <c r="G127" s="213"/>
      <c r="H127" s="213" t="s">
        <v>625</v>
      </c>
      <c r="I127" s="213" t="s">
        <v>577</v>
      </c>
      <c r="J127" s="213" t="s">
        <v>626</v>
      </c>
      <c r="K127" s="259"/>
    </row>
    <row r="128" spans="2:11" s="1" customFormat="1" ht="15" customHeight="1">
      <c r="B128" s="256"/>
      <c r="C128" s="213" t="s">
        <v>523</v>
      </c>
      <c r="D128" s="213"/>
      <c r="E128" s="213"/>
      <c r="F128" s="234" t="s">
        <v>575</v>
      </c>
      <c r="G128" s="213"/>
      <c r="H128" s="213" t="s">
        <v>627</v>
      </c>
      <c r="I128" s="213" t="s">
        <v>577</v>
      </c>
      <c r="J128" s="213" t="s">
        <v>626</v>
      </c>
      <c r="K128" s="259"/>
    </row>
    <row r="129" spans="2:11" s="1" customFormat="1" ht="15" customHeight="1">
      <c r="B129" s="256"/>
      <c r="C129" s="213" t="s">
        <v>586</v>
      </c>
      <c r="D129" s="213"/>
      <c r="E129" s="213"/>
      <c r="F129" s="234" t="s">
        <v>581</v>
      </c>
      <c r="G129" s="213"/>
      <c r="H129" s="213" t="s">
        <v>587</v>
      </c>
      <c r="I129" s="213" t="s">
        <v>577</v>
      </c>
      <c r="J129" s="213">
        <v>15</v>
      </c>
      <c r="K129" s="259"/>
    </row>
    <row r="130" spans="2:11" s="1" customFormat="1" ht="15" customHeight="1">
      <c r="B130" s="256"/>
      <c r="C130" s="237" t="s">
        <v>588</v>
      </c>
      <c r="D130" s="237"/>
      <c r="E130" s="237"/>
      <c r="F130" s="238" t="s">
        <v>581</v>
      </c>
      <c r="G130" s="237"/>
      <c r="H130" s="237" t="s">
        <v>589</v>
      </c>
      <c r="I130" s="237" t="s">
        <v>577</v>
      </c>
      <c r="J130" s="237">
        <v>15</v>
      </c>
      <c r="K130" s="259"/>
    </row>
    <row r="131" spans="2:11" s="1" customFormat="1" ht="15" customHeight="1">
      <c r="B131" s="256"/>
      <c r="C131" s="237" t="s">
        <v>590</v>
      </c>
      <c r="D131" s="237"/>
      <c r="E131" s="237"/>
      <c r="F131" s="238" t="s">
        <v>581</v>
      </c>
      <c r="G131" s="237"/>
      <c r="H131" s="237" t="s">
        <v>591</v>
      </c>
      <c r="I131" s="237" t="s">
        <v>577</v>
      </c>
      <c r="J131" s="237">
        <v>20</v>
      </c>
      <c r="K131" s="259"/>
    </row>
    <row r="132" spans="2:11" s="1" customFormat="1" ht="15" customHeight="1">
      <c r="B132" s="256"/>
      <c r="C132" s="237" t="s">
        <v>592</v>
      </c>
      <c r="D132" s="237"/>
      <c r="E132" s="237"/>
      <c r="F132" s="238" t="s">
        <v>581</v>
      </c>
      <c r="G132" s="237"/>
      <c r="H132" s="237" t="s">
        <v>593</v>
      </c>
      <c r="I132" s="237" t="s">
        <v>577</v>
      </c>
      <c r="J132" s="237">
        <v>20</v>
      </c>
      <c r="K132" s="259"/>
    </row>
    <row r="133" spans="2:11" s="1" customFormat="1" ht="15" customHeight="1">
      <c r="B133" s="256"/>
      <c r="C133" s="213" t="s">
        <v>580</v>
      </c>
      <c r="D133" s="213"/>
      <c r="E133" s="213"/>
      <c r="F133" s="234" t="s">
        <v>581</v>
      </c>
      <c r="G133" s="213"/>
      <c r="H133" s="213" t="s">
        <v>615</v>
      </c>
      <c r="I133" s="213" t="s">
        <v>577</v>
      </c>
      <c r="J133" s="213">
        <v>50</v>
      </c>
      <c r="K133" s="259"/>
    </row>
    <row r="134" spans="2:11" s="1" customFormat="1" ht="15" customHeight="1">
      <c r="B134" s="256"/>
      <c r="C134" s="213" t="s">
        <v>594</v>
      </c>
      <c r="D134" s="213"/>
      <c r="E134" s="213"/>
      <c r="F134" s="234" t="s">
        <v>581</v>
      </c>
      <c r="G134" s="213"/>
      <c r="H134" s="213" t="s">
        <v>615</v>
      </c>
      <c r="I134" s="213" t="s">
        <v>577</v>
      </c>
      <c r="J134" s="213">
        <v>50</v>
      </c>
      <c r="K134" s="259"/>
    </row>
    <row r="135" spans="2:11" s="1" customFormat="1" ht="15" customHeight="1">
      <c r="B135" s="256"/>
      <c r="C135" s="213" t="s">
        <v>600</v>
      </c>
      <c r="D135" s="213"/>
      <c r="E135" s="213"/>
      <c r="F135" s="234" t="s">
        <v>581</v>
      </c>
      <c r="G135" s="213"/>
      <c r="H135" s="213" t="s">
        <v>615</v>
      </c>
      <c r="I135" s="213" t="s">
        <v>577</v>
      </c>
      <c r="J135" s="213">
        <v>50</v>
      </c>
      <c r="K135" s="259"/>
    </row>
    <row r="136" spans="2:11" s="1" customFormat="1" ht="15" customHeight="1">
      <c r="B136" s="256"/>
      <c r="C136" s="213" t="s">
        <v>602</v>
      </c>
      <c r="D136" s="213"/>
      <c r="E136" s="213"/>
      <c r="F136" s="234" t="s">
        <v>581</v>
      </c>
      <c r="G136" s="213"/>
      <c r="H136" s="213" t="s">
        <v>615</v>
      </c>
      <c r="I136" s="213" t="s">
        <v>577</v>
      </c>
      <c r="J136" s="213">
        <v>50</v>
      </c>
      <c r="K136" s="259"/>
    </row>
    <row r="137" spans="2:11" s="1" customFormat="1" ht="15" customHeight="1">
      <c r="B137" s="256"/>
      <c r="C137" s="213" t="s">
        <v>603</v>
      </c>
      <c r="D137" s="213"/>
      <c r="E137" s="213"/>
      <c r="F137" s="234" t="s">
        <v>581</v>
      </c>
      <c r="G137" s="213"/>
      <c r="H137" s="213" t="s">
        <v>628</v>
      </c>
      <c r="I137" s="213" t="s">
        <v>577</v>
      </c>
      <c r="J137" s="213">
        <v>255</v>
      </c>
      <c r="K137" s="259"/>
    </row>
    <row r="138" spans="2:11" s="1" customFormat="1" ht="15" customHeight="1">
      <c r="B138" s="256"/>
      <c r="C138" s="213" t="s">
        <v>605</v>
      </c>
      <c r="D138" s="213"/>
      <c r="E138" s="213"/>
      <c r="F138" s="234" t="s">
        <v>575</v>
      </c>
      <c r="G138" s="213"/>
      <c r="H138" s="213" t="s">
        <v>629</v>
      </c>
      <c r="I138" s="213" t="s">
        <v>607</v>
      </c>
      <c r="J138" s="213"/>
      <c r="K138" s="259"/>
    </row>
    <row r="139" spans="2:11" s="1" customFormat="1" ht="15" customHeight="1">
      <c r="B139" s="256"/>
      <c r="C139" s="213" t="s">
        <v>608</v>
      </c>
      <c r="D139" s="213"/>
      <c r="E139" s="213"/>
      <c r="F139" s="234" t="s">
        <v>575</v>
      </c>
      <c r="G139" s="213"/>
      <c r="H139" s="213" t="s">
        <v>630</v>
      </c>
      <c r="I139" s="213" t="s">
        <v>610</v>
      </c>
      <c r="J139" s="213"/>
      <c r="K139" s="259"/>
    </row>
    <row r="140" spans="2:11" s="1" customFormat="1" ht="15" customHeight="1">
      <c r="B140" s="256"/>
      <c r="C140" s="213" t="s">
        <v>611</v>
      </c>
      <c r="D140" s="213"/>
      <c r="E140" s="213"/>
      <c r="F140" s="234" t="s">
        <v>575</v>
      </c>
      <c r="G140" s="213"/>
      <c r="H140" s="213" t="s">
        <v>611</v>
      </c>
      <c r="I140" s="213" t="s">
        <v>610</v>
      </c>
      <c r="J140" s="213"/>
      <c r="K140" s="259"/>
    </row>
    <row r="141" spans="2:11" s="1" customFormat="1" ht="15" customHeight="1">
      <c r="B141" s="256"/>
      <c r="C141" s="213" t="s">
        <v>37</v>
      </c>
      <c r="D141" s="213"/>
      <c r="E141" s="213"/>
      <c r="F141" s="234" t="s">
        <v>575</v>
      </c>
      <c r="G141" s="213"/>
      <c r="H141" s="213" t="s">
        <v>631</v>
      </c>
      <c r="I141" s="213" t="s">
        <v>610</v>
      </c>
      <c r="J141" s="213"/>
      <c r="K141" s="259"/>
    </row>
    <row r="142" spans="2:11" s="1" customFormat="1" ht="15" customHeight="1">
      <c r="B142" s="256"/>
      <c r="C142" s="213" t="s">
        <v>632</v>
      </c>
      <c r="D142" s="213"/>
      <c r="E142" s="213"/>
      <c r="F142" s="234" t="s">
        <v>575</v>
      </c>
      <c r="G142" s="213"/>
      <c r="H142" s="213" t="s">
        <v>633</v>
      </c>
      <c r="I142" s="213" t="s">
        <v>610</v>
      </c>
      <c r="J142" s="213"/>
      <c r="K142" s="259"/>
    </row>
    <row r="143" spans="2:11" s="1" customFormat="1" ht="15" customHeight="1">
      <c r="B143" s="260"/>
      <c r="C143" s="261"/>
      <c r="D143" s="261"/>
      <c r="E143" s="261"/>
      <c r="F143" s="261"/>
      <c r="G143" s="261"/>
      <c r="H143" s="261"/>
      <c r="I143" s="261"/>
      <c r="J143" s="261"/>
      <c r="K143" s="262"/>
    </row>
    <row r="144" spans="2:11" s="1" customFormat="1" ht="18.75" customHeight="1">
      <c r="B144" s="247"/>
      <c r="C144" s="247"/>
      <c r="D144" s="247"/>
      <c r="E144" s="247"/>
      <c r="F144" s="248"/>
      <c r="G144" s="247"/>
      <c r="H144" s="247"/>
      <c r="I144" s="247"/>
      <c r="J144" s="247"/>
      <c r="K144" s="247"/>
    </row>
    <row r="145" spans="2:11" s="1" customFormat="1" ht="18.75" customHeight="1">
      <c r="B145" s="220"/>
      <c r="C145" s="220"/>
      <c r="D145" s="220"/>
      <c r="E145" s="220"/>
      <c r="F145" s="220"/>
      <c r="G145" s="220"/>
      <c r="H145" s="220"/>
      <c r="I145" s="220"/>
      <c r="J145" s="220"/>
      <c r="K145" s="220"/>
    </row>
    <row r="146" spans="2:11" s="1" customFormat="1" ht="7.5" customHeight="1">
      <c r="B146" s="221"/>
      <c r="C146" s="222"/>
      <c r="D146" s="222"/>
      <c r="E146" s="222"/>
      <c r="F146" s="222"/>
      <c r="G146" s="222"/>
      <c r="H146" s="222"/>
      <c r="I146" s="222"/>
      <c r="J146" s="222"/>
      <c r="K146" s="223"/>
    </row>
    <row r="147" spans="2:11" s="1" customFormat="1" ht="45" customHeight="1">
      <c r="B147" s="224"/>
      <c r="C147" s="334" t="s">
        <v>634</v>
      </c>
      <c r="D147" s="334"/>
      <c r="E147" s="334"/>
      <c r="F147" s="334"/>
      <c r="G147" s="334"/>
      <c r="H147" s="334"/>
      <c r="I147" s="334"/>
      <c r="J147" s="334"/>
      <c r="K147" s="225"/>
    </row>
    <row r="148" spans="2:11" s="1" customFormat="1" ht="17.25" customHeight="1">
      <c r="B148" s="224"/>
      <c r="C148" s="226" t="s">
        <v>569</v>
      </c>
      <c r="D148" s="226"/>
      <c r="E148" s="226"/>
      <c r="F148" s="226" t="s">
        <v>570</v>
      </c>
      <c r="G148" s="227"/>
      <c r="H148" s="226" t="s">
        <v>53</v>
      </c>
      <c r="I148" s="226" t="s">
        <v>56</v>
      </c>
      <c r="J148" s="226" t="s">
        <v>571</v>
      </c>
      <c r="K148" s="225"/>
    </row>
    <row r="149" spans="2:11" s="1" customFormat="1" ht="17.25" customHeight="1">
      <c r="B149" s="224"/>
      <c r="C149" s="228" t="s">
        <v>572</v>
      </c>
      <c r="D149" s="228"/>
      <c r="E149" s="228"/>
      <c r="F149" s="229" t="s">
        <v>573</v>
      </c>
      <c r="G149" s="230"/>
      <c r="H149" s="228"/>
      <c r="I149" s="228"/>
      <c r="J149" s="228" t="s">
        <v>574</v>
      </c>
      <c r="K149" s="225"/>
    </row>
    <row r="150" spans="2:11" s="1" customFormat="1" ht="5.25" customHeight="1">
      <c r="B150" s="236"/>
      <c r="C150" s="231"/>
      <c r="D150" s="231"/>
      <c r="E150" s="231"/>
      <c r="F150" s="231"/>
      <c r="G150" s="232"/>
      <c r="H150" s="231"/>
      <c r="I150" s="231"/>
      <c r="J150" s="231"/>
      <c r="K150" s="259"/>
    </row>
    <row r="151" spans="2:11" s="1" customFormat="1" ht="15" customHeight="1">
      <c r="B151" s="236"/>
      <c r="C151" s="263" t="s">
        <v>578</v>
      </c>
      <c r="D151" s="213"/>
      <c r="E151" s="213"/>
      <c r="F151" s="264" t="s">
        <v>575</v>
      </c>
      <c r="G151" s="213"/>
      <c r="H151" s="263" t="s">
        <v>615</v>
      </c>
      <c r="I151" s="263" t="s">
        <v>577</v>
      </c>
      <c r="J151" s="263">
        <v>120</v>
      </c>
      <c r="K151" s="259"/>
    </row>
    <row r="152" spans="2:11" s="1" customFormat="1" ht="15" customHeight="1">
      <c r="B152" s="236"/>
      <c r="C152" s="263" t="s">
        <v>624</v>
      </c>
      <c r="D152" s="213"/>
      <c r="E152" s="213"/>
      <c r="F152" s="264" t="s">
        <v>575</v>
      </c>
      <c r="G152" s="213"/>
      <c r="H152" s="263" t="s">
        <v>635</v>
      </c>
      <c r="I152" s="263" t="s">
        <v>577</v>
      </c>
      <c r="J152" s="263" t="s">
        <v>626</v>
      </c>
      <c r="K152" s="259"/>
    </row>
    <row r="153" spans="2:11" s="1" customFormat="1" ht="15" customHeight="1">
      <c r="B153" s="236"/>
      <c r="C153" s="263" t="s">
        <v>523</v>
      </c>
      <c r="D153" s="213"/>
      <c r="E153" s="213"/>
      <c r="F153" s="264" t="s">
        <v>575</v>
      </c>
      <c r="G153" s="213"/>
      <c r="H153" s="263" t="s">
        <v>636</v>
      </c>
      <c r="I153" s="263" t="s">
        <v>577</v>
      </c>
      <c r="J153" s="263" t="s">
        <v>626</v>
      </c>
      <c r="K153" s="259"/>
    </row>
    <row r="154" spans="2:11" s="1" customFormat="1" ht="15" customHeight="1">
      <c r="B154" s="236"/>
      <c r="C154" s="263" t="s">
        <v>580</v>
      </c>
      <c r="D154" s="213"/>
      <c r="E154" s="213"/>
      <c r="F154" s="264" t="s">
        <v>581</v>
      </c>
      <c r="G154" s="213"/>
      <c r="H154" s="263" t="s">
        <v>615</v>
      </c>
      <c r="I154" s="263" t="s">
        <v>577</v>
      </c>
      <c r="J154" s="263">
        <v>50</v>
      </c>
      <c r="K154" s="259"/>
    </row>
    <row r="155" spans="2:11" s="1" customFormat="1" ht="15" customHeight="1">
      <c r="B155" s="236"/>
      <c r="C155" s="263" t="s">
        <v>583</v>
      </c>
      <c r="D155" s="213"/>
      <c r="E155" s="213"/>
      <c r="F155" s="264" t="s">
        <v>575</v>
      </c>
      <c r="G155" s="213"/>
      <c r="H155" s="263" t="s">
        <v>615</v>
      </c>
      <c r="I155" s="263" t="s">
        <v>585</v>
      </c>
      <c r="J155" s="263"/>
      <c r="K155" s="259"/>
    </row>
    <row r="156" spans="2:11" s="1" customFormat="1" ht="15" customHeight="1">
      <c r="B156" s="236"/>
      <c r="C156" s="263" t="s">
        <v>594</v>
      </c>
      <c r="D156" s="213"/>
      <c r="E156" s="213"/>
      <c r="F156" s="264" t="s">
        <v>581</v>
      </c>
      <c r="G156" s="213"/>
      <c r="H156" s="263" t="s">
        <v>615</v>
      </c>
      <c r="I156" s="263" t="s">
        <v>577</v>
      </c>
      <c r="J156" s="263">
        <v>50</v>
      </c>
      <c r="K156" s="259"/>
    </row>
    <row r="157" spans="2:11" s="1" customFormat="1" ht="15" customHeight="1">
      <c r="B157" s="236"/>
      <c r="C157" s="263" t="s">
        <v>602</v>
      </c>
      <c r="D157" s="213"/>
      <c r="E157" s="213"/>
      <c r="F157" s="264" t="s">
        <v>581</v>
      </c>
      <c r="G157" s="213"/>
      <c r="H157" s="263" t="s">
        <v>615</v>
      </c>
      <c r="I157" s="263" t="s">
        <v>577</v>
      </c>
      <c r="J157" s="263">
        <v>50</v>
      </c>
      <c r="K157" s="259"/>
    </row>
    <row r="158" spans="2:11" s="1" customFormat="1" ht="15" customHeight="1">
      <c r="B158" s="236"/>
      <c r="C158" s="263" t="s">
        <v>600</v>
      </c>
      <c r="D158" s="213"/>
      <c r="E158" s="213"/>
      <c r="F158" s="264" t="s">
        <v>581</v>
      </c>
      <c r="G158" s="213"/>
      <c r="H158" s="263" t="s">
        <v>615</v>
      </c>
      <c r="I158" s="263" t="s">
        <v>577</v>
      </c>
      <c r="J158" s="263">
        <v>50</v>
      </c>
      <c r="K158" s="259"/>
    </row>
    <row r="159" spans="2:11" s="1" customFormat="1" ht="15" customHeight="1">
      <c r="B159" s="236"/>
      <c r="C159" s="263" t="s">
        <v>85</v>
      </c>
      <c r="D159" s="213"/>
      <c r="E159" s="213"/>
      <c r="F159" s="264" t="s">
        <v>575</v>
      </c>
      <c r="G159" s="213"/>
      <c r="H159" s="263" t="s">
        <v>637</v>
      </c>
      <c r="I159" s="263" t="s">
        <v>577</v>
      </c>
      <c r="J159" s="263" t="s">
        <v>638</v>
      </c>
      <c r="K159" s="259"/>
    </row>
    <row r="160" spans="2:11" s="1" customFormat="1" ht="15" customHeight="1">
      <c r="B160" s="236"/>
      <c r="C160" s="263" t="s">
        <v>639</v>
      </c>
      <c r="D160" s="213"/>
      <c r="E160" s="213"/>
      <c r="F160" s="264" t="s">
        <v>575</v>
      </c>
      <c r="G160" s="213"/>
      <c r="H160" s="263" t="s">
        <v>640</v>
      </c>
      <c r="I160" s="263" t="s">
        <v>610</v>
      </c>
      <c r="J160" s="263"/>
      <c r="K160" s="259"/>
    </row>
    <row r="161" spans="2:11" s="1" customFormat="1" ht="15" customHeight="1">
      <c r="B161" s="265"/>
      <c r="C161" s="245"/>
      <c r="D161" s="245"/>
      <c r="E161" s="245"/>
      <c r="F161" s="245"/>
      <c r="G161" s="245"/>
      <c r="H161" s="245"/>
      <c r="I161" s="245"/>
      <c r="J161" s="245"/>
      <c r="K161" s="266"/>
    </row>
    <row r="162" spans="2:11" s="1" customFormat="1" ht="18.75" customHeight="1">
      <c r="B162" s="247"/>
      <c r="C162" s="257"/>
      <c r="D162" s="257"/>
      <c r="E162" s="257"/>
      <c r="F162" s="267"/>
      <c r="G162" s="257"/>
      <c r="H162" s="257"/>
      <c r="I162" s="257"/>
      <c r="J162" s="257"/>
      <c r="K162" s="247"/>
    </row>
    <row r="163" spans="2:11" s="1" customFormat="1" ht="18.75" customHeight="1">
      <c r="B163" s="220"/>
      <c r="C163" s="220"/>
      <c r="D163" s="220"/>
      <c r="E163" s="220"/>
      <c r="F163" s="220"/>
      <c r="G163" s="220"/>
      <c r="H163" s="220"/>
      <c r="I163" s="220"/>
      <c r="J163" s="220"/>
      <c r="K163" s="220"/>
    </row>
    <row r="164" spans="2:11" s="1" customFormat="1" ht="7.5" customHeight="1">
      <c r="B164" s="202"/>
      <c r="C164" s="203"/>
      <c r="D164" s="203"/>
      <c r="E164" s="203"/>
      <c r="F164" s="203"/>
      <c r="G164" s="203"/>
      <c r="H164" s="203"/>
      <c r="I164" s="203"/>
      <c r="J164" s="203"/>
      <c r="K164" s="204"/>
    </row>
    <row r="165" spans="2:11" s="1" customFormat="1" ht="45" customHeight="1">
      <c r="B165" s="205"/>
      <c r="C165" s="332" t="s">
        <v>641</v>
      </c>
      <c r="D165" s="332"/>
      <c r="E165" s="332"/>
      <c r="F165" s="332"/>
      <c r="G165" s="332"/>
      <c r="H165" s="332"/>
      <c r="I165" s="332"/>
      <c r="J165" s="332"/>
      <c r="K165" s="206"/>
    </row>
    <row r="166" spans="2:11" s="1" customFormat="1" ht="17.25" customHeight="1">
      <c r="B166" s="205"/>
      <c r="C166" s="226" t="s">
        <v>569</v>
      </c>
      <c r="D166" s="226"/>
      <c r="E166" s="226"/>
      <c r="F166" s="226" t="s">
        <v>570</v>
      </c>
      <c r="G166" s="268"/>
      <c r="H166" s="269" t="s">
        <v>53</v>
      </c>
      <c r="I166" s="269" t="s">
        <v>56</v>
      </c>
      <c r="J166" s="226" t="s">
        <v>571</v>
      </c>
      <c r="K166" s="206"/>
    </row>
    <row r="167" spans="2:11" s="1" customFormat="1" ht="17.25" customHeight="1">
      <c r="B167" s="207"/>
      <c r="C167" s="228" t="s">
        <v>572</v>
      </c>
      <c r="D167" s="228"/>
      <c r="E167" s="228"/>
      <c r="F167" s="229" t="s">
        <v>573</v>
      </c>
      <c r="G167" s="270"/>
      <c r="H167" s="271"/>
      <c r="I167" s="271"/>
      <c r="J167" s="228" t="s">
        <v>574</v>
      </c>
      <c r="K167" s="208"/>
    </row>
    <row r="168" spans="2:11" s="1" customFormat="1" ht="5.25" customHeight="1">
      <c r="B168" s="236"/>
      <c r="C168" s="231"/>
      <c r="D168" s="231"/>
      <c r="E168" s="231"/>
      <c r="F168" s="231"/>
      <c r="G168" s="232"/>
      <c r="H168" s="231"/>
      <c r="I168" s="231"/>
      <c r="J168" s="231"/>
      <c r="K168" s="259"/>
    </row>
    <row r="169" spans="2:11" s="1" customFormat="1" ht="15" customHeight="1">
      <c r="B169" s="236"/>
      <c r="C169" s="213" t="s">
        <v>578</v>
      </c>
      <c r="D169" s="213"/>
      <c r="E169" s="213"/>
      <c r="F169" s="234" t="s">
        <v>575</v>
      </c>
      <c r="G169" s="213"/>
      <c r="H169" s="213" t="s">
        <v>615</v>
      </c>
      <c r="I169" s="213" t="s">
        <v>577</v>
      </c>
      <c r="J169" s="213">
        <v>120</v>
      </c>
      <c r="K169" s="259"/>
    </row>
    <row r="170" spans="2:11" s="1" customFormat="1" ht="15" customHeight="1">
      <c r="B170" s="236"/>
      <c r="C170" s="213" t="s">
        <v>624</v>
      </c>
      <c r="D170" s="213"/>
      <c r="E170" s="213"/>
      <c r="F170" s="234" t="s">
        <v>575</v>
      </c>
      <c r="G170" s="213"/>
      <c r="H170" s="213" t="s">
        <v>625</v>
      </c>
      <c r="I170" s="213" t="s">
        <v>577</v>
      </c>
      <c r="J170" s="213" t="s">
        <v>626</v>
      </c>
      <c r="K170" s="259"/>
    </row>
    <row r="171" spans="2:11" s="1" customFormat="1" ht="15" customHeight="1">
      <c r="B171" s="236"/>
      <c r="C171" s="213" t="s">
        <v>523</v>
      </c>
      <c r="D171" s="213"/>
      <c r="E171" s="213"/>
      <c r="F171" s="234" t="s">
        <v>575</v>
      </c>
      <c r="G171" s="213"/>
      <c r="H171" s="213" t="s">
        <v>642</v>
      </c>
      <c r="I171" s="213" t="s">
        <v>577</v>
      </c>
      <c r="J171" s="213" t="s">
        <v>626</v>
      </c>
      <c r="K171" s="259"/>
    </row>
    <row r="172" spans="2:11" s="1" customFormat="1" ht="15" customHeight="1">
      <c r="B172" s="236"/>
      <c r="C172" s="213" t="s">
        <v>580</v>
      </c>
      <c r="D172" s="213"/>
      <c r="E172" s="213"/>
      <c r="F172" s="234" t="s">
        <v>581</v>
      </c>
      <c r="G172" s="213"/>
      <c r="H172" s="213" t="s">
        <v>642</v>
      </c>
      <c r="I172" s="213" t="s">
        <v>577</v>
      </c>
      <c r="J172" s="213">
        <v>50</v>
      </c>
      <c r="K172" s="259"/>
    </row>
    <row r="173" spans="2:11" s="1" customFormat="1" ht="15" customHeight="1">
      <c r="B173" s="236"/>
      <c r="C173" s="213" t="s">
        <v>583</v>
      </c>
      <c r="D173" s="213"/>
      <c r="E173" s="213"/>
      <c r="F173" s="234" t="s">
        <v>575</v>
      </c>
      <c r="G173" s="213"/>
      <c r="H173" s="213" t="s">
        <v>642</v>
      </c>
      <c r="I173" s="213" t="s">
        <v>585</v>
      </c>
      <c r="J173" s="213"/>
      <c r="K173" s="259"/>
    </row>
    <row r="174" spans="2:11" s="1" customFormat="1" ht="15" customHeight="1">
      <c r="B174" s="236"/>
      <c r="C174" s="213" t="s">
        <v>594</v>
      </c>
      <c r="D174" s="213"/>
      <c r="E174" s="213"/>
      <c r="F174" s="234" t="s">
        <v>581</v>
      </c>
      <c r="G174" s="213"/>
      <c r="H174" s="213" t="s">
        <v>642</v>
      </c>
      <c r="I174" s="213" t="s">
        <v>577</v>
      </c>
      <c r="J174" s="213">
        <v>50</v>
      </c>
      <c r="K174" s="259"/>
    </row>
    <row r="175" spans="2:11" s="1" customFormat="1" ht="15" customHeight="1">
      <c r="B175" s="236"/>
      <c r="C175" s="213" t="s">
        <v>602</v>
      </c>
      <c r="D175" s="213"/>
      <c r="E175" s="213"/>
      <c r="F175" s="234" t="s">
        <v>581</v>
      </c>
      <c r="G175" s="213"/>
      <c r="H175" s="213" t="s">
        <v>642</v>
      </c>
      <c r="I175" s="213" t="s">
        <v>577</v>
      </c>
      <c r="J175" s="213">
        <v>50</v>
      </c>
      <c r="K175" s="259"/>
    </row>
    <row r="176" spans="2:11" s="1" customFormat="1" ht="15" customHeight="1">
      <c r="B176" s="236"/>
      <c r="C176" s="213" t="s">
        <v>600</v>
      </c>
      <c r="D176" s="213"/>
      <c r="E176" s="213"/>
      <c r="F176" s="234" t="s">
        <v>581</v>
      </c>
      <c r="G176" s="213"/>
      <c r="H176" s="213" t="s">
        <v>642</v>
      </c>
      <c r="I176" s="213" t="s">
        <v>577</v>
      </c>
      <c r="J176" s="213">
        <v>50</v>
      </c>
      <c r="K176" s="259"/>
    </row>
    <row r="177" spans="2:11" s="1" customFormat="1" ht="15" customHeight="1">
      <c r="B177" s="236"/>
      <c r="C177" s="213" t="s">
        <v>105</v>
      </c>
      <c r="D177" s="213"/>
      <c r="E177" s="213"/>
      <c r="F177" s="234" t="s">
        <v>575</v>
      </c>
      <c r="G177" s="213"/>
      <c r="H177" s="213" t="s">
        <v>643</v>
      </c>
      <c r="I177" s="213" t="s">
        <v>644</v>
      </c>
      <c r="J177" s="213"/>
      <c r="K177" s="259"/>
    </row>
    <row r="178" spans="2:11" s="1" customFormat="1" ht="15" customHeight="1">
      <c r="B178" s="236"/>
      <c r="C178" s="213" t="s">
        <v>56</v>
      </c>
      <c r="D178" s="213"/>
      <c r="E178" s="213"/>
      <c r="F178" s="234" t="s">
        <v>575</v>
      </c>
      <c r="G178" s="213"/>
      <c r="H178" s="213" t="s">
        <v>645</v>
      </c>
      <c r="I178" s="213" t="s">
        <v>646</v>
      </c>
      <c r="J178" s="213">
        <v>1</v>
      </c>
      <c r="K178" s="259"/>
    </row>
    <row r="179" spans="2:11" s="1" customFormat="1" ht="15" customHeight="1">
      <c r="B179" s="236"/>
      <c r="C179" s="213" t="s">
        <v>52</v>
      </c>
      <c r="D179" s="213"/>
      <c r="E179" s="213"/>
      <c r="F179" s="234" t="s">
        <v>575</v>
      </c>
      <c r="G179" s="213"/>
      <c r="H179" s="213" t="s">
        <v>647</v>
      </c>
      <c r="I179" s="213" t="s">
        <v>577</v>
      </c>
      <c r="J179" s="213">
        <v>20</v>
      </c>
      <c r="K179" s="259"/>
    </row>
    <row r="180" spans="2:11" s="1" customFormat="1" ht="15" customHeight="1">
      <c r="B180" s="236"/>
      <c r="C180" s="213" t="s">
        <v>53</v>
      </c>
      <c r="D180" s="213"/>
      <c r="E180" s="213"/>
      <c r="F180" s="234" t="s">
        <v>575</v>
      </c>
      <c r="G180" s="213"/>
      <c r="H180" s="213" t="s">
        <v>648</v>
      </c>
      <c r="I180" s="213" t="s">
        <v>577</v>
      </c>
      <c r="J180" s="213">
        <v>255</v>
      </c>
      <c r="K180" s="259"/>
    </row>
    <row r="181" spans="2:11" s="1" customFormat="1" ht="15" customHeight="1">
      <c r="B181" s="236"/>
      <c r="C181" s="213" t="s">
        <v>106</v>
      </c>
      <c r="D181" s="213"/>
      <c r="E181" s="213"/>
      <c r="F181" s="234" t="s">
        <v>575</v>
      </c>
      <c r="G181" s="213"/>
      <c r="H181" s="213" t="s">
        <v>539</v>
      </c>
      <c r="I181" s="213" t="s">
        <v>577</v>
      </c>
      <c r="J181" s="213">
        <v>10</v>
      </c>
      <c r="K181" s="259"/>
    </row>
    <row r="182" spans="2:11" s="1" customFormat="1" ht="15" customHeight="1">
      <c r="B182" s="236"/>
      <c r="C182" s="213" t="s">
        <v>107</v>
      </c>
      <c r="D182" s="213"/>
      <c r="E182" s="213"/>
      <c r="F182" s="234" t="s">
        <v>575</v>
      </c>
      <c r="G182" s="213"/>
      <c r="H182" s="213" t="s">
        <v>649</v>
      </c>
      <c r="I182" s="213" t="s">
        <v>610</v>
      </c>
      <c r="J182" s="213"/>
      <c r="K182" s="259"/>
    </row>
    <row r="183" spans="2:11" s="1" customFormat="1" ht="15" customHeight="1">
      <c r="B183" s="236"/>
      <c r="C183" s="213" t="s">
        <v>650</v>
      </c>
      <c r="D183" s="213"/>
      <c r="E183" s="213"/>
      <c r="F183" s="234" t="s">
        <v>575</v>
      </c>
      <c r="G183" s="213"/>
      <c r="H183" s="213" t="s">
        <v>651</v>
      </c>
      <c r="I183" s="213" t="s">
        <v>610</v>
      </c>
      <c r="J183" s="213"/>
      <c r="K183" s="259"/>
    </row>
    <row r="184" spans="2:11" s="1" customFormat="1" ht="15" customHeight="1">
      <c r="B184" s="236"/>
      <c r="C184" s="213" t="s">
        <v>639</v>
      </c>
      <c r="D184" s="213"/>
      <c r="E184" s="213"/>
      <c r="F184" s="234" t="s">
        <v>575</v>
      </c>
      <c r="G184" s="213"/>
      <c r="H184" s="213" t="s">
        <v>652</v>
      </c>
      <c r="I184" s="213" t="s">
        <v>610</v>
      </c>
      <c r="J184" s="213"/>
      <c r="K184" s="259"/>
    </row>
    <row r="185" spans="2:11" s="1" customFormat="1" ht="15" customHeight="1">
      <c r="B185" s="236"/>
      <c r="C185" s="213" t="s">
        <v>109</v>
      </c>
      <c r="D185" s="213"/>
      <c r="E185" s="213"/>
      <c r="F185" s="234" t="s">
        <v>581</v>
      </c>
      <c r="G185" s="213"/>
      <c r="H185" s="213" t="s">
        <v>653</v>
      </c>
      <c r="I185" s="213" t="s">
        <v>577</v>
      </c>
      <c r="J185" s="213">
        <v>50</v>
      </c>
      <c r="K185" s="259"/>
    </row>
    <row r="186" spans="2:11" s="1" customFormat="1" ht="15" customHeight="1">
      <c r="B186" s="236"/>
      <c r="C186" s="213" t="s">
        <v>654</v>
      </c>
      <c r="D186" s="213"/>
      <c r="E186" s="213"/>
      <c r="F186" s="234" t="s">
        <v>581</v>
      </c>
      <c r="G186" s="213"/>
      <c r="H186" s="213" t="s">
        <v>655</v>
      </c>
      <c r="I186" s="213" t="s">
        <v>656</v>
      </c>
      <c r="J186" s="213"/>
      <c r="K186" s="259"/>
    </row>
    <row r="187" spans="2:11" s="1" customFormat="1" ht="15" customHeight="1">
      <c r="B187" s="236"/>
      <c r="C187" s="213" t="s">
        <v>657</v>
      </c>
      <c r="D187" s="213"/>
      <c r="E187" s="213"/>
      <c r="F187" s="234" t="s">
        <v>581</v>
      </c>
      <c r="G187" s="213"/>
      <c r="H187" s="213" t="s">
        <v>658</v>
      </c>
      <c r="I187" s="213" t="s">
        <v>656</v>
      </c>
      <c r="J187" s="213"/>
      <c r="K187" s="259"/>
    </row>
    <row r="188" spans="2:11" s="1" customFormat="1" ht="15" customHeight="1">
      <c r="B188" s="236"/>
      <c r="C188" s="213" t="s">
        <v>659</v>
      </c>
      <c r="D188" s="213"/>
      <c r="E188" s="213"/>
      <c r="F188" s="234" t="s">
        <v>581</v>
      </c>
      <c r="G188" s="213"/>
      <c r="H188" s="213" t="s">
        <v>660</v>
      </c>
      <c r="I188" s="213" t="s">
        <v>656</v>
      </c>
      <c r="J188" s="213"/>
      <c r="K188" s="259"/>
    </row>
    <row r="189" spans="2:11" s="1" customFormat="1" ht="15" customHeight="1">
      <c r="B189" s="236"/>
      <c r="C189" s="272" t="s">
        <v>661</v>
      </c>
      <c r="D189" s="213"/>
      <c r="E189" s="213"/>
      <c r="F189" s="234" t="s">
        <v>581</v>
      </c>
      <c r="G189" s="213"/>
      <c r="H189" s="213" t="s">
        <v>662</v>
      </c>
      <c r="I189" s="213" t="s">
        <v>663</v>
      </c>
      <c r="J189" s="273" t="s">
        <v>664</v>
      </c>
      <c r="K189" s="259"/>
    </row>
    <row r="190" spans="2:11" s="17" customFormat="1" ht="15" customHeight="1">
      <c r="B190" s="274"/>
      <c r="C190" s="275" t="s">
        <v>665</v>
      </c>
      <c r="D190" s="276"/>
      <c r="E190" s="276"/>
      <c r="F190" s="277" t="s">
        <v>581</v>
      </c>
      <c r="G190" s="276"/>
      <c r="H190" s="276" t="s">
        <v>666</v>
      </c>
      <c r="I190" s="276" t="s">
        <v>663</v>
      </c>
      <c r="J190" s="278" t="s">
        <v>664</v>
      </c>
      <c r="K190" s="279"/>
    </row>
    <row r="191" spans="2:11" s="1" customFormat="1" ht="15" customHeight="1">
      <c r="B191" s="236"/>
      <c r="C191" s="272" t="s">
        <v>41</v>
      </c>
      <c r="D191" s="213"/>
      <c r="E191" s="213"/>
      <c r="F191" s="234" t="s">
        <v>575</v>
      </c>
      <c r="G191" s="213"/>
      <c r="H191" s="210" t="s">
        <v>667</v>
      </c>
      <c r="I191" s="213" t="s">
        <v>668</v>
      </c>
      <c r="J191" s="213"/>
      <c r="K191" s="259"/>
    </row>
    <row r="192" spans="2:11" s="1" customFormat="1" ht="15" customHeight="1">
      <c r="B192" s="236"/>
      <c r="C192" s="272" t="s">
        <v>669</v>
      </c>
      <c r="D192" s="213"/>
      <c r="E192" s="213"/>
      <c r="F192" s="234" t="s">
        <v>575</v>
      </c>
      <c r="G192" s="213"/>
      <c r="H192" s="213" t="s">
        <v>670</v>
      </c>
      <c r="I192" s="213" t="s">
        <v>610</v>
      </c>
      <c r="J192" s="213"/>
      <c r="K192" s="259"/>
    </row>
    <row r="193" spans="2:11" s="1" customFormat="1" ht="15" customHeight="1">
      <c r="B193" s="236"/>
      <c r="C193" s="272" t="s">
        <v>671</v>
      </c>
      <c r="D193" s="213"/>
      <c r="E193" s="213"/>
      <c r="F193" s="234" t="s">
        <v>575</v>
      </c>
      <c r="G193" s="213"/>
      <c r="H193" s="213" t="s">
        <v>672</v>
      </c>
      <c r="I193" s="213" t="s">
        <v>610</v>
      </c>
      <c r="J193" s="213"/>
      <c r="K193" s="259"/>
    </row>
    <row r="194" spans="2:11" s="1" customFormat="1" ht="15" customHeight="1">
      <c r="B194" s="236"/>
      <c r="C194" s="272" t="s">
        <v>673</v>
      </c>
      <c r="D194" s="213"/>
      <c r="E194" s="213"/>
      <c r="F194" s="234" t="s">
        <v>581</v>
      </c>
      <c r="G194" s="213"/>
      <c r="H194" s="213" t="s">
        <v>674</v>
      </c>
      <c r="I194" s="213" t="s">
        <v>610</v>
      </c>
      <c r="J194" s="213"/>
      <c r="K194" s="259"/>
    </row>
    <row r="195" spans="2:11" s="1" customFormat="1" ht="15" customHeight="1">
      <c r="B195" s="265"/>
      <c r="C195" s="280"/>
      <c r="D195" s="245"/>
      <c r="E195" s="245"/>
      <c r="F195" s="245"/>
      <c r="G195" s="245"/>
      <c r="H195" s="245"/>
      <c r="I195" s="245"/>
      <c r="J195" s="245"/>
      <c r="K195" s="266"/>
    </row>
    <row r="196" spans="2:11" s="1" customFormat="1" ht="18.75" customHeight="1">
      <c r="B196" s="247"/>
      <c r="C196" s="257"/>
      <c r="D196" s="257"/>
      <c r="E196" s="257"/>
      <c r="F196" s="267"/>
      <c r="G196" s="257"/>
      <c r="H196" s="257"/>
      <c r="I196" s="257"/>
      <c r="J196" s="257"/>
      <c r="K196" s="247"/>
    </row>
    <row r="197" spans="2:11" s="1" customFormat="1" ht="18.75" customHeight="1">
      <c r="B197" s="247"/>
      <c r="C197" s="257"/>
      <c r="D197" s="257"/>
      <c r="E197" s="257"/>
      <c r="F197" s="267"/>
      <c r="G197" s="257"/>
      <c r="H197" s="257"/>
      <c r="I197" s="257"/>
      <c r="J197" s="257"/>
      <c r="K197" s="247"/>
    </row>
    <row r="198" spans="2:11" s="1" customFormat="1" ht="18.75" customHeight="1">
      <c r="B198" s="220"/>
      <c r="C198" s="220"/>
      <c r="D198" s="220"/>
      <c r="E198" s="220"/>
      <c r="F198" s="220"/>
      <c r="G198" s="220"/>
      <c r="H198" s="220"/>
      <c r="I198" s="220"/>
      <c r="J198" s="220"/>
      <c r="K198" s="220"/>
    </row>
    <row r="199" spans="2:11" s="1" customFormat="1" ht="13.5">
      <c r="B199" s="202"/>
      <c r="C199" s="203"/>
      <c r="D199" s="203"/>
      <c r="E199" s="203"/>
      <c r="F199" s="203"/>
      <c r="G199" s="203"/>
      <c r="H199" s="203"/>
      <c r="I199" s="203"/>
      <c r="J199" s="203"/>
      <c r="K199" s="204"/>
    </row>
    <row r="200" spans="2:11" s="1" customFormat="1" ht="21">
      <c r="B200" s="205"/>
      <c r="C200" s="332" t="s">
        <v>675</v>
      </c>
      <c r="D200" s="332"/>
      <c r="E200" s="332"/>
      <c r="F200" s="332"/>
      <c r="G200" s="332"/>
      <c r="H200" s="332"/>
      <c r="I200" s="332"/>
      <c r="J200" s="332"/>
      <c r="K200" s="206"/>
    </row>
    <row r="201" spans="2:11" s="1" customFormat="1" ht="25.5" customHeight="1">
      <c r="B201" s="205"/>
      <c r="C201" s="281" t="s">
        <v>676</v>
      </c>
      <c r="D201" s="281"/>
      <c r="E201" s="281"/>
      <c r="F201" s="281" t="s">
        <v>677</v>
      </c>
      <c r="G201" s="282"/>
      <c r="H201" s="335" t="s">
        <v>678</v>
      </c>
      <c r="I201" s="335"/>
      <c r="J201" s="335"/>
      <c r="K201" s="206"/>
    </row>
    <row r="202" spans="2:11" s="1" customFormat="1" ht="5.25" customHeight="1">
      <c r="B202" s="236"/>
      <c r="C202" s="231"/>
      <c r="D202" s="231"/>
      <c r="E202" s="231"/>
      <c r="F202" s="231"/>
      <c r="G202" s="257"/>
      <c r="H202" s="231"/>
      <c r="I202" s="231"/>
      <c r="J202" s="231"/>
      <c r="K202" s="259"/>
    </row>
    <row r="203" spans="2:11" s="1" customFormat="1" ht="15" customHeight="1">
      <c r="B203" s="236"/>
      <c r="C203" s="213" t="s">
        <v>668</v>
      </c>
      <c r="D203" s="213"/>
      <c r="E203" s="213"/>
      <c r="F203" s="234" t="s">
        <v>42</v>
      </c>
      <c r="G203" s="213"/>
      <c r="H203" s="336" t="s">
        <v>679</v>
      </c>
      <c r="I203" s="336"/>
      <c r="J203" s="336"/>
      <c r="K203" s="259"/>
    </row>
    <row r="204" spans="2:11" s="1" customFormat="1" ht="15" customHeight="1">
      <c r="B204" s="236"/>
      <c r="C204" s="213"/>
      <c r="D204" s="213"/>
      <c r="E204" s="213"/>
      <c r="F204" s="234" t="s">
        <v>43</v>
      </c>
      <c r="G204" s="213"/>
      <c r="H204" s="336" t="s">
        <v>680</v>
      </c>
      <c r="I204" s="336"/>
      <c r="J204" s="336"/>
      <c r="K204" s="259"/>
    </row>
    <row r="205" spans="2:11" s="1" customFormat="1" ht="15" customHeight="1">
      <c r="B205" s="236"/>
      <c r="C205" s="213"/>
      <c r="D205" s="213"/>
      <c r="E205" s="213"/>
      <c r="F205" s="234" t="s">
        <v>46</v>
      </c>
      <c r="G205" s="213"/>
      <c r="H205" s="336" t="s">
        <v>681</v>
      </c>
      <c r="I205" s="336"/>
      <c r="J205" s="336"/>
      <c r="K205" s="259"/>
    </row>
    <row r="206" spans="2:11" s="1" customFormat="1" ht="15" customHeight="1">
      <c r="B206" s="236"/>
      <c r="C206" s="213"/>
      <c r="D206" s="213"/>
      <c r="E206" s="213"/>
      <c r="F206" s="234" t="s">
        <v>44</v>
      </c>
      <c r="G206" s="213"/>
      <c r="H206" s="336" t="s">
        <v>682</v>
      </c>
      <c r="I206" s="336"/>
      <c r="J206" s="336"/>
      <c r="K206" s="259"/>
    </row>
    <row r="207" spans="2:11" s="1" customFormat="1" ht="15" customHeight="1">
      <c r="B207" s="236"/>
      <c r="C207" s="213"/>
      <c r="D207" s="213"/>
      <c r="E207" s="213"/>
      <c r="F207" s="234" t="s">
        <v>45</v>
      </c>
      <c r="G207" s="213"/>
      <c r="H207" s="336" t="s">
        <v>683</v>
      </c>
      <c r="I207" s="336"/>
      <c r="J207" s="336"/>
      <c r="K207" s="259"/>
    </row>
    <row r="208" spans="2:11" s="1" customFormat="1" ht="15" customHeight="1">
      <c r="B208" s="236"/>
      <c r="C208" s="213"/>
      <c r="D208" s="213"/>
      <c r="E208" s="213"/>
      <c r="F208" s="234"/>
      <c r="G208" s="213"/>
      <c r="H208" s="213"/>
      <c r="I208" s="213"/>
      <c r="J208" s="213"/>
      <c r="K208" s="259"/>
    </row>
    <row r="209" spans="2:11" s="1" customFormat="1" ht="15" customHeight="1">
      <c r="B209" s="236"/>
      <c r="C209" s="213" t="s">
        <v>622</v>
      </c>
      <c r="D209" s="213"/>
      <c r="E209" s="213"/>
      <c r="F209" s="234" t="s">
        <v>76</v>
      </c>
      <c r="G209" s="213"/>
      <c r="H209" s="336" t="s">
        <v>684</v>
      </c>
      <c r="I209" s="336"/>
      <c r="J209" s="336"/>
      <c r="K209" s="259"/>
    </row>
    <row r="210" spans="2:11" s="1" customFormat="1" ht="15" customHeight="1">
      <c r="B210" s="236"/>
      <c r="C210" s="213"/>
      <c r="D210" s="213"/>
      <c r="E210" s="213"/>
      <c r="F210" s="234" t="s">
        <v>517</v>
      </c>
      <c r="G210" s="213"/>
      <c r="H210" s="336" t="s">
        <v>518</v>
      </c>
      <c r="I210" s="336"/>
      <c r="J210" s="336"/>
      <c r="K210" s="259"/>
    </row>
    <row r="211" spans="2:11" s="1" customFormat="1" ht="15" customHeight="1">
      <c r="B211" s="236"/>
      <c r="C211" s="213"/>
      <c r="D211" s="213"/>
      <c r="E211" s="213"/>
      <c r="F211" s="234" t="s">
        <v>515</v>
      </c>
      <c r="G211" s="213"/>
      <c r="H211" s="336" t="s">
        <v>685</v>
      </c>
      <c r="I211" s="336"/>
      <c r="J211" s="336"/>
      <c r="K211" s="259"/>
    </row>
    <row r="212" spans="2:11" s="1" customFormat="1" ht="15" customHeight="1">
      <c r="B212" s="283"/>
      <c r="C212" s="213"/>
      <c r="D212" s="213"/>
      <c r="E212" s="213"/>
      <c r="F212" s="234" t="s">
        <v>519</v>
      </c>
      <c r="G212" s="272"/>
      <c r="H212" s="337" t="s">
        <v>520</v>
      </c>
      <c r="I212" s="337"/>
      <c r="J212" s="337"/>
      <c r="K212" s="284"/>
    </row>
    <row r="213" spans="2:11" s="1" customFormat="1" ht="15" customHeight="1">
      <c r="B213" s="283"/>
      <c r="C213" s="213"/>
      <c r="D213" s="213"/>
      <c r="E213" s="213"/>
      <c r="F213" s="234" t="s">
        <v>521</v>
      </c>
      <c r="G213" s="272"/>
      <c r="H213" s="337" t="s">
        <v>686</v>
      </c>
      <c r="I213" s="337"/>
      <c r="J213" s="337"/>
      <c r="K213" s="284"/>
    </row>
    <row r="214" spans="2:11" s="1" customFormat="1" ht="15" customHeight="1">
      <c r="B214" s="283"/>
      <c r="C214" s="213"/>
      <c r="D214" s="213"/>
      <c r="E214" s="213"/>
      <c r="F214" s="234"/>
      <c r="G214" s="272"/>
      <c r="H214" s="263"/>
      <c r="I214" s="263"/>
      <c r="J214" s="263"/>
      <c r="K214" s="284"/>
    </row>
    <row r="215" spans="2:11" s="1" customFormat="1" ht="15" customHeight="1">
      <c r="B215" s="283"/>
      <c r="C215" s="213" t="s">
        <v>646</v>
      </c>
      <c r="D215" s="213"/>
      <c r="E215" s="213"/>
      <c r="F215" s="234">
        <v>1</v>
      </c>
      <c r="G215" s="272"/>
      <c r="H215" s="337" t="s">
        <v>687</v>
      </c>
      <c r="I215" s="337"/>
      <c r="J215" s="337"/>
      <c r="K215" s="284"/>
    </row>
    <row r="216" spans="2:11" s="1" customFormat="1" ht="15" customHeight="1">
      <c r="B216" s="283"/>
      <c r="C216" s="213"/>
      <c r="D216" s="213"/>
      <c r="E216" s="213"/>
      <c r="F216" s="234">
        <v>2</v>
      </c>
      <c r="G216" s="272"/>
      <c r="H216" s="337" t="s">
        <v>688</v>
      </c>
      <c r="I216" s="337"/>
      <c r="J216" s="337"/>
      <c r="K216" s="284"/>
    </row>
    <row r="217" spans="2:11" s="1" customFormat="1" ht="15" customHeight="1">
      <c r="B217" s="283"/>
      <c r="C217" s="213"/>
      <c r="D217" s="213"/>
      <c r="E217" s="213"/>
      <c r="F217" s="234">
        <v>3</v>
      </c>
      <c r="G217" s="272"/>
      <c r="H217" s="337" t="s">
        <v>689</v>
      </c>
      <c r="I217" s="337"/>
      <c r="J217" s="337"/>
      <c r="K217" s="284"/>
    </row>
    <row r="218" spans="2:11" s="1" customFormat="1" ht="15" customHeight="1">
      <c r="B218" s="283"/>
      <c r="C218" s="213"/>
      <c r="D218" s="213"/>
      <c r="E218" s="213"/>
      <c r="F218" s="234">
        <v>4</v>
      </c>
      <c r="G218" s="272"/>
      <c r="H218" s="337" t="s">
        <v>690</v>
      </c>
      <c r="I218" s="337"/>
      <c r="J218" s="337"/>
      <c r="K218" s="284"/>
    </row>
    <row r="219" spans="2:11" s="1" customFormat="1" ht="12.75" customHeight="1">
      <c r="B219" s="285"/>
      <c r="C219" s="286"/>
      <c r="D219" s="286"/>
      <c r="E219" s="286"/>
      <c r="F219" s="286"/>
      <c r="G219" s="286"/>
      <c r="H219" s="286"/>
      <c r="I219" s="286"/>
      <c r="J219" s="286"/>
      <c r="K219" s="287"/>
    </row>
  </sheetData>
  <sheetProtection formatCells="0" formatColumns="0" formatRows="0" insertColumns="0" insertRows="0" insertHyperlinks="0" deleteColumns="0" deleteRows="0" sort="0" autoFilter="0" pivotTables="0"/>
  <mergeCells count="77">
    <mergeCell ref="H217:J217"/>
    <mergeCell ref="H218:J218"/>
    <mergeCell ref="H216:J216"/>
    <mergeCell ref="H213:J213"/>
    <mergeCell ref="H212:J212"/>
    <mergeCell ref="H206:J206"/>
    <mergeCell ref="H207:J207"/>
    <mergeCell ref="H209:J209"/>
    <mergeCell ref="H211:J211"/>
    <mergeCell ref="H215:J215"/>
    <mergeCell ref="H210:J210"/>
    <mergeCell ref="C200:J200"/>
    <mergeCell ref="H201:J201"/>
    <mergeCell ref="H203:J203"/>
    <mergeCell ref="H204:J204"/>
    <mergeCell ref="H205:J205"/>
    <mergeCell ref="C75:J75"/>
    <mergeCell ref="C102:J102"/>
    <mergeCell ref="C122:J122"/>
    <mergeCell ref="C147:J147"/>
    <mergeCell ref="C165:J165"/>
    <mergeCell ref="D66:J66"/>
    <mergeCell ref="D67:J67"/>
    <mergeCell ref="D68:J68"/>
    <mergeCell ref="D69:J69"/>
    <mergeCell ref="D70:J70"/>
    <mergeCell ref="D60:J60"/>
    <mergeCell ref="D61:J61"/>
    <mergeCell ref="D62:J62"/>
    <mergeCell ref="D63:J63"/>
    <mergeCell ref="D65:J65"/>
    <mergeCell ref="C54:J54"/>
    <mergeCell ref="C55:J55"/>
    <mergeCell ref="C57:J57"/>
    <mergeCell ref="D58:J58"/>
    <mergeCell ref="D59:J59"/>
    <mergeCell ref="F23:J23"/>
    <mergeCell ref="C25:J25"/>
    <mergeCell ref="C26:J26"/>
    <mergeCell ref="D27:J27"/>
    <mergeCell ref="D28:J28"/>
    <mergeCell ref="C52:J52"/>
    <mergeCell ref="C3:J3"/>
    <mergeCell ref="C4:J4"/>
    <mergeCell ref="C6:J6"/>
    <mergeCell ref="C7:J7"/>
    <mergeCell ref="C9:J9"/>
    <mergeCell ref="D10:J10"/>
    <mergeCell ref="D11:J11"/>
    <mergeCell ref="D15:J15"/>
    <mergeCell ref="D16:J16"/>
    <mergeCell ref="D17:J17"/>
    <mergeCell ref="F18:J18"/>
    <mergeCell ref="F19:J19"/>
    <mergeCell ref="F20:J20"/>
    <mergeCell ref="F21:J21"/>
    <mergeCell ref="F22:J22"/>
    <mergeCell ref="D47:J47"/>
    <mergeCell ref="E48:J48"/>
    <mergeCell ref="E49:J49"/>
    <mergeCell ref="E50:J50"/>
    <mergeCell ref="D51:J51"/>
    <mergeCell ref="G41:J41"/>
    <mergeCell ref="G42:J42"/>
    <mergeCell ref="G43:J43"/>
    <mergeCell ref="G44:J44"/>
    <mergeCell ref="G45:J45"/>
    <mergeCell ref="G36:J36"/>
    <mergeCell ref="G37:J37"/>
    <mergeCell ref="G38:J38"/>
    <mergeCell ref="G39:J39"/>
    <mergeCell ref="G40:J40"/>
    <mergeCell ref="D30:J30"/>
    <mergeCell ref="D31:J31"/>
    <mergeCell ref="D33:J33"/>
    <mergeCell ref="D34:J34"/>
    <mergeCell ref="D35:J35"/>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Turková</dc:creator>
  <cp:keywords/>
  <dc:description/>
  <cp:lastModifiedBy>Petra Krásná</cp:lastModifiedBy>
  <dcterms:created xsi:type="dcterms:W3CDTF">2024-02-09T09:13:13Z</dcterms:created>
  <dcterms:modified xsi:type="dcterms:W3CDTF">2024-02-09T10:31:37Z</dcterms:modified>
  <cp:category/>
  <cp:version/>
  <cp:contentType/>
  <cp:contentStatus/>
</cp:coreProperties>
</file>