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100" activeTab="1"/>
  </bookViews>
  <sheets>
    <sheet name="Rekapitulace stavby" sheetId="1" r:id="rId1"/>
    <sheet name="11 - Etapa 1" sheetId="2" r:id="rId2"/>
    <sheet name="22 - Etapa 2" sheetId="3" r:id="rId3"/>
    <sheet name="33 - Etapa 3" sheetId="4" r:id="rId4"/>
    <sheet name="44 - Etapa 4" sheetId="5" state="hidden" r:id="rId5"/>
    <sheet name="55 - Etapa 5" sheetId="6" state="hidden" r:id="rId6"/>
    <sheet name="66 - Etapa 6" sheetId="7" state="hidden" r:id="rId7"/>
    <sheet name="Pokyny pro vyplnění" sheetId="8" r:id="rId8"/>
  </sheets>
  <definedNames>
    <definedName name="_xlnm._FilterDatabase" localSheetId="1" hidden="1">'11 - Etapa 1'!$C$95:$K$333</definedName>
    <definedName name="_xlnm._FilterDatabase" localSheetId="2" hidden="1">'22 - Etapa 2'!$C$95:$K$369</definedName>
    <definedName name="_xlnm._FilterDatabase" localSheetId="3" hidden="1">'33 - Etapa 3'!$C$95:$K$356</definedName>
    <definedName name="_xlnm._FilterDatabase" localSheetId="4" hidden="1">'44 - Etapa 4'!$C$95:$K$363</definedName>
    <definedName name="_xlnm._FilterDatabase" localSheetId="5" hidden="1">'55 - Etapa 5'!$C$95:$K$385</definedName>
    <definedName name="_xlnm._FilterDatabase" localSheetId="6" hidden="1">'66 - Etapa 6'!$C$95:$K$329</definedName>
    <definedName name="_xlnm.Print_Area" localSheetId="1">'11 - Etapa 1'!$C$4:$J$39,'11 - Etapa 1'!$C$45:$J$77,'11 - Etapa 1'!$C$83:$K$333</definedName>
    <definedName name="_xlnm.Print_Area" localSheetId="2">'22 - Etapa 2'!$C$4:$J$39,'22 - Etapa 2'!$C$45:$J$77,'22 - Etapa 2'!$C$83:$K$369</definedName>
    <definedName name="_xlnm.Print_Area" localSheetId="3">'33 - Etapa 3'!$C$4:$J$39,'33 - Etapa 3'!$C$45:$J$77,'33 - Etapa 3'!$C$83:$K$356</definedName>
    <definedName name="_xlnm.Print_Area" localSheetId="4">'44 - Etapa 4'!$C$4:$J$39,'44 - Etapa 4'!$C$45:$J$77,'44 - Etapa 4'!$C$83:$K$363</definedName>
    <definedName name="_xlnm.Print_Area" localSheetId="5">'55 - Etapa 5'!$C$4:$J$39,'55 - Etapa 5'!$C$45:$J$77,'55 - Etapa 5'!$C$83:$K$385</definedName>
    <definedName name="_xlnm.Print_Area" localSheetId="6">'66 - Etapa 6'!$C$4:$J$39,'66 - Etapa 6'!$C$45:$J$77,'66 - Etapa 6'!$C$83:$K$329</definedName>
    <definedName name="_xlnm.Print_Area" localSheetId="7">'Pokyny pro vyplnění'!$B$2:$K$71,'Pokyny pro vyplnění'!$B$74:$K$118,'Pokyny pro vyplnění'!$B$121:$K$161,'Pokyny pro vyplnění'!$B$164:$K$218</definedName>
    <definedName name="_xlnm.Print_Area" localSheetId="0">'Rekapitulace stavby'!$D$4:$AO$36,'Rekapitulace stavby'!$C$42:$AQ$61</definedName>
    <definedName name="_xlnm.Print_Titles" localSheetId="0">'Rekapitulace stavby'!$52:$52</definedName>
    <definedName name="_xlnm.Print_Titles" localSheetId="1">'11 - Etapa 1'!$95:$95</definedName>
    <definedName name="_xlnm.Print_Titles" localSheetId="2">'22 - Etapa 2'!$95:$95</definedName>
    <definedName name="_xlnm.Print_Titles" localSheetId="3">'33 - Etapa 3'!$95:$95</definedName>
    <definedName name="_xlnm.Print_Titles" localSheetId="4">'44 - Etapa 4'!$95:$95</definedName>
    <definedName name="_xlnm.Print_Titles" localSheetId="5">'55 - Etapa 5'!$95:$95</definedName>
    <definedName name="_xlnm.Print_Titles" localSheetId="6">'66 - Etapa 6'!$95:$95</definedName>
  </definedNames>
  <calcPr calcId="162913"/>
</workbook>
</file>

<file path=xl/sharedStrings.xml><?xml version="1.0" encoding="utf-8"?>
<sst xmlns="http://schemas.openxmlformats.org/spreadsheetml/2006/main" count="17237" uniqueCount="1067">
  <si>
    <t>Export Komplet</t>
  </si>
  <si>
    <t>VZ</t>
  </si>
  <si>
    <t>2.0</t>
  </si>
  <si>
    <t/>
  </si>
  <si>
    <t>False</t>
  </si>
  <si>
    <t>{024355c5-e3a6-4bb3-8ec2-853e78749e76}</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</si>
  <si>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</si>
  <si>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</si>
  <si>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</si>
  <si>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</si>
  <si>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</si>
  <si>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</si>
  <si>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</si>
  <si>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</si>
  <si>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</si>
  <si>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</si>
  <si>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</si>
  <si>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</si>
  <si>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Kolín, Hrnčířská 1036- výměna střešního pláště</t>
  </si>
  <si>
    <t>KSO:</t>
  </si>
  <si>
    <t>CC-CZ:</t>
  </si>
  <si>
    <t>Místo:</t>
  </si>
  <si>
    <t xml:space="preserve"> </t>
  </si>
  <si>
    <t>Datum:</t>
  </si>
  <si>
    <t>25. 7. 2022</t>
  </si>
  <si>
    <t>Zadavatel:</t>
  </si>
  <si>
    <t>IČ:</t>
  </si>
  <si>
    <t>Město Kolín</t>
  </si>
  <si>
    <t>DIČ:</t>
  </si>
  <si>
    <t>Uchazeč:</t>
  </si>
  <si>
    <t>Vyplň údaj</t>
  </si>
  <si>
    <t>Projektant:</t>
  </si>
  <si>
    <t>Revitali s.r.o.</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</si>
  <si>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</si>
  <si>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</si>
  <si>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</si>
  <si>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</si>
  <si>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</si>
  <si>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</si>
  <si>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</si>
  <si>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</si>
  <si>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</si>
  <si>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</si>
  <si>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</si>
  <si>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</si>
  <si>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</si>
  <si>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</si>
  <si>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</si>
  <si>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</si>
  <si>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</si>
  <si>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</si>
  <si>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</si>
  <si>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</si>
  <si>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</si>
  <si>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</si>
  <si>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</si>
  <si>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</si>
  <si>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</si>
  <si>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</si>
  <si>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</si>
  <si>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</si>
  <si>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</si>
  <si>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</si>
  <si>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</si>
  <si>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</si>
  <si>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</si>
  <si>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</si>
  <si>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</si>
  <si>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</si>
  <si>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</si>
  <si>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</si>
  <si>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</si>
  <si>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</si>
  <si>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</si>
  <si>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</si>
  <si>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</si>
  <si>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11</t>
  </si>
  <si>
    <t>Etapa 1</t>
  </si>
  <si>
    <t>STA</t>
  </si>
  <si>
    <t>{5cf094f2-749d-45c8-b5c1-ad409d45a9fc}</t>
  </si>
  <si>
    <t>22</t>
  </si>
  <si>
    <t>Etapa 2</t>
  </si>
  <si>
    <t>{03006a7a-e97b-43dd-b974-17d5708c9909}</t>
  </si>
  <si>
    <t>33</t>
  </si>
  <si>
    <t>Etapa 3</t>
  </si>
  <si>
    <t>{e21c38d7-4308-43e6-b119-ee469b538617}</t>
  </si>
  <si>
    <t>44</t>
  </si>
  <si>
    <t>Etapa 4</t>
  </si>
  <si>
    <t>{5afc8418-9618-47b6-a78f-c9b8f484fa47}</t>
  </si>
  <si>
    <t>55</t>
  </si>
  <si>
    <t>Etapa 5</t>
  </si>
  <si>
    <t>{8db61205-4b37-4848-a45b-08032c754fdf}</t>
  </si>
  <si>
    <t>66</t>
  </si>
  <si>
    <t>Etapa 6</t>
  </si>
  <si>
    <t>{a2225303-2157-4d5c-b784-643555cfc884}</t>
  </si>
  <si>
    <t>KRYCÍ LIST SOUPISU PRACÍ</t>
  </si>
  <si>
    <t>Objekt:</t>
  </si>
  <si>
    <t>11 - Etapa 1</t>
  </si>
  <si>
    <t>REKAPITULACE ČLENĚNÍ SOUPISU PRACÍ</t>
  </si>
  <si>
    <t>Kód dílu - Popis</t>
  </si>
  <si>
    <t>Cena celkem [CZK]</t>
  </si>
  <si>
    <t>-1</t>
  </si>
  <si>
    <t>HSV - Práce a dodávky HSV</t>
  </si>
  <si>
    <t xml:space="preserve">    6 - Úpravy povrchů, podlahy a osazování výplní</t>
  </si>
  <si>
    <t xml:space="preserve">      62 - Úprava povrchů vnějších</t>
  </si>
  <si>
    <t xml:space="preserve">    9 - Ostatní konstrukce a práce, bourání</t>
  </si>
  <si>
    <t xml:space="preserve">      94 - Lešení a stavební výtahy</t>
  </si>
  <si>
    <t xml:space="preserve">      96 - Bourání konstrukcí</t>
  </si>
  <si>
    <t xml:space="preserve">      98 - Demolice a sanace</t>
  </si>
  <si>
    <t xml:space="preserve">    997 - Přesun sutě</t>
  </si>
  <si>
    <t xml:space="preserve">    998 - Přesun hmot</t>
  </si>
  <si>
    <t>PSV - Práce a dodávky PSV</t>
  </si>
  <si>
    <t xml:space="preserve">    712 - Povlakové krytiny</t>
  </si>
  <si>
    <t xml:space="preserve">    713 - Izolace tepelné</t>
  </si>
  <si>
    <t xml:space="preserve">    740 - Elektromontáže</t>
  </si>
  <si>
    <t xml:space="preserve">    762 - Konstrukce tesařské</t>
  </si>
  <si>
    <t xml:space="preserve">    764 - Konstrukce klempířské</t>
  </si>
  <si>
    <t xml:space="preserve">    767 - Konstrukce zámečnické</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</si>
  <si>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</si>
  <si>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</si>
  <si>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</si>
  <si>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</si>
  <si>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</si>
  <si>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</si>
  <si>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</si>
  <si>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</si>
  <si>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</si>
  <si>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</si>
  <si>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</si>
  <si>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</si>
  <si>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</si>
  <si>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</si>
  <si>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</si>
  <si>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</si>
  <si>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</si>
  <si>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</si>
  <si>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</si>
  <si>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62</t>
  </si>
  <si>
    <t>Úprava povrchů vnějších</t>
  </si>
  <si>
    <t>2</t>
  </si>
  <si>
    <t>K</t>
  </si>
  <si>
    <t>622131121</t>
  </si>
  <si>
    <t>Podkladní a spojovací vrstva vnějších omítaných ploch penetrace nanášená ručně stěn</t>
  </si>
  <si>
    <t>m2</t>
  </si>
  <si>
    <t>CS ÚRS 2022 02</t>
  </si>
  <si>
    <t>4</t>
  </si>
  <si>
    <t>3</t>
  </si>
  <si>
    <t>1701914880</t>
  </si>
  <si>
    <t>Online PSC</t>
  </si>
  <si>
    <t>https://podminky.urs.cz/item/CS_URS_2022_02/622131121</t>
  </si>
  <si>
    <t>VV</t>
  </si>
  <si>
    <t>viz. K3B</t>
  </si>
  <si>
    <t>4,0*0,1</t>
  </si>
  <si>
    <t>viz. K3A</t>
  </si>
  <si>
    <t>9,0*0,1</t>
  </si>
  <si>
    <t>Součet</t>
  </si>
  <si>
    <t>622211011</t>
  </si>
  <si>
    <t>Montáž kontaktního zateplení lepením a mechanickým kotvením z polystyrenových desek na vnější stěny, na podklad betonový nebo z lehčeného betonu, z tvárnic keramických nebo vápenopískových, tloušťky desek přes 40 do 80 mm</t>
  </si>
  <si>
    <t>-1823546901</t>
  </si>
  <si>
    <t>https://podminky.urs.cz/item/CS_URS_2022_02/622211011</t>
  </si>
  <si>
    <t>M</t>
  </si>
  <si>
    <t>28375933</t>
  </si>
  <si>
    <t>deska EPS 70 fasádní λ=0,039 tl 50mm</t>
  </si>
  <si>
    <t>8</t>
  </si>
  <si>
    <t>-1198651076</t>
  </si>
  <si>
    <t>0,4*1,05 'Přepočtené koeficientem množství</t>
  </si>
  <si>
    <t>622211021</t>
  </si>
  <si>
    <t>Montáž kontaktního zateplení lepením a mechanickým kotvením z polystyrenových desek na vnější stěny, na podklad betonový nebo z lehčeného betonu, z tvárnic keramických nebo vápenopískových, tloušťky desek přes 80 do 120 mm</t>
  </si>
  <si>
    <t>735181194</t>
  </si>
  <si>
    <t>https://podminky.urs.cz/item/CS_URS_2022_02/622211021</t>
  </si>
  <si>
    <t>5</t>
  </si>
  <si>
    <t>28375939</t>
  </si>
  <si>
    <t>deska EPS 70 fasádní λ=0,039 tl 120mm</t>
  </si>
  <si>
    <t>-2103011620</t>
  </si>
  <si>
    <t>0,9*1,05 'Přepočtené koeficientem množství</t>
  </si>
  <si>
    <t>622251101</t>
  </si>
  <si>
    <t>Montáž kontaktního zateplení lepením a mechanickým kotvením Příplatek k cenám za zápustnou montáž kotev s použitím tepelněizolačních zátek na vnější stěny z polystyrenu</t>
  </si>
  <si>
    <t>-760425394</t>
  </si>
  <si>
    <t>https://podminky.urs.cz/item/CS_URS_2022_02/622251101</t>
  </si>
  <si>
    <t>7</t>
  </si>
  <si>
    <t>622151001</t>
  </si>
  <si>
    <t>Penetrační nátěr vnějších pastovitých tenkovrstvých omítek akrylátový univerzální stěn</t>
  </si>
  <si>
    <t>-2069362513</t>
  </si>
  <si>
    <t>https://podminky.urs.cz/item/CS_URS_2022_02/622151001</t>
  </si>
  <si>
    <t>622531012</t>
  </si>
  <si>
    <t>Omítka tenkovrstvá silikonová vnějších ploch probarvená bez penetrace zatíraná (škrábaná), zrnitost 1,5 mm stěn</t>
  </si>
  <si>
    <t>-446632260</t>
  </si>
  <si>
    <t>https://podminky.urs.cz/item/CS_URS_2022_02/622531012</t>
  </si>
  <si>
    <t>9</t>
  </si>
  <si>
    <t>Ostatní konstrukce a práce, bourání</t>
  </si>
  <si>
    <t>94</t>
  </si>
  <si>
    <t>Lešení a stavební výtahy</t>
  </si>
  <si>
    <t>941211112</t>
  </si>
  <si>
    <t>Montáž lešení řadového rámového lehkého pracovního s podlahami s provozním zatížením tř. 3 do 200 kg/m2 šířky tř. SW06 od 0,6 do 0,9 m, výšky přes 10 do 25 m</t>
  </si>
  <si>
    <t>-408739074</t>
  </si>
  <si>
    <t>https://podminky.urs.cz/item/CS_URS_2022_02/941211112</t>
  </si>
  <si>
    <t>předpoklad postavení lešení pouze částečně-</t>
  </si>
  <si>
    <t>12,0*9,5</t>
  </si>
  <si>
    <t>10</t>
  </si>
  <si>
    <t>941211211</t>
  </si>
  <si>
    <t>Montáž lešení řadového rámového lehkého pracovního s podlahami s provozním zatížením tř. 3 do 200 kg/m2 Příplatek za první a každý další den použití lešení k ceně -1111 nebo -1112</t>
  </si>
  <si>
    <t>-522650792</t>
  </si>
  <si>
    <t>https://podminky.urs.cz/item/CS_URS_2022_02/941211211</t>
  </si>
  <si>
    <t>114,0*31*3</t>
  </si>
  <si>
    <t>941211812</t>
  </si>
  <si>
    <t>Demontáž lešení řadového rámového lehkého pracovního s provozním zatížením tř. 3 do 200 kg/m2 šířky tř. SW06 od 0,6 do 0,9 m, výšky přes 10 do 25 m</t>
  </si>
  <si>
    <t>-591769466</t>
  </si>
  <si>
    <t>https://podminky.urs.cz/item/CS_URS_2022_02/941211812</t>
  </si>
  <si>
    <t>12</t>
  </si>
  <si>
    <t>944511111</t>
  </si>
  <si>
    <t>Montáž ochranné sítě zavěšené na konstrukci lešení z textilie z umělých vláken</t>
  </si>
  <si>
    <t>1066127753</t>
  </si>
  <si>
    <t>https://podminky.urs.cz/item/CS_URS_2022_02/944511111</t>
  </si>
  <si>
    <t>13</t>
  </si>
  <si>
    <t>944511211</t>
  </si>
  <si>
    <t>Montáž ochranné sítě Příplatek za první a každý další den použití sítě k ceně -1111</t>
  </si>
  <si>
    <t>556192818</t>
  </si>
  <si>
    <t>https://podminky.urs.cz/item/CS_URS_2022_02/944511211</t>
  </si>
  <si>
    <t>14</t>
  </si>
  <si>
    <t>944511811</t>
  </si>
  <si>
    <t>Demontáž ochranné sítě zavěšené na konstrukci lešení z textilie z umělých vláken</t>
  </si>
  <si>
    <t>1353370902</t>
  </si>
  <si>
    <t>https://podminky.urs.cz/item/CS_URS_2022_02/944511811</t>
  </si>
  <si>
    <t>96</t>
  </si>
  <si>
    <t>Bourání konstrukcí</t>
  </si>
  <si>
    <t>966080101</t>
  </si>
  <si>
    <t>Bourání kontaktního zateplení včetně povrchové úpravy omítkou nebo nátěrem z polystyrénových desek, tloušťky do 60 mm</t>
  </si>
  <si>
    <t>1564035523</t>
  </si>
  <si>
    <t>https://podminky.urs.cz/item/CS_URS_2022_02/966080101</t>
  </si>
  <si>
    <t>16</t>
  </si>
  <si>
    <t>966080103</t>
  </si>
  <si>
    <t>Bourání kontaktního zateplení včetně povrchové úpravy omítkou nebo nátěrem z polystyrénových desek, tloušťky přes 60 do 120 mm</t>
  </si>
  <si>
    <t>1310391549</t>
  </si>
  <si>
    <t>https://podminky.urs.cz/item/CS_URS_2022_02/966080103</t>
  </si>
  <si>
    <t>98</t>
  </si>
  <si>
    <t>Demolice a sanace</t>
  </si>
  <si>
    <t>17</t>
  </si>
  <si>
    <t>K008</t>
  </si>
  <si>
    <t>Oprava drobných trhlin v betonových konstrukcí cementovým mlékem vč. začištění</t>
  </si>
  <si>
    <t>m</t>
  </si>
  <si>
    <t>589542718</t>
  </si>
  <si>
    <t xml:space="preserve">odhad </t>
  </si>
  <si>
    <t>25,0</t>
  </si>
  <si>
    <t>18</t>
  </si>
  <si>
    <t>K009</t>
  </si>
  <si>
    <t>Mechanické očištění betonové kce stropu</t>
  </si>
  <si>
    <t>1638687023</t>
  </si>
  <si>
    <t>136,5-(1,5+1,5+1,0+1,5+1,0)</t>
  </si>
  <si>
    <t>997</t>
  </si>
  <si>
    <t>Přesun sutě</t>
  </si>
  <si>
    <t>19</t>
  </si>
  <si>
    <t>997013215</t>
  </si>
  <si>
    <t>Vnitrostaveništní doprava suti a vybouraných hmot vodorovně do 50 m svisle ručně pro budovy a haly výšky přes 15 do 18 m</t>
  </si>
  <si>
    <t>t</t>
  </si>
  <si>
    <t>1734318523</t>
  </si>
  <si>
    <t>https://podminky.urs.cz/item/CS_URS_2022_02/997013215</t>
  </si>
  <si>
    <t>20</t>
  </si>
  <si>
    <t>997013501</t>
  </si>
  <si>
    <t>Odvoz suti a vybouraných hmot na skládku nebo meziskládku se složením, na vzdálenost do 1 km</t>
  </si>
  <si>
    <t>-1923074143</t>
  </si>
  <si>
    <t>https://podminky.urs.cz/item/CS_URS_2022_02/997013501</t>
  </si>
  <si>
    <t>997013509</t>
  </si>
  <si>
    <t>Odvoz suti a vybouraných hmot na skládku nebo meziskládku se složením, na vzdálenost Příplatek k ceně za každý další i započatý 1 km přes 1 km</t>
  </si>
  <si>
    <t>529364512</t>
  </si>
  <si>
    <t>https://podminky.urs.cz/item/CS_URS_2022_02/997013509</t>
  </si>
  <si>
    <t>7,685*15 'Přepočtené koeficientem množství</t>
  </si>
  <si>
    <t>997013631</t>
  </si>
  <si>
    <t>Poplatek za uložení stavebního odpadu na skládce (skládkovné) směsného stavebního a demoličního zatříděného do Katalogu odpadů pod kódem 17 09 04</t>
  </si>
  <si>
    <t>1170047671</t>
  </si>
  <si>
    <t>https://podminky.urs.cz/item/CS_URS_2022_02/997013631</t>
  </si>
  <si>
    <t>23</t>
  </si>
  <si>
    <t>997013811</t>
  </si>
  <si>
    <t>Poplatek za uložení stavebního odpadu na skládce (skládkovné) dřevěného zatříděného do Katalogu odpadů pod kódem 17 02 01</t>
  </si>
  <si>
    <t>1919954740</t>
  </si>
  <si>
    <t>https://podminky.urs.cz/item/CS_URS_2022_02/997013811</t>
  </si>
  <si>
    <t>24</t>
  </si>
  <si>
    <t>997013813</t>
  </si>
  <si>
    <t>Poplatek za uložení stavebního odpadu na skládce (skládkovné) z plastických hmot zatříděného do Katalogu odpadů pod kódem 17 02 03</t>
  </si>
  <si>
    <t>-1517288868</t>
  </si>
  <si>
    <t>https://podminky.urs.cz/item/CS_URS_2022_02/997013813</t>
  </si>
  <si>
    <t>25</t>
  </si>
  <si>
    <t>997013814</t>
  </si>
  <si>
    <t>Poplatek za uložení stavebního odpadu na skládce (skládkovné) z izolačních materiálů zatříděného do Katalogu odpadů pod kódem 17 06 04</t>
  </si>
  <si>
    <t>-1998049405</t>
  </si>
  <si>
    <t>https://podminky.urs.cz/item/CS_URS_2022_02/997013814</t>
  </si>
  <si>
    <t>998</t>
  </si>
  <si>
    <t>Přesun hmot</t>
  </si>
  <si>
    <t>26</t>
  </si>
  <si>
    <t>998018003</t>
  </si>
  <si>
    <t>Přesun hmot pro budovy občanské výstavby, bydlení, výrobu a služby ruční - bez užití mechanizace vodorovná dopravní vzdálenost do 100 m pro budovy s jakoukoliv nosnou konstrukcí výšky přes 12 do 24 m</t>
  </si>
  <si>
    <t>-408221281</t>
  </si>
  <si>
    <t>https://podminky.urs.cz/item/CS_URS_2022_02/998018003</t>
  </si>
  <si>
    <t>PSV</t>
  </si>
  <si>
    <t>Práce a dodávky PSV</t>
  </si>
  <si>
    <t>712</t>
  </si>
  <si>
    <t>Povlakové krytiny</t>
  </si>
  <si>
    <t>27</t>
  </si>
  <si>
    <t>712363803</t>
  </si>
  <si>
    <t>Odstranění povlakové krytiny střech plochých do 10° s mechanicky kotvenou izolací pro jakoukoli tloušťku izolace budovy výšky do 18 m, kotvené do betonu</t>
  </si>
  <si>
    <t>1632643071</t>
  </si>
  <si>
    <t>https://podminky.urs.cz/item/CS_URS_2022_02/712363803</t>
  </si>
  <si>
    <t>SP1 vč. atiky</t>
  </si>
  <si>
    <t>155,0+5,0</t>
  </si>
  <si>
    <t>svisle</t>
  </si>
  <si>
    <t>(49,0)*0,4</t>
  </si>
  <si>
    <t>svisle na šachty</t>
  </si>
  <si>
    <t>(4,8*3+3,7)*1,2</t>
  </si>
  <si>
    <t>(2,9)*3,7</t>
  </si>
  <si>
    <t>28</t>
  </si>
  <si>
    <t>K006</t>
  </si>
  <si>
    <t>Odstranění geotextilie</t>
  </si>
  <si>
    <t>-1697993001</t>
  </si>
  <si>
    <t>29</t>
  </si>
  <si>
    <t>712311101</t>
  </si>
  <si>
    <t>Provedení povlakové krytiny střech plochých do 10° natěradly a tmely za studena nátěrem lakem penetračním nebo asfaltovým</t>
  </si>
  <si>
    <t>624577902</t>
  </si>
  <si>
    <t>https://podminky.urs.cz/item/CS_URS_2022_02/712311101</t>
  </si>
  <si>
    <t>S4</t>
  </si>
  <si>
    <t>2,5*4+1,5</t>
  </si>
  <si>
    <t>svisle na atiky</t>
  </si>
  <si>
    <t>(49,0)*0,75</t>
  </si>
  <si>
    <t>(4,8*3+3,7)*1,65</t>
  </si>
  <si>
    <t>2,9*4,2</t>
  </si>
  <si>
    <t>30</t>
  </si>
  <si>
    <t>11163150</t>
  </si>
  <si>
    <t>lak penetrační asfaltový</t>
  </si>
  <si>
    <t>32</t>
  </si>
  <si>
    <t>422646177</t>
  </si>
  <si>
    <t>90,295*0,00032 'Přepočtené koeficientem množství</t>
  </si>
  <si>
    <t>31</t>
  </si>
  <si>
    <t>712341559</t>
  </si>
  <si>
    <t>Provedení povlakové krytiny střech plochých do 10° pásy přitavením NAIP v plné ploše</t>
  </si>
  <si>
    <t>-671411600</t>
  </si>
  <si>
    <t>https://podminky.urs.cz/item/CS_URS_2022_02/712341559</t>
  </si>
  <si>
    <t>62853004</t>
  </si>
  <si>
    <t>pás asfaltový natavitelný modifikovaný SBS tl 4,0mm s vložkou ze skleněné tkaniny a spalitelnou PE fólií nebo jemnozrnným minerálním posypem na horním povrchu</t>
  </si>
  <si>
    <t>-327921240</t>
  </si>
  <si>
    <t>11,5*1,1655 'Přepočtené koeficientem množství</t>
  </si>
  <si>
    <t>712391171</t>
  </si>
  <si>
    <t>Provedení povlakové krytiny střech plochých do 10° -ostatní práce provedení vrstvy textilní podkladní</t>
  </si>
  <si>
    <t>-93059408</t>
  </si>
  <si>
    <t>https://podminky.urs.cz/item/CS_URS_2022_02/712391171</t>
  </si>
  <si>
    <t>34</t>
  </si>
  <si>
    <t>69311068</t>
  </si>
  <si>
    <t>geotextilie netkaná separační, ochranná, filtrační, drenážní PP 300g/m2</t>
  </si>
  <si>
    <t>-1553342581</t>
  </si>
  <si>
    <t>212,05*1,155 'Přepočtené koeficientem množství</t>
  </si>
  <si>
    <t>35</t>
  </si>
  <si>
    <t>712363411-2</t>
  </si>
  <si>
    <t xml:space="preserve">Provedení povlakové krytiny střech plochých do 10° s mechanicky kotvenou a lepenou izolací včetně položení fólie a horkovzdušného svaření, kotvené do dřeva </t>
  </si>
  <si>
    <t>1381441004</t>
  </si>
  <si>
    <t>36</t>
  </si>
  <si>
    <t>28322012</t>
  </si>
  <si>
    <t>fólie hydroizolační střešní mPVC mechanicky kotvená tl 1,5mm šedá</t>
  </si>
  <si>
    <t>-1879148324</t>
  </si>
  <si>
    <t>212,05*1,1655 'Přepočtené koeficientem množství</t>
  </si>
  <si>
    <t>37</t>
  </si>
  <si>
    <t>K014</t>
  </si>
  <si>
    <t>Příplatek za opracování prostupu inž. potrubí skrz střešní souvrství</t>
  </si>
  <si>
    <t>kus</t>
  </si>
  <si>
    <t>1108604760</t>
  </si>
  <si>
    <t>38</t>
  </si>
  <si>
    <t>998712103</t>
  </si>
  <si>
    <t>Přesun hmot pro povlakové krytiny stanovený z hmotnosti přesunovaného materiálu vodorovná dopravní vzdálenost do 50 m v objektech výšky přes 12 do 24 m</t>
  </si>
  <si>
    <t>-852450124</t>
  </si>
  <si>
    <t>https://podminky.urs.cz/item/CS_URS_2022_02/998712103</t>
  </si>
  <si>
    <t>713</t>
  </si>
  <si>
    <t>Izolace tepelné</t>
  </si>
  <si>
    <t>39</t>
  </si>
  <si>
    <t>713140813</t>
  </si>
  <si>
    <t>Odstranění tepelné izolace střech plochých z rohoží, pásů, dílců, desek, bloků nadstřešních izolací volně položených z vláknitých materiálů suchých, tloušťka izolace přes 100 mm</t>
  </si>
  <si>
    <t>-1007638689</t>
  </si>
  <si>
    <t>https://podminky.urs.cz/item/CS_URS_2022_02/713140813</t>
  </si>
  <si>
    <t>40</t>
  </si>
  <si>
    <t>713111111-2</t>
  </si>
  <si>
    <t>Montáž tepelné izolace stropů rohožemi, pásy, dílci, deskami, bloky (izolační materiál ve specifikaci) kotvená do stropní kce</t>
  </si>
  <si>
    <t>-1933630154</t>
  </si>
  <si>
    <t>41</t>
  </si>
  <si>
    <t>63152108-1</t>
  </si>
  <si>
    <t>pás tepelně izolační univerzální λ=0,037 tl 250mm</t>
  </si>
  <si>
    <t>1685417697</t>
  </si>
  <si>
    <t>130*1,05 'Přepočtené koeficientem množství</t>
  </si>
  <si>
    <t>42</t>
  </si>
  <si>
    <t>713130851</t>
  </si>
  <si>
    <t>Odstranění tepelné izolace stěn a příček z rohoží, pásů, dílců, desek, bloků připevněných lepením z polystyrenu, tloušťka izolace do 100 mm</t>
  </si>
  <si>
    <t>-1679323199</t>
  </si>
  <si>
    <t>https://podminky.urs.cz/item/CS_URS_2022_02/713130851</t>
  </si>
  <si>
    <t>43</t>
  </si>
  <si>
    <t>713131143</t>
  </si>
  <si>
    <t>Montáž tepelné izolace stěn rohožemi, pásy, deskami, dílci, bloky (izolační materiál ve specifikaci) lepením celoplošně s mechanickým kotvením</t>
  </si>
  <si>
    <t>2054116922</t>
  </si>
  <si>
    <t>https://podminky.urs.cz/item/CS_URS_2022_02/713131143</t>
  </si>
  <si>
    <t>28375936</t>
  </si>
  <si>
    <t>deska EPS 70 fasádní λ=0,039 tl 80mm</t>
  </si>
  <si>
    <t>933046555</t>
  </si>
  <si>
    <t>36,75*1,05 'Přepočtené koeficientem množství</t>
  </si>
  <si>
    <t>45</t>
  </si>
  <si>
    <t>2039571825</t>
  </si>
  <si>
    <t>46</t>
  </si>
  <si>
    <t>-647675627</t>
  </si>
  <si>
    <t>42,045*1,05 'Přepočtené koeficientem množství</t>
  </si>
  <si>
    <t>47</t>
  </si>
  <si>
    <t>713140863</t>
  </si>
  <si>
    <t>Odstranění tepelné izolace střech plochých z rohoží, pásů, dílců, desek, bloků nadstřešních izolací připevněných lepením z polystyrenu suchého, tloušťka izolace přes 100 mm</t>
  </si>
  <si>
    <t>1029992166</t>
  </si>
  <si>
    <t>https://podminky.urs.cz/item/CS_URS_2022_02/713140863</t>
  </si>
  <si>
    <t>48</t>
  </si>
  <si>
    <t>713141335</t>
  </si>
  <si>
    <t>Montáž tepelné izolace střech plochých spádovými klíny v ploše přilepenými za studena bodově</t>
  </si>
  <si>
    <t>1692122785</t>
  </si>
  <si>
    <t>https://podminky.urs.cz/item/CS_URS_2022_02/713141335</t>
  </si>
  <si>
    <t>49</t>
  </si>
  <si>
    <t>28376142</t>
  </si>
  <si>
    <t>klín izolační EPS 150 spád do 5%</t>
  </si>
  <si>
    <t>m3</t>
  </si>
  <si>
    <t>1734908262</t>
  </si>
  <si>
    <t>11,5*0,13</t>
  </si>
  <si>
    <t>1,495*1,05 'Přepočtené koeficientem množství</t>
  </si>
  <si>
    <t>50</t>
  </si>
  <si>
    <t>713141351</t>
  </si>
  <si>
    <t>Montáž tepelné izolace střech plochých spádovými klíny na zhlaví atiky šířky do 500 mm přilepenými za studena zplna</t>
  </si>
  <si>
    <t>1982578052</t>
  </si>
  <si>
    <t>https://podminky.urs.cz/item/CS_URS_2022_02/713141351</t>
  </si>
  <si>
    <t>41,0</t>
  </si>
  <si>
    <t>51</t>
  </si>
  <si>
    <t>-491103320</t>
  </si>
  <si>
    <t>41,0*0,5*0,08</t>
  </si>
  <si>
    <t>1,64*1,05 'Přepočtené koeficientem množství</t>
  </si>
  <si>
    <t>52</t>
  </si>
  <si>
    <t>998713103</t>
  </si>
  <si>
    <t>Přesun hmot pro izolace tepelné stanovený z hmotnosti přesunovaného materiálu vodorovná dopravní vzdálenost do 50 m v objektech výšky přes 12 m do 24 m</t>
  </si>
  <si>
    <t>-1025436978</t>
  </si>
  <si>
    <t>https://podminky.urs.cz/item/CS_URS_2022_02/998713103</t>
  </si>
  <si>
    <t>740</t>
  </si>
  <si>
    <t>Elektromontáže</t>
  </si>
  <si>
    <t>53</t>
  </si>
  <si>
    <t>K001</t>
  </si>
  <si>
    <t>Demontáž hromosvodu k zpětnému využití vč. uskladnění</t>
  </si>
  <si>
    <t>kpl</t>
  </si>
  <si>
    <t>1402945389</t>
  </si>
  <si>
    <t>54</t>
  </si>
  <si>
    <t>K002</t>
  </si>
  <si>
    <t>Zpětná montáž hromosvodu</t>
  </si>
  <si>
    <t>525405825</t>
  </si>
  <si>
    <t>K003</t>
  </si>
  <si>
    <t>Revize hromosvodu</t>
  </si>
  <si>
    <t>-418178402</t>
  </si>
  <si>
    <t>762</t>
  </si>
  <si>
    <t>Konstrukce tesařské</t>
  </si>
  <si>
    <t>56</t>
  </si>
  <si>
    <t>762083111</t>
  </si>
  <si>
    <t>Impregnace řeziva máčením proti dřevokaznému hmyzu a houbám, třída ohrožení 1 a 2 (dřevo v interiéru)</t>
  </si>
  <si>
    <t>-672233838</t>
  </si>
  <si>
    <t>https://podminky.urs.cz/item/CS_URS_2022_02/762083111</t>
  </si>
  <si>
    <t>57</t>
  </si>
  <si>
    <t>762341811</t>
  </si>
  <si>
    <t>Demontáž bednění a laťování bednění střech rovných, obloukových, sklonu do 60° se všemi nadstřešními konstrukcemi z prken hrubých, hoblovaných tl. do 32 mm</t>
  </si>
  <si>
    <t>-702216747</t>
  </si>
  <si>
    <t>https://podminky.urs.cz/item/CS_URS_2022_02/762341811</t>
  </si>
  <si>
    <t>58</t>
  </si>
  <si>
    <t>762341210</t>
  </si>
  <si>
    <t>Montáž bednění střech rovných a šikmých sklonu do 60° s vyřezáním otvorů z prken hrubých na sraz tl. do 32 mm</t>
  </si>
  <si>
    <t>667854609</t>
  </si>
  <si>
    <t>https://podminky.urs.cz/item/CS_URS_2022_02/762341210</t>
  </si>
  <si>
    <t>59</t>
  </si>
  <si>
    <t>60515111</t>
  </si>
  <si>
    <t>řezivo jehličnaté boční prkno 20-30mm</t>
  </si>
  <si>
    <t>-971158000</t>
  </si>
  <si>
    <t>130,0*0,024</t>
  </si>
  <si>
    <t>3,12*1,1 'Přepočtené koeficientem množství</t>
  </si>
  <si>
    <t>60</t>
  </si>
  <si>
    <t>762395000</t>
  </si>
  <si>
    <t>Spojovací prostředky krovů, bednění a laťování, nadstřešních konstrukcí svory, prkna, hřebíky, pásová ocel, vruty</t>
  </si>
  <si>
    <t>49513316</t>
  </si>
  <si>
    <t>https://podminky.urs.cz/item/CS_URS_2022_02/762395000</t>
  </si>
  <si>
    <t>61</t>
  </si>
  <si>
    <t>762361312-2</t>
  </si>
  <si>
    <t>Konstrukční vrstva pod klempířské prvky pro oplechování horních ploch zdí a nadezdívek (atik) z desek dřevoštěpkových šroubovaných do podkladu, tloušťky desky 22 mm vč. podkladních latí nebo hranolů</t>
  </si>
  <si>
    <t>1369227621</t>
  </si>
  <si>
    <t>atika</t>
  </si>
  <si>
    <t>41,0*0,5</t>
  </si>
  <si>
    <t>střechy šachet</t>
  </si>
  <si>
    <t>(6,3*4+4,7)*0,3</t>
  </si>
  <si>
    <t>K007</t>
  </si>
  <si>
    <t>Kontrola stavajících vazníků a krokví, případná výměna poškozených a ochranný nátěr proti houbám a hmyzu a následný ochranný nátěr- upřesněno po odkrytí skladby na stavbě- předpoklad výměna 20% vazníky a krokví- jako množství vykázána zastřešená půdorysná plocha</t>
  </si>
  <si>
    <t>864634140</t>
  </si>
  <si>
    <t>63</t>
  </si>
  <si>
    <t>998762103</t>
  </si>
  <si>
    <t>Přesun hmot pro konstrukce tesařské stanovený z hmotnosti přesunovaného materiálu vodorovná dopravní vzdálenost do 50 m v objektech výšky přes 12 do 24 m</t>
  </si>
  <si>
    <t>-743860008</t>
  </si>
  <si>
    <t>https://podminky.urs.cz/item/CS_URS_2022_02/998762103</t>
  </si>
  <si>
    <t>764</t>
  </si>
  <si>
    <t>Konstrukce klempířské</t>
  </si>
  <si>
    <t>64</t>
  </si>
  <si>
    <t>K019</t>
  </si>
  <si>
    <t>D+M prvku K1- KOUTOVÁ POPLAST.POZINK.PLECH.LIŠTA- podrobný popis viz. PD</t>
  </si>
  <si>
    <t>531543725</t>
  </si>
  <si>
    <t>68,0</t>
  </si>
  <si>
    <t>65</t>
  </si>
  <si>
    <t>K020</t>
  </si>
  <si>
    <t>D+M prvku K2A- "UZAVIRACÍ U PROFIL -POPLAST.POZINK.PLECH.LIŠTA
- podrobný popis viz. PD</t>
  </si>
  <si>
    <t>1957164569</t>
  </si>
  <si>
    <t>9,0</t>
  </si>
  <si>
    <t>K021</t>
  </si>
  <si>
    <t>D+M prvku K3A- "SYST.ZAKLADACÍ LIŠTA-KOTVENO DO ZDIVA - podrobný popis viz. PD</t>
  </si>
  <si>
    <t>-1854306118</t>
  </si>
  <si>
    <t>67</t>
  </si>
  <si>
    <t>K022</t>
  </si>
  <si>
    <t>D+M prvku K2B- "UZAVIRACÍ U PROFIL -POPLAST.POZINK.PLECH.LIŠTA
"- podrobný popis viz. PD</t>
  </si>
  <si>
    <t>719611702</t>
  </si>
  <si>
    <t>4,0</t>
  </si>
  <si>
    <t>68</t>
  </si>
  <si>
    <t>K023</t>
  </si>
  <si>
    <t>D+M prvku K3B- "SYST.ZAKLADACÍ LIŠTA-KOTVENO DO ZDIVA
- podrobný popis viz. PD</t>
  </si>
  <si>
    <t>-1409187852</t>
  </si>
  <si>
    <t>69</t>
  </si>
  <si>
    <t>K024</t>
  </si>
  <si>
    <t>D+M prvku K4- "ZAVĚTRNÁ OKRAJOVA POPLAST.POZINK.PLECH.LIŠTA
"- podrobný popis viz. PD</t>
  </si>
  <si>
    <t>2117601972</t>
  </si>
  <si>
    <t>70</t>
  </si>
  <si>
    <t>K025</t>
  </si>
  <si>
    <t>D+M prvku K5- ROHOVA POPLAST.POZINK.PLECH.LIŠTA- podrobný popis viz. PD</t>
  </si>
  <si>
    <t>463546270</t>
  </si>
  <si>
    <t>71</t>
  </si>
  <si>
    <t>K026</t>
  </si>
  <si>
    <t>D+M prvku K6- ROHOVA POPLAST.POZINK.PLECH.LIŠTA- podrobný popis viz. PD</t>
  </si>
  <si>
    <t>-112603601</t>
  </si>
  <si>
    <t>56,0</t>
  </si>
  <si>
    <t>72</t>
  </si>
  <si>
    <t>K027</t>
  </si>
  <si>
    <t>D+M prvku K7- OKAPNIČKA Z POPLASTOVANÉHO PLECHU- podrobný popis viz. PD</t>
  </si>
  <si>
    <t>-1539693812</t>
  </si>
  <si>
    <t>23,0</t>
  </si>
  <si>
    <t>73</t>
  </si>
  <si>
    <t>998764203</t>
  </si>
  <si>
    <t>Přesun hmot pro konstrukce klempířské stanovený procentní sazbou (%) z ceny vodorovná dopravní vzdálenost do 50 m v objektech výšky přes 12 do 24 m</t>
  </si>
  <si>
    <t>%</t>
  </si>
  <si>
    <t>236915187</t>
  </si>
  <si>
    <t>https://podminky.urs.cz/item/CS_URS_2022_02/998764203</t>
  </si>
  <si>
    <t>767</t>
  </si>
  <si>
    <t>Konstrukce zámečnické</t>
  </si>
  <si>
    <t>74</t>
  </si>
  <si>
    <t>K011</t>
  </si>
  <si>
    <t>Demontáž zámečnických prvků na šachtách k dalšímu použití</t>
  </si>
  <si>
    <t>šachta</t>
  </si>
  <si>
    <t>61814668</t>
  </si>
  <si>
    <t>75</t>
  </si>
  <si>
    <t>K012</t>
  </si>
  <si>
    <t>Zpětná montáž zámečnických prvků na šachtách</t>
  </si>
  <si>
    <t>-24204516</t>
  </si>
  <si>
    <t>76</t>
  </si>
  <si>
    <t>K015</t>
  </si>
  <si>
    <t>D+M prvku Z1- střešní vpusť vč. demontáže stávající- podrobný popis viz. PD</t>
  </si>
  <si>
    <t>731139451</t>
  </si>
  <si>
    <t>77</t>
  </si>
  <si>
    <t>K016</t>
  </si>
  <si>
    <t>D+M prvku H350- odvětrávací hlavice vč. demontáže stávající- podrobný popis viz. PD</t>
  </si>
  <si>
    <t>-1275594280</t>
  </si>
  <si>
    <t>78</t>
  </si>
  <si>
    <t>K017</t>
  </si>
  <si>
    <t>D+M prvku IB8- ventilační turbína vč. demontáže stávající- podrobný popis viz. PD</t>
  </si>
  <si>
    <t>-745372326</t>
  </si>
  <si>
    <t>79</t>
  </si>
  <si>
    <t>K018</t>
  </si>
  <si>
    <t>D+M prvku BIB12- kompletní venilační turbína vč. demontáže stávající- podrobný popis viz. PD</t>
  </si>
  <si>
    <t>1345507138</t>
  </si>
  <si>
    <t>80</t>
  </si>
  <si>
    <t>998767203</t>
  </si>
  <si>
    <t>Přesun hmot pro zámečnické konstrukce stanovený procentní sazbou (%) z ceny vodorovná dopravní vzdálenost do 50 m v objektech výšky přes 12 do 24 m</t>
  </si>
  <si>
    <t>256135875</t>
  </si>
  <si>
    <t>https://podminky.urs.cz/item/CS_URS_2022_02/998767203</t>
  </si>
  <si>
    <t>VRN</t>
  </si>
  <si>
    <t>Vedlejší rozpočtové náklady</t>
  </si>
  <si>
    <t>81</t>
  </si>
  <si>
    <t>x2111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</si>
  <si>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</si>
  <si>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1225732258</t>
  </si>
  <si>
    <t>82</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</si>
  <si>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</si>
  <si>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</si>
  <si>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-847719885</t>
  </si>
  <si>
    <t>83</t>
  </si>
  <si>
    <t>x5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</si>
  <si>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</si>
  <si>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-563579506</t>
  </si>
  <si>
    <t>84</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</si>
  <si>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</si>
  <si>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</si>
  <si>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-1900144935</t>
  </si>
  <si>
    <t>85</t>
  </si>
  <si>
    <t>K029</t>
  </si>
  <si>
    <t>Příplatek za etapizaci stavby- příprava detailů pro napojení další etapy, případně úpravy v místě předchozí etapy atd.</t>
  </si>
  <si>
    <t>-595197226</t>
  </si>
  <si>
    <t>22 - Etapa 2</t>
  </si>
  <si>
    <t>6,00*0,1</t>
  </si>
  <si>
    <t>25,0*0,1</t>
  </si>
  <si>
    <t>6,0*0,1</t>
  </si>
  <si>
    <t>0,6*1,05 'Přepočtené koeficientem množství</t>
  </si>
  <si>
    <t>2,5*1,05 'Přepočtené koeficientem množství</t>
  </si>
  <si>
    <t>15,0*15,0</t>
  </si>
  <si>
    <t>225,00*31*3</t>
  </si>
  <si>
    <t>10,0+83,5+5,2+8,6+73,0</t>
  </si>
  <si>
    <t>-1,2*2</t>
  </si>
  <si>
    <t>K013</t>
  </si>
  <si>
    <t>Kontrola a obnova odvětrávacích prvků střechy- NUTNÁ KONTROLA STÁVAJÍCÍCH ODVĚTRAVACÍCH MŘÍŽEK( CCA 25KS - 150X150 MM) VE FASADĚ A PŘÍPADNÉ POŠKOZENÉ KUSY VYMĚNIT</t>
  </si>
  <si>
    <t>1822384220</t>
  </si>
  <si>
    <t>13,023*15 'Přepočtené koeficientem množství</t>
  </si>
  <si>
    <t>95</t>
  </si>
  <si>
    <t>SP1+SP2 vč. atiky</t>
  </si>
  <si>
    <t>201,0+5,0</t>
  </si>
  <si>
    <t>(29,5+8,5+37,5+18,7)*0,25</t>
  </si>
  <si>
    <t>(1,6+2,7)*0,75</t>
  </si>
  <si>
    <t>(3,0+4,5+3,3+4,8+4,8)*1,2</t>
  </si>
  <si>
    <t>2,5*4+1,8</t>
  </si>
  <si>
    <t>(40,0+38,5+18,5)*0,75</t>
  </si>
  <si>
    <t>(3,0+4,5+3,3+4,8+4,8)*1,65</t>
  </si>
  <si>
    <t>118,21*0,00032 'Přepočtené koeficientem množství</t>
  </si>
  <si>
    <t>11,8*1,1655 'Přepočtené koeficientem množství</t>
  </si>
  <si>
    <t>257,255*1,155 'Přepočtené koeficientem množství</t>
  </si>
  <si>
    <t>257,255*1,1655 'Přepočtené koeficientem množství</t>
  </si>
  <si>
    <t>177,9*1,05 'Přepočtené koeficientem množství</t>
  </si>
  <si>
    <t>-(1,6+2,7)*0,75</t>
  </si>
  <si>
    <t>(1,6+2,7)*1,5</t>
  </si>
  <si>
    <t>69,525*1,05 'Přepočtené koeficientem množství</t>
  </si>
  <si>
    <t>40,11*1,05 'Přepočtené koeficientem množství</t>
  </si>
  <si>
    <t>11,800*0,13</t>
  </si>
  <si>
    <t>1,534*1,05 'Přepočtené koeficientem množství</t>
  </si>
  <si>
    <t>9,5+41,5+20,0</t>
  </si>
  <si>
    <t>71,0*0,5*0,08</t>
  </si>
  <si>
    <t>2,84*1,05 'Přepočtené koeficientem množství</t>
  </si>
  <si>
    <t>177,9*0,024</t>
  </si>
  <si>
    <t>4,27*1,1 'Přepočtené koeficientem množství</t>
  </si>
  <si>
    <t>plocha střechy vč. atiky- bednění</t>
  </si>
  <si>
    <t>33,0</t>
  </si>
  <si>
    <t>(6,0*4+5,1)*0,3</t>
  </si>
  <si>
    <t>762951002</t>
  </si>
  <si>
    <t>Montáž terasy podkladního roštu, z profilů dřevěných, osové vzdálenosti podpěr přes 300 do 420 mm</t>
  </si>
  <si>
    <t>1935550918</t>
  </si>
  <si>
    <t>https://podminky.urs.cz/item/CS_URS_2022_02/762951002</t>
  </si>
  <si>
    <t>61198145</t>
  </si>
  <si>
    <t>terasový hranol 90x90mm exotická dřevina</t>
  </si>
  <si>
    <t>1631061909</t>
  </si>
  <si>
    <t>80,5*3,4236 'Přepočtené koeficientem množství</t>
  </si>
  <si>
    <t>K010</t>
  </si>
  <si>
    <t>Příplatek za distanční podložky 150x150mm po 700mm pod terasový rošt</t>
  </si>
  <si>
    <t>-1516983601</t>
  </si>
  <si>
    <t>762952x</t>
  </si>
  <si>
    <t>Montáž terasy nášlapné vrstvy z prken z dřevin šroubováním</t>
  </si>
  <si>
    <t>2134749038</t>
  </si>
  <si>
    <t>SP2</t>
  </si>
  <si>
    <t>73,0-1,5</t>
  </si>
  <si>
    <t>61198x</t>
  </si>
  <si>
    <t>terasová prkna dřevěná tl 28mm</t>
  </si>
  <si>
    <t>1176768770</t>
  </si>
  <si>
    <t>80,5*1,08 'Přepočtené koeficientem množství</t>
  </si>
  <si>
    <t>762953002</t>
  </si>
  <si>
    <t>Montáž terasy nátěr dřevěných teras olejem, včetně očištění dvojnásobně</t>
  </si>
  <si>
    <t>1419693550</t>
  </si>
  <si>
    <t>https://podminky.urs.cz/item/CS_URS_2022_02/762953002</t>
  </si>
  <si>
    <t>762953801</t>
  </si>
  <si>
    <t>Demontáž teras nášlapné vrstvy z dřevěných nebo dřevoplastových prken, připevněných šroubováním</t>
  </si>
  <si>
    <t>1408767168</t>
  </si>
  <si>
    <t>https://podminky.urs.cz/item/CS_URS_2022_02/762953801</t>
  </si>
  <si>
    <t>762953811</t>
  </si>
  <si>
    <t>Demontáž teras podkladního roštu z plných nebo dutých profilů jakékoli vzdálenosti podpěr</t>
  </si>
  <si>
    <t>-686682286</t>
  </si>
  <si>
    <t>https://podminky.urs.cz/item/CS_URS_2022_02/762953811</t>
  </si>
  <si>
    <t>764001821</t>
  </si>
  <si>
    <t>Demontáž klempířských konstrukcí krytiny ze svitků nebo tabulí do suti</t>
  </si>
  <si>
    <t>1828888128</t>
  </si>
  <si>
    <t>https://podminky.urs.cz/item/CS_URS_2022_02/764001821</t>
  </si>
  <si>
    <t>764004803</t>
  </si>
  <si>
    <t>Demontáž klempířských konstrukcí žlabu podokapního k dalšímu použití</t>
  </si>
  <si>
    <t>-300525556</t>
  </si>
  <si>
    <t>https://podminky.urs.cz/item/CS_URS_2022_02/764004803</t>
  </si>
  <si>
    <t>764501103</t>
  </si>
  <si>
    <t>Montáž žlabu podokapního půlkruhového žlabu</t>
  </si>
  <si>
    <t>-1976411489</t>
  </si>
  <si>
    <t>https://podminky.urs.cz/item/CS_URS_2022_02/764501103</t>
  </si>
  <si>
    <t>K028</t>
  </si>
  <si>
    <t>D+M prvku K8- STŘEŠNÍ PLECHOVÁ KRYTINA+ÚCHYTY- podrobný popis viz. PD</t>
  </si>
  <si>
    <t>-802419367</t>
  </si>
  <si>
    <t>86</t>
  </si>
  <si>
    <t>K004</t>
  </si>
  <si>
    <t>Demontáž zábradlí a dělících stěn k zpětnému využití vč. uskladnění</t>
  </si>
  <si>
    <t>-1144654337</t>
  </si>
  <si>
    <t>19,5+5,1+5,1+1,5+2,5+8,8+1,0</t>
  </si>
  <si>
    <t>87</t>
  </si>
  <si>
    <t>K005</t>
  </si>
  <si>
    <t>Zpětná montáž zábradlí a dělících stěn</t>
  </si>
  <si>
    <t>1541422949</t>
  </si>
  <si>
    <t>88</t>
  </si>
  <si>
    <t>89</t>
  </si>
  <si>
    <t>90</t>
  </si>
  <si>
    <t>91</t>
  </si>
  <si>
    <t>92</t>
  </si>
  <si>
    <t>93</t>
  </si>
  <si>
    <t>-1103986765</t>
  </si>
  <si>
    <t>101</t>
  </si>
  <si>
    <t>K030</t>
  </si>
  <si>
    <t>Možná úprava řešení dle skutečného stavu balkonů a teras (nebyl proveden průzkum)</t>
  </si>
  <si>
    <t>1996302947</t>
  </si>
  <si>
    <t>97</t>
  </si>
  <si>
    <t>-236449274</t>
  </si>
  <si>
    <t>-685391258</t>
  </si>
  <si>
    <t>99</t>
  </si>
  <si>
    <t>-258172348</t>
  </si>
  <si>
    <t>100</t>
  </si>
  <si>
    <t>1488376149</t>
  </si>
  <si>
    <t>33 - Etapa 3</t>
  </si>
  <si>
    <t>27,0*0,1</t>
  </si>
  <si>
    <t>2,7*1,05 'Přepočtené koeficientem množství</t>
  </si>
  <si>
    <t>17,5*15,0</t>
  </si>
  <si>
    <t>262,5*31*3</t>
  </si>
  <si>
    <t>210,5+28,5</t>
  </si>
  <si>
    <t>-(1,2*3+0,7*2+2,7)</t>
  </si>
  <si>
    <t>14,502*15 'Přepočtené koeficientem množství</t>
  </si>
  <si>
    <t>278,0+5,0</t>
  </si>
  <si>
    <t>(55,5+45,0)*0,25</t>
  </si>
  <si>
    <t>5,3*0,75</t>
  </si>
  <si>
    <t>(5,0+3,5+4,5+6,9+4,4+3,5+3,7)*1,2</t>
  </si>
  <si>
    <t>1,5+1,7+2,4+4,3+2,4+1,7+2,2</t>
  </si>
  <si>
    <t>(55,5+45,0)*0,75</t>
  </si>
  <si>
    <t>5,3*1,5</t>
  </si>
  <si>
    <t>(5,0+3,5+4,5+6,9+4,4+3,5+3,7)*1,65</t>
  </si>
  <si>
    <t>151,5*0,00032 'Přepočtené koeficientem množství</t>
  </si>
  <si>
    <t>16,2*1,1655 'Přepočtené koeficientem množství</t>
  </si>
  <si>
    <t>349,9*1,155 'Přepočtené koeficientem množství</t>
  </si>
  <si>
    <t>349,9*1,1655 'Přepočtené koeficientem množství</t>
  </si>
  <si>
    <t>231,3*1,05 'Přepočtené koeficientem množství</t>
  </si>
  <si>
    <t>75,375*1,05 'Přepočtené koeficientem množství</t>
  </si>
  <si>
    <t>59,925*1,05 'Přepočtené koeficientem množství</t>
  </si>
  <si>
    <t>16,2*0,13</t>
  </si>
  <si>
    <t>2,106*1,05 'Přepočtené koeficientem množství</t>
  </si>
  <si>
    <t>(23,5+50,3)</t>
  </si>
  <si>
    <t>73,8*0,5*0,08</t>
  </si>
  <si>
    <t>2,952*1,05 'Přepočtené koeficientem množství</t>
  </si>
  <si>
    <t>231,3*0,024</t>
  </si>
  <si>
    <t>5,551*1,1 'Přepočtené koeficientem množství</t>
  </si>
  <si>
    <t>(23,5+50,3)*0,5</t>
  </si>
  <si>
    <t>(5,0+5,0+6,5+8,3+6,0+5,5+5,2)*0,3</t>
  </si>
  <si>
    <t>34,5*3,4236 'Přepočtené koeficientem množství</t>
  </si>
  <si>
    <t>34,5</t>
  </si>
  <si>
    <t>34,5*1,08 'Přepočtené koeficientem množství</t>
  </si>
  <si>
    <t>24,0+1,4*3</t>
  </si>
  <si>
    <t>-2136506354</t>
  </si>
  <si>
    <t>-1898345684</t>
  </si>
  <si>
    <t>-160750660</t>
  </si>
  <si>
    <t>-576452463</t>
  </si>
  <si>
    <t>-573045821</t>
  </si>
  <si>
    <t>44 - Etapa 4</t>
  </si>
  <si>
    <t>212,0+30,0</t>
  </si>
  <si>
    <t>-(0,7+1,3+1,3+0,7+3,0+1,4)</t>
  </si>
  <si>
    <t>Kontrola a obnova odvětrávacích prvků střechy -NUTNÁ KONTROLA STÁVAJÍCÍCH ODVĚTRAVACÍCH MŘÍŽEK( CCA 25KS - 150X150 MM) VE FASADĚ A PŘÍPADNÉ POŠKOZENÉ KUSY VYMĚNIT</t>
  </si>
  <si>
    <t>14,737*15 'Přepočtené koeficientem množství</t>
  </si>
  <si>
    <t>280,0+5,0</t>
  </si>
  <si>
    <t>(28,5+27,0+46,8)*0,25</t>
  </si>
  <si>
    <t>5,2*0,75</t>
  </si>
  <si>
    <t>(3,2+3,4+4,6+4,6+3,3+7,1+5,1)*1,2</t>
  </si>
  <si>
    <t>2,0+1,6+1,9+4,6+2,4+2,5+1,4</t>
  </si>
  <si>
    <t>(28,5+27,0+46,8)*0,75</t>
  </si>
  <si>
    <t>5,2*1,3</t>
  </si>
  <si>
    <t>(3,2+3,4+4,6+4,6+3,3+7,1+5,1)*1,65</t>
  </si>
  <si>
    <t>151,53*0,00032 'Přepočtené koeficientem množství</t>
  </si>
  <si>
    <t>16,4*1,1655 'Přepočtené koeficientem množství</t>
  </si>
  <si>
    <t>352,035*1,155 'Přepočtené koeficientem množství</t>
  </si>
  <si>
    <t>352,035*1,1655 'Přepočtené koeficientem množství</t>
  </si>
  <si>
    <t>233,6*1,05 'Přepočtené koeficientem množství</t>
  </si>
  <si>
    <t>76,725*1,05 'Přepočtené koeficientem množství</t>
  </si>
  <si>
    <t>58,405*1,05 'Přepočtené koeficientem množství</t>
  </si>
  <si>
    <t>16,4*0,13</t>
  </si>
  <si>
    <t>2,132*1,05 'Přepočtené koeficientem množství</t>
  </si>
  <si>
    <t>(22,5+26,2+25,9)</t>
  </si>
  <si>
    <t>74,600*0,5*0,08</t>
  </si>
  <si>
    <t>2,984*1,05 'Přepočtené koeficientem množství</t>
  </si>
  <si>
    <t>233,6*0,024</t>
  </si>
  <si>
    <t>5,606*1,1 'Přepočtené koeficientem množství</t>
  </si>
  <si>
    <t>(22,5+26,2+25,9)*0,5</t>
  </si>
  <si>
    <t>(5,8+5,2+5,2+8,8+6,2+6,6+4,9)*0,3</t>
  </si>
  <si>
    <t>36*3,4236 'Přepočtené koeficientem množství</t>
  </si>
  <si>
    <t>S2</t>
  </si>
  <si>
    <t>36,0</t>
  </si>
  <si>
    <t>36*1,08 'Přepočtené koeficientem množství</t>
  </si>
  <si>
    <t>24,8+1,6*3</t>
  </si>
  <si>
    <t>48543801</t>
  </si>
  <si>
    <t>-373682137</t>
  </si>
  <si>
    <t>411882593</t>
  </si>
  <si>
    <t>671937757</t>
  </si>
  <si>
    <t>-1289365820</t>
  </si>
  <si>
    <t>-2039282940</t>
  </si>
  <si>
    <t>55 - Etapa 5</t>
  </si>
  <si>
    <t>12,0*0,1</t>
  </si>
  <si>
    <t>19,0*0,1</t>
  </si>
  <si>
    <t>1,2*1,05 'Přepočtené koeficientem množství</t>
  </si>
  <si>
    <t>1,9*1,05 'Přepočtené koeficientem množství</t>
  </si>
  <si>
    <t>225,0*31*3</t>
  </si>
  <si>
    <t>S1+S2</t>
  </si>
  <si>
    <t>80,6+83,7</t>
  </si>
  <si>
    <t>-(1,5+5,4)</t>
  </si>
  <si>
    <t>S3</t>
  </si>
  <si>
    <t>10,5+11,1</t>
  </si>
  <si>
    <t>Kontrola a obnova odvětrávacích prvků střechy--NUTNÁ KONTROLA STÁVAJÍCÍCH ODVĚTRAVACÍCH MŘÍŽEK( CCA 25KS - 150X150 MM) VE FASADĚ A PŘÍPADNÉ POŠKOZENÉ KUSY VYMĚNIT</t>
  </si>
  <si>
    <t>14+15</t>
  </si>
  <si>
    <t>12,901*15 'Přepočtené koeficientem množství</t>
  </si>
  <si>
    <t>197,0+5,0</t>
  </si>
  <si>
    <t>(39,0+22,0+31,0)*0,25</t>
  </si>
  <si>
    <t>(1,5+2,6+1,5+2,6+5,3)*0,9</t>
  </si>
  <si>
    <t>(9,3+3,4+5,4)*1,2</t>
  </si>
  <si>
    <t>7,2+2,4+2,5+2,4</t>
  </si>
  <si>
    <t>(39,0+23,5+24,5+18,0)*0,75</t>
  </si>
  <si>
    <t>(9,3+3,4+5,4+1,7)*1,65</t>
  </si>
  <si>
    <t>125,92*0,00032 'Přepočtené koeficientem množství</t>
  </si>
  <si>
    <t>14,5*1,1655 'Přepočtené koeficientem množství</t>
  </si>
  <si>
    <t>258,87*1,155 'Přepočtené koeficientem množství</t>
  </si>
  <si>
    <t>258,87*1,1655 'Přepočtené koeficientem množství</t>
  </si>
  <si>
    <t>179*1,05 'Přepočtené koeficientem množství</t>
  </si>
  <si>
    <t>-(1,5+2,6+1,5+2,6+5,3)*0,75</t>
  </si>
  <si>
    <t>(1,5+2,6+1,5+2,6+5,3)*1,35</t>
  </si>
  <si>
    <t>68,625*1,05 'Přepočtené koeficientem množství</t>
  </si>
  <si>
    <t>50,895*1,05 'Přepočtené koeficientem množství</t>
  </si>
  <si>
    <t>14,5*0,13</t>
  </si>
  <si>
    <t>1,885*1,05 'Přepočtené koeficientem množství</t>
  </si>
  <si>
    <t>41,0+24,2</t>
  </si>
  <si>
    <t>65,2*0,5*0,08</t>
  </si>
  <si>
    <t>2,608*1,05 'Přepočtené koeficientem množství</t>
  </si>
  <si>
    <t>179,0*0,024</t>
  </si>
  <si>
    <t>4,296*1,1 'Přepočtené koeficientem množství</t>
  </si>
  <si>
    <t>19,0+4,0+6,7</t>
  </si>
  <si>
    <t>(6,2*2+10,8+5,1)*0,3</t>
  </si>
  <si>
    <t>71*3,4236 'Přepočtené koeficientem množství</t>
  </si>
  <si>
    <t>35,0+36,0</t>
  </si>
  <si>
    <t>71*1,08 'Přepočtené koeficientem množství</t>
  </si>
  <si>
    <t>30,0</t>
  </si>
  <si>
    <t>8,8+12,0</t>
  </si>
  <si>
    <t>1,5+2,4+5,1+13,8</t>
  </si>
  <si>
    <t>834160801</t>
  </si>
  <si>
    <t>-1015361423</t>
  </si>
  <si>
    <t>-1277299447</t>
  </si>
  <si>
    <t>1898646247</t>
  </si>
  <si>
    <t>-1270760304</t>
  </si>
  <si>
    <t>-150820736</t>
  </si>
  <si>
    <t>66 - Etapa 6</t>
  </si>
  <si>
    <t>8,0*0,1</t>
  </si>
  <si>
    <t>0,8*1,05 'Přepočtené koeficientem množství</t>
  </si>
  <si>
    <t>12,7*8,5</t>
  </si>
  <si>
    <t>107,95*31*3</t>
  </si>
  <si>
    <t>134,0</t>
  </si>
  <si>
    <t>-(1,2+1,4*2+1,0)</t>
  </si>
  <si>
    <t>7,494*15 'Přepočtené koeficientem množství</t>
  </si>
  <si>
    <t>154,0+5,0</t>
  </si>
  <si>
    <t>(47,9)*0,4</t>
  </si>
  <si>
    <t>(4,7*2+2,8+5,0)*1,2</t>
  </si>
  <si>
    <t>2,7*3+1,7</t>
  </si>
  <si>
    <t>(48,0)*0,75</t>
  </si>
  <si>
    <t>(4,8*3+2,8)*1,65</t>
  </si>
  <si>
    <t>74,18*0,00032 'Přepočtené koeficientem množství</t>
  </si>
  <si>
    <t>9,8*1,1655 'Přepočtené koeficientem množství</t>
  </si>
  <si>
    <t>198,8*1,155 'Přepočtené koeficientem množství</t>
  </si>
  <si>
    <t>S1+S4 vč. atiky</t>
  </si>
  <si>
    <t>(48,0)*0,4</t>
  </si>
  <si>
    <t>(4,8*3+2,8)*1,2</t>
  </si>
  <si>
    <t>198,84*1,1655 'Přepočtené koeficientem množství</t>
  </si>
  <si>
    <t>129*1,05 'Přepočtené koeficientem množství</t>
  </si>
  <si>
    <t>(47,9)*0,75</t>
  </si>
  <si>
    <t>(4,8*2+2,8+5,0)*1,65</t>
  </si>
  <si>
    <t>35,925*1,05 'Přepočtené koeficientem množství</t>
  </si>
  <si>
    <t>28,71*1,05 'Přepočtené koeficientem množství</t>
  </si>
  <si>
    <t>2,6*3+1,7</t>
  </si>
  <si>
    <t>1,235*1,05 'Přepočtené koeficientem množství</t>
  </si>
  <si>
    <t>43,0</t>
  </si>
  <si>
    <t>43,0*0,5*0,08</t>
  </si>
  <si>
    <t>1,72*1,05 'Přepočtené koeficientem množství</t>
  </si>
  <si>
    <t>129,0*0,024</t>
  </si>
  <si>
    <t>3,096*1,1 'Přepočtené koeficientem množství</t>
  </si>
  <si>
    <t>20,0</t>
  </si>
  <si>
    <t>(6,5*3+5,0)*0,3</t>
  </si>
  <si>
    <t>504444892</t>
  </si>
  <si>
    <t>-648106748</t>
  </si>
  <si>
    <t>106357894</t>
  </si>
  <si>
    <t>-981000209</t>
  </si>
  <si>
    <t>-792178720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</si>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</sst>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2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0"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2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36"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lignment horizontal="center" vertical="center"/>
    </xf>
    <xf numFmtId="167" fontId="22" fillId="2" borderId="22" xfId="0" applyNumberFormat="1" applyFont="1" applyFill="1" applyBorder="1" applyAlignment="1" applyProtection="1">
      <alignment vertical="center"/>
      <protection locked="0"/>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14" fillId="5" borderId="0" xfId="0" applyFont="1" applyFill="1" applyAlignment="1">
      <alignment horizontal="center" vertical="center"/>
    </xf>
    <xf numFmtId="0" fontId="0" fillId="0" borderId="0" xfId="0"/>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4" fontId="24" fillId="0" borderId="0" xfId="0" applyNumberFormat="1" applyFont="1" applyAlignment="1">
      <alignment horizontal="right" vertical="center"/>
    </xf>
    <xf numFmtId="4" fontId="24" fillId="0" borderId="0" xfId="0" applyNumberFormat="1" applyFont="1" applyAlignment="1">
      <alignmen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right" vertical="center"/>
    </xf>
    <xf numFmtId="0" fontId="22" fillId="4" borderId="7"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1" fillId="0" borderId="29" xfId="0" applyFont="1" applyBorder="1" applyAlignment="1">
      <alignment horizontal="left" wrapText="1"/>
    </xf>
    <xf numFmtId="0" fontId="40"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1"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622131121" TargetMode="External" /><Relationship Id="rId2" Type="http://schemas.openxmlformats.org/officeDocument/2006/relationships/hyperlink" Target="https://podminky.urs.cz/item/CS_URS_2022_02/622211011" TargetMode="External" /><Relationship Id="rId3" Type="http://schemas.openxmlformats.org/officeDocument/2006/relationships/hyperlink" Target="https://podminky.urs.cz/item/CS_URS_2022_02/622211021" TargetMode="External" /><Relationship Id="rId4" Type="http://schemas.openxmlformats.org/officeDocument/2006/relationships/hyperlink" Target="https://podminky.urs.cz/item/CS_URS_2022_02/622251101" TargetMode="External" /><Relationship Id="rId5" Type="http://schemas.openxmlformats.org/officeDocument/2006/relationships/hyperlink" Target="https://podminky.urs.cz/item/CS_URS_2022_02/622151001" TargetMode="External" /><Relationship Id="rId6" Type="http://schemas.openxmlformats.org/officeDocument/2006/relationships/hyperlink" Target="https://podminky.urs.cz/item/CS_URS_2022_02/622531012" TargetMode="External" /><Relationship Id="rId7" Type="http://schemas.openxmlformats.org/officeDocument/2006/relationships/hyperlink" Target="https://podminky.urs.cz/item/CS_URS_2022_02/941211112" TargetMode="External" /><Relationship Id="rId8" Type="http://schemas.openxmlformats.org/officeDocument/2006/relationships/hyperlink" Target="https://podminky.urs.cz/item/CS_URS_2022_02/941211211" TargetMode="External" /><Relationship Id="rId9" Type="http://schemas.openxmlformats.org/officeDocument/2006/relationships/hyperlink" Target="https://podminky.urs.cz/item/CS_URS_2022_02/941211812" TargetMode="External" /><Relationship Id="rId10" Type="http://schemas.openxmlformats.org/officeDocument/2006/relationships/hyperlink" Target="https://podminky.urs.cz/item/CS_URS_2022_02/944511111" TargetMode="External" /><Relationship Id="rId11" Type="http://schemas.openxmlformats.org/officeDocument/2006/relationships/hyperlink" Target="https://podminky.urs.cz/item/CS_URS_2022_02/944511211" TargetMode="External" /><Relationship Id="rId12" Type="http://schemas.openxmlformats.org/officeDocument/2006/relationships/hyperlink" Target="https://podminky.urs.cz/item/CS_URS_2022_02/944511811" TargetMode="External" /><Relationship Id="rId13" Type="http://schemas.openxmlformats.org/officeDocument/2006/relationships/hyperlink" Target="https://podminky.urs.cz/item/CS_URS_2022_02/966080101" TargetMode="External" /><Relationship Id="rId14" Type="http://schemas.openxmlformats.org/officeDocument/2006/relationships/hyperlink" Target="https://podminky.urs.cz/item/CS_URS_2022_02/966080103" TargetMode="External" /><Relationship Id="rId15" Type="http://schemas.openxmlformats.org/officeDocument/2006/relationships/hyperlink" Target="https://podminky.urs.cz/item/CS_URS_2022_02/997013215" TargetMode="External" /><Relationship Id="rId16" Type="http://schemas.openxmlformats.org/officeDocument/2006/relationships/hyperlink" Target="https://podminky.urs.cz/item/CS_URS_2022_02/997013501" TargetMode="External" /><Relationship Id="rId17" Type="http://schemas.openxmlformats.org/officeDocument/2006/relationships/hyperlink" Target="https://podminky.urs.cz/item/CS_URS_2022_02/997013509" TargetMode="External" /><Relationship Id="rId18" Type="http://schemas.openxmlformats.org/officeDocument/2006/relationships/hyperlink" Target="https://podminky.urs.cz/item/CS_URS_2022_02/997013631" TargetMode="External" /><Relationship Id="rId19" Type="http://schemas.openxmlformats.org/officeDocument/2006/relationships/hyperlink" Target="https://podminky.urs.cz/item/CS_URS_2022_02/997013811" TargetMode="External" /><Relationship Id="rId20" Type="http://schemas.openxmlformats.org/officeDocument/2006/relationships/hyperlink" Target="https://podminky.urs.cz/item/CS_URS_2022_02/997013813" TargetMode="External" /><Relationship Id="rId21" Type="http://schemas.openxmlformats.org/officeDocument/2006/relationships/hyperlink" Target="https://podminky.urs.cz/item/CS_URS_2022_02/997013814" TargetMode="External" /><Relationship Id="rId22" Type="http://schemas.openxmlformats.org/officeDocument/2006/relationships/hyperlink" Target="https://podminky.urs.cz/item/CS_URS_2022_02/998018003" TargetMode="External" /><Relationship Id="rId23" Type="http://schemas.openxmlformats.org/officeDocument/2006/relationships/hyperlink" Target="https://podminky.urs.cz/item/CS_URS_2022_02/712363803" TargetMode="External" /><Relationship Id="rId24" Type="http://schemas.openxmlformats.org/officeDocument/2006/relationships/hyperlink" Target="https://podminky.urs.cz/item/CS_URS_2022_02/712311101" TargetMode="External" /><Relationship Id="rId25" Type="http://schemas.openxmlformats.org/officeDocument/2006/relationships/hyperlink" Target="https://podminky.urs.cz/item/CS_URS_2022_02/712341559" TargetMode="External" /><Relationship Id="rId26" Type="http://schemas.openxmlformats.org/officeDocument/2006/relationships/hyperlink" Target="https://podminky.urs.cz/item/CS_URS_2022_02/712391171" TargetMode="External" /><Relationship Id="rId27" Type="http://schemas.openxmlformats.org/officeDocument/2006/relationships/hyperlink" Target="https://podminky.urs.cz/item/CS_URS_2022_02/998712103" TargetMode="External" /><Relationship Id="rId28" Type="http://schemas.openxmlformats.org/officeDocument/2006/relationships/hyperlink" Target="https://podminky.urs.cz/item/CS_URS_2022_02/713140813" TargetMode="External" /><Relationship Id="rId29" Type="http://schemas.openxmlformats.org/officeDocument/2006/relationships/hyperlink" Target="https://podminky.urs.cz/item/CS_URS_2022_02/713130851" TargetMode="External" /><Relationship Id="rId30" Type="http://schemas.openxmlformats.org/officeDocument/2006/relationships/hyperlink" Target="https://podminky.urs.cz/item/CS_URS_2022_02/713131143" TargetMode="External" /><Relationship Id="rId31" Type="http://schemas.openxmlformats.org/officeDocument/2006/relationships/hyperlink" Target="https://podminky.urs.cz/item/CS_URS_2022_02/713131143" TargetMode="External" /><Relationship Id="rId32" Type="http://schemas.openxmlformats.org/officeDocument/2006/relationships/hyperlink" Target="https://podminky.urs.cz/item/CS_URS_2022_02/713140863" TargetMode="External" /><Relationship Id="rId33" Type="http://schemas.openxmlformats.org/officeDocument/2006/relationships/hyperlink" Target="https://podminky.urs.cz/item/CS_URS_2022_02/713141335" TargetMode="External" /><Relationship Id="rId34" Type="http://schemas.openxmlformats.org/officeDocument/2006/relationships/hyperlink" Target="https://podminky.urs.cz/item/CS_URS_2022_02/713141351" TargetMode="External" /><Relationship Id="rId35" Type="http://schemas.openxmlformats.org/officeDocument/2006/relationships/hyperlink" Target="https://podminky.urs.cz/item/CS_URS_2022_02/998713103" TargetMode="External" /><Relationship Id="rId36" Type="http://schemas.openxmlformats.org/officeDocument/2006/relationships/hyperlink" Target="https://podminky.urs.cz/item/CS_URS_2022_02/762083111" TargetMode="External" /><Relationship Id="rId37" Type="http://schemas.openxmlformats.org/officeDocument/2006/relationships/hyperlink" Target="https://podminky.urs.cz/item/CS_URS_2022_02/762341811" TargetMode="External" /><Relationship Id="rId38" Type="http://schemas.openxmlformats.org/officeDocument/2006/relationships/hyperlink" Target="https://podminky.urs.cz/item/CS_URS_2022_02/762341210" TargetMode="External" /><Relationship Id="rId39" Type="http://schemas.openxmlformats.org/officeDocument/2006/relationships/hyperlink" Target="https://podminky.urs.cz/item/CS_URS_2022_02/762395000" TargetMode="External" /><Relationship Id="rId40" Type="http://schemas.openxmlformats.org/officeDocument/2006/relationships/hyperlink" Target="https://podminky.urs.cz/item/CS_URS_2022_02/998762103" TargetMode="External" /><Relationship Id="rId41" Type="http://schemas.openxmlformats.org/officeDocument/2006/relationships/hyperlink" Target="https://podminky.urs.cz/item/CS_URS_2022_02/998764203" TargetMode="External" /><Relationship Id="rId42" Type="http://schemas.openxmlformats.org/officeDocument/2006/relationships/hyperlink" Target="https://podminky.urs.cz/item/CS_URS_2022_02/998767203" TargetMode="External" /><Relationship Id="rId4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622131121" TargetMode="External" /><Relationship Id="rId2" Type="http://schemas.openxmlformats.org/officeDocument/2006/relationships/hyperlink" Target="https://podminky.urs.cz/item/CS_URS_2022_02/622211011" TargetMode="External" /><Relationship Id="rId3" Type="http://schemas.openxmlformats.org/officeDocument/2006/relationships/hyperlink" Target="https://podminky.urs.cz/item/CS_URS_2022_02/622211021" TargetMode="External" /><Relationship Id="rId4" Type="http://schemas.openxmlformats.org/officeDocument/2006/relationships/hyperlink" Target="https://podminky.urs.cz/item/CS_URS_2022_02/622251101" TargetMode="External" /><Relationship Id="rId5" Type="http://schemas.openxmlformats.org/officeDocument/2006/relationships/hyperlink" Target="https://podminky.urs.cz/item/CS_URS_2022_02/622151001" TargetMode="External" /><Relationship Id="rId6" Type="http://schemas.openxmlformats.org/officeDocument/2006/relationships/hyperlink" Target="https://podminky.urs.cz/item/CS_URS_2022_02/622531012" TargetMode="External" /><Relationship Id="rId7" Type="http://schemas.openxmlformats.org/officeDocument/2006/relationships/hyperlink" Target="https://podminky.urs.cz/item/CS_URS_2022_02/941211112" TargetMode="External" /><Relationship Id="rId8" Type="http://schemas.openxmlformats.org/officeDocument/2006/relationships/hyperlink" Target="https://podminky.urs.cz/item/CS_URS_2022_02/941211211" TargetMode="External" /><Relationship Id="rId9" Type="http://schemas.openxmlformats.org/officeDocument/2006/relationships/hyperlink" Target="https://podminky.urs.cz/item/CS_URS_2022_02/941211812" TargetMode="External" /><Relationship Id="rId10" Type="http://schemas.openxmlformats.org/officeDocument/2006/relationships/hyperlink" Target="https://podminky.urs.cz/item/CS_URS_2022_02/944511111" TargetMode="External" /><Relationship Id="rId11" Type="http://schemas.openxmlformats.org/officeDocument/2006/relationships/hyperlink" Target="https://podminky.urs.cz/item/CS_URS_2022_02/944511211" TargetMode="External" /><Relationship Id="rId12" Type="http://schemas.openxmlformats.org/officeDocument/2006/relationships/hyperlink" Target="https://podminky.urs.cz/item/CS_URS_2022_02/944511811" TargetMode="External" /><Relationship Id="rId13" Type="http://schemas.openxmlformats.org/officeDocument/2006/relationships/hyperlink" Target="https://podminky.urs.cz/item/CS_URS_2022_02/966080101" TargetMode="External" /><Relationship Id="rId14" Type="http://schemas.openxmlformats.org/officeDocument/2006/relationships/hyperlink" Target="https://podminky.urs.cz/item/CS_URS_2022_02/966080103" TargetMode="External" /><Relationship Id="rId15" Type="http://schemas.openxmlformats.org/officeDocument/2006/relationships/hyperlink" Target="https://podminky.urs.cz/item/CS_URS_2022_02/997013215" TargetMode="External" /><Relationship Id="rId16" Type="http://schemas.openxmlformats.org/officeDocument/2006/relationships/hyperlink" Target="https://podminky.urs.cz/item/CS_URS_2022_02/997013501" TargetMode="External" /><Relationship Id="rId17" Type="http://schemas.openxmlformats.org/officeDocument/2006/relationships/hyperlink" Target="https://podminky.urs.cz/item/CS_URS_2022_02/997013509" TargetMode="External" /><Relationship Id="rId18" Type="http://schemas.openxmlformats.org/officeDocument/2006/relationships/hyperlink" Target="https://podminky.urs.cz/item/CS_URS_2022_02/997013631" TargetMode="External" /><Relationship Id="rId19" Type="http://schemas.openxmlformats.org/officeDocument/2006/relationships/hyperlink" Target="https://podminky.urs.cz/item/CS_URS_2022_02/997013811" TargetMode="External" /><Relationship Id="rId20" Type="http://schemas.openxmlformats.org/officeDocument/2006/relationships/hyperlink" Target="https://podminky.urs.cz/item/CS_URS_2022_02/997013813" TargetMode="External" /><Relationship Id="rId21" Type="http://schemas.openxmlformats.org/officeDocument/2006/relationships/hyperlink" Target="https://podminky.urs.cz/item/CS_URS_2022_02/997013814" TargetMode="External" /><Relationship Id="rId22" Type="http://schemas.openxmlformats.org/officeDocument/2006/relationships/hyperlink" Target="https://podminky.urs.cz/item/CS_URS_2022_02/998018003" TargetMode="External" /><Relationship Id="rId23" Type="http://schemas.openxmlformats.org/officeDocument/2006/relationships/hyperlink" Target="https://podminky.urs.cz/item/CS_URS_2022_02/712363803" TargetMode="External" /><Relationship Id="rId24" Type="http://schemas.openxmlformats.org/officeDocument/2006/relationships/hyperlink" Target="https://podminky.urs.cz/item/CS_URS_2022_02/712311101" TargetMode="External" /><Relationship Id="rId25" Type="http://schemas.openxmlformats.org/officeDocument/2006/relationships/hyperlink" Target="https://podminky.urs.cz/item/CS_URS_2022_02/712341559" TargetMode="External" /><Relationship Id="rId26" Type="http://schemas.openxmlformats.org/officeDocument/2006/relationships/hyperlink" Target="https://podminky.urs.cz/item/CS_URS_2022_02/712391171" TargetMode="External" /><Relationship Id="rId27" Type="http://schemas.openxmlformats.org/officeDocument/2006/relationships/hyperlink" Target="https://podminky.urs.cz/item/CS_URS_2022_02/998712103" TargetMode="External" /><Relationship Id="rId28" Type="http://schemas.openxmlformats.org/officeDocument/2006/relationships/hyperlink" Target="https://podminky.urs.cz/item/CS_URS_2022_02/713140813" TargetMode="External" /><Relationship Id="rId29" Type="http://schemas.openxmlformats.org/officeDocument/2006/relationships/hyperlink" Target="https://podminky.urs.cz/item/CS_URS_2022_02/713130851" TargetMode="External" /><Relationship Id="rId30" Type="http://schemas.openxmlformats.org/officeDocument/2006/relationships/hyperlink" Target="https://podminky.urs.cz/item/CS_URS_2022_02/713131143" TargetMode="External" /><Relationship Id="rId31" Type="http://schemas.openxmlformats.org/officeDocument/2006/relationships/hyperlink" Target="https://podminky.urs.cz/item/CS_URS_2022_02/713131143" TargetMode="External" /><Relationship Id="rId32" Type="http://schemas.openxmlformats.org/officeDocument/2006/relationships/hyperlink" Target="https://podminky.urs.cz/item/CS_URS_2022_02/713140863" TargetMode="External" /><Relationship Id="rId33" Type="http://schemas.openxmlformats.org/officeDocument/2006/relationships/hyperlink" Target="https://podminky.urs.cz/item/CS_URS_2022_02/713141335" TargetMode="External" /><Relationship Id="rId34" Type="http://schemas.openxmlformats.org/officeDocument/2006/relationships/hyperlink" Target="https://podminky.urs.cz/item/CS_URS_2022_02/713141351" TargetMode="External" /><Relationship Id="rId35" Type="http://schemas.openxmlformats.org/officeDocument/2006/relationships/hyperlink" Target="https://podminky.urs.cz/item/CS_URS_2022_02/998713103" TargetMode="External" /><Relationship Id="rId36" Type="http://schemas.openxmlformats.org/officeDocument/2006/relationships/hyperlink" Target="https://podminky.urs.cz/item/CS_URS_2022_02/762083111" TargetMode="External" /><Relationship Id="rId37" Type="http://schemas.openxmlformats.org/officeDocument/2006/relationships/hyperlink" Target="https://podminky.urs.cz/item/CS_URS_2022_02/762341811" TargetMode="External" /><Relationship Id="rId38" Type="http://schemas.openxmlformats.org/officeDocument/2006/relationships/hyperlink" Target="https://podminky.urs.cz/item/CS_URS_2022_02/762341210" TargetMode="External" /><Relationship Id="rId39" Type="http://schemas.openxmlformats.org/officeDocument/2006/relationships/hyperlink" Target="https://podminky.urs.cz/item/CS_URS_2022_02/762395000" TargetMode="External" /><Relationship Id="rId40" Type="http://schemas.openxmlformats.org/officeDocument/2006/relationships/hyperlink" Target="https://podminky.urs.cz/item/CS_URS_2022_02/762951002" TargetMode="External" /><Relationship Id="rId41" Type="http://schemas.openxmlformats.org/officeDocument/2006/relationships/hyperlink" Target="https://podminky.urs.cz/item/CS_URS_2022_02/762953002" TargetMode="External" /><Relationship Id="rId42" Type="http://schemas.openxmlformats.org/officeDocument/2006/relationships/hyperlink" Target="https://podminky.urs.cz/item/CS_URS_2022_02/762953801" TargetMode="External" /><Relationship Id="rId43" Type="http://schemas.openxmlformats.org/officeDocument/2006/relationships/hyperlink" Target="https://podminky.urs.cz/item/CS_URS_2022_02/762953811" TargetMode="External" /><Relationship Id="rId44" Type="http://schemas.openxmlformats.org/officeDocument/2006/relationships/hyperlink" Target="https://podminky.urs.cz/item/CS_URS_2022_02/998762103" TargetMode="External" /><Relationship Id="rId45" Type="http://schemas.openxmlformats.org/officeDocument/2006/relationships/hyperlink" Target="https://podminky.urs.cz/item/CS_URS_2022_02/764001821" TargetMode="External" /><Relationship Id="rId46" Type="http://schemas.openxmlformats.org/officeDocument/2006/relationships/hyperlink" Target="https://podminky.urs.cz/item/CS_URS_2022_02/764004803" TargetMode="External" /><Relationship Id="rId47" Type="http://schemas.openxmlformats.org/officeDocument/2006/relationships/hyperlink" Target="https://podminky.urs.cz/item/CS_URS_2022_02/764501103" TargetMode="External" /><Relationship Id="rId48" Type="http://schemas.openxmlformats.org/officeDocument/2006/relationships/hyperlink" Target="https://podminky.urs.cz/item/CS_URS_2022_02/998764203" TargetMode="External" /><Relationship Id="rId49" Type="http://schemas.openxmlformats.org/officeDocument/2006/relationships/hyperlink" Target="https://podminky.urs.cz/item/CS_URS_2022_02/998767203" TargetMode="External" /><Relationship Id="rId50"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622131121" TargetMode="External" /><Relationship Id="rId2" Type="http://schemas.openxmlformats.org/officeDocument/2006/relationships/hyperlink" Target="https://podminky.urs.cz/item/CS_URS_2022_02/622211011" TargetMode="External" /><Relationship Id="rId3" Type="http://schemas.openxmlformats.org/officeDocument/2006/relationships/hyperlink" Target="https://podminky.urs.cz/item/CS_URS_2022_02/622211021" TargetMode="External" /><Relationship Id="rId4" Type="http://schemas.openxmlformats.org/officeDocument/2006/relationships/hyperlink" Target="https://podminky.urs.cz/item/CS_URS_2022_02/622251101" TargetMode="External" /><Relationship Id="rId5" Type="http://schemas.openxmlformats.org/officeDocument/2006/relationships/hyperlink" Target="https://podminky.urs.cz/item/CS_URS_2022_02/622151001" TargetMode="External" /><Relationship Id="rId6" Type="http://schemas.openxmlformats.org/officeDocument/2006/relationships/hyperlink" Target="https://podminky.urs.cz/item/CS_URS_2022_02/622531012" TargetMode="External" /><Relationship Id="rId7" Type="http://schemas.openxmlformats.org/officeDocument/2006/relationships/hyperlink" Target="https://podminky.urs.cz/item/CS_URS_2022_02/941211112" TargetMode="External" /><Relationship Id="rId8" Type="http://schemas.openxmlformats.org/officeDocument/2006/relationships/hyperlink" Target="https://podminky.urs.cz/item/CS_URS_2022_02/941211211" TargetMode="External" /><Relationship Id="rId9" Type="http://schemas.openxmlformats.org/officeDocument/2006/relationships/hyperlink" Target="https://podminky.urs.cz/item/CS_URS_2022_02/941211812" TargetMode="External" /><Relationship Id="rId10" Type="http://schemas.openxmlformats.org/officeDocument/2006/relationships/hyperlink" Target="https://podminky.urs.cz/item/CS_URS_2022_02/944511111" TargetMode="External" /><Relationship Id="rId11" Type="http://schemas.openxmlformats.org/officeDocument/2006/relationships/hyperlink" Target="https://podminky.urs.cz/item/CS_URS_2022_02/944511211" TargetMode="External" /><Relationship Id="rId12" Type="http://schemas.openxmlformats.org/officeDocument/2006/relationships/hyperlink" Target="https://podminky.urs.cz/item/CS_URS_2022_02/944511811" TargetMode="External" /><Relationship Id="rId13" Type="http://schemas.openxmlformats.org/officeDocument/2006/relationships/hyperlink" Target="https://podminky.urs.cz/item/CS_URS_2022_02/966080101" TargetMode="External" /><Relationship Id="rId14" Type="http://schemas.openxmlformats.org/officeDocument/2006/relationships/hyperlink" Target="https://podminky.urs.cz/item/CS_URS_2022_02/966080103" TargetMode="External" /><Relationship Id="rId15" Type="http://schemas.openxmlformats.org/officeDocument/2006/relationships/hyperlink" Target="https://podminky.urs.cz/item/CS_URS_2022_02/997013215" TargetMode="External" /><Relationship Id="rId16" Type="http://schemas.openxmlformats.org/officeDocument/2006/relationships/hyperlink" Target="https://podminky.urs.cz/item/CS_URS_2022_02/997013501" TargetMode="External" /><Relationship Id="rId17" Type="http://schemas.openxmlformats.org/officeDocument/2006/relationships/hyperlink" Target="https://podminky.urs.cz/item/CS_URS_2022_02/997013509" TargetMode="External" /><Relationship Id="rId18" Type="http://schemas.openxmlformats.org/officeDocument/2006/relationships/hyperlink" Target="https://podminky.urs.cz/item/CS_URS_2022_02/997013631" TargetMode="External" /><Relationship Id="rId19" Type="http://schemas.openxmlformats.org/officeDocument/2006/relationships/hyperlink" Target="https://podminky.urs.cz/item/CS_URS_2022_02/997013811" TargetMode="External" /><Relationship Id="rId20" Type="http://schemas.openxmlformats.org/officeDocument/2006/relationships/hyperlink" Target="https://podminky.urs.cz/item/CS_URS_2022_02/997013813" TargetMode="External" /><Relationship Id="rId21" Type="http://schemas.openxmlformats.org/officeDocument/2006/relationships/hyperlink" Target="https://podminky.urs.cz/item/CS_URS_2022_02/997013814" TargetMode="External" /><Relationship Id="rId22" Type="http://schemas.openxmlformats.org/officeDocument/2006/relationships/hyperlink" Target="https://podminky.urs.cz/item/CS_URS_2022_02/998018003" TargetMode="External" /><Relationship Id="rId23" Type="http://schemas.openxmlformats.org/officeDocument/2006/relationships/hyperlink" Target="https://podminky.urs.cz/item/CS_URS_2022_02/712363803" TargetMode="External" /><Relationship Id="rId24" Type="http://schemas.openxmlformats.org/officeDocument/2006/relationships/hyperlink" Target="https://podminky.urs.cz/item/CS_URS_2022_02/712311101" TargetMode="External" /><Relationship Id="rId25" Type="http://schemas.openxmlformats.org/officeDocument/2006/relationships/hyperlink" Target="https://podminky.urs.cz/item/CS_URS_2022_02/712341559" TargetMode="External" /><Relationship Id="rId26" Type="http://schemas.openxmlformats.org/officeDocument/2006/relationships/hyperlink" Target="https://podminky.urs.cz/item/CS_URS_2022_02/712391171" TargetMode="External" /><Relationship Id="rId27" Type="http://schemas.openxmlformats.org/officeDocument/2006/relationships/hyperlink" Target="https://podminky.urs.cz/item/CS_URS_2022_02/998712103" TargetMode="External" /><Relationship Id="rId28" Type="http://schemas.openxmlformats.org/officeDocument/2006/relationships/hyperlink" Target="https://podminky.urs.cz/item/CS_URS_2022_02/713140813" TargetMode="External" /><Relationship Id="rId29" Type="http://schemas.openxmlformats.org/officeDocument/2006/relationships/hyperlink" Target="https://podminky.urs.cz/item/CS_URS_2022_02/713130851" TargetMode="External" /><Relationship Id="rId30" Type="http://schemas.openxmlformats.org/officeDocument/2006/relationships/hyperlink" Target="https://podminky.urs.cz/item/CS_URS_2022_02/713131143" TargetMode="External" /><Relationship Id="rId31" Type="http://schemas.openxmlformats.org/officeDocument/2006/relationships/hyperlink" Target="https://podminky.urs.cz/item/CS_URS_2022_02/713131143" TargetMode="External" /><Relationship Id="rId32" Type="http://schemas.openxmlformats.org/officeDocument/2006/relationships/hyperlink" Target="https://podminky.urs.cz/item/CS_URS_2022_02/713140863" TargetMode="External" /><Relationship Id="rId33" Type="http://schemas.openxmlformats.org/officeDocument/2006/relationships/hyperlink" Target="https://podminky.urs.cz/item/CS_URS_2022_02/713141335" TargetMode="External" /><Relationship Id="rId34" Type="http://schemas.openxmlformats.org/officeDocument/2006/relationships/hyperlink" Target="https://podminky.urs.cz/item/CS_URS_2022_02/713141351" TargetMode="External" /><Relationship Id="rId35" Type="http://schemas.openxmlformats.org/officeDocument/2006/relationships/hyperlink" Target="https://podminky.urs.cz/item/CS_URS_2022_02/998713103" TargetMode="External" /><Relationship Id="rId36" Type="http://schemas.openxmlformats.org/officeDocument/2006/relationships/hyperlink" Target="https://podminky.urs.cz/item/CS_URS_2022_02/762083111" TargetMode="External" /><Relationship Id="rId37" Type="http://schemas.openxmlformats.org/officeDocument/2006/relationships/hyperlink" Target="https://podminky.urs.cz/item/CS_URS_2022_02/762341811" TargetMode="External" /><Relationship Id="rId38" Type="http://schemas.openxmlformats.org/officeDocument/2006/relationships/hyperlink" Target="https://podminky.urs.cz/item/CS_URS_2022_02/762341210" TargetMode="External" /><Relationship Id="rId39" Type="http://schemas.openxmlformats.org/officeDocument/2006/relationships/hyperlink" Target="https://podminky.urs.cz/item/CS_URS_2022_02/762395000" TargetMode="External" /><Relationship Id="rId40" Type="http://schemas.openxmlformats.org/officeDocument/2006/relationships/hyperlink" Target="https://podminky.urs.cz/item/CS_URS_2022_02/762951002" TargetMode="External" /><Relationship Id="rId41" Type="http://schemas.openxmlformats.org/officeDocument/2006/relationships/hyperlink" Target="https://podminky.urs.cz/item/CS_URS_2022_02/762953002" TargetMode="External" /><Relationship Id="rId42" Type="http://schemas.openxmlformats.org/officeDocument/2006/relationships/hyperlink" Target="https://podminky.urs.cz/item/CS_URS_2022_02/762953801" TargetMode="External" /><Relationship Id="rId43" Type="http://schemas.openxmlformats.org/officeDocument/2006/relationships/hyperlink" Target="https://podminky.urs.cz/item/CS_URS_2022_02/762953811" TargetMode="External" /><Relationship Id="rId44" Type="http://schemas.openxmlformats.org/officeDocument/2006/relationships/hyperlink" Target="https://podminky.urs.cz/item/CS_URS_2022_02/998762103" TargetMode="External" /><Relationship Id="rId45" Type="http://schemas.openxmlformats.org/officeDocument/2006/relationships/hyperlink" Target="https://podminky.urs.cz/item/CS_URS_2022_02/998764203" TargetMode="External" /><Relationship Id="rId46" Type="http://schemas.openxmlformats.org/officeDocument/2006/relationships/hyperlink" Target="https://podminky.urs.cz/item/CS_URS_2022_02/998767203" TargetMode="External" /><Relationship Id="rId47"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2/622131121" TargetMode="External" /><Relationship Id="rId2" Type="http://schemas.openxmlformats.org/officeDocument/2006/relationships/hyperlink" Target="https://podminky.urs.cz/item/CS_URS_2022_02/622211011" TargetMode="External" /><Relationship Id="rId3" Type="http://schemas.openxmlformats.org/officeDocument/2006/relationships/hyperlink" Target="https://podminky.urs.cz/item/CS_URS_2022_02/622211021" TargetMode="External" /><Relationship Id="rId4" Type="http://schemas.openxmlformats.org/officeDocument/2006/relationships/hyperlink" Target="https://podminky.urs.cz/item/CS_URS_2022_02/622251101" TargetMode="External" /><Relationship Id="rId5" Type="http://schemas.openxmlformats.org/officeDocument/2006/relationships/hyperlink" Target="https://podminky.urs.cz/item/CS_URS_2022_02/622151001" TargetMode="External" /><Relationship Id="rId6" Type="http://schemas.openxmlformats.org/officeDocument/2006/relationships/hyperlink" Target="https://podminky.urs.cz/item/CS_URS_2022_02/622531012" TargetMode="External" /><Relationship Id="rId7" Type="http://schemas.openxmlformats.org/officeDocument/2006/relationships/hyperlink" Target="https://podminky.urs.cz/item/CS_URS_2022_02/941211112" TargetMode="External" /><Relationship Id="rId8" Type="http://schemas.openxmlformats.org/officeDocument/2006/relationships/hyperlink" Target="https://podminky.urs.cz/item/CS_URS_2022_02/941211211" TargetMode="External" /><Relationship Id="rId9" Type="http://schemas.openxmlformats.org/officeDocument/2006/relationships/hyperlink" Target="https://podminky.urs.cz/item/CS_URS_2022_02/941211812" TargetMode="External" /><Relationship Id="rId10" Type="http://schemas.openxmlformats.org/officeDocument/2006/relationships/hyperlink" Target="https://podminky.urs.cz/item/CS_URS_2022_02/944511111" TargetMode="External" /><Relationship Id="rId11" Type="http://schemas.openxmlformats.org/officeDocument/2006/relationships/hyperlink" Target="https://podminky.urs.cz/item/CS_URS_2022_02/944511211" TargetMode="External" /><Relationship Id="rId12" Type="http://schemas.openxmlformats.org/officeDocument/2006/relationships/hyperlink" Target="https://podminky.urs.cz/item/CS_URS_2022_02/944511811" TargetMode="External" /><Relationship Id="rId13" Type="http://schemas.openxmlformats.org/officeDocument/2006/relationships/hyperlink" Target="https://podminky.urs.cz/item/CS_URS_2022_02/966080101" TargetMode="External" /><Relationship Id="rId14" Type="http://schemas.openxmlformats.org/officeDocument/2006/relationships/hyperlink" Target="https://podminky.urs.cz/item/CS_URS_2022_02/966080103" TargetMode="External" /><Relationship Id="rId15" Type="http://schemas.openxmlformats.org/officeDocument/2006/relationships/hyperlink" Target="https://podminky.urs.cz/item/CS_URS_2022_02/997013215" TargetMode="External" /><Relationship Id="rId16" Type="http://schemas.openxmlformats.org/officeDocument/2006/relationships/hyperlink" Target="https://podminky.urs.cz/item/CS_URS_2022_02/997013501" TargetMode="External" /><Relationship Id="rId17" Type="http://schemas.openxmlformats.org/officeDocument/2006/relationships/hyperlink" Target="https://podminky.urs.cz/item/CS_URS_2022_02/997013509" TargetMode="External" /><Relationship Id="rId18" Type="http://schemas.openxmlformats.org/officeDocument/2006/relationships/hyperlink" Target="https://podminky.urs.cz/item/CS_URS_2022_02/997013631" TargetMode="External" /><Relationship Id="rId19" Type="http://schemas.openxmlformats.org/officeDocument/2006/relationships/hyperlink" Target="https://podminky.urs.cz/item/CS_URS_2022_02/997013811" TargetMode="External" /><Relationship Id="rId20" Type="http://schemas.openxmlformats.org/officeDocument/2006/relationships/hyperlink" Target="https://podminky.urs.cz/item/CS_URS_2022_02/997013813" TargetMode="External" /><Relationship Id="rId21" Type="http://schemas.openxmlformats.org/officeDocument/2006/relationships/hyperlink" Target="https://podminky.urs.cz/item/CS_URS_2022_02/997013814" TargetMode="External" /><Relationship Id="rId22" Type="http://schemas.openxmlformats.org/officeDocument/2006/relationships/hyperlink" Target="https://podminky.urs.cz/item/CS_URS_2022_02/998018003" TargetMode="External" /><Relationship Id="rId23" Type="http://schemas.openxmlformats.org/officeDocument/2006/relationships/hyperlink" Target="https://podminky.urs.cz/item/CS_URS_2022_02/712363803" TargetMode="External" /><Relationship Id="rId24" Type="http://schemas.openxmlformats.org/officeDocument/2006/relationships/hyperlink" Target="https://podminky.urs.cz/item/CS_URS_2022_02/712311101" TargetMode="External" /><Relationship Id="rId25" Type="http://schemas.openxmlformats.org/officeDocument/2006/relationships/hyperlink" Target="https://podminky.urs.cz/item/CS_URS_2022_02/712341559" TargetMode="External" /><Relationship Id="rId26" Type="http://schemas.openxmlformats.org/officeDocument/2006/relationships/hyperlink" Target="https://podminky.urs.cz/item/CS_URS_2022_02/712391171" TargetMode="External" /><Relationship Id="rId27" Type="http://schemas.openxmlformats.org/officeDocument/2006/relationships/hyperlink" Target="https://podminky.urs.cz/item/CS_URS_2022_02/998712103" TargetMode="External" /><Relationship Id="rId28" Type="http://schemas.openxmlformats.org/officeDocument/2006/relationships/hyperlink" Target="https://podminky.urs.cz/item/CS_URS_2022_02/713140813" TargetMode="External" /><Relationship Id="rId29" Type="http://schemas.openxmlformats.org/officeDocument/2006/relationships/hyperlink" Target="https://podminky.urs.cz/item/CS_URS_2022_02/713130851" TargetMode="External" /><Relationship Id="rId30" Type="http://schemas.openxmlformats.org/officeDocument/2006/relationships/hyperlink" Target="https://podminky.urs.cz/item/CS_URS_2022_02/713131143" TargetMode="External" /><Relationship Id="rId31" Type="http://schemas.openxmlformats.org/officeDocument/2006/relationships/hyperlink" Target="https://podminky.urs.cz/item/CS_URS_2022_02/713131143" TargetMode="External" /><Relationship Id="rId32" Type="http://schemas.openxmlformats.org/officeDocument/2006/relationships/hyperlink" Target="https://podminky.urs.cz/item/CS_URS_2022_02/713140863" TargetMode="External" /><Relationship Id="rId33" Type="http://schemas.openxmlformats.org/officeDocument/2006/relationships/hyperlink" Target="https://podminky.urs.cz/item/CS_URS_2022_02/713141335" TargetMode="External" /><Relationship Id="rId34" Type="http://schemas.openxmlformats.org/officeDocument/2006/relationships/hyperlink" Target="https://podminky.urs.cz/item/CS_URS_2022_02/713141351" TargetMode="External" /><Relationship Id="rId35" Type="http://schemas.openxmlformats.org/officeDocument/2006/relationships/hyperlink" Target="https://podminky.urs.cz/item/CS_URS_2022_02/998713103" TargetMode="External" /><Relationship Id="rId36" Type="http://schemas.openxmlformats.org/officeDocument/2006/relationships/hyperlink" Target="https://podminky.urs.cz/item/CS_URS_2022_02/762083111" TargetMode="External" /><Relationship Id="rId37" Type="http://schemas.openxmlformats.org/officeDocument/2006/relationships/hyperlink" Target="https://podminky.urs.cz/item/CS_URS_2022_02/762341811" TargetMode="External" /><Relationship Id="rId38" Type="http://schemas.openxmlformats.org/officeDocument/2006/relationships/hyperlink" Target="https://podminky.urs.cz/item/CS_URS_2022_02/762341210" TargetMode="External" /><Relationship Id="rId39" Type="http://schemas.openxmlformats.org/officeDocument/2006/relationships/hyperlink" Target="https://podminky.urs.cz/item/CS_URS_2022_02/762395000" TargetMode="External" /><Relationship Id="rId40" Type="http://schemas.openxmlformats.org/officeDocument/2006/relationships/hyperlink" Target="https://podminky.urs.cz/item/CS_URS_2022_02/762951002" TargetMode="External" /><Relationship Id="rId41" Type="http://schemas.openxmlformats.org/officeDocument/2006/relationships/hyperlink" Target="https://podminky.urs.cz/item/CS_URS_2022_02/762953002" TargetMode="External" /><Relationship Id="rId42" Type="http://schemas.openxmlformats.org/officeDocument/2006/relationships/hyperlink" Target="https://podminky.urs.cz/item/CS_URS_2022_02/762953801" TargetMode="External" /><Relationship Id="rId43" Type="http://schemas.openxmlformats.org/officeDocument/2006/relationships/hyperlink" Target="https://podminky.urs.cz/item/CS_URS_2022_02/762953811" TargetMode="External" /><Relationship Id="rId44" Type="http://schemas.openxmlformats.org/officeDocument/2006/relationships/hyperlink" Target="https://podminky.urs.cz/item/CS_URS_2022_02/998762103" TargetMode="External" /><Relationship Id="rId45" Type="http://schemas.openxmlformats.org/officeDocument/2006/relationships/hyperlink" Target="https://podminky.urs.cz/item/CS_URS_2022_02/998764203" TargetMode="External" /><Relationship Id="rId46" Type="http://schemas.openxmlformats.org/officeDocument/2006/relationships/hyperlink" Target="https://podminky.urs.cz/item/CS_URS_2022_02/998767203" TargetMode="External" /><Relationship Id="rId47"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2/622131121" TargetMode="External" /><Relationship Id="rId2" Type="http://schemas.openxmlformats.org/officeDocument/2006/relationships/hyperlink" Target="https://podminky.urs.cz/item/CS_URS_2022_02/622211011" TargetMode="External" /><Relationship Id="rId3" Type="http://schemas.openxmlformats.org/officeDocument/2006/relationships/hyperlink" Target="https://podminky.urs.cz/item/CS_URS_2022_02/622211021" TargetMode="External" /><Relationship Id="rId4" Type="http://schemas.openxmlformats.org/officeDocument/2006/relationships/hyperlink" Target="https://podminky.urs.cz/item/CS_URS_2022_02/622251101" TargetMode="External" /><Relationship Id="rId5" Type="http://schemas.openxmlformats.org/officeDocument/2006/relationships/hyperlink" Target="https://podminky.urs.cz/item/CS_URS_2022_02/622151001" TargetMode="External" /><Relationship Id="rId6" Type="http://schemas.openxmlformats.org/officeDocument/2006/relationships/hyperlink" Target="https://podminky.urs.cz/item/CS_URS_2022_02/622531012" TargetMode="External" /><Relationship Id="rId7" Type="http://schemas.openxmlformats.org/officeDocument/2006/relationships/hyperlink" Target="https://podminky.urs.cz/item/CS_URS_2022_02/941211112" TargetMode="External" /><Relationship Id="rId8" Type="http://schemas.openxmlformats.org/officeDocument/2006/relationships/hyperlink" Target="https://podminky.urs.cz/item/CS_URS_2022_02/941211211" TargetMode="External" /><Relationship Id="rId9" Type="http://schemas.openxmlformats.org/officeDocument/2006/relationships/hyperlink" Target="https://podminky.urs.cz/item/CS_URS_2022_02/941211812" TargetMode="External" /><Relationship Id="rId10" Type="http://schemas.openxmlformats.org/officeDocument/2006/relationships/hyperlink" Target="https://podminky.urs.cz/item/CS_URS_2022_02/944511111" TargetMode="External" /><Relationship Id="rId11" Type="http://schemas.openxmlformats.org/officeDocument/2006/relationships/hyperlink" Target="https://podminky.urs.cz/item/CS_URS_2022_02/944511211" TargetMode="External" /><Relationship Id="rId12" Type="http://schemas.openxmlformats.org/officeDocument/2006/relationships/hyperlink" Target="https://podminky.urs.cz/item/CS_URS_2022_02/944511811" TargetMode="External" /><Relationship Id="rId13" Type="http://schemas.openxmlformats.org/officeDocument/2006/relationships/hyperlink" Target="https://podminky.urs.cz/item/CS_URS_2022_02/966080101" TargetMode="External" /><Relationship Id="rId14" Type="http://schemas.openxmlformats.org/officeDocument/2006/relationships/hyperlink" Target="https://podminky.urs.cz/item/CS_URS_2022_02/966080103" TargetMode="External" /><Relationship Id="rId15" Type="http://schemas.openxmlformats.org/officeDocument/2006/relationships/hyperlink" Target="https://podminky.urs.cz/item/CS_URS_2022_02/997013215" TargetMode="External" /><Relationship Id="rId16" Type="http://schemas.openxmlformats.org/officeDocument/2006/relationships/hyperlink" Target="https://podminky.urs.cz/item/CS_URS_2022_02/997013501" TargetMode="External" /><Relationship Id="rId17" Type="http://schemas.openxmlformats.org/officeDocument/2006/relationships/hyperlink" Target="https://podminky.urs.cz/item/CS_URS_2022_02/997013509" TargetMode="External" /><Relationship Id="rId18" Type="http://schemas.openxmlformats.org/officeDocument/2006/relationships/hyperlink" Target="https://podminky.urs.cz/item/CS_URS_2022_02/997013631" TargetMode="External" /><Relationship Id="rId19" Type="http://schemas.openxmlformats.org/officeDocument/2006/relationships/hyperlink" Target="https://podminky.urs.cz/item/CS_URS_2022_02/997013811" TargetMode="External" /><Relationship Id="rId20" Type="http://schemas.openxmlformats.org/officeDocument/2006/relationships/hyperlink" Target="https://podminky.urs.cz/item/CS_URS_2022_02/997013813" TargetMode="External" /><Relationship Id="rId21" Type="http://schemas.openxmlformats.org/officeDocument/2006/relationships/hyperlink" Target="https://podminky.urs.cz/item/CS_URS_2022_02/997013814" TargetMode="External" /><Relationship Id="rId22" Type="http://schemas.openxmlformats.org/officeDocument/2006/relationships/hyperlink" Target="https://podminky.urs.cz/item/CS_URS_2022_02/998018003" TargetMode="External" /><Relationship Id="rId23" Type="http://schemas.openxmlformats.org/officeDocument/2006/relationships/hyperlink" Target="https://podminky.urs.cz/item/CS_URS_2022_02/712363803" TargetMode="External" /><Relationship Id="rId24" Type="http://schemas.openxmlformats.org/officeDocument/2006/relationships/hyperlink" Target="https://podminky.urs.cz/item/CS_URS_2022_02/712311101" TargetMode="External" /><Relationship Id="rId25" Type="http://schemas.openxmlformats.org/officeDocument/2006/relationships/hyperlink" Target="https://podminky.urs.cz/item/CS_URS_2022_02/712341559" TargetMode="External" /><Relationship Id="rId26" Type="http://schemas.openxmlformats.org/officeDocument/2006/relationships/hyperlink" Target="https://podminky.urs.cz/item/CS_URS_2022_02/712391171" TargetMode="External" /><Relationship Id="rId27" Type="http://schemas.openxmlformats.org/officeDocument/2006/relationships/hyperlink" Target="https://podminky.urs.cz/item/CS_URS_2022_02/998712103" TargetMode="External" /><Relationship Id="rId28" Type="http://schemas.openxmlformats.org/officeDocument/2006/relationships/hyperlink" Target="https://podminky.urs.cz/item/CS_URS_2022_02/713140813" TargetMode="External" /><Relationship Id="rId29" Type="http://schemas.openxmlformats.org/officeDocument/2006/relationships/hyperlink" Target="https://podminky.urs.cz/item/CS_URS_2022_02/713130851" TargetMode="External" /><Relationship Id="rId30" Type="http://schemas.openxmlformats.org/officeDocument/2006/relationships/hyperlink" Target="https://podminky.urs.cz/item/CS_URS_2022_02/713131143" TargetMode="External" /><Relationship Id="rId31" Type="http://schemas.openxmlformats.org/officeDocument/2006/relationships/hyperlink" Target="https://podminky.urs.cz/item/CS_URS_2022_02/713131143" TargetMode="External" /><Relationship Id="rId32" Type="http://schemas.openxmlformats.org/officeDocument/2006/relationships/hyperlink" Target="https://podminky.urs.cz/item/CS_URS_2022_02/713140863" TargetMode="External" /><Relationship Id="rId33" Type="http://schemas.openxmlformats.org/officeDocument/2006/relationships/hyperlink" Target="https://podminky.urs.cz/item/CS_URS_2022_02/713141335" TargetMode="External" /><Relationship Id="rId34" Type="http://schemas.openxmlformats.org/officeDocument/2006/relationships/hyperlink" Target="https://podminky.urs.cz/item/CS_URS_2022_02/713141351" TargetMode="External" /><Relationship Id="rId35" Type="http://schemas.openxmlformats.org/officeDocument/2006/relationships/hyperlink" Target="https://podminky.urs.cz/item/CS_URS_2022_02/998713103" TargetMode="External" /><Relationship Id="rId36" Type="http://schemas.openxmlformats.org/officeDocument/2006/relationships/hyperlink" Target="https://podminky.urs.cz/item/CS_URS_2022_02/762083111" TargetMode="External" /><Relationship Id="rId37" Type="http://schemas.openxmlformats.org/officeDocument/2006/relationships/hyperlink" Target="https://podminky.urs.cz/item/CS_URS_2022_02/762341811" TargetMode="External" /><Relationship Id="rId38" Type="http://schemas.openxmlformats.org/officeDocument/2006/relationships/hyperlink" Target="https://podminky.urs.cz/item/CS_URS_2022_02/762341210" TargetMode="External" /><Relationship Id="rId39" Type="http://schemas.openxmlformats.org/officeDocument/2006/relationships/hyperlink" Target="https://podminky.urs.cz/item/CS_URS_2022_02/762395000" TargetMode="External" /><Relationship Id="rId40" Type="http://schemas.openxmlformats.org/officeDocument/2006/relationships/hyperlink" Target="https://podminky.urs.cz/item/CS_URS_2022_02/762951002" TargetMode="External" /><Relationship Id="rId41" Type="http://schemas.openxmlformats.org/officeDocument/2006/relationships/hyperlink" Target="https://podminky.urs.cz/item/CS_URS_2022_02/762953002" TargetMode="External" /><Relationship Id="rId42" Type="http://schemas.openxmlformats.org/officeDocument/2006/relationships/hyperlink" Target="https://podminky.urs.cz/item/CS_URS_2022_02/762953801" TargetMode="External" /><Relationship Id="rId43" Type="http://schemas.openxmlformats.org/officeDocument/2006/relationships/hyperlink" Target="https://podminky.urs.cz/item/CS_URS_2022_02/762953811" TargetMode="External" /><Relationship Id="rId44" Type="http://schemas.openxmlformats.org/officeDocument/2006/relationships/hyperlink" Target="https://podminky.urs.cz/item/CS_URS_2022_02/998762103" TargetMode="External" /><Relationship Id="rId45" Type="http://schemas.openxmlformats.org/officeDocument/2006/relationships/hyperlink" Target="https://podminky.urs.cz/item/CS_URS_2022_02/764001821" TargetMode="External" /><Relationship Id="rId46" Type="http://schemas.openxmlformats.org/officeDocument/2006/relationships/hyperlink" Target="https://podminky.urs.cz/item/CS_URS_2022_02/764004803" TargetMode="External" /><Relationship Id="rId47" Type="http://schemas.openxmlformats.org/officeDocument/2006/relationships/hyperlink" Target="https://podminky.urs.cz/item/CS_URS_2022_02/764501103" TargetMode="External" /><Relationship Id="rId48" Type="http://schemas.openxmlformats.org/officeDocument/2006/relationships/hyperlink" Target="https://podminky.urs.cz/item/CS_URS_2022_02/998764203" TargetMode="External" /><Relationship Id="rId49" Type="http://schemas.openxmlformats.org/officeDocument/2006/relationships/hyperlink" Target="https://podminky.urs.cz/item/CS_URS_2022_02/998767203" TargetMode="External" /><Relationship Id="rId50"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2/622131121" TargetMode="External" /><Relationship Id="rId2" Type="http://schemas.openxmlformats.org/officeDocument/2006/relationships/hyperlink" Target="https://podminky.urs.cz/item/CS_URS_2022_02/622211011" TargetMode="External" /><Relationship Id="rId3" Type="http://schemas.openxmlformats.org/officeDocument/2006/relationships/hyperlink" Target="https://podminky.urs.cz/item/CS_URS_2022_02/622211021" TargetMode="External" /><Relationship Id="rId4" Type="http://schemas.openxmlformats.org/officeDocument/2006/relationships/hyperlink" Target="https://podminky.urs.cz/item/CS_URS_2022_02/622251101" TargetMode="External" /><Relationship Id="rId5" Type="http://schemas.openxmlformats.org/officeDocument/2006/relationships/hyperlink" Target="https://podminky.urs.cz/item/CS_URS_2022_02/622151001" TargetMode="External" /><Relationship Id="rId6" Type="http://schemas.openxmlformats.org/officeDocument/2006/relationships/hyperlink" Target="https://podminky.urs.cz/item/CS_URS_2022_02/622531012" TargetMode="External" /><Relationship Id="rId7" Type="http://schemas.openxmlformats.org/officeDocument/2006/relationships/hyperlink" Target="https://podminky.urs.cz/item/CS_URS_2022_02/941211112" TargetMode="External" /><Relationship Id="rId8" Type="http://schemas.openxmlformats.org/officeDocument/2006/relationships/hyperlink" Target="https://podminky.urs.cz/item/CS_URS_2022_02/941211211" TargetMode="External" /><Relationship Id="rId9" Type="http://schemas.openxmlformats.org/officeDocument/2006/relationships/hyperlink" Target="https://podminky.urs.cz/item/CS_URS_2022_02/941211812" TargetMode="External" /><Relationship Id="rId10" Type="http://schemas.openxmlformats.org/officeDocument/2006/relationships/hyperlink" Target="https://podminky.urs.cz/item/CS_URS_2022_02/944511111" TargetMode="External" /><Relationship Id="rId11" Type="http://schemas.openxmlformats.org/officeDocument/2006/relationships/hyperlink" Target="https://podminky.urs.cz/item/CS_URS_2022_02/944511211" TargetMode="External" /><Relationship Id="rId12" Type="http://schemas.openxmlformats.org/officeDocument/2006/relationships/hyperlink" Target="https://podminky.urs.cz/item/CS_URS_2022_02/944511811" TargetMode="External" /><Relationship Id="rId13" Type="http://schemas.openxmlformats.org/officeDocument/2006/relationships/hyperlink" Target="https://podminky.urs.cz/item/CS_URS_2022_02/966080101" TargetMode="External" /><Relationship Id="rId14" Type="http://schemas.openxmlformats.org/officeDocument/2006/relationships/hyperlink" Target="https://podminky.urs.cz/item/CS_URS_2022_02/966080103" TargetMode="External" /><Relationship Id="rId15" Type="http://schemas.openxmlformats.org/officeDocument/2006/relationships/hyperlink" Target="https://podminky.urs.cz/item/CS_URS_2022_02/997013215" TargetMode="External" /><Relationship Id="rId16" Type="http://schemas.openxmlformats.org/officeDocument/2006/relationships/hyperlink" Target="https://podminky.urs.cz/item/CS_URS_2022_02/997013501" TargetMode="External" /><Relationship Id="rId17" Type="http://schemas.openxmlformats.org/officeDocument/2006/relationships/hyperlink" Target="https://podminky.urs.cz/item/CS_URS_2022_02/997013509" TargetMode="External" /><Relationship Id="rId18" Type="http://schemas.openxmlformats.org/officeDocument/2006/relationships/hyperlink" Target="https://podminky.urs.cz/item/CS_URS_2022_02/997013631" TargetMode="External" /><Relationship Id="rId19" Type="http://schemas.openxmlformats.org/officeDocument/2006/relationships/hyperlink" Target="https://podminky.urs.cz/item/CS_URS_2022_02/997013811" TargetMode="External" /><Relationship Id="rId20" Type="http://schemas.openxmlformats.org/officeDocument/2006/relationships/hyperlink" Target="https://podminky.urs.cz/item/CS_URS_2022_02/997013813" TargetMode="External" /><Relationship Id="rId21" Type="http://schemas.openxmlformats.org/officeDocument/2006/relationships/hyperlink" Target="https://podminky.urs.cz/item/CS_URS_2022_02/997013814" TargetMode="External" /><Relationship Id="rId22" Type="http://schemas.openxmlformats.org/officeDocument/2006/relationships/hyperlink" Target="https://podminky.urs.cz/item/CS_URS_2022_02/998018003" TargetMode="External" /><Relationship Id="rId23" Type="http://schemas.openxmlformats.org/officeDocument/2006/relationships/hyperlink" Target="https://podminky.urs.cz/item/CS_URS_2022_02/712363803" TargetMode="External" /><Relationship Id="rId24" Type="http://schemas.openxmlformats.org/officeDocument/2006/relationships/hyperlink" Target="https://podminky.urs.cz/item/CS_URS_2022_02/712311101" TargetMode="External" /><Relationship Id="rId25" Type="http://schemas.openxmlformats.org/officeDocument/2006/relationships/hyperlink" Target="https://podminky.urs.cz/item/CS_URS_2022_02/712341559" TargetMode="External" /><Relationship Id="rId26" Type="http://schemas.openxmlformats.org/officeDocument/2006/relationships/hyperlink" Target="https://podminky.urs.cz/item/CS_URS_2022_02/712391171" TargetMode="External" /><Relationship Id="rId27" Type="http://schemas.openxmlformats.org/officeDocument/2006/relationships/hyperlink" Target="https://podminky.urs.cz/item/CS_URS_2022_02/998712103" TargetMode="External" /><Relationship Id="rId28" Type="http://schemas.openxmlformats.org/officeDocument/2006/relationships/hyperlink" Target="https://podminky.urs.cz/item/CS_URS_2022_02/713140813" TargetMode="External" /><Relationship Id="rId29" Type="http://schemas.openxmlformats.org/officeDocument/2006/relationships/hyperlink" Target="https://podminky.urs.cz/item/CS_URS_2022_02/713130851" TargetMode="External" /><Relationship Id="rId30" Type="http://schemas.openxmlformats.org/officeDocument/2006/relationships/hyperlink" Target="https://podminky.urs.cz/item/CS_URS_2022_02/713131143" TargetMode="External" /><Relationship Id="rId31" Type="http://schemas.openxmlformats.org/officeDocument/2006/relationships/hyperlink" Target="https://podminky.urs.cz/item/CS_URS_2022_02/713131143" TargetMode="External" /><Relationship Id="rId32" Type="http://schemas.openxmlformats.org/officeDocument/2006/relationships/hyperlink" Target="https://podminky.urs.cz/item/CS_URS_2022_02/713140863" TargetMode="External" /><Relationship Id="rId33" Type="http://schemas.openxmlformats.org/officeDocument/2006/relationships/hyperlink" Target="https://podminky.urs.cz/item/CS_URS_2022_02/713141335" TargetMode="External" /><Relationship Id="rId34" Type="http://schemas.openxmlformats.org/officeDocument/2006/relationships/hyperlink" Target="https://podminky.urs.cz/item/CS_URS_2022_02/713141351" TargetMode="External" /><Relationship Id="rId35" Type="http://schemas.openxmlformats.org/officeDocument/2006/relationships/hyperlink" Target="https://podminky.urs.cz/item/CS_URS_2022_02/998713103" TargetMode="External" /><Relationship Id="rId36" Type="http://schemas.openxmlformats.org/officeDocument/2006/relationships/hyperlink" Target="https://podminky.urs.cz/item/CS_URS_2022_02/762083111" TargetMode="External" /><Relationship Id="rId37" Type="http://schemas.openxmlformats.org/officeDocument/2006/relationships/hyperlink" Target="https://podminky.urs.cz/item/CS_URS_2022_02/762341811" TargetMode="External" /><Relationship Id="rId38" Type="http://schemas.openxmlformats.org/officeDocument/2006/relationships/hyperlink" Target="https://podminky.urs.cz/item/CS_URS_2022_02/762341210" TargetMode="External" /><Relationship Id="rId39" Type="http://schemas.openxmlformats.org/officeDocument/2006/relationships/hyperlink" Target="https://podminky.urs.cz/item/CS_URS_2022_02/762395000" TargetMode="External" /><Relationship Id="rId40" Type="http://schemas.openxmlformats.org/officeDocument/2006/relationships/hyperlink" Target="https://podminky.urs.cz/item/CS_URS_2022_02/998762103" TargetMode="External" /><Relationship Id="rId41" Type="http://schemas.openxmlformats.org/officeDocument/2006/relationships/hyperlink" Target="https://podminky.urs.cz/item/CS_URS_2022_02/998764203" TargetMode="External" /><Relationship Id="rId42" Type="http://schemas.openxmlformats.org/officeDocument/2006/relationships/hyperlink" Target="https://podminky.urs.cz/item/CS_URS_2022_02/998767203" TargetMode="External" /><Relationship Id="rId4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workbookViewId="0" topLeftCell="A7">
      <selection activeCell="V42" sqref="V42"/>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278" t="s">
        <v>6</v>
      </c>
      <c r="AS2" s="279"/>
      <c r="AT2" s="279"/>
      <c r="AU2" s="279"/>
      <c r="AV2" s="279"/>
      <c r="AW2" s="279"/>
      <c r="AX2" s="279"/>
      <c r="AY2" s="279"/>
      <c r="AZ2" s="279"/>
      <c r="BA2" s="279"/>
      <c r="BB2" s="279"/>
      <c r="BC2" s="279"/>
      <c r="BD2" s="279"/>
      <c r="BE2" s="279"/>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10</v>
      </c>
      <c r="AR4" s="21"/>
      <c r="AS4" s="23" t="s">
        <v>11</v>
      </c>
      <c r="BE4" s="24" t="s">
        <v>12</v>
      </c>
      <c r="BS4" s="18" t="s">
        <v>13</v>
      </c>
    </row>
    <row r="5" spans="2:71" s="1" customFormat="1" ht="12" customHeight="1">
      <c r="B5" s="21"/>
      <c r="D5" s="25" t="s">
        <v>14</v>
      </c>
      <c r="K5" s="290" t="s">
        <v>15</v>
      </c>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R5" s="21"/>
      <c r="BE5" s="287" t="s">
        <v>16</v>
      </c>
      <c r="BS5" s="18" t="s">
        <v>7</v>
      </c>
    </row>
    <row r="6" spans="2:71" s="1" customFormat="1" ht="36.95" customHeight="1">
      <c r="B6" s="21"/>
      <c r="D6" s="27" t="s">
        <v>17</v>
      </c>
      <c r="K6" s="291" t="s">
        <v>18</v>
      </c>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R6" s="21"/>
      <c r="BE6" s="288"/>
      <c r="BS6" s="18" t="s">
        <v>7</v>
      </c>
    </row>
    <row r="7" spans="2:71" s="1" customFormat="1" ht="12" customHeight="1">
      <c r="B7" s="21"/>
      <c r="D7" s="28" t="s">
        <v>19</v>
      </c>
      <c r="K7" s="26" t="s">
        <v>3</v>
      </c>
      <c r="AK7" s="28" t="s">
        <v>20</v>
      </c>
      <c r="AN7" s="26" t="s">
        <v>3</v>
      </c>
      <c r="AR7" s="21"/>
      <c r="BE7" s="288"/>
      <c r="BS7" s="18" t="s">
        <v>7</v>
      </c>
    </row>
    <row r="8" spans="2:71" s="1" customFormat="1" ht="12" customHeight="1">
      <c r="B8" s="21"/>
      <c r="D8" s="28" t="s">
        <v>21</v>
      </c>
      <c r="K8" s="26" t="s">
        <v>22</v>
      </c>
      <c r="AK8" s="28" t="s">
        <v>23</v>
      </c>
      <c r="AN8" s="29" t="s">
        <v>24</v>
      </c>
      <c r="AR8" s="21"/>
      <c r="BE8" s="288"/>
      <c r="BS8" s="18" t="s">
        <v>7</v>
      </c>
    </row>
    <row r="9" spans="2:71" s="1" customFormat="1" ht="14.45" customHeight="1">
      <c r="B9" s="21"/>
      <c r="AR9" s="21"/>
      <c r="BE9" s="288"/>
      <c r="BS9" s="18" t="s">
        <v>7</v>
      </c>
    </row>
    <row r="10" spans="2:71" s="1" customFormat="1" ht="12" customHeight="1">
      <c r="B10" s="21"/>
      <c r="D10" s="28" t="s">
        <v>25</v>
      </c>
      <c r="AK10" s="28" t="s">
        <v>26</v>
      </c>
      <c r="AN10" s="26" t="s">
        <v>3</v>
      </c>
      <c r="AR10" s="21"/>
      <c r="BE10" s="288"/>
      <c r="BS10" s="18" t="s">
        <v>7</v>
      </c>
    </row>
    <row r="11" spans="2:71" s="1" customFormat="1" ht="18.4" customHeight="1">
      <c r="B11" s="21"/>
      <c r="E11" s="26" t="s">
        <v>27</v>
      </c>
      <c r="AK11" s="28" t="s">
        <v>28</v>
      </c>
      <c r="AN11" s="26" t="s">
        <v>3</v>
      </c>
      <c r="AR11" s="21"/>
      <c r="BE11" s="288"/>
      <c r="BS11" s="18" t="s">
        <v>7</v>
      </c>
    </row>
    <row r="12" spans="2:71" s="1" customFormat="1" ht="6.95" customHeight="1">
      <c r="B12" s="21"/>
      <c r="AR12" s="21"/>
      <c r="BE12" s="288"/>
      <c r="BS12" s="18" t="s">
        <v>7</v>
      </c>
    </row>
    <row r="13" spans="2:71" s="1" customFormat="1" ht="12" customHeight="1">
      <c r="B13" s="21"/>
      <c r="D13" s="28" t="s">
        <v>29</v>
      </c>
      <c r="AK13" s="28" t="s">
        <v>26</v>
      </c>
      <c r="AN13" s="30" t="s">
        <v>30</v>
      </c>
      <c r="AR13" s="21"/>
      <c r="BE13" s="288"/>
      <c r="BS13" s="18" t="s">
        <v>7</v>
      </c>
    </row>
    <row r="14" spans="2:71" ht="12.75">
      <c r="B14" s="21"/>
      <c r="E14" s="292" t="s">
        <v>30</v>
      </c>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8" t="s">
        <v>28</v>
      </c>
      <c r="AN14" s="30" t="s">
        <v>30</v>
      </c>
      <c r="AR14" s="21"/>
      <c r="BE14" s="288"/>
      <c r="BS14" s="18" t="s">
        <v>7</v>
      </c>
    </row>
    <row r="15" spans="2:71" s="1" customFormat="1" ht="6.95" customHeight="1">
      <c r="B15" s="21"/>
      <c r="AR15" s="21"/>
      <c r="BE15" s="288"/>
      <c r="BS15" s="18" t="s">
        <v>4</v>
      </c>
    </row>
    <row r="16" spans="2:71" s="1" customFormat="1" ht="12" customHeight="1">
      <c r="B16" s="21"/>
      <c r="D16" s="28" t="s">
        <v>31</v>
      </c>
      <c r="AK16" s="28" t="s">
        <v>26</v>
      </c>
      <c r="AN16" s="26" t="s">
        <v>3</v>
      </c>
      <c r="AR16" s="21"/>
      <c r="BE16" s="288"/>
      <c r="BS16" s="18" t="s">
        <v>4</v>
      </c>
    </row>
    <row r="17" spans="2:71" s="1" customFormat="1" ht="18.4" customHeight="1">
      <c r="B17" s="21"/>
      <c r="E17" s="26" t="s">
        <v>32</v>
      </c>
      <c r="AK17" s="28" t="s">
        <v>28</v>
      </c>
      <c r="AN17" s="26" t="s">
        <v>3</v>
      </c>
      <c r="AR17" s="21"/>
      <c r="BE17" s="288"/>
      <c r="BS17" s="18" t="s">
        <v>33</v>
      </c>
    </row>
    <row r="18" spans="2:71" s="1" customFormat="1" ht="6.95" customHeight="1">
      <c r="B18" s="21"/>
      <c r="AR18" s="21"/>
      <c r="BE18" s="288"/>
      <c r="BS18" s="18" t="s">
        <v>7</v>
      </c>
    </row>
    <row r="19" spans="2:71" s="1" customFormat="1" ht="12" customHeight="1">
      <c r="B19" s="21"/>
      <c r="D19" s="28" t="s">
        <v>34</v>
      </c>
      <c r="AK19" s="28" t="s">
        <v>26</v>
      </c>
      <c r="AN19" s="26" t="s">
        <v>3</v>
      </c>
      <c r="AR19" s="21"/>
      <c r="BE19" s="288"/>
      <c r="BS19" s="18" t="s">
        <v>7</v>
      </c>
    </row>
    <row r="20" spans="2:71" s="1" customFormat="1" ht="18.4" customHeight="1">
      <c r="B20" s="21"/>
      <c r="E20" s="26" t="s">
        <v>22</v>
      </c>
      <c r="AK20" s="28" t="s">
        <v>28</v>
      </c>
      <c r="AN20" s="26" t="s">
        <v>3</v>
      </c>
      <c r="AR20" s="21"/>
      <c r="BE20" s="288"/>
      <c r="BS20" s="18" t="s">
        <v>4</v>
      </c>
    </row>
    <row r="21" spans="2:57" s="1" customFormat="1" ht="6.95" customHeight="1">
      <c r="B21" s="21"/>
      <c r="AR21" s="21"/>
      <c r="BE21" s="288"/>
    </row>
    <row r="22" spans="2:57" s="1" customFormat="1" ht="12" customHeight="1">
      <c r="B22" s="21"/>
      <c r="D22" s="28" t="s">
        <v>35</v>
      </c>
      <c r="AR22" s="21"/>
      <c r="BE22" s="288"/>
    </row>
    <row r="23" spans="2:57" s="1" customFormat="1" ht="59.25" customHeight="1">
      <c r="B23" s="21"/>
      <c r="E23" s="294" t="s">
        <v>36</v>
      </c>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R23" s="21"/>
      <c r="BE23" s="288"/>
    </row>
    <row r="24" spans="2:57" s="1" customFormat="1" ht="6.95" customHeight="1">
      <c r="B24" s="21"/>
      <c r="AR24" s="21"/>
      <c r="BE24" s="288"/>
    </row>
    <row r="25" spans="2:57"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88"/>
    </row>
    <row r="26" spans="1:57" s="2" customFormat="1" ht="25.9" customHeight="1">
      <c r="A26" s="33"/>
      <c r="B26" s="34"/>
      <c r="C26" s="33"/>
      <c r="D26" s="35" t="s">
        <v>37</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95">
        <f>ROUND(AG54,2)</f>
        <v>0</v>
      </c>
      <c r="AL26" s="296"/>
      <c r="AM26" s="296"/>
      <c r="AN26" s="296"/>
      <c r="AO26" s="296"/>
      <c r="AP26" s="33"/>
      <c r="AQ26" s="33"/>
      <c r="AR26" s="34"/>
      <c r="BE26" s="288"/>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88"/>
    </row>
    <row r="28" spans="1:57" s="2" customFormat="1" ht="12.75">
      <c r="A28" s="33"/>
      <c r="B28" s="34"/>
      <c r="C28" s="33"/>
      <c r="D28" s="33"/>
      <c r="E28" s="33"/>
      <c r="F28" s="33"/>
      <c r="G28" s="33"/>
      <c r="H28" s="33"/>
      <c r="I28" s="33"/>
      <c r="J28" s="33"/>
      <c r="K28" s="33"/>
      <c r="L28" s="297" t="s">
        <v>38</v>
      </c>
      <c r="M28" s="297"/>
      <c r="N28" s="297"/>
      <c r="O28" s="297"/>
      <c r="P28" s="297"/>
      <c r="Q28" s="33"/>
      <c r="R28" s="33"/>
      <c r="S28" s="33"/>
      <c r="T28" s="33"/>
      <c r="U28" s="33"/>
      <c r="V28" s="33"/>
      <c r="W28" s="297" t="s">
        <v>39</v>
      </c>
      <c r="X28" s="297"/>
      <c r="Y28" s="297"/>
      <c r="Z28" s="297"/>
      <c r="AA28" s="297"/>
      <c r="AB28" s="297"/>
      <c r="AC28" s="297"/>
      <c r="AD28" s="297"/>
      <c r="AE28" s="297"/>
      <c r="AF28" s="33"/>
      <c r="AG28" s="33"/>
      <c r="AH28" s="33"/>
      <c r="AI28" s="33"/>
      <c r="AJ28" s="33"/>
      <c r="AK28" s="297" t="s">
        <v>40</v>
      </c>
      <c r="AL28" s="297"/>
      <c r="AM28" s="297"/>
      <c r="AN28" s="297"/>
      <c r="AO28" s="297"/>
      <c r="AP28" s="33"/>
      <c r="AQ28" s="33"/>
      <c r="AR28" s="34"/>
      <c r="BE28" s="288"/>
    </row>
    <row r="29" spans="2:57" s="3" customFormat="1" ht="14.45" customHeight="1">
      <c r="B29" s="38"/>
      <c r="D29" s="28" t="s">
        <v>41</v>
      </c>
      <c r="F29" s="28" t="s">
        <v>42</v>
      </c>
      <c r="L29" s="282">
        <v>0.21</v>
      </c>
      <c r="M29" s="281"/>
      <c r="N29" s="281"/>
      <c r="O29" s="281"/>
      <c r="P29" s="281"/>
      <c r="W29" s="280">
        <f>ROUND(AZ54,2)</f>
        <v>0</v>
      </c>
      <c r="X29" s="281"/>
      <c r="Y29" s="281"/>
      <c r="Z29" s="281"/>
      <c r="AA29" s="281"/>
      <c r="AB29" s="281"/>
      <c r="AC29" s="281"/>
      <c r="AD29" s="281"/>
      <c r="AE29" s="281"/>
      <c r="AK29" s="280">
        <f>ROUND(AV54,2)</f>
        <v>0</v>
      </c>
      <c r="AL29" s="281"/>
      <c r="AM29" s="281"/>
      <c r="AN29" s="281"/>
      <c r="AO29" s="281"/>
      <c r="AR29" s="38"/>
      <c r="BE29" s="289"/>
    </row>
    <row r="30" spans="2:57" s="3" customFormat="1" ht="14.45" customHeight="1">
      <c r="B30" s="38"/>
      <c r="F30" s="28" t="s">
        <v>43</v>
      </c>
      <c r="L30" s="282">
        <v>0.15</v>
      </c>
      <c r="M30" s="281"/>
      <c r="N30" s="281"/>
      <c r="O30" s="281"/>
      <c r="P30" s="281"/>
      <c r="W30" s="280">
        <f>ROUND(BA54,2)</f>
        <v>0</v>
      </c>
      <c r="X30" s="281"/>
      <c r="Y30" s="281"/>
      <c r="Z30" s="281"/>
      <c r="AA30" s="281"/>
      <c r="AB30" s="281"/>
      <c r="AC30" s="281"/>
      <c r="AD30" s="281"/>
      <c r="AE30" s="281"/>
      <c r="AK30" s="280">
        <f>ROUND(AW54,2)</f>
        <v>0</v>
      </c>
      <c r="AL30" s="281"/>
      <c r="AM30" s="281"/>
      <c r="AN30" s="281"/>
      <c r="AO30" s="281"/>
      <c r="AR30" s="38"/>
      <c r="BE30" s="289"/>
    </row>
    <row r="31" spans="2:57" s="3" customFormat="1" ht="14.45" customHeight="1" hidden="1">
      <c r="B31" s="38"/>
      <c r="F31" s="28" t="s">
        <v>44</v>
      </c>
      <c r="L31" s="282">
        <v>0.21</v>
      </c>
      <c r="M31" s="281"/>
      <c r="N31" s="281"/>
      <c r="O31" s="281"/>
      <c r="P31" s="281"/>
      <c r="W31" s="280">
        <f>ROUND(BB54,2)</f>
        <v>0</v>
      </c>
      <c r="X31" s="281"/>
      <c r="Y31" s="281"/>
      <c r="Z31" s="281"/>
      <c r="AA31" s="281"/>
      <c r="AB31" s="281"/>
      <c r="AC31" s="281"/>
      <c r="AD31" s="281"/>
      <c r="AE31" s="281"/>
      <c r="AK31" s="280">
        <v>0</v>
      </c>
      <c r="AL31" s="281"/>
      <c r="AM31" s="281"/>
      <c r="AN31" s="281"/>
      <c r="AO31" s="281"/>
      <c r="AR31" s="38"/>
      <c r="BE31" s="289"/>
    </row>
    <row r="32" spans="2:57" s="3" customFormat="1" ht="14.45" customHeight="1" hidden="1">
      <c r="B32" s="38"/>
      <c r="F32" s="28" t="s">
        <v>45</v>
      </c>
      <c r="L32" s="282">
        <v>0.15</v>
      </c>
      <c r="M32" s="281"/>
      <c r="N32" s="281"/>
      <c r="O32" s="281"/>
      <c r="P32" s="281"/>
      <c r="W32" s="280">
        <f>ROUND(BC54,2)</f>
        <v>0</v>
      </c>
      <c r="X32" s="281"/>
      <c r="Y32" s="281"/>
      <c r="Z32" s="281"/>
      <c r="AA32" s="281"/>
      <c r="AB32" s="281"/>
      <c r="AC32" s="281"/>
      <c r="AD32" s="281"/>
      <c r="AE32" s="281"/>
      <c r="AK32" s="280">
        <v>0</v>
      </c>
      <c r="AL32" s="281"/>
      <c r="AM32" s="281"/>
      <c r="AN32" s="281"/>
      <c r="AO32" s="281"/>
      <c r="AR32" s="38"/>
      <c r="BE32" s="289"/>
    </row>
    <row r="33" spans="2:44" s="3" customFormat="1" ht="14.45" customHeight="1" hidden="1">
      <c r="B33" s="38"/>
      <c r="F33" s="28" t="s">
        <v>46</v>
      </c>
      <c r="L33" s="282">
        <v>0</v>
      </c>
      <c r="M33" s="281"/>
      <c r="N33" s="281"/>
      <c r="O33" s="281"/>
      <c r="P33" s="281"/>
      <c r="W33" s="280">
        <f>ROUND(BD54,2)</f>
        <v>0</v>
      </c>
      <c r="X33" s="281"/>
      <c r="Y33" s="281"/>
      <c r="Z33" s="281"/>
      <c r="AA33" s="281"/>
      <c r="AB33" s="281"/>
      <c r="AC33" s="281"/>
      <c r="AD33" s="281"/>
      <c r="AE33" s="281"/>
      <c r="AK33" s="280">
        <v>0</v>
      </c>
      <c r="AL33" s="281"/>
      <c r="AM33" s="281"/>
      <c r="AN33" s="281"/>
      <c r="AO33" s="281"/>
      <c r="AR33" s="38"/>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33"/>
    </row>
    <row r="35" spans="1:57" s="2" customFormat="1" ht="25.9" customHeight="1">
      <c r="A35" s="33"/>
      <c r="B35" s="34"/>
      <c r="C35" s="39"/>
      <c r="D35" s="40" t="s">
        <v>47</v>
      </c>
      <c r="E35" s="41"/>
      <c r="F35" s="41"/>
      <c r="G35" s="41"/>
      <c r="H35" s="41"/>
      <c r="I35" s="41"/>
      <c r="J35" s="41"/>
      <c r="K35" s="41"/>
      <c r="L35" s="41"/>
      <c r="M35" s="41"/>
      <c r="N35" s="41"/>
      <c r="O35" s="41"/>
      <c r="P35" s="41"/>
      <c r="Q35" s="41"/>
      <c r="R35" s="41"/>
      <c r="S35" s="41"/>
      <c r="T35" s="42" t="s">
        <v>48</v>
      </c>
      <c r="U35" s="41"/>
      <c r="V35" s="41"/>
      <c r="W35" s="41"/>
      <c r="X35" s="286" t="s">
        <v>49</v>
      </c>
      <c r="Y35" s="284"/>
      <c r="Z35" s="284"/>
      <c r="AA35" s="284"/>
      <c r="AB35" s="284"/>
      <c r="AC35" s="41"/>
      <c r="AD35" s="41"/>
      <c r="AE35" s="41"/>
      <c r="AF35" s="41"/>
      <c r="AG35" s="41"/>
      <c r="AH35" s="41"/>
      <c r="AI35" s="41"/>
      <c r="AJ35" s="41"/>
      <c r="AK35" s="283">
        <f>SUM(AK26:AK33)</f>
        <v>0</v>
      </c>
      <c r="AL35" s="284"/>
      <c r="AM35" s="284"/>
      <c r="AN35" s="284"/>
      <c r="AO35" s="285"/>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6.95" customHeight="1">
      <c r="A37" s="33"/>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4"/>
      <c r="BE37" s="33"/>
    </row>
    <row r="41" spans="1:57" s="2" customFormat="1" ht="6.95" customHeight="1">
      <c r="A41" s="33"/>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4"/>
      <c r="BE41" s="33"/>
    </row>
    <row r="42" spans="1:57" s="2" customFormat="1" ht="24.95" customHeight="1">
      <c r="A42" s="33"/>
      <c r="B42" s="34"/>
      <c r="C42" s="22" t="s">
        <v>50</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4"/>
      <c r="BE42" s="33"/>
    </row>
    <row r="43" spans="1:57" s="2" customFormat="1" ht="6.95" customHeight="1">
      <c r="A43" s="33"/>
      <c r="B43" s="3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4"/>
      <c r="BE43" s="33"/>
    </row>
    <row r="44" spans="2:44" s="4" customFormat="1" ht="12" customHeight="1">
      <c r="B44" s="47"/>
      <c r="C44" s="28" t="s">
        <v>14</v>
      </c>
      <c r="L44" s="4" t="str">
        <f>K5</f>
        <v>1</v>
      </c>
      <c r="AR44" s="47"/>
    </row>
    <row r="45" spans="2:44" s="5" customFormat="1" ht="36.95" customHeight="1">
      <c r="B45" s="48"/>
      <c r="C45" s="49" t="s">
        <v>17</v>
      </c>
      <c r="L45" s="307" t="str">
        <f>K6</f>
        <v>Kolín, Hrnčířská 1036- výměna střešního pláště</v>
      </c>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R45" s="48"/>
    </row>
    <row r="46" spans="1:57" s="2" customFormat="1" ht="6.95" customHeight="1">
      <c r="A46" s="33"/>
      <c r="B46" s="34"/>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4"/>
      <c r="BE46" s="33"/>
    </row>
    <row r="47" spans="1:57" s="2" customFormat="1" ht="12" customHeight="1">
      <c r="A47" s="33"/>
      <c r="B47" s="34"/>
      <c r="C47" s="28" t="s">
        <v>21</v>
      </c>
      <c r="D47" s="33"/>
      <c r="E47" s="33"/>
      <c r="F47" s="33"/>
      <c r="G47" s="33"/>
      <c r="H47" s="33"/>
      <c r="I47" s="33"/>
      <c r="J47" s="33"/>
      <c r="K47" s="33"/>
      <c r="L47" s="50" t="str">
        <f>IF(K8="","",K8)</f>
        <v xml:space="preserve"> </v>
      </c>
      <c r="M47" s="33"/>
      <c r="N47" s="33"/>
      <c r="O47" s="33"/>
      <c r="P47" s="33"/>
      <c r="Q47" s="33"/>
      <c r="R47" s="33"/>
      <c r="S47" s="33"/>
      <c r="T47" s="33"/>
      <c r="U47" s="33"/>
      <c r="V47" s="33"/>
      <c r="W47" s="33"/>
      <c r="X47" s="33"/>
      <c r="Y47" s="33"/>
      <c r="Z47" s="33"/>
      <c r="AA47" s="33"/>
      <c r="AB47" s="33"/>
      <c r="AC47" s="33"/>
      <c r="AD47" s="33"/>
      <c r="AE47" s="33"/>
      <c r="AF47" s="33"/>
      <c r="AG47" s="33"/>
      <c r="AH47" s="33"/>
      <c r="AI47" s="28" t="s">
        <v>23</v>
      </c>
      <c r="AJ47" s="33"/>
      <c r="AK47" s="33"/>
      <c r="AL47" s="33"/>
      <c r="AM47" s="309" t="str">
        <f>IF(AN8="","",AN8)</f>
        <v>25. 7. 2022</v>
      </c>
      <c r="AN47" s="309"/>
      <c r="AO47" s="33"/>
      <c r="AP47" s="33"/>
      <c r="AQ47" s="33"/>
      <c r="AR47" s="34"/>
      <c r="BE47" s="33"/>
    </row>
    <row r="48" spans="1:57" s="2" customFormat="1" ht="6.95" customHeight="1">
      <c r="A48" s="33"/>
      <c r="B48" s="3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4"/>
      <c r="BE48" s="33"/>
    </row>
    <row r="49" spans="1:57" s="2" customFormat="1" ht="15.2" customHeight="1">
      <c r="A49" s="33"/>
      <c r="B49" s="34"/>
      <c r="C49" s="28" t="s">
        <v>25</v>
      </c>
      <c r="D49" s="33"/>
      <c r="E49" s="33"/>
      <c r="F49" s="33"/>
      <c r="G49" s="33"/>
      <c r="H49" s="33"/>
      <c r="I49" s="33"/>
      <c r="J49" s="33"/>
      <c r="K49" s="33"/>
      <c r="L49" s="4" t="str">
        <f>IF(E11="","",E11)</f>
        <v>Město Kolín</v>
      </c>
      <c r="M49" s="33"/>
      <c r="N49" s="33"/>
      <c r="O49" s="33"/>
      <c r="P49" s="33"/>
      <c r="Q49" s="33"/>
      <c r="R49" s="33"/>
      <c r="S49" s="33"/>
      <c r="T49" s="33"/>
      <c r="U49" s="33"/>
      <c r="V49" s="33"/>
      <c r="W49" s="33"/>
      <c r="X49" s="33"/>
      <c r="Y49" s="33"/>
      <c r="Z49" s="33"/>
      <c r="AA49" s="33"/>
      <c r="AB49" s="33"/>
      <c r="AC49" s="33"/>
      <c r="AD49" s="33"/>
      <c r="AE49" s="33"/>
      <c r="AF49" s="33"/>
      <c r="AG49" s="33"/>
      <c r="AH49" s="33"/>
      <c r="AI49" s="28" t="s">
        <v>31</v>
      </c>
      <c r="AJ49" s="33"/>
      <c r="AK49" s="33"/>
      <c r="AL49" s="33"/>
      <c r="AM49" s="310" t="str">
        <f>IF(E17="","",E17)</f>
        <v>Revitali s.r.o.</v>
      </c>
      <c r="AN49" s="311"/>
      <c r="AO49" s="311"/>
      <c r="AP49" s="311"/>
      <c r="AQ49" s="33"/>
      <c r="AR49" s="34"/>
      <c r="AS49" s="312" t="s">
        <v>51</v>
      </c>
      <c r="AT49" s="313"/>
      <c r="AU49" s="52"/>
      <c r="AV49" s="52"/>
      <c r="AW49" s="52"/>
      <c r="AX49" s="52"/>
      <c r="AY49" s="52"/>
      <c r="AZ49" s="52"/>
      <c r="BA49" s="52"/>
      <c r="BB49" s="52"/>
      <c r="BC49" s="52"/>
      <c r="BD49" s="53"/>
      <c r="BE49" s="33"/>
    </row>
    <row r="50" spans="1:57" s="2" customFormat="1" ht="15.2" customHeight="1">
      <c r="A50" s="33"/>
      <c r="B50" s="34"/>
      <c r="C50" s="28" t="s">
        <v>29</v>
      </c>
      <c r="D50" s="33"/>
      <c r="E50" s="33"/>
      <c r="F50" s="33"/>
      <c r="G50" s="33"/>
      <c r="H50" s="33"/>
      <c r="I50" s="33"/>
      <c r="J50" s="33"/>
      <c r="K50" s="33"/>
      <c r="L50" s="4"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8" t="s">
        <v>34</v>
      </c>
      <c r="AJ50" s="33"/>
      <c r="AK50" s="33"/>
      <c r="AL50" s="33"/>
      <c r="AM50" s="310" t="str">
        <f>IF(E20="","",E20)</f>
        <v xml:space="preserve"> </v>
      </c>
      <c r="AN50" s="311"/>
      <c r="AO50" s="311"/>
      <c r="AP50" s="311"/>
      <c r="AQ50" s="33"/>
      <c r="AR50" s="34"/>
      <c r="AS50" s="314"/>
      <c r="AT50" s="315"/>
      <c r="AU50" s="54"/>
      <c r="AV50" s="54"/>
      <c r="AW50" s="54"/>
      <c r="AX50" s="54"/>
      <c r="AY50" s="54"/>
      <c r="AZ50" s="54"/>
      <c r="BA50" s="54"/>
      <c r="BB50" s="54"/>
      <c r="BC50" s="54"/>
      <c r="BD50" s="55"/>
      <c r="BE50" s="33"/>
    </row>
    <row r="51" spans="1:57" s="2" customFormat="1" ht="10.9" customHeight="1">
      <c r="A51" s="33"/>
      <c r="B51" s="34"/>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4"/>
      <c r="AS51" s="314"/>
      <c r="AT51" s="315"/>
      <c r="AU51" s="54"/>
      <c r="AV51" s="54"/>
      <c r="AW51" s="54"/>
      <c r="AX51" s="54"/>
      <c r="AY51" s="54"/>
      <c r="AZ51" s="54"/>
      <c r="BA51" s="54"/>
      <c r="BB51" s="54"/>
      <c r="BC51" s="54"/>
      <c r="BD51" s="55"/>
      <c r="BE51" s="33"/>
    </row>
    <row r="52" spans="1:57" s="2" customFormat="1" ht="29.25" customHeight="1">
      <c r="A52" s="33"/>
      <c r="B52" s="34"/>
      <c r="C52" s="303" t="s">
        <v>52</v>
      </c>
      <c r="D52" s="304"/>
      <c r="E52" s="304"/>
      <c r="F52" s="304"/>
      <c r="G52" s="304"/>
      <c r="H52" s="56"/>
      <c r="I52" s="306" t="s">
        <v>53</v>
      </c>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5" t="s">
        <v>54</v>
      </c>
      <c r="AH52" s="304"/>
      <c r="AI52" s="304"/>
      <c r="AJ52" s="304"/>
      <c r="AK52" s="304"/>
      <c r="AL52" s="304"/>
      <c r="AM52" s="304"/>
      <c r="AN52" s="306" t="s">
        <v>55</v>
      </c>
      <c r="AO52" s="304"/>
      <c r="AP52" s="304"/>
      <c r="AQ52" s="57" t="s">
        <v>56</v>
      </c>
      <c r="AR52" s="34"/>
      <c r="AS52" s="58" t="s">
        <v>57</v>
      </c>
      <c r="AT52" s="59" t="s">
        <v>58</v>
      </c>
      <c r="AU52" s="59" t="s">
        <v>59</v>
      </c>
      <c r="AV52" s="59" t="s">
        <v>60</v>
      </c>
      <c r="AW52" s="59" t="s">
        <v>61</v>
      </c>
      <c r="AX52" s="59" t="s">
        <v>62</v>
      </c>
      <c r="AY52" s="59" t="s">
        <v>63</v>
      </c>
      <c r="AZ52" s="59" t="s">
        <v>64</v>
      </c>
      <c r="BA52" s="59" t="s">
        <v>65</v>
      </c>
      <c r="BB52" s="59" t="s">
        <v>66</v>
      </c>
      <c r="BC52" s="59" t="s">
        <v>67</v>
      </c>
      <c r="BD52" s="60" t="s">
        <v>68</v>
      </c>
      <c r="BE52" s="33"/>
    </row>
    <row r="53" spans="1:57" s="2" customFormat="1" ht="10.9" customHeight="1">
      <c r="A53" s="33"/>
      <c r="B53" s="34"/>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4"/>
      <c r="AS53" s="61"/>
      <c r="AT53" s="62"/>
      <c r="AU53" s="62"/>
      <c r="AV53" s="62"/>
      <c r="AW53" s="62"/>
      <c r="AX53" s="62"/>
      <c r="AY53" s="62"/>
      <c r="AZ53" s="62"/>
      <c r="BA53" s="62"/>
      <c r="BB53" s="62"/>
      <c r="BC53" s="62"/>
      <c r="BD53" s="63"/>
      <c r="BE53" s="33"/>
    </row>
    <row r="54" spans="2:90" s="6" customFormat="1" ht="32.45" customHeight="1">
      <c r="B54" s="64"/>
      <c r="C54" s="65" t="s">
        <v>69</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301">
        <f>ROUND(SUM(AG55:AG60),2)</f>
        <v>0</v>
      </c>
      <c r="AH54" s="301"/>
      <c r="AI54" s="301"/>
      <c r="AJ54" s="301"/>
      <c r="AK54" s="301"/>
      <c r="AL54" s="301"/>
      <c r="AM54" s="301"/>
      <c r="AN54" s="302">
        <f aca="true" t="shared" si="0" ref="AN54:AN60">SUM(AG54,AT54)</f>
        <v>0</v>
      </c>
      <c r="AO54" s="302"/>
      <c r="AP54" s="302"/>
      <c r="AQ54" s="68" t="s">
        <v>3</v>
      </c>
      <c r="AR54" s="64"/>
      <c r="AS54" s="69">
        <f>ROUND(SUM(AS55:AS60),2)</f>
        <v>0</v>
      </c>
      <c r="AT54" s="70">
        <f aca="true" t="shared" si="1" ref="AT54:AT60">ROUND(SUM(AV54:AW54),2)</f>
        <v>0</v>
      </c>
      <c r="AU54" s="71">
        <f>ROUND(SUM(AU55:AU60),5)</f>
        <v>0</v>
      </c>
      <c r="AV54" s="70">
        <f>ROUND(AZ54*L29,2)</f>
        <v>0</v>
      </c>
      <c r="AW54" s="70">
        <f>ROUND(BA54*L30,2)</f>
        <v>0</v>
      </c>
      <c r="AX54" s="70">
        <f>ROUND(BB54*L29,2)</f>
        <v>0</v>
      </c>
      <c r="AY54" s="70">
        <f>ROUND(BC54*L30,2)</f>
        <v>0</v>
      </c>
      <c r="AZ54" s="70">
        <f>ROUND(SUM(AZ55:AZ60),2)</f>
        <v>0</v>
      </c>
      <c r="BA54" s="70">
        <f>ROUND(SUM(BA55:BA60),2)</f>
        <v>0</v>
      </c>
      <c r="BB54" s="70">
        <f>ROUND(SUM(BB55:BB60),2)</f>
        <v>0</v>
      </c>
      <c r="BC54" s="70">
        <f>ROUND(SUM(BC55:BC60),2)</f>
        <v>0</v>
      </c>
      <c r="BD54" s="72">
        <f>ROUND(SUM(BD55:BD60),2)</f>
        <v>0</v>
      </c>
      <c r="BS54" s="73" t="s">
        <v>70</v>
      </c>
      <c r="BT54" s="73" t="s">
        <v>71</v>
      </c>
      <c r="BU54" s="74" t="s">
        <v>72</v>
      </c>
      <c r="BV54" s="73" t="s">
        <v>73</v>
      </c>
      <c r="BW54" s="73" t="s">
        <v>5</v>
      </c>
      <c r="BX54" s="73" t="s">
        <v>74</v>
      </c>
      <c r="CL54" s="73" t="s">
        <v>3</v>
      </c>
    </row>
    <row r="55" spans="1:91" s="7" customFormat="1" ht="16.5" customHeight="1">
      <c r="A55" s="75" t="s">
        <v>75</v>
      </c>
      <c r="B55" s="76"/>
      <c r="C55" s="77"/>
      <c r="D55" s="300" t="s">
        <v>76</v>
      </c>
      <c r="E55" s="300"/>
      <c r="F55" s="300"/>
      <c r="G55" s="300"/>
      <c r="H55" s="300"/>
      <c r="I55" s="78"/>
      <c r="J55" s="300" t="s">
        <v>77</v>
      </c>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298">
        <f>'11 - Etapa 1'!J30</f>
        <v>0</v>
      </c>
      <c r="AH55" s="299"/>
      <c r="AI55" s="299"/>
      <c r="AJ55" s="299"/>
      <c r="AK55" s="299"/>
      <c r="AL55" s="299"/>
      <c r="AM55" s="299"/>
      <c r="AN55" s="298">
        <f t="shared" si="0"/>
        <v>0</v>
      </c>
      <c r="AO55" s="299"/>
      <c r="AP55" s="299"/>
      <c r="AQ55" s="79" t="s">
        <v>78</v>
      </c>
      <c r="AR55" s="76"/>
      <c r="AS55" s="80">
        <v>0</v>
      </c>
      <c r="AT55" s="81">
        <f t="shared" si="1"/>
        <v>0</v>
      </c>
      <c r="AU55" s="82">
        <f>'11 - Etapa 1'!P96</f>
        <v>0</v>
      </c>
      <c r="AV55" s="81">
        <f>'11 - Etapa 1'!J33</f>
        <v>0</v>
      </c>
      <c r="AW55" s="81">
        <f>'11 - Etapa 1'!J34</f>
        <v>0</v>
      </c>
      <c r="AX55" s="81">
        <f>'11 - Etapa 1'!J35</f>
        <v>0</v>
      </c>
      <c r="AY55" s="81">
        <f>'11 - Etapa 1'!J36</f>
        <v>0</v>
      </c>
      <c r="AZ55" s="81">
        <f>'11 - Etapa 1'!F33</f>
        <v>0</v>
      </c>
      <c r="BA55" s="81">
        <f>'11 - Etapa 1'!F34</f>
        <v>0</v>
      </c>
      <c r="BB55" s="81">
        <f>'11 - Etapa 1'!F35</f>
        <v>0</v>
      </c>
      <c r="BC55" s="81">
        <f>'11 - Etapa 1'!F36</f>
        <v>0</v>
      </c>
      <c r="BD55" s="83">
        <f>'11 - Etapa 1'!F37</f>
        <v>0</v>
      </c>
      <c r="BT55" s="84" t="s">
        <v>15</v>
      </c>
      <c r="BV55" s="84" t="s">
        <v>73</v>
      </c>
      <c r="BW55" s="84" t="s">
        <v>79</v>
      </c>
      <c r="BX55" s="84" t="s">
        <v>5</v>
      </c>
      <c r="CL55" s="84" t="s">
        <v>3</v>
      </c>
      <c r="CM55" s="84" t="s">
        <v>15</v>
      </c>
    </row>
    <row r="56" spans="1:91" s="7" customFormat="1" ht="16.5" customHeight="1">
      <c r="A56" s="75" t="s">
        <v>75</v>
      </c>
      <c r="B56" s="76"/>
      <c r="C56" s="77"/>
      <c r="D56" s="300" t="s">
        <v>80</v>
      </c>
      <c r="E56" s="300"/>
      <c r="F56" s="300"/>
      <c r="G56" s="300"/>
      <c r="H56" s="300"/>
      <c r="I56" s="78"/>
      <c r="J56" s="300" t="s">
        <v>81</v>
      </c>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298">
        <f>'22 - Etapa 2'!J30</f>
        <v>0</v>
      </c>
      <c r="AH56" s="299"/>
      <c r="AI56" s="299"/>
      <c r="AJ56" s="299"/>
      <c r="AK56" s="299"/>
      <c r="AL56" s="299"/>
      <c r="AM56" s="299"/>
      <c r="AN56" s="298">
        <f t="shared" si="0"/>
        <v>0</v>
      </c>
      <c r="AO56" s="299"/>
      <c r="AP56" s="299"/>
      <c r="AQ56" s="79" t="s">
        <v>78</v>
      </c>
      <c r="AR56" s="76"/>
      <c r="AS56" s="80">
        <v>0</v>
      </c>
      <c r="AT56" s="81">
        <f t="shared" si="1"/>
        <v>0</v>
      </c>
      <c r="AU56" s="82">
        <f>'22 - Etapa 2'!P96</f>
        <v>0</v>
      </c>
      <c r="AV56" s="81">
        <f>'22 - Etapa 2'!J33</f>
        <v>0</v>
      </c>
      <c r="AW56" s="81">
        <f>'22 - Etapa 2'!J34</f>
        <v>0</v>
      </c>
      <c r="AX56" s="81">
        <f>'22 - Etapa 2'!J35</f>
        <v>0</v>
      </c>
      <c r="AY56" s="81">
        <f>'22 - Etapa 2'!J36</f>
        <v>0</v>
      </c>
      <c r="AZ56" s="81">
        <f>'22 - Etapa 2'!F33</f>
        <v>0</v>
      </c>
      <c r="BA56" s="81">
        <f>'22 - Etapa 2'!F34</f>
        <v>0</v>
      </c>
      <c r="BB56" s="81">
        <f>'22 - Etapa 2'!F35</f>
        <v>0</v>
      </c>
      <c r="BC56" s="81">
        <f>'22 - Etapa 2'!F36</f>
        <v>0</v>
      </c>
      <c r="BD56" s="83">
        <f>'22 - Etapa 2'!F37</f>
        <v>0</v>
      </c>
      <c r="BT56" s="84" t="s">
        <v>15</v>
      </c>
      <c r="BV56" s="84" t="s">
        <v>73</v>
      </c>
      <c r="BW56" s="84" t="s">
        <v>82</v>
      </c>
      <c r="BX56" s="84" t="s">
        <v>5</v>
      </c>
      <c r="CL56" s="84" t="s">
        <v>3</v>
      </c>
      <c r="CM56" s="84" t="s">
        <v>15</v>
      </c>
    </row>
    <row r="57" spans="1:91" s="7" customFormat="1" ht="16.5" customHeight="1">
      <c r="A57" s="75" t="s">
        <v>75</v>
      </c>
      <c r="B57" s="76"/>
      <c r="C57" s="77"/>
      <c r="D57" s="300" t="s">
        <v>83</v>
      </c>
      <c r="E57" s="300"/>
      <c r="F57" s="300"/>
      <c r="G57" s="300"/>
      <c r="H57" s="300"/>
      <c r="I57" s="78"/>
      <c r="J57" s="300" t="s">
        <v>84</v>
      </c>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298">
        <f>'33 - Etapa 3'!J30</f>
        <v>0</v>
      </c>
      <c r="AH57" s="299"/>
      <c r="AI57" s="299"/>
      <c r="AJ57" s="299"/>
      <c r="AK57" s="299"/>
      <c r="AL57" s="299"/>
      <c r="AM57" s="299"/>
      <c r="AN57" s="298">
        <f t="shared" si="0"/>
        <v>0</v>
      </c>
      <c r="AO57" s="299"/>
      <c r="AP57" s="299"/>
      <c r="AQ57" s="79" t="s">
        <v>78</v>
      </c>
      <c r="AR57" s="76"/>
      <c r="AS57" s="80">
        <v>0</v>
      </c>
      <c r="AT57" s="81">
        <f t="shared" si="1"/>
        <v>0</v>
      </c>
      <c r="AU57" s="82">
        <f>'33 - Etapa 3'!P96</f>
        <v>0</v>
      </c>
      <c r="AV57" s="81">
        <f>'33 - Etapa 3'!J33</f>
        <v>0</v>
      </c>
      <c r="AW57" s="81">
        <f>'33 - Etapa 3'!J34</f>
        <v>0</v>
      </c>
      <c r="AX57" s="81">
        <f>'33 - Etapa 3'!J35</f>
        <v>0</v>
      </c>
      <c r="AY57" s="81">
        <f>'33 - Etapa 3'!J36</f>
        <v>0</v>
      </c>
      <c r="AZ57" s="81">
        <f>'33 - Etapa 3'!F33</f>
        <v>0</v>
      </c>
      <c r="BA57" s="81">
        <f>'33 - Etapa 3'!F34</f>
        <v>0</v>
      </c>
      <c r="BB57" s="81">
        <f>'33 - Etapa 3'!F35</f>
        <v>0</v>
      </c>
      <c r="BC57" s="81">
        <f>'33 - Etapa 3'!F36</f>
        <v>0</v>
      </c>
      <c r="BD57" s="83">
        <f>'33 - Etapa 3'!F37</f>
        <v>0</v>
      </c>
      <c r="BT57" s="84" t="s">
        <v>15</v>
      </c>
      <c r="BV57" s="84" t="s">
        <v>73</v>
      </c>
      <c r="BW57" s="84" t="s">
        <v>85</v>
      </c>
      <c r="BX57" s="84" t="s">
        <v>5</v>
      </c>
      <c r="CL57" s="84" t="s">
        <v>3</v>
      </c>
      <c r="CM57" s="84" t="s">
        <v>15</v>
      </c>
    </row>
    <row r="58" spans="1:91" s="7" customFormat="1" ht="16.5" customHeight="1">
      <c r="A58" s="75" t="s">
        <v>75</v>
      </c>
      <c r="B58" s="76"/>
      <c r="C58" s="77"/>
      <c r="D58" s="300" t="s">
        <v>86</v>
      </c>
      <c r="E58" s="300"/>
      <c r="F58" s="300"/>
      <c r="G58" s="300"/>
      <c r="H58" s="300"/>
      <c r="I58" s="78"/>
      <c r="J58" s="300" t="s">
        <v>87</v>
      </c>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298">
        <f>'44 - Etapa 4'!J30</f>
        <v>0</v>
      </c>
      <c r="AH58" s="299"/>
      <c r="AI58" s="299"/>
      <c r="AJ58" s="299"/>
      <c r="AK58" s="299"/>
      <c r="AL58" s="299"/>
      <c r="AM58" s="299"/>
      <c r="AN58" s="298">
        <f t="shared" si="0"/>
        <v>0</v>
      </c>
      <c r="AO58" s="299"/>
      <c r="AP58" s="299"/>
      <c r="AQ58" s="79" t="s">
        <v>78</v>
      </c>
      <c r="AR58" s="76"/>
      <c r="AS58" s="80">
        <v>0</v>
      </c>
      <c r="AT58" s="81">
        <f t="shared" si="1"/>
        <v>0</v>
      </c>
      <c r="AU58" s="82">
        <f>'44 - Etapa 4'!P96</f>
        <v>0</v>
      </c>
      <c r="AV58" s="81">
        <f>'44 - Etapa 4'!J33</f>
        <v>0</v>
      </c>
      <c r="AW58" s="81">
        <f>'44 - Etapa 4'!J34</f>
        <v>0</v>
      </c>
      <c r="AX58" s="81">
        <f>'44 - Etapa 4'!J35</f>
        <v>0</v>
      </c>
      <c r="AY58" s="81">
        <f>'44 - Etapa 4'!J36</f>
        <v>0</v>
      </c>
      <c r="AZ58" s="81">
        <f>'44 - Etapa 4'!F33</f>
        <v>0</v>
      </c>
      <c r="BA58" s="81">
        <f>'44 - Etapa 4'!F34</f>
        <v>0</v>
      </c>
      <c r="BB58" s="81">
        <f>'44 - Etapa 4'!F35</f>
        <v>0</v>
      </c>
      <c r="BC58" s="81">
        <f>'44 - Etapa 4'!F36</f>
        <v>0</v>
      </c>
      <c r="BD58" s="83">
        <f>'44 - Etapa 4'!F37</f>
        <v>0</v>
      </c>
      <c r="BT58" s="84" t="s">
        <v>15</v>
      </c>
      <c r="BV58" s="84" t="s">
        <v>73</v>
      </c>
      <c r="BW58" s="84" t="s">
        <v>88</v>
      </c>
      <c r="BX58" s="84" t="s">
        <v>5</v>
      </c>
      <c r="CL58" s="84" t="s">
        <v>3</v>
      </c>
      <c r="CM58" s="84" t="s">
        <v>15</v>
      </c>
    </row>
    <row r="59" spans="1:91" s="7" customFormat="1" ht="16.5" customHeight="1">
      <c r="A59" s="75" t="s">
        <v>75</v>
      </c>
      <c r="B59" s="76"/>
      <c r="C59" s="77"/>
      <c r="D59" s="300" t="s">
        <v>89</v>
      </c>
      <c r="E59" s="300"/>
      <c r="F59" s="300"/>
      <c r="G59" s="300"/>
      <c r="H59" s="300"/>
      <c r="I59" s="78"/>
      <c r="J59" s="300" t="s">
        <v>90</v>
      </c>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298">
        <f>'55 - Etapa 5'!J30</f>
        <v>0</v>
      </c>
      <c r="AH59" s="299"/>
      <c r="AI59" s="299"/>
      <c r="AJ59" s="299"/>
      <c r="AK59" s="299"/>
      <c r="AL59" s="299"/>
      <c r="AM59" s="299"/>
      <c r="AN59" s="298">
        <f t="shared" si="0"/>
        <v>0</v>
      </c>
      <c r="AO59" s="299"/>
      <c r="AP59" s="299"/>
      <c r="AQ59" s="79" t="s">
        <v>78</v>
      </c>
      <c r="AR59" s="76"/>
      <c r="AS59" s="80">
        <v>0</v>
      </c>
      <c r="AT59" s="81">
        <f t="shared" si="1"/>
        <v>0</v>
      </c>
      <c r="AU59" s="82">
        <f>'55 - Etapa 5'!P96</f>
        <v>0</v>
      </c>
      <c r="AV59" s="81">
        <f>'55 - Etapa 5'!J33</f>
        <v>0</v>
      </c>
      <c r="AW59" s="81">
        <f>'55 - Etapa 5'!J34</f>
        <v>0</v>
      </c>
      <c r="AX59" s="81">
        <f>'55 - Etapa 5'!J35</f>
        <v>0</v>
      </c>
      <c r="AY59" s="81">
        <f>'55 - Etapa 5'!J36</f>
        <v>0</v>
      </c>
      <c r="AZ59" s="81">
        <f>'55 - Etapa 5'!F33</f>
        <v>0</v>
      </c>
      <c r="BA59" s="81">
        <f>'55 - Etapa 5'!F34</f>
        <v>0</v>
      </c>
      <c r="BB59" s="81">
        <f>'55 - Etapa 5'!F35</f>
        <v>0</v>
      </c>
      <c r="BC59" s="81">
        <f>'55 - Etapa 5'!F36</f>
        <v>0</v>
      </c>
      <c r="BD59" s="83">
        <f>'55 - Etapa 5'!F37</f>
        <v>0</v>
      </c>
      <c r="BT59" s="84" t="s">
        <v>15</v>
      </c>
      <c r="BV59" s="84" t="s">
        <v>73</v>
      </c>
      <c r="BW59" s="84" t="s">
        <v>91</v>
      </c>
      <c r="BX59" s="84" t="s">
        <v>5</v>
      </c>
      <c r="CL59" s="84" t="s">
        <v>3</v>
      </c>
      <c r="CM59" s="84" t="s">
        <v>15</v>
      </c>
    </row>
    <row r="60" spans="1:91" s="7" customFormat="1" ht="16.5" customHeight="1">
      <c r="A60" s="75" t="s">
        <v>75</v>
      </c>
      <c r="B60" s="76"/>
      <c r="C60" s="77"/>
      <c r="D60" s="300" t="s">
        <v>92</v>
      </c>
      <c r="E60" s="300"/>
      <c r="F60" s="300"/>
      <c r="G60" s="300"/>
      <c r="H60" s="300"/>
      <c r="I60" s="78"/>
      <c r="J60" s="300" t="s">
        <v>93</v>
      </c>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298">
        <f>'66 - Etapa 6'!J30</f>
        <v>0</v>
      </c>
      <c r="AH60" s="299"/>
      <c r="AI60" s="299"/>
      <c r="AJ60" s="299"/>
      <c r="AK60" s="299"/>
      <c r="AL60" s="299"/>
      <c r="AM60" s="299"/>
      <c r="AN60" s="298">
        <f t="shared" si="0"/>
        <v>0</v>
      </c>
      <c r="AO60" s="299"/>
      <c r="AP60" s="299"/>
      <c r="AQ60" s="79" t="s">
        <v>78</v>
      </c>
      <c r="AR60" s="76"/>
      <c r="AS60" s="85">
        <v>0</v>
      </c>
      <c r="AT60" s="86">
        <f t="shared" si="1"/>
        <v>0</v>
      </c>
      <c r="AU60" s="87">
        <f>'66 - Etapa 6'!P96</f>
        <v>0</v>
      </c>
      <c r="AV60" s="86">
        <f>'66 - Etapa 6'!J33</f>
        <v>0</v>
      </c>
      <c r="AW60" s="86">
        <f>'66 - Etapa 6'!J34</f>
        <v>0</v>
      </c>
      <c r="AX60" s="86">
        <f>'66 - Etapa 6'!J35</f>
        <v>0</v>
      </c>
      <c r="AY60" s="86">
        <f>'66 - Etapa 6'!J36</f>
        <v>0</v>
      </c>
      <c r="AZ60" s="86">
        <f>'66 - Etapa 6'!F33</f>
        <v>0</v>
      </c>
      <c r="BA60" s="86">
        <f>'66 - Etapa 6'!F34</f>
        <v>0</v>
      </c>
      <c r="BB60" s="86">
        <f>'66 - Etapa 6'!F35</f>
        <v>0</v>
      </c>
      <c r="BC60" s="86">
        <f>'66 - Etapa 6'!F36</f>
        <v>0</v>
      </c>
      <c r="BD60" s="88">
        <f>'66 - Etapa 6'!F37</f>
        <v>0</v>
      </c>
      <c r="BT60" s="84" t="s">
        <v>15</v>
      </c>
      <c r="BV60" s="84" t="s">
        <v>73</v>
      </c>
      <c r="BW60" s="84" t="s">
        <v>94</v>
      </c>
      <c r="BX60" s="84" t="s">
        <v>5</v>
      </c>
      <c r="CL60" s="84" t="s">
        <v>3</v>
      </c>
      <c r="CM60" s="84" t="s">
        <v>15</v>
      </c>
    </row>
    <row r="61" spans="1:57" s="2" customFormat="1" ht="30" customHeight="1">
      <c r="A61" s="33"/>
      <c r="B61" s="34"/>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4"/>
      <c r="AS61" s="33"/>
      <c r="AT61" s="33"/>
      <c r="AU61" s="33"/>
      <c r="AV61" s="33"/>
      <c r="AW61" s="33"/>
      <c r="AX61" s="33"/>
      <c r="AY61" s="33"/>
      <c r="AZ61" s="33"/>
      <c r="BA61" s="33"/>
      <c r="BB61" s="33"/>
      <c r="BC61" s="33"/>
      <c r="BD61" s="33"/>
      <c r="BE61" s="33"/>
    </row>
    <row r="62" spans="1:57" s="2" customFormat="1" ht="6.95" customHeight="1">
      <c r="A62" s="33"/>
      <c r="B62" s="43"/>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34"/>
      <c r="AS62" s="33"/>
      <c r="AT62" s="33"/>
      <c r="AU62" s="33"/>
      <c r="AV62" s="33"/>
      <c r="AW62" s="33"/>
      <c r="AX62" s="33"/>
      <c r="AY62" s="33"/>
      <c r="AZ62" s="33"/>
      <c r="BA62" s="33"/>
      <c r="BB62" s="33"/>
      <c r="BC62" s="33"/>
      <c r="BD62" s="33"/>
      <c r="BE62" s="33"/>
    </row>
  </sheetData>
  <mergeCells count="62">
    <mergeCell ref="AS49:AT51"/>
    <mergeCell ref="AM50:AP50"/>
    <mergeCell ref="D57:H57"/>
    <mergeCell ref="J57:AF57"/>
    <mergeCell ref="AG57:AM57"/>
    <mergeCell ref="C52:G52"/>
    <mergeCell ref="AG52:AM52"/>
    <mergeCell ref="I52:AF52"/>
    <mergeCell ref="D55:H55"/>
    <mergeCell ref="AG55:AM55"/>
    <mergeCell ref="J55:AF55"/>
    <mergeCell ref="D60:H60"/>
    <mergeCell ref="J60:AF60"/>
    <mergeCell ref="AG54:AM54"/>
    <mergeCell ref="AN54:AP54"/>
    <mergeCell ref="AN58:AP58"/>
    <mergeCell ref="AG58:AM58"/>
    <mergeCell ref="D58:H58"/>
    <mergeCell ref="J58:AF58"/>
    <mergeCell ref="AN59:AP59"/>
    <mergeCell ref="AG59:AM59"/>
    <mergeCell ref="D59:H59"/>
    <mergeCell ref="J59:AF59"/>
    <mergeCell ref="J56:AF56"/>
    <mergeCell ref="D56:H56"/>
    <mergeCell ref="AG56:AM56"/>
    <mergeCell ref="AN56:AP56"/>
    <mergeCell ref="AK30:AO30"/>
    <mergeCell ref="L30:P30"/>
    <mergeCell ref="W30:AE30"/>
    <mergeCell ref="L31:P31"/>
    <mergeCell ref="AN60:AP60"/>
    <mergeCell ref="AG60:AM60"/>
    <mergeCell ref="AN57:AP57"/>
    <mergeCell ref="AN52:AP52"/>
    <mergeCell ref="AN55:AP55"/>
    <mergeCell ref="L45:AO45"/>
    <mergeCell ref="AM47:AN47"/>
    <mergeCell ref="AM49:AP49"/>
    <mergeCell ref="AK26:AO26"/>
    <mergeCell ref="L28:P28"/>
    <mergeCell ref="W28:AE28"/>
    <mergeCell ref="AK28:AO28"/>
    <mergeCell ref="W29:AE29"/>
    <mergeCell ref="L29:P29"/>
    <mergeCell ref="AK29:AO29"/>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s>
  <hyperlinks>
    <hyperlink ref="A55" location="'11 - Etapa 1'!C2" display="/"/>
    <hyperlink ref="A56" location="'22 - Etapa 2'!C2" display="/"/>
    <hyperlink ref="A57" location="'33 - Etapa 3'!C2" display="/"/>
    <hyperlink ref="A58" location="'44 - Etapa 4'!C2" display="/"/>
    <hyperlink ref="A59" location="'55 - Etapa 5'!C2" display="/"/>
    <hyperlink ref="A60" location="'66 - Etapa 6'!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34"/>
  <sheetViews>
    <sheetView showGridLines="0" tabSelected="1"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8" t="s">
        <v>6</v>
      </c>
      <c r="M2" s="279"/>
      <c r="N2" s="279"/>
      <c r="O2" s="279"/>
      <c r="P2" s="279"/>
      <c r="Q2" s="279"/>
      <c r="R2" s="279"/>
      <c r="S2" s="279"/>
      <c r="T2" s="279"/>
      <c r="U2" s="279"/>
      <c r="V2" s="279"/>
      <c r="AT2" s="18" t="s">
        <v>79</v>
      </c>
    </row>
    <row r="3" spans="2:46" s="1" customFormat="1" ht="6.95" customHeight="1">
      <c r="B3" s="19"/>
      <c r="C3" s="20"/>
      <c r="D3" s="20"/>
      <c r="E3" s="20"/>
      <c r="F3" s="20"/>
      <c r="G3" s="20"/>
      <c r="H3" s="20"/>
      <c r="I3" s="20"/>
      <c r="J3" s="20"/>
      <c r="K3" s="20"/>
      <c r="L3" s="21"/>
      <c r="AT3" s="18" t="s">
        <v>15</v>
      </c>
    </row>
    <row r="4" spans="2:46" s="1" customFormat="1" ht="24.95" customHeight="1">
      <c r="B4" s="21"/>
      <c r="D4" s="22" t="s">
        <v>95</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7" t="str">
        <f>'Rekapitulace stavby'!K6</f>
        <v>Kolín, Hrnčířská 1036- výměna střešního pláště</v>
      </c>
      <c r="F7" s="318"/>
      <c r="G7" s="318"/>
      <c r="H7" s="318"/>
      <c r="L7" s="21"/>
    </row>
    <row r="8" spans="1:31" s="2" customFormat="1" ht="12" customHeight="1">
      <c r="A8" s="33"/>
      <c r="B8" s="34"/>
      <c r="C8" s="33"/>
      <c r="D8" s="28" t="s">
        <v>96</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307" t="s">
        <v>97</v>
      </c>
      <c r="F9" s="316"/>
      <c r="G9" s="316"/>
      <c r="H9" s="316"/>
      <c r="I9" s="33"/>
      <c r="J9" s="33"/>
      <c r="K9" s="33"/>
      <c r="L9" s="90"/>
      <c r="S9" s="33"/>
      <c r="T9" s="33"/>
      <c r="U9" s="33"/>
      <c r="V9" s="33"/>
      <c r="W9" s="33"/>
      <c r="X9" s="33"/>
      <c r="Y9" s="33"/>
      <c r="Z9" s="33"/>
      <c r="AA9" s="33"/>
      <c r="AB9" s="33"/>
      <c r="AC9" s="33"/>
      <c r="AD9" s="33"/>
      <c r="AE9" s="33"/>
    </row>
    <row r="10" spans="1:31" s="2" customFormat="1" ht="12">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25. 7. 2022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19" t="str">
        <f>'Rekapitulace stavby'!E14</f>
        <v>Vyplň údaj</v>
      </c>
      <c r="F18" s="290"/>
      <c r="G18" s="290"/>
      <c r="H18" s="290"/>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294" t="s">
        <v>3</v>
      </c>
      <c r="F27" s="294"/>
      <c r="G27" s="294"/>
      <c r="H27" s="294"/>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ROUND(J96,2)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ROUND((SUM(BE96:BE333)),2)</f>
        <v>0</v>
      </c>
      <c r="G33" s="33"/>
      <c r="H33" s="33"/>
      <c r="I33" s="97">
        <v>0.21</v>
      </c>
      <c r="J33" s="96">
        <f>ROUND(((SUM(BE96:BE333))*I33),2)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ROUND((SUM(BF96:BF333)),2)</f>
        <v>0</v>
      </c>
      <c r="G34" s="33"/>
      <c r="H34" s="33"/>
      <c r="I34" s="97">
        <v>0.15</v>
      </c>
      <c r="J34" s="96">
        <f>ROUND(((SUM(BF96:BF333))*I34),2)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ROUND((SUM(BG96:BG333)),2)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ROUND((SUM(BH96:BH333)),2)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ROUND((SUM(BI96:BI333)),2)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Kolín, Hrnčířská 1036- výměna střešního pláště</v>
      </c>
      <c r="F48" s="318"/>
      <c r="G48" s="318"/>
      <c r="H48" s="318"/>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96</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307" t="str">
        <f>E9</f>
        <v>11 - Etapa 1</v>
      </c>
      <c r="F50" s="316"/>
      <c r="G50" s="316"/>
      <c r="H50" s="316"/>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25. 7. 2022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Město Kolín</v>
      </c>
      <c r="G54" s="33"/>
      <c r="H54" s="33"/>
      <c r="I54" s="28" t="s">
        <v>31</v>
      </c>
      <c r="J54" s="31" t="str">
        <f>E21</f>
        <v>Revitali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99</v>
      </c>
      <c r="D57" s="98"/>
      <c r="E57" s="98"/>
      <c r="F57" s="98"/>
      <c r="G57" s="98"/>
      <c r="H57" s="98"/>
      <c r="I57" s="98"/>
      <c r="J57" s="105" t="s">
        <v>100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J96</f>
        <v>0</v>
      </c>
      <c r="K59" s="33"/>
      <c r="L59" s="90"/>
      <c r="S59" s="33"/>
      <c r="T59" s="33"/>
      <c r="U59" s="33"/>
      <c r="V59" s="33"/>
      <c r="W59" s="33"/>
      <c r="X59" s="33"/>
      <c r="Y59" s="33"/>
      <c r="Z59" s="33"/>
      <c r="AA59" s="33"/>
      <c r="AB59" s="33"/>
      <c r="AC59" s="33"/>
      <c r="AD59" s="33"/>
      <c r="AE59" s="33"/>
      <c r="AU59" s="18" t="s">
        <v>101</v>
      </c>
    </row>
    <row r="60" spans="2:12" s="9" customFormat="1" ht="24.95" customHeight="1">
      <c r="B60" s="107"/>
      <c r="D60" s="108" t="s">
        <v>102</v>
      </c>
      <c r="E60" s="109"/>
      <c r="F60" s="109"/>
      <c r="G60" s="109"/>
      <c r="H60" s="109"/>
      <c r="I60" s="109"/>
      <c r="J60" s="110">
        <f>J97</f>
        <v>0</v>
      </c>
      <c r="L60" s="107"/>
    </row>
    <row r="61" spans="2:12" s="10" customFormat="1" ht="19.9" customHeight="1">
      <c r="B61" s="111"/>
      <c r="D61" s="112" t="s">
        <v>103</v>
      </c>
      <c r="E61" s="113"/>
      <c r="F61" s="113"/>
      <c r="G61" s="113"/>
      <c r="H61" s="113"/>
      <c r="I61" s="113"/>
      <c r="J61" s="114">
        <f>J98</f>
        <v>0</v>
      </c>
      <c r="L61" s="111"/>
    </row>
    <row r="62" spans="2:12" s="10" customFormat="1" ht="14.85" customHeight="1">
      <c r="B62" s="111"/>
      <c r="D62" s="112" t="s">
        <v>104</v>
      </c>
      <c r="E62" s="113"/>
      <c r="F62" s="113"/>
      <c r="G62" s="113"/>
      <c r="H62" s="113"/>
      <c r="I62" s="113"/>
      <c r="J62" s="114">
        <f>J99</f>
        <v>0</v>
      </c>
      <c r="L62" s="111"/>
    </row>
    <row r="63" spans="2:12" s="10" customFormat="1" ht="19.9" customHeight="1">
      <c r="B63" s="111"/>
      <c r="D63" s="112" t="s">
        <v>105</v>
      </c>
      <c r="E63" s="113"/>
      <c r="F63" s="113"/>
      <c r="G63" s="113"/>
      <c r="H63" s="113"/>
      <c r="I63" s="113"/>
      <c r="J63" s="114">
        <f>J126</f>
        <v>0</v>
      </c>
      <c r="L63" s="111"/>
    </row>
    <row r="64" spans="2:12" s="10" customFormat="1" ht="14.85" customHeight="1">
      <c r="B64" s="111"/>
      <c r="D64" s="112" t="s">
        <v>106</v>
      </c>
      <c r="E64" s="113"/>
      <c r="F64" s="113"/>
      <c r="G64" s="113"/>
      <c r="H64" s="113"/>
      <c r="I64" s="113"/>
      <c r="J64" s="114">
        <f>J127</f>
        <v>0</v>
      </c>
      <c r="L64" s="111"/>
    </row>
    <row r="65" spans="2:12" s="10" customFormat="1" ht="14.85" customHeight="1">
      <c r="B65" s="111"/>
      <c r="D65" s="112" t="s">
        <v>107</v>
      </c>
      <c r="E65" s="113"/>
      <c r="F65" s="113"/>
      <c r="G65" s="113"/>
      <c r="H65" s="113"/>
      <c r="I65" s="113"/>
      <c r="J65" s="114">
        <f>J143</f>
        <v>0</v>
      </c>
      <c r="L65" s="111"/>
    </row>
    <row r="66" spans="2:12" s="10" customFormat="1" ht="14.85" customHeight="1">
      <c r="B66" s="111"/>
      <c r="D66" s="112" t="s">
        <v>108</v>
      </c>
      <c r="E66" s="113"/>
      <c r="F66" s="113"/>
      <c r="G66" s="113"/>
      <c r="H66" s="113"/>
      <c r="I66" s="113"/>
      <c r="J66" s="114">
        <f>J153</f>
        <v>0</v>
      </c>
      <c r="L66" s="111"/>
    </row>
    <row r="67" spans="2:12" s="10" customFormat="1" ht="19.9" customHeight="1">
      <c r="B67" s="111"/>
      <c r="D67" s="112" t="s">
        <v>109</v>
      </c>
      <c r="E67" s="113"/>
      <c r="F67" s="113"/>
      <c r="G67" s="113"/>
      <c r="H67" s="113"/>
      <c r="I67" s="113"/>
      <c r="J67" s="114">
        <f>J159</f>
        <v>0</v>
      </c>
      <c r="L67" s="111"/>
    </row>
    <row r="68" spans="2:12" s="10" customFormat="1" ht="19.9" customHeight="1">
      <c r="B68" s="111"/>
      <c r="D68" s="112" t="s">
        <v>110</v>
      </c>
      <c r="E68" s="113"/>
      <c r="F68" s="113"/>
      <c r="G68" s="113"/>
      <c r="H68" s="113"/>
      <c r="I68" s="113"/>
      <c r="J68" s="114">
        <f>J175</f>
        <v>0</v>
      </c>
      <c r="L68" s="111"/>
    </row>
    <row r="69" spans="2:12" s="9" customFormat="1" ht="24.95" customHeight="1">
      <c r="B69" s="107"/>
      <c r="D69" s="108" t="s">
        <v>111</v>
      </c>
      <c r="E69" s="109"/>
      <c r="F69" s="109"/>
      <c r="G69" s="109"/>
      <c r="H69" s="109"/>
      <c r="I69" s="109"/>
      <c r="J69" s="110">
        <f>J178</f>
        <v>0</v>
      </c>
      <c r="L69" s="107"/>
    </row>
    <row r="70" spans="2:12" s="10" customFormat="1" ht="19.9" customHeight="1">
      <c r="B70" s="111"/>
      <c r="D70" s="112" t="s">
        <v>112</v>
      </c>
      <c r="E70" s="113"/>
      <c r="F70" s="113"/>
      <c r="G70" s="113"/>
      <c r="H70" s="113"/>
      <c r="I70" s="113"/>
      <c r="J70" s="114">
        <f>J179</f>
        <v>0</v>
      </c>
      <c r="L70" s="111"/>
    </row>
    <row r="71" spans="2:12" s="10" customFormat="1" ht="19.9" customHeight="1">
      <c r="B71" s="111"/>
      <c r="D71" s="112" t="s">
        <v>113</v>
      </c>
      <c r="E71" s="113"/>
      <c r="F71" s="113"/>
      <c r="G71" s="113"/>
      <c r="H71" s="113"/>
      <c r="I71" s="113"/>
      <c r="J71" s="114">
        <f>J227</f>
        <v>0</v>
      </c>
      <c r="L71" s="111"/>
    </row>
    <row r="72" spans="2:12" s="10" customFormat="1" ht="19.9" customHeight="1">
      <c r="B72" s="111"/>
      <c r="D72" s="112" t="s">
        <v>114</v>
      </c>
      <c r="E72" s="113"/>
      <c r="F72" s="113"/>
      <c r="G72" s="113"/>
      <c r="H72" s="113"/>
      <c r="I72" s="113"/>
      <c r="J72" s="114">
        <f>J276</f>
        <v>0</v>
      </c>
      <c r="L72" s="111"/>
    </row>
    <row r="73" spans="2:12" s="10" customFormat="1" ht="19.9" customHeight="1">
      <c r="B73" s="111"/>
      <c r="D73" s="112" t="s">
        <v>115</v>
      </c>
      <c r="E73" s="113"/>
      <c r="F73" s="113"/>
      <c r="G73" s="113"/>
      <c r="H73" s="113"/>
      <c r="I73" s="113"/>
      <c r="J73" s="114">
        <f>J280</f>
        <v>0</v>
      </c>
      <c r="L73" s="111"/>
    </row>
    <row r="74" spans="2:12" s="10" customFormat="1" ht="19.9" customHeight="1">
      <c r="B74" s="111"/>
      <c r="D74" s="112" t="s">
        <v>116</v>
      </c>
      <c r="E74" s="113"/>
      <c r="F74" s="113"/>
      <c r="G74" s="113"/>
      <c r="H74" s="113"/>
      <c r="I74" s="113"/>
      <c r="J74" s="114">
        <f>J302</f>
        <v>0</v>
      </c>
      <c r="L74" s="111"/>
    </row>
    <row r="75" spans="2:12" s="10" customFormat="1" ht="19.9" customHeight="1">
      <c r="B75" s="111"/>
      <c r="D75" s="112" t="s">
        <v>117</v>
      </c>
      <c r="E75" s="113"/>
      <c r="F75" s="113"/>
      <c r="G75" s="113"/>
      <c r="H75" s="113"/>
      <c r="I75" s="113"/>
      <c r="J75" s="114">
        <f>J319</f>
        <v>0</v>
      </c>
      <c r="L75" s="111"/>
    </row>
    <row r="76" spans="2:12" s="9" customFormat="1" ht="24.95" customHeight="1">
      <c r="B76" s="107"/>
      <c r="D76" s="108" t="s">
        <v>118</v>
      </c>
      <c r="E76" s="109"/>
      <c r="F76" s="109"/>
      <c r="G76" s="109"/>
      <c r="H76" s="109"/>
      <c r="I76" s="109"/>
      <c r="J76" s="110">
        <f>J328</f>
        <v>0</v>
      </c>
      <c r="L76" s="107"/>
    </row>
    <row r="77" spans="1:31" s="2" customFormat="1" ht="21.7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6.95" customHeight="1">
      <c r="A78" s="33"/>
      <c r="B78" s="43"/>
      <c r="C78" s="44"/>
      <c r="D78" s="44"/>
      <c r="E78" s="44"/>
      <c r="F78" s="44"/>
      <c r="G78" s="44"/>
      <c r="H78" s="44"/>
      <c r="I78" s="44"/>
      <c r="J78" s="44"/>
      <c r="K78" s="44"/>
      <c r="L78" s="90"/>
      <c r="S78" s="33"/>
      <c r="T78" s="33"/>
      <c r="U78" s="33"/>
      <c r="V78" s="33"/>
      <c r="W78" s="33"/>
      <c r="X78" s="33"/>
      <c r="Y78" s="33"/>
      <c r="Z78" s="33"/>
      <c r="AA78" s="33"/>
      <c r="AB78" s="33"/>
      <c r="AC78" s="33"/>
      <c r="AD78" s="33"/>
      <c r="AE78" s="33"/>
    </row>
    <row r="82" spans="1:31" s="2" customFormat="1" ht="6.95" customHeight="1">
      <c r="A82" s="33"/>
      <c r="B82" s="45"/>
      <c r="C82" s="46"/>
      <c r="D82" s="46"/>
      <c r="E82" s="46"/>
      <c r="F82" s="46"/>
      <c r="G82" s="46"/>
      <c r="H82" s="46"/>
      <c r="I82" s="46"/>
      <c r="J82" s="46"/>
      <c r="K82" s="46"/>
      <c r="L82" s="90"/>
      <c r="S82" s="33"/>
      <c r="T82" s="33"/>
      <c r="U82" s="33"/>
      <c r="V82" s="33"/>
      <c r="W82" s="33"/>
      <c r="X82" s="33"/>
      <c r="Y82" s="33"/>
      <c r="Z82" s="33"/>
      <c r="AA82" s="33"/>
      <c r="AB82" s="33"/>
      <c r="AC82" s="33"/>
      <c r="AD82" s="33"/>
      <c r="AE82" s="33"/>
    </row>
    <row r="83" spans="1:31" s="2" customFormat="1" ht="24.95" customHeight="1">
      <c r="A83" s="33"/>
      <c r="B83" s="34"/>
      <c r="C83" s="22" t="s">
        <v>119</v>
      </c>
      <c r="D83" s="33"/>
      <c r="E83" s="33"/>
      <c r="F83" s="33"/>
      <c r="G83" s="33"/>
      <c r="H83" s="33"/>
      <c r="I83" s="33"/>
      <c r="J83" s="33"/>
      <c r="K83" s="33"/>
      <c r="L83" s="90"/>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33"/>
      <c r="J84" s="33"/>
      <c r="K84" s="33"/>
      <c r="L84" s="90"/>
      <c r="S84" s="33"/>
      <c r="T84" s="33"/>
      <c r="U84" s="33"/>
      <c r="V84" s="33"/>
      <c r="W84" s="33"/>
      <c r="X84" s="33"/>
      <c r="Y84" s="33"/>
      <c r="Z84" s="33"/>
      <c r="AA84" s="33"/>
      <c r="AB84" s="33"/>
      <c r="AC84" s="33"/>
      <c r="AD84" s="33"/>
      <c r="AE84" s="33"/>
    </row>
    <row r="85" spans="1:31" s="2" customFormat="1" ht="12" customHeight="1">
      <c r="A85" s="33"/>
      <c r="B85" s="34"/>
      <c r="C85" s="28" t="s">
        <v>17</v>
      </c>
      <c r="D85" s="33"/>
      <c r="E85" s="33"/>
      <c r="F85" s="33"/>
      <c r="G85" s="33"/>
      <c r="H85" s="33"/>
      <c r="I85" s="33"/>
      <c r="J85" s="33"/>
      <c r="K85" s="33"/>
      <c r="L85" s="90"/>
      <c r="S85" s="33"/>
      <c r="T85" s="33"/>
      <c r="U85" s="33"/>
      <c r="V85" s="33"/>
      <c r="W85" s="33"/>
      <c r="X85" s="33"/>
      <c r="Y85" s="33"/>
      <c r="Z85" s="33"/>
      <c r="AA85" s="33"/>
      <c r="AB85" s="33"/>
      <c r="AC85" s="33"/>
      <c r="AD85" s="33"/>
      <c r="AE85" s="33"/>
    </row>
    <row r="86" spans="1:31" s="2" customFormat="1" ht="16.5" customHeight="1">
      <c r="A86" s="33"/>
      <c r="B86" s="34"/>
      <c r="C86" s="33"/>
      <c r="D86" s="33"/>
      <c r="E86" s="317" t="str">
        <f>E7</f>
        <v>Kolín, Hrnčířská 1036- výměna střešního pláště</v>
      </c>
      <c r="F86" s="318"/>
      <c r="G86" s="318"/>
      <c r="H86" s="318"/>
      <c r="I86" s="33"/>
      <c r="J86" s="33"/>
      <c r="K86" s="33"/>
      <c r="L86" s="90"/>
      <c r="S86" s="33"/>
      <c r="T86" s="33"/>
      <c r="U86" s="33"/>
      <c r="V86" s="33"/>
      <c r="W86" s="33"/>
      <c r="X86" s="33"/>
      <c r="Y86" s="33"/>
      <c r="Z86" s="33"/>
      <c r="AA86" s="33"/>
      <c r="AB86" s="33"/>
      <c r="AC86" s="33"/>
      <c r="AD86" s="33"/>
      <c r="AE86" s="33"/>
    </row>
    <row r="87" spans="1:31" s="2" customFormat="1" ht="12" customHeight="1">
      <c r="A87" s="33"/>
      <c r="B87" s="34"/>
      <c r="C87" s="28" t="s">
        <v>96</v>
      </c>
      <c r="D87" s="33"/>
      <c r="E87" s="33"/>
      <c r="F87" s="33"/>
      <c r="G87" s="33"/>
      <c r="H87" s="33"/>
      <c r="I87" s="33"/>
      <c r="J87" s="33"/>
      <c r="K87" s="33"/>
      <c r="L87" s="90"/>
      <c r="S87" s="33"/>
      <c r="T87" s="33"/>
      <c r="U87" s="33"/>
      <c r="V87" s="33"/>
      <c r="W87" s="33"/>
      <c r="X87" s="33"/>
      <c r="Y87" s="33"/>
      <c r="Z87" s="33"/>
      <c r="AA87" s="33"/>
      <c r="AB87" s="33"/>
      <c r="AC87" s="33"/>
      <c r="AD87" s="33"/>
      <c r="AE87" s="33"/>
    </row>
    <row r="88" spans="1:31" s="2" customFormat="1" ht="16.5" customHeight="1">
      <c r="A88" s="33"/>
      <c r="B88" s="34"/>
      <c r="C88" s="33"/>
      <c r="D88" s="33"/>
      <c r="E88" s="307" t="str">
        <f>E9</f>
        <v>11 - Etapa 1</v>
      </c>
      <c r="F88" s="316"/>
      <c r="G88" s="316"/>
      <c r="H88" s="316"/>
      <c r="I88" s="33"/>
      <c r="J88" s="33"/>
      <c r="K88" s="33"/>
      <c r="L88" s="90"/>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0"/>
      <c r="S89" s="33"/>
      <c r="T89" s="33"/>
      <c r="U89" s="33"/>
      <c r="V89" s="33"/>
      <c r="W89" s="33"/>
      <c r="X89" s="33"/>
      <c r="Y89" s="33"/>
      <c r="Z89" s="33"/>
      <c r="AA89" s="33"/>
      <c r="AB89" s="33"/>
      <c r="AC89" s="33"/>
      <c r="AD89" s="33"/>
      <c r="AE89" s="33"/>
    </row>
    <row r="90" spans="1:31" s="2" customFormat="1" ht="12" customHeight="1">
      <c r="A90" s="33"/>
      <c r="B90" s="34"/>
      <c r="C90" s="28" t="s">
        <v>21</v>
      </c>
      <c r="D90" s="33"/>
      <c r="E90" s="33"/>
      <c r="F90" s="26" t="str">
        <f>F12</f>
        <v xml:space="preserve"> </v>
      </c>
      <c r="G90" s="33"/>
      <c r="H90" s="33"/>
      <c r="I90" s="28" t="s">
        <v>23</v>
      </c>
      <c r="J90" s="51" t="str">
        <f>IF(J12="","",J12)</f>
        <v>25. 7. 2022</v>
      </c>
      <c r="K90" s="33"/>
      <c r="L90" s="90"/>
      <c r="S90" s="33"/>
      <c r="T90" s="33"/>
      <c r="U90" s="33"/>
      <c r="V90" s="33"/>
      <c r="W90" s="33"/>
      <c r="X90" s="33"/>
      <c r="Y90" s="33"/>
      <c r="Z90" s="33"/>
      <c r="AA90" s="33"/>
      <c r="AB90" s="33"/>
      <c r="AC90" s="33"/>
      <c r="AD90" s="33"/>
      <c r="AE90" s="33"/>
    </row>
    <row r="91" spans="1:31" s="2" customFormat="1" ht="6.95" customHeight="1">
      <c r="A91" s="33"/>
      <c r="B91" s="34"/>
      <c r="C91" s="33"/>
      <c r="D91" s="33"/>
      <c r="E91" s="33"/>
      <c r="F91" s="33"/>
      <c r="G91" s="33"/>
      <c r="H91" s="33"/>
      <c r="I91" s="33"/>
      <c r="J91" s="33"/>
      <c r="K91" s="33"/>
      <c r="L91" s="90"/>
      <c r="S91" s="33"/>
      <c r="T91" s="33"/>
      <c r="U91" s="33"/>
      <c r="V91" s="33"/>
      <c r="W91" s="33"/>
      <c r="X91" s="33"/>
      <c r="Y91" s="33"/>
      <c r="Z91" s="33"/>
      <c r="AA91" s="33"/>
      <c r="AB91" s="33"/>
      <c r="AC91" s="33"/>
      <c r="AD91" s="33"/>
      <c r="AE91" s="33"/>
    </row>
    <row r="92" spans="1:31" s="2" customFormat="1" ht="15.2" customHeight="1">
      <c r="A92" s="33"/>
      <c r="B92" s="34"/>
      <c r="C92" s="28" t="s">
        <v>25</v>
      </c>
      <c r="D92" s="33"/>
      <c r="E92" s="33"/>
      <c r="F92" s="26" t="str">
        <f>E15</f>
        <v>Město Kolín</v>
      </c>
      <c r="G92" s="33"/>
      <c r="H92" s="33"/>
      <c r="I92" s="28" t="s">
        <v>31</v>
      </c>
      <c r="J92" s="31" t="str">
        <f>E21</f>
        <v>Revitali s.r.o.</v>
      </c>
      <c r="K92" s="33"/>
      <c r="L92" s="90"/>
      <c r="S92" s="33"/>
      <c r="T92" s="33"/>
      <c r="U92" s="33"/>
      <c r="V92" s="33"/>
      <c r="W92" s="33"/>
      <c r="X92" s="33"/>
      <c r="Y92" s="33"/>
      <c r="Z92" s="33"/>
      <c r="AA92" s="33"/>
      <c r="AB92" s="33"/>
      <c r="AC92" s="33"/>
      <c r="AD92" s="33"/>
      <c r="AE92" s="33"/>
    </row>
    <row r="93" spans="1:31" s="2" customFormat="1" ht="15.2" customHeight="1">
      <c r="A93" s="33"/>
      <c r="B93" s="34"/>
      <c r="C93" s="28" t="s">
        <v>29</v>
      </c>
      <c r="D93" s="33"/>
      <c r="E93" s="33"/>
      <c r="F93" s="26" t="str">
        <f>IF(E18="","",E18)</f>
        <v>Vyplň údaj</v>
      </c>
      <c r="G93" s="33"/>
      <c r="H93" s="33"/>
      <c r="I93" s="28" t="s">
        <v>34</v>
      </c>
      <c r="J93" s="31" t="str">
        <f>E24</f>
        <v xml:space="preserve"> </v>
      </c>
      <c r="K93" s="33"/>
      <c r="L93" s="90"/>
      <c r="S93" s="33"/>
      <c r="T93" s="33"/>
      <c r="U93" s="33"/>
      <c r="V93" s="33"/>
      <c r="W93" s="33"/>
      <c r="X93" s="33"/>
      <c r="Y93" s="33"/>
      <c r="Z93" s="33"/>
      <c r="AA93" s="33"/>
      <c r="AB93" s="33"/>
      <c r="AC93" s="33"/>
      <c r="AD93" s="33"/>
      <c r="AE93" s="33"/>
    </row>
    <row r="94" spans="1:31" s="2" customFormat="1" ht="10.35" customHeight="1">
      <c r="A94" s="33"/>
      <c r="B94" s="34"/>
      <c r="C94" s="33"/>
      <c r="D94" s="33"/>
      <c r="E94" s="33"/>
      <c r="F94" s="33"/>
      <c r="G94" s="33"/>
      <c r="H94" s="33"/>
      <c r="I94" s="33"/>
      <c r="J94" s="33"/>
      <c r="K94" s="33"/>
      <c r="L94" s="90"/>
      <c r="S94" s="33"/>
      <c r="T94" s="33"/>
      <c r="U94" s="33"/>
      <c r="V94" s="33"/>
      <c r="W94" s="33"/>
      <c r="X94" s="33"/>
      <c r="Y94" s="33"/>
      <c r="Z94" s="33"/>
      <c r="AA94" s="33"/>
      <c r="AB94" s="33"/>
      <c r="AC94" s="33"/>
      <c r="AD94" s="33"/>
      <c r="AE94" s="33"/>
    </row>
    <row r="95" spans="1:31" s="11" customFormat="1" ht="29.25" customHeight="1">
      <c r="A95" s="115"/>
      <c r="B95" s="116"/>
      <c r="C95" s="117" t="s">
        <v>120</v>
      </c>
      <c r="D95" s="118" t="s">
        <v>56</v>
      </c>
      <c r="E95" s="118" t="s">
        <v>52</v>
      </c>
      <c r="F95" s="118" t="s">
        <v>53</v>
      </c>
      <c r="G95" s="118" t="s">
        <v>121</v>
      </c>
      <c r="H95" s="118" t="s">
        <v>122</v>
      </c>
      <c r="I95" s="118" t="s">
        <v>123</v>
      </c>
      <c r="J95" s="118" t="s">
        <v>100</v>
      </c>
      <c r="K95" s="119" t="s">
        <v>124</v>
      </c>
      <c r="L95" s="120"/>
      <c r="M95" s="58" t="s">
        <v>3</v>
      </c>
      <c r="N95" s="59" t="s">
        <v>41</v>
      </c>
      <c r="O95" s="59" t="s">
        <v>125</v>
      </c>
      <c r="P95" s="59" t="s">
        <v>126</v>
      </c>
      <c r="Q95" s="59" t="s">
        <v>127</v>
      </c>
      <c r="R95" s="59" t="s">
        <v>128</v>
      </c>
      <c r="S95" s="59" t="s">
        <v>129</v>
      </c>
      <c r="T95" s="60" t="s">
        <v>130</v>
      </c>
      <c r="U95" s="115"/>
      <c r="V95" s="115"/>
      <c r="W95" s="115"/>
      <c r="X95" s="115"/>
      <c r="Y95" s="115"/>
      <c r="Z95" s="115"/>
      <c r="AA95" s="115"/>
      <c r="AB95" s="115"/>
      <c r="AC95" s="115"/>
      <c r="AD95" s="115"/>
      <c r="AE95" s="115"/>
    </row>
    <row r="96" spans="1:63" s="2" customFormat="1" ht="22.9" customHeight="1">
      <c r="A96" s="33"/>
      <c r="B96" s="34"/>
      <c r="C96" s="65" t="s">
        <v>131</v>
      </c>
      <c r="D96" s="33"/>
      <c r="E96" s="33"/>
      <c r="F96" s="33"/>
      <c r="G96" s="33"/>
      <c r="H96" s="33"/>
      <c r="I96" s="33"/>
      <c r="J96" s="121">
        <f>BK96</f>
        <v>0</v>
      </c>
      <c r="K96" s="33"/>
      <c r="L96" s="34"/>
      <c r="M96" s="61"/>
      <c r="N96" s="52"/>
      <c r="O96" s="62"/>
      <c r="P96" s="122">
        <f>P97+P178+P328</f>
        <v>0</v>
      </c>
      <c r="Q96" s="62"/>
      <c r="R96" s="122">
        <f>R97+R178+R328</f>
        <v>5.8523054100000005</v>
      </c>
      <c r="S96" s="62"/>
      <c r="T96" s="123">
        <f>T97+T178+T328</f>
        <v>7.684900000000001</v>
      </c>
      <c r="U96" s="33"/>
      <c r="V96" s="33"/>
      <c r="W96" s="33"/>
      <c r="X96" s="33"/>
      <c r="Y96" s="33"/>
      <c r="Z96" s="33"/>
      <c r="AA96" s="33"/>
      <c r="AB96" s="33"/>
      <c r="AC96" s="33"/>
      <c r="AD96" s="33"/>
      <c r="AE96" s="33"/>
      <c r="AT96" s="18" t="s">
        <v>70</v>
      </c>
      <c r="AU96" s="18" t="s">
        <v>101</v>
      </c>
      <c r="BK96" s="124">
        <f>BK97+BK178+BK328</f>
        <v>0</v>
      </c>
    </row>
    <row r="97" spans="2:63" s="12" customFormat="1" ht="25.9" customHeight="1">
      <c r="B97" s="125"/>
      <c r="D97" s="126" t="s">
        <v>70</v>
      </c>
      <c r="E97" s="127" t="s">
        <v>132</v>
      </c>
      <c r="F97" s="127" t="s">
        <v>133</v>
      </c>
      <c r="I97" s="128"/>
      <c r="J97" s="129">
        <f>BK97</f>
        <v>0</v>
      </c>
      <c r="L97" s="125"/>
      <c r="M97" s="130"/>
      <c r="N97" s="131"/>
      <c r="O97" s="131"/>
      <c r="P97" s="132">
        <f>P98+P126+P159+P175</f>
        <v>0</v>
      </c>
      <c r="Q97" s="131"/>
      <c r="R97" s="132">
        <f>R98+R126+R159+R175</f>
        <v>0.0178298</v>
      </c>
      <c r="S97" s="131"/>
      <c r="T97" s="133">
        <f>T98+T126+T159+T175</f>
        <v>0.0178</v>
      </c>
      <c r="AR97" s="126" t="s">
        <v>15</v>
      </c>
      <c r="AT97" s="134" t="s">
        <v>70</v>
      </c>
      <c r="AU97" s="134" t="s">
        <v>71</v>
      </c>
      <c r="AY97" s="126" t="s">
        <v>134</v>
      </c>
      <c r="BK97" s="135">
        <f>BK98+BK126+BK159+BK175</f>
        <v>0</v>
      </c>
    </row>
    <row r="98" spans="2:63" s="12" customFormat="1" ht="22.9" customHeight="1">
      <c r="B98" s="125"/>
      <c r="D98" s="126" t="s">
        <v>70</v>
      </c>
      <c r="E98" s="136" t="s">
        <v>135</v>
      </c>
      <c r="F98" s="136" t="s">
        <v>136</v>
      </c>
      <c r="I98" s="128"/>
      <c r="J98" s="137">
        <f>BK98</f>
        <v>0</v>
      </c>
      <c r="L98" s="125"/>
      <c r="M98" s="130"/>
      <c r="N98" s="131"/>
      <c r="O98" s="131"/>
      <c r="P98" s="132">
        <f>P99</f>
        <v>0</v>
      </c>
      <c r="Q98" s="131"/>
      <c r="R98" s="132">
        <f>R99</f>
        <v>0.0178298</v>
      </c>
      <c r="S98" s="131"/>
      <c r="T98" s="133">
        <f>T99</f>
        <v>0</v>
      </c>
      <c r="AR98" s="126" t="s">
        <v>15</v>
      </c>
      <c r="AT98" s="134" t="s">
        <v>70</v>
      </c>
      <c r="AU98" s="134" t="s">
        <v>15</v>
      </c>
      <c r="AY98" s="126" t="s">
        <v>134</v>
      </c>
      <c r="BK98" s="135">
        <f>BK99</f>
        <v>0</v>
      </c>
    </row>
    <row r="99" spans="2:63" s="12" customFormat="1" ht="20.85" customHeight="1">
      <c r="B99" s="125"/>
      <c r="D99" s="126" t="s">
        <v>70</v>
      </c>
      <c r="E99" s="136" t="s">
        <v>137</v>
      </c>
      <c r="F99" s="136" t="s">
        <v>138</v>
      </c>
      <c r="I99" s="128"/>
      <c r="J99" s="137">
        <f>BK99</f>
        <v>0</v>
      </c>
      <c r="L99" s="125"/>
      <c r="M99" s="130"/>
      <c r="N99" s="131"/>
      <c r="O99" s="131"/>
      <c r="P99" s="132">
        <f>SUM(P100:P125)</f>
        <v>0</v>
      </c>
      <c r="Q99" s="131"/>
      <c r="R99" s="132">
        <f>SUM(R100:R125)</f>
        <v>0.0178298</v>
      </c>
      <c r="S99" s="131"/>
      <c r="T99" s="133">
        <f>SUM(T100:T125)</f>
        <v>0</v>
      </c>
      <c r="AR99" s="126" t="s">
        <v>15</v>
      </c>
      <c r="AT99" s="134" t="s">
        <v>70</v>
      </c>
      <c r="AU99" s="134" t="s">
        <v>139</v>
      </c>
      <c r="AY99" s="126" t="s">
        <v>134</v>
      </c>
      <c r="BK99" s="135">
        <f>SUM(BK100:BK125)</f>
        <v>0</v>
      </c>
    </row>
    <row r="100" spans="1:65" s="2" customFormat="1" ht="24.2" customHeight="1">
      <c r="A100" s="33"/>
      <c r="B100" s="138"/>
      <c r="C100" s="139" t="s">
        <v>15</v>
      </c>
      <c r="D100" s="139" t="s">
        <v>140</v>
      </c>
      <c r="E100" s="140" t="s">
        <v>141</v>
      </c>
      <c r="F100" s="141" t="s">
        <v>142</v>
      </c>
      <c r="G100" s="142" t="s">
        <v>143</v>
      </c>
      <c r="H100" s="143">
        <v>1.3</v>
      </c>
      <c r="I100" s="144"/>
      <c r="J100" s="145">
        <f>ROUND(I100*H100,2)</f>
        <v>0</v>
      </c>
      <c r="K100" s="141" t="s">
        <v>144</v>
      </c>
      <c r="L100" s="34"/>
      <c r="M100" s="146" t="s">
        <v>3</v>
      </c>
      <c r="N100" s="147" t="s">
        <v>43</v>
      </c>
      <c r="O100" s="54"/>
      <c r="P100" s="148">
        <f>O100*H100</f>
        <v>0</v>
      </c>
      <c r="Q100" s="148">
        <v>0.00026</v>
      </c>
      <c r="R100" s="148">
        <f>Q100*H100</f>
        <v>0.000338</v>
      </c>
      <c r="S100" s="148">
        <v>0</v>
      </c>
      <c r="T100" s="149">
        <f>S100*H100</f>
        <v>0</v>
      </c>
      <c r="U100" s="33"/>
      <c r="V100" s="33"/>
      <c r="W100" s="33"/>
      <c r="X100" s="33"/>
      <c r="Y100" s="33"/>
      <c r="Z100" s="33"/>
      <c r="AA100" s="33"/>
      <c r="AB100" s="33"/>
      <c r="AC100" s="33"/>
      <c r="AD100" s="33"/>
      <c r="AE100" s="33"/>
      <c r="AR100" s="150" t="s">
        <v>145</v>
      </c>
      <c r="AT100" s="150" t="s">
        <v>140</v>
      </c>
      <c r="AU100" s="150" t="s">
        <v>146</v>
      </c>
      <c r="AY100" s="18" t="s">
        <v>134</v>
      </c>
      <c r="BE100" s="151">
        <f>IF(N100="základní",J100,0)</f>
        <v>0</v>
      </c>
      <c r="BF100" s="151">
        <f>IF(N100="snížená",J100,0)</f>
        <v>0</v>
      </c>
      <c r="BG100" s="151">
        <f>IF(N100="zákl. přenesená",J100,0)</f>
        <v>0</v>
      </c>
      <c r="BH100" s="151">
        <f>IF(N100="sníž. přenesená",J100,0)</f>
        <v>0</v>
      </c>
      <c r="BI100" s="151">
        <f>IF(N100="nulová",J100,0)</f>
        <v>0</v>
      </c>
      <c r="BJ100" s="18" t="s">
        <v>139</v>
      </c>
      <c r="BK100" s="151">
        <f>ROUND(I100*H100,2)</f>
        <v>0</v>
      </c>
      <c r="BL100" s="18" t="s">
        <v>145</v>
      </c>
      <c r="BM100" s="150" t="s">
        <v>147</v>
      </c>
    </row>
    <row r="101" spans="1:47" s="2" customFormat="1" ht="12">
      <c r="A101" s="33"/>
      <c r="B101" s="34"/>
      <c r="C101" s="33"/>
      <c r="D101" s="152" t="s">
        <v>148</v>
      </c>
      <c r="E101" s="33"/>
      <c r="F101" s="153" t="s">
        <v>149</v>
      </c>
      <c r="G101" s="33"/>
      <c r="H101" s="33"/>
      <c r="I101" s="154"/>
      <c r="J101" s="33"/>
      <c r="K101" s="33"/>
      <c r="L101" s="34"/>
      <c r="M101" s="155"/>
      <c r="N101" s="156"/>
      <c r="O101" s="54"/>
      <c r="P101" s="54"/>
      <c r="Q101" s="54"/>
      <c r="R101" s="54"/>
      <c r="S101" s="54"/>
      <c r="T101" s="55"/>
      <c r="U101" s="33"/>
      <c r="V101" s="33"/>
      <c r="W101" s="33"/>
      <c r="X101" s="33"/>
      <c r="Y101" s="33"/>
      <c r="Z101" s="33"/>
      <c r="AA101" s="33"/>
      <c r="AB101" s="33"/>
      <c r="AC101" s="33"/>
      <c r="AD101" s="33"/>
      <c r="AE101" s="33"/>
      <c r="AT101" s="18" t="s">
        <v>148</v>
      </c>
      <c r="AU101" s="18" t="s">
        <v>146</v>
      </c>
    </row>
    <row r="102" spans="2:51" s="13" customFormat="1" ht="12">
      <c r="B102" s="157"/>
      <c r="D102" s="158" t="s">
        <v>150</v>
      </c>
      <c r="E102" s="159" t="s">
        <v>3</v>
      </c>
      <c r="F102" s="160" t="s">
        <v>151</v>
      </c>
      <c r="H102" s="159" t="s">
        <v>3</v>
      </c>
      <c r="I102" s="161"/>
      <c r="L102" s="157"/>
      <c r="M102" s="162"/>
      <c r="N102" s="163"/>
      <c r="O102" s="163"/>
      <c r="P102" s="163"/>
      <c r="Q102" s="163"/>
      <c r="R102" s="163"/>
      <c r="S102" s="163"/>
      <c r="T102" s="164"/>
      <c r="AT102" s="159" t="s">
        <v>150</v>
      </c>
      <c r="AU102" s="159" t="s">
        <v>146</v>
      </c>
      <c r="AV102" s="13" t="s">
        <v>15</v>
      </c>
      <c r="AW102" s="13" t="s">
        <v>33</v>
      </c>
      <c r="AX102" s="13" t="s">
        <v>71</v>
      </c>
      <c r="AY102" s="159" t="s">
        <v>134</v>
      </c>
    </row>
    <row r="103" spans="2:51" s="14" customFormat="1" ht="12">
      <c r="B103" s="165"/>
      <c r="D103" s="158" t="s">
        <v>150</v>
      </c>
      <c r="E103" s="166" t="s">
        <v>3</v>
      </c>
      <c r="F103" s="167" t="s">
        <v>152</v>
      </c>
      <c r="H103" s="168">
        <v>0.4</v>
      </c>
      <c r="I103" s="169"/>
      <c r="L103" s="165"/>
      <c r="M103" s="170"/>
      <c r="N103" s="171"/>
      <c r="O103" s="171"/>
      <c r="P103" s="171"/>
      <c r="Q103" s="171"/>
      <c r="R103" s="171"/>
      <c r="S103" s="171"/>
      <c r="T103" s="172"/>
      <c r="AT103" s="166" t="s">
        <v>150</v>
      </c>
      <c r="AU103" s="166" t="s">
        <v>146</v>
      </c>
      <c r="AV103" s="14" t="s">
        <v>139</v>
      </c>
      <c r="AW103" s="14" t="s">
        <v>33</v>
      </c>
      <c r="AX103" s="14" t="s">
        <v>71</v>
      </c>
      <c r="AY103" s="166" t="s">
        <v>134</v>
      </c>
    </row>
    <row r="104" spans="2:51" s="13" customFormat="1" ht="12">
      <c r="B104" s="157"/>
      <c r="D104" s="158" t="s">
        <v>150</v>
      </c>
      <c r="E104" s="159" t="s">
        <v>3</v>
      </c>
      <c r="F104" s="160" t="s">
        <v>153</v>
      </c>
      <c r="H104" s="159" t="s">
        <v>3</v>
      </c>
      <c r="I104" s="161"/>
      <c r="L104" s="157"/>
      <c r="M104" s="162"/>
      <c r="N104" s="163"/>
      <c r="O104" s="163"/>
      <c r="P104" s="163"/>
      <c r="Q104" s="163"/>
      <c r="R104" s="163"/>
      <c r="S104" s="163"/>
      <c r="T104" s="164"/>
      <c r="AT104" s="159" t="s">
        <v>150</v>
      </c>
      <c r="AU104" s="159" t="s">
        <v>146</v>
      </c>
      <c r="AV104" s="13" t="s">
        <v>15</v>
      </c>
      <c r="AW104" s="13" t="s">
        <v>33</v>
      </c>
      <c r="AX104" s="13" t="s">
        <v>71</v>
      </c>
      <c r="AY104" s="159" t="s">
        <v>134</v>
      </c>
    </row>
    <row r="105" spans="2:51" s="14" customFormat="1" ht="12">
      <c r="B105" s="165"/>
      <c r="D105" s="158" t="s">
        <v>150</v>
      </c>
      <c r="E105" s="166" t="s">
        <v>3</v>
      </c>
      <c r="F105" s="167" t="s">
        <v>154</v>
      </c>
      <c r="H105" s="168">
        <v>0.9</v>
      </c>
      <c r="I105" s="169"/>
      <c r="L105" s="165"/>
      <c r="M105" s="170"/>
      <c r="N105" s="171"/>
      <c r="O105" s="171"/>
      <c r="P105" s="171"/>
      <c r="Q105" s="171"/>
      <c r="R105" s="171"/>
      <c r="S105" s="171"/>
      <c r="T105" s="172"/>
      <c r="AT105" s="166" t="s">
        <v>150</v>
      </c>
      <c r="AU105" s="166" t="s">
        <v>146</v>
      </c>
      <c r="AV105" s="14" t="s">
        <v>139</v>
      </c>
      <c r="AW105" s="14" t="s">
        <v>33</v>
      </c>
      <c r="AX105" s="14" t="s">
        <v>71</v>
      </c>
      <c r="AY105" s="166" t="s">
        <v>134</v>
      </c>
    </row>
    <row r="106" spans="2:51" s="15" customFormat="1" ht="12">
      <c r="B106" s="173"/>
      <c r="D106" s="158" t="s">
        <v>150</v>
      </c>
      <c r="E106" s="174" t="s">
        <v>3</v>
      </c>
      <c r="F106" s="175" t="s">
        <v>155</v>
      </c>
      <c r="H106" s="176">
        <v>1.3</v>
      </c>
      <c r="I106" s="177"/>
      <c r="L106" s="173"/>
      <c r="M106" s="178"/>
      <c r="N106" s="179"/>
      <c r="O106" s="179"/>
      <c r="P106" s="179"/>
      <c r="Q106" s="179"/>
      <c r="R106" s="179"/>
      <c r="S106" s="179"/>
      <c r="T106" s="180"/>
      <c r="AT106" s="174" t="s">
        <v>150</v>
      </c>
      <c r="AU106" s="174" t="s">
        <v>146</v>
      </c>
      <c r="AV106" s="15" t="s">
        <v>145</v>
      </c>
      <c r="AW106" s="15" t="s">
        <v>33</v>
      </c>
      <c r="AX106" s="15" t="s">
        <v>15</v>
      </c>
      <c r="AY106" s="174" t="s">
        <v>134</v>
      </c>
    </row>
    <row r="107" spans="1:65" s="2" customFormat="1" ht="66.75" customHeight="1">
      <c r="A107" s="33"/>
      <c r="B107" s="138"/>
      <c r="C107" s="139" t="s">
        <v>139</v>
      </c>
      <c r="D107" s="139" t="s">
        <v>140</v>
      </c>
      <c r="E107" s="140" t="s">
        <v>156</v>
      </c>
      <c r="F107" s="141" t="s">
        <v>157</v>
      </c>
      <c r="G107" s="142" t="s">
        <v>143</v>
      </c>
      <c r="H107" s="143">
        <v>0.4</v>
      </c>
      <c r="I107" s="144"/>
      <c r="J107" s="145">
        <f>ROUND(I107*H107,2)</f>
        <v>0</v>
      </c>
      <c r="K107" s="141" t="s">
        <v>144</v>
      </c>
      <c r="L107" s="34"/>
      <c r="M107" s="146" t="s">
        <v>3</v>
      </c>
      <c r="N107" s="147" t="s">
        <v>43</v>
      </c>
      <c r="O107" s="54"/>
      <c r="P107" s="148">
        <f>O107*H107</f>
        <v>0</v>
      </c>
      <c r="Q107" s="148">
        <v>0.00835</v>
      </c>
      <c r="R107" s="148">
        <f>Q107*H107</f>
        <v>0.00334</v>
      </c>
      <c r="S107" s="148">
        <v>0</v>
      </c>
      <c r="T107" s="149">
        <f>S107*H107</f>
        <v>0</v>
      </c>
      <c r="U107" s="33"/>
      <c r="V107" s="33"/>
      <c r="W107" s="33"/>
      <c r="X107" s="33"/>
      <c r="Y107" s="33"/>
      <c r="Z107" s="33"/>
      <c r="AA107" s="33"/>
      <c r="AB107" s="33"/>
      <c r="AC107" s="33"/>
      <c r="AD107" s="33"/>
      <c r="AE107" s="33"/>
      <c r="AR107" s="150" t="s">
        <v>145</v>
      </c>
      <c r="AT107" s="150" t="s">
        <v>140</v>
      </c>
      <c r="AU107" s="150" t="s">
        <v>146</v>
      </c>
      <c r="AY107" s="18" t="s">
        <v>134</v>
      </c>
      <c r="BE107" s="151">
        <f>IF(N107="základní",J107,0)</f>
        <v>0</v>
      </c>
      <c r="BF107" s="151">
        <f>IF(N107="snížená",J107,0)</f>
        <v>0</v>
      </c>
      <c r="BG107" s="151">
        <f>IF(N107="zákl. přenesená",J107,0)</f>
        <v>0</v>
      </c>
      <c r="BH107" s="151">
        <f>IF(N107="sníž. přenesená",J107,0)</f>
        <v>0</v>
      </c>
      <c r="BI107" s="151">
        <f>IF(N107="nulová",J107,0)</f>
        <v>0</v>
      </c>
      <c r="BJ107" s="18" t="s">
        <v>139</v>
      </c>
      <c r="BK107" s="151">
        <f>ROUND(I107*H107,2)</f>
        <v>0</v>
      </c>
      <c r="BL107" s="18" t="s">
        <v>145</v>
      </c>
      <c r="BM107" s="150" t="s">
        <v>158</v>
      </c>
    </row>
    <row r="108" spans="1:47" s="2" customFormat="1" ht="12">
      <c r="A108" s="33"/>
      <c r="B108" s="34"/>
      <c r="C108" s="33"/>
      <c r="D108" s="152" t="s">
        <v>148</v>
      </c>
      <c r="E108" s="33"/>
      <c r="F108" s="153" t="s">
        <v>159</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148</v>
      </c>
      <c r="AU108" s="18" t="s">
        <v>146</v>
      </c>
    </row>
    <row r="109" spans="2:51" s="13" customFormat="1" ht="12">
      <c r="B109" s="157"/>
      <c r="D109" s="158" t="s">
        <v>150</v>
      </c>
      <c r="E109" s="159" t="s">
        <v>3</v>
      </c>
      <c r="F109" s="160" t="s">
        <v>151</v>
      </c>
      <c r="H109" s="159" t="s">
        <v>3</v>
      </c>
      <c r="I109" s="161"/>
      <c r="L109" s="157"/>
      <c r="M109" s="162"/>
      <c r="N109" s="163"/>
      <c r="O109" s="163"/>
      <c r="P109" s="163"/>
      <c r="Q109" s="163"/>
      <c r="R109" s="163"/>
      <c r="S109" s="163"/>
      <c r="T109" s="164"/>
      <c r="AT109" s="159" t="s">
        <v>150</v>
      </c>
      <c r="AU109" s="159" t="s">
        <v>146</v>
      </c>
      <c r="AV109" s="13" t="s">
        <v>15</v>
      </c>
      <c r="AW109" s="13" t="s">
        <v>33</v>
      </c>
      <c r="AX109" s="13" t="s">
        <v>71</v>
      </c>
      <c r="AY109" s="159" t="s">
        <v>134</v>
      </c>
    </row>
    <row r="110" spans="2:51" s="14" customFormat="1" ht="12">
      <c r="B110" s="165"/>
      <c r="D110" s="158" t="s">
        <v>150</v>
      </c>
      <c r="E110" s="166" t="s">
        <v>3</v>
      </c>
      <c r="F110" s="167" t="s">
        <v>152</v>
      </c>
      <c r="H110" s="168">
        <v>0.4</v>
      </c>
      <c r="I110" s="169"/>
      <c r="L110" s="165"/>
      <c r="M110" s="170"/>
      <c r="N110" s="171"/>
      <c r="O110" s="171"/>
      <c r="P110" s="171"/>
      <c r="Q110" s="171"/>
      <c r="R110" s="171"/>
      <c r="S110" s="171"/>
      <c r="T110" s="172"/>
      <c r="AT110" s="166" t="s">
        <v>150</v>
      </c>
      <c r="AU110" s="166" t="s">
        <v>146</v>
      </c>
      <c r="AV110" s="14" t="s">
        <v>139</v>
      </c>
      <c r="AW110" s="14" t="s">
        <v>33</v>
      </c>
      <c r="AX110" s="14" t="s">
        <v>15</v>
      </c>
      <c r="AY110" s="166" t="s">
        <v>134</v>
      </c>
    </row>
    <row r="111" spans="1:65" s="2" customFormat="1" ht="16.5" customHeight="1">
      <c r="A111" s="33"/>
      <c r="B111" s="138"/>
      <c r="C111" s="181" t="s">
        <v>146</v>
      </c>
      <c r="D111" s="181" t="s">
        <v>160</v>
      </c>
      <c r="E111" s="182" t="s">
        <v>161</v>
      </c>
      <c r="F111" s="183" t="s">
        <v>162</v>
      </c>
      <c r="G111" s="184" t="s">
        <v>143</v>
      </c>
      <c r="H111" s="185">
        <v>0.42</v>
      </c>
      <c r="I111" s="186"/>
      <c r="J111" s="187">
        <f>ROUND(I111*H111,2)</f>
        <v>0</v>
      </c>
      <c r="K111" s="183" t="s">
        <v>144</v>
      </c>
      <c r="L111" s="188"/>
      <c r="M111" s="189" t="s">
        <v>3</v>
      </c>
      <c r="N111" s="190" t="s">
        <v>43</v>
      </c>
      <c r="O111" s="54"/>
      <c r="P111" s="148">
        <f>O111*H111</f>
        <v>0</v>
      </c>
      <c r="Q111" s="148">
        <v>0.00085</v>
      </c>
      <c r="R111" s="148">
        <f>Q111*H111</f>
        <v>0.00035699999999999995</v>
      </c>
      <c r="S111" s="148">
        <v>0</v>
      </c>
      <c r="T111" s="149">
        <f>S111*H111</f>
        <v>0</v>
      </c>
      <c r="U111" s="33"/>
      <c r="V111" s="33"/>
      <c r="W111" s="33"/>
      <c r="X111" s="33"/>
      <c r="Y111" s="33"/>
      <c r="Z111" s="33"/>
      <c r="AA111" s="33"/>
      <c r="AB111" s="33"/>
      <c r="AC111" s="33"/>
      <c r="AD111" s="33"/>
      <c r="AE111" s="33"/>
      <c r="AR111" s="150" t="s">
        <v>163</v>
      </c>
      <c r="AT111" s="150" t="s">
        <v>160</v>
      </c>
      <c r="AU111" s="150" t="s">
        <v>146</v>
      </c>
      <c r="AY111" s="18" t="s">
        <v>134</v>
      </c>
      <c r="BE111" s="151">
        <f>IF(N111="základní",J111,0)</f>
        <v>0</v>
      </c>
      <c r="BF111" s="151">
        <f>IF(N111="snížená",J111,0)</f>
        <v>0</v>
      </c>
      <c r="BG111" s="151">
        <f>IF(N111="zákl. přenesená",J111,0)</f>
        <v>0</v>
      </c>
      <c r="BH111" s="151">
        <f>IF(N111="sníž. přenesená",J111,0)</f>
        <v>0</v>
      </c>
      <c r="BI111" s="151">
        <f>IF(N111="nulová",J111,0)</f>
        <v>0</v>
      </c>
      <c r="BJ111" s="18" t="s">
        <v>139</v>
      </c>
      <c r="BK111" s="151">
        <f>ROUND(I111*H111,2)</f>
        <v>0</v>
      </c>
      <c r="BL111" s="18" t="s">
        <v>145</v>
      </c>
      <c r="BM111" s="150" t="s">
        <v>164</v>
      </c>
    </row>
    <row r="112" spans="2:51" s="14" customFormat="1" ht="12">
      <c r="B112" s="165"/>
      <c r="D112" s="158" t="s">
        <v>150</v>
      </c>
      <c r="F112" s="167" t="s">
        <v>165</v>
      </c>
      <c r="H112" s="168">
        <v>0.42</v>
      </c>
      <c r="I112" s="169"/>
      <c r="L112" s="165"/>
      <c r="M112" s="170"/>
      <c r="N112" s="171"/>
      <c r="O112" s="171"/>
      <c r="P112" s="171"/>
      <c r="Q112" s="171"/>
      <c r="R112" s="171"/>
      <c r="S112" s="171"/>
      <c r="T112" s="172"/>
      <c r="AT112" s="166" t="s">
        <v>150</v>
      </c>
      <c r="AU112" s="166" t="s">
        <v>146</v>
      </c>
      <c r="AV112" s="14" t="s">
        <v>139</v>
      </c>
      <c r="AW112" s="14" t="s">
        <v>4</v>
      </c>
      <c r="AX112" s="14" t="s">
        <v>15</v>
      </c>
      <c r="AY112" s="166" t="s">
        <v>134</v>
      </c>
    </row>
    <row r="113" spans="1:65" s="2" customFormat="1" ht="66.75" customHeight="1">
      <c r="A113" s="33"/>
      <c r="B113" s="138"/>
      <c r="C113" s="139" t="s">
        <v>145</v>
      </c>
      <c r="D113" s="139" t="s">
        <v>140</v>
      </c>
      <c r="E113" s="140" t="s">
        <v>166</v>
      </c>
      <c r="F113" s="141" t="s">
        <v>167</v>
      </c>
      <c r="G113" s="142" t="s">
        <v>143</v>
      </c>
      <c r="H113" s="143">
        <v>0.9</v>
      </c>
      <c r="I113" s="144"/>
      <c r="J113" s="145">
        <f>ROUND(I113*H113,2)</f>
        <v>0</v>
      </c>
      <c r="K113" s="141" t="s">
        <v>144</v>
      </c>
      <c r="L113" s="34"/>
      <c r="M113" s="146" t="s">
        <v>3</v>
      </c>
      <c r="N113" s="147" t="s">
        <v>43</v>
      </c>
      <c r="O113" s="54"/>
      <c r="P113" s="148">
        <f>O113*H113</f>
        <v>0</v>
      </c>
      <c r="Q113" s="148">
        <v>0.00852</v>
      </c>
      <c r="R113" s="148">
        <f>Q113*H113</f>
        <v>0.007668</v>
      </c>
      <c r="S113" s="148">
        <v>0</v>
      </c>
      <c r="T113" s="149">
        <f>S113*H113</f>
        <v>0</v>
      </c>
      <c r="U113" s="33"/>
      <c r="V113" s="33"/>
      <c r="W113" s="33"/>
      <c r="X113" s="33"/>
      <c r="Y113" s="33"/>
      <c r="Z113" s="33"/>
      <c r="AA113" s="33"/>
      <c r="AB113" s="33"/>
      <c r="AC113" s="33"/>
      <c r="AD113" s="33"/>
      <c r="AE113" s="33"/>
      <c r="AR113" s="150" t="s">
        <v>145</v>
      </c>
      <c r="AT113" s="150" t="s">
        <v>140</v>
      </c>
      <c r="AU113" s="150" t="s">
        <v>146</v>
      </c>
      <c r="AY113" s="18" t="s">
        <v>134</v>
      </c>
      <c r="BE113" s="151">
        <f>IF(N113="základní",J113,0)</f>
        <v>0</v>
      </c>
      <c r="BF113" s="151">
        <f>IF(N113="snížená",J113,0)</f>
        <v>0</v>
      </c>
      <c r="BG113" s="151">
        <f>IF(N113="zákl. přenesená",J113,0)</f>
        <v>0</v>
      </c>
      <c r="BH113" s="151">
        <f>IF(N113="sníž. přenesená",J113,0)</f>
        <v>0</v>
      </c>
      <c r="BI113" s="151">
        <f>IF(N113="nulová",J113,0)</f>
        <v>0</v>
      </c>
      <c r="BJ113" s="18" t="s">
        <v>139</v>
      </c>
      <c r="BK113" s="151">
        <f>ROUND(I113*H113,2)</f>
        <v>0</v>
      </c>
      <c r="BL113" s="18" t="s">
        <v>145</v>
      </c>
      <c r="BM113" s="150" t="s">
        <v>168</v>
      </c>
    </row>
    <row r="114" spans="1:47" s="2" customFormat="1" ht="12">
      <c r="A114" s="33"/>
      <c r="B114" s="34"/>
      <c r="C114" s="33"/>
      <c r="D114" s="152" t="s">
        <v>148</v>
      </c>
      <c r="E114" s="33"/>
      <c r="F114" s="153" t="s">
        <v>169</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148</v>
      </c>
      <c r="AU114" s="18" t="s">
        <v>146</v>
      </c>
    </row>
    <row r="115" spans="2:51" s="13" customFormat="1" ht="12">
      <c r="B115" s="157"/>
      <c r="D115" s="158" t="s">
        <v>150</v>
      </c>
      <c r="E115" s="159" t="s">
        <v>3</v>
      </c>
      <c r="F115" s="160" t="s">
        <v>153</v>
      </c>
      <c r="H115" s="159" t="s">
        <v>3</v>
      </c>
      <c r="I115" s="161"/>
      <c r="L115" s="157"/>
      <c r="M115" s="162"/>
      <c r="N115" s="163"/>
      <c r="O115" s="163"/>
      <c r="P115" s="163"/>
      <c r="Q115" s="163"/>
      <c r="R115" s="163"/>
      <c r="S115" s="163"/>
      <c r="T115" s="164"/>
      <c r="AT115" s="159" t="s">
        <v>150</v>
      </c>
      <c r="AU115" s="159" t="s">
        <v>146</v>
      </c>
      <c r="AV115" s="13" t="s">
        <v>15</v>
      </c>
      <c r="AW115" s="13" t="s">
        <v>33</v>
      </c>
      <c r="AX115" s="13" t="s">
        <v>71</v>
      </c>
      <c r="AY115" s="159" t="s">
        <v>134</v>
      </c>
    </row>
    <row r="116" spans="2:51" s="14" customFormat="1" ht="12">
      <c r="B116" s="165"/>
      <c r="D116" s="158" t="s">
        <v>150</v>
      </c>
      <c r="E116" s="166" t="s">
        <v>3</v>
      </c>
      <c r="F116" s="167" t="s">
        <v>154</v>
      </c>
      <c r="H116" s="168">
        <v>0.9</v>
      </c>
      <c r="I116" s="169"/>
      <c r="L116" s="165"/>
      <c r="M116" s="170"/>
      <c r="N116" s="171"/>
      <c r="O116" s="171"/>
      <c r="P116" s="171"/>
      <c r="Q116" s="171"/>
      <c r="R116" s="171"/>
      <c r="S116" s="171"/>
      <c r="T116" s="172"/>
      <c r="AT116" s="166" t="s">
        <v>150</v>
      </c>
      <c r="AU116" s="166" t="s">
        <v>146</v>
      </c>
      <c r="AV116" s="14" t="s">
        <v>139</v>
      </c>
      <c r="AW116" s="14" t="s">
        <v>33</v>
      </c>
      <c r="AX116" s="14" t="s">
        <v>71</v>
      </c>
      <c r="AY116" s="166" t="s">
        <v>134</v>
      </c>
    </row>
    <row r="117" spans="2:51" s="15" customFormat="1" ht="12">
      <c r="B117" s="173"/>
      <c r="D117" s="158" t="s">
        <v>150</v>
      </c>
      <c r="E117" s="174" t="s">
        <v>3</v>
      </c>
      <c r="F117" s="175" t="s">
        <v>155</v>
      </c>
      <c r="H117" s="176">
        <v>0.9</v>
      </c>
      <c r="I117" s="177"/>
      <c r="L117" s="173"/>
      <c r="M117" s="178"/>
      <c r="N117" s="179"/>
      <c r="O117" s="179"/>
      <c r="P117" s="179"/>
      <c r="Q117" s="179"/>
      <c r="R117" s="179"/>
      <c r="S117" s="179"/>
      <c r="T117" s="180"/>
      <c r="AT117" s="174" t="s">
        <v>150</v>
      </c>
      <c r="AU117" s="174" t="s">
        <v>146</v>
      </c>
      <c r="AV117" s="15" t="s">
        <v>145</v>
      </c>
      <c r="AW117" s="15" t="s">
        <v>33</v>
      </c>
      <c r="AX117" s="15" t="s">
        <v>15</v>
      </c>
      <c r="AY117" s="174" t="s">
        <v>134</v>
      </c>
    </row>
    <row r="118" spans="1:65" s="2" customFormat="1" ht="16.5" customHeight="1">
      <c r="A118" s="33"/>
      <c r="B118" s="138"/>
      <c r="C118" s="181" t="s">
        <v>170</v>
      </c>
      <c r="D118" s="181" t="s">
        <v>160</v>
      </c>
      <c r="E118" s="182" t="s">
        <v>171</v>
      </c>
      <c r="F118" s="183" t="s">
        <v>172</v>
      </c>
      <c r="G118" s="184" t="s">
        <v>143</v>
      </c>
      <c r="H118" s="185">
        <v>0.945</v>
      </c>
      <c r="I118" s="186"/>
      <c r="J118" s="187">
        <f>ROUND(I118*H118,2)</f>
        <v>0</v>
      </c>
      <c r="K118" s="183" t="s">
        <v>144</v>
      </c>
      <c r="L118" s="188"/>
      <c r="M118" s="189" t="s">
        <v>3</v>
      </c>
      <c r="N118" s="190" t="s">
        <v>43</v>
      </c>
      <c r="O118" s="54"/>
      <c r="P118" s="148">
        <f>O118*H118</f>
        <v>0</v>
      </c>
      <c r="Q118" s="148">
        <v>0.00204</v>
      </c>
      <c r="R118" s="148">
        <f>Q118*H118</f>
        <v>0.0019278000000000001</v>
      </c>
      <c r="S118" s="148">
        <v>0</v>
      </c>
      <c r="T118" s="149">
        <f>S118*H118</f>
        <v>0</v>
      </c>
      <c r="U118" s="33"/>
      <c r="V118" s="33"/>
      <c r="W118" s="33"/>
      <c r="X118" s="33"/>
      <c r="Y118" s="33"/>
      <c r="Z118" s="33"/>
      <c r="AA118" s="33"/>
      <c r="AB118" s="33"/>
      <c r="AC118" s="33"/>
      <c r="AD118" s="33"/>
      <c r="AE118" s="33"/>
      <c r="AR118" s="150" t="s">
        <v>163</v>
      </c>
      <c r="AT118" s="150" t="s">
        <v>160</v>
      </c>
      <c r="AU118" s="150" t="s">
        <v>146</v>
      </c>
      <c r="AY118" s="18" t="s">
        <v>134</v>
      </c>
      <c r="BE118" s="151">
        <f>IF(N118="základní",J118,0)</f>
        <v>0</v>
      </c>
      <c r="BF118" s="151">
        <f>IF(N118="snížená",J118,0)</f>
        <v>0</v>
      </c>
      <c r="BG118" s="151">
        <f>IF(N118="zákl. přenesená",J118,0)</f>
        <v>0</v>
      </c>
      <c r="BH118" s="151">
        <f>IF(N118="sníž. přenesená",J118,0)</f>
        <v>0</v>
      </c>
      <c r="BI118" s="151">
        <f>IF(N118="nulová",J118,0)</f>
        <v>0</v>
      </c>
      <c r="BJ118" s="18" t="s">
        <v>139</v>
      </c>
      <c r="BK118" s="151">
        <f>ROUND(I118*H118,2)</f>
        <v>0</v>
      </c>
      <c r="BL118" s="18" t="s">
        <v>145</v>
      </c>
      <c r="BM118" s="150" t="s">
        <v>173</v>
      </c>
    </row>
    <row r="119" spans="2:51" s="14" customFormat="1" ht="12">
      <c r="B119" s="165"/>
      <c r="D119" s="158" t="s">
        <v>150</v>
      </c>
      <c r="F119" s="167" t="s">
        <v>174</v>
      </c>
      <c r="H119" s="168">
        <v>0.945</v>
      </c>
      <c r="I119" s="169"/>
      <c r="L119" s="165"/>
      <c r="M119" s="170"/>
      <c r="N119" s="171"/>
      <c r="O119" s="171"/>
      <c r="P119" s="171"/>
      <c r="Q119" s="171"/>
      <c r="R119" s="171"/>
      <c r="S119" s="171"/>
      <c r="T119" s="172"/>
      <c r="AT119" s="166" t="s">
        <v>150</v>
      </c>
      <c r="AU119" s="166" t="s">
        <v>146</v>
      </c>
      <c r="AV119" s="14" t="s">
        <v>139</v>
      </c>
      <c r="AW119" s="14" t="s">
        <v>4</v>
      </c>
      <c r="AX119" s="14" t="s">
        <v>15</v>
      </c>
      <c r="AY119" s="166" t="s">
        <v>134</v>
      </c>
    </row>
    <row r="120" spans="1:65" s="2" customFormat="1" ht="55.5" customHeight="1">
      <c r="A120" s="33"/>
      <c r="B120" s="138"/>
      <c r="C120" s="139" t="s">
        <v>135</v>
      </c>
      <c r="D120" s="139" t="s">
        <v>140</v>
      </c>
      <c r="E120" s="140" t="s">
        <v>175</v>
      </c>
      <c r="F120" s="141" t="s">
        <v>176</v>
      </c>
      <c r="G120" s="142" t="s">
        <v>143</v>
      </c>
      <c r="H120" s="143">
        <v>1.3</v>
      </c>
      <c r="I120" s="144"/>
      <c r="J120" s="145">
        <f>ROUND(I120*H120,2)</f>
        <v>0</v>
      </c>
      <c r="K120" s="141" t="s">
        <v>144</v>
      </c>
      <c r="L120" s="34"/>
      <c r="M120" s="146" t="s">
        <v>3</v>
      </c>
      <c r="N120" s="147" t="s">
        <v>43</v>
      </c>
      <c r="O120" s="54"/>
      <c r="P120" s="148">
        <f>O120*H120</f>
        <v>0</v>
      </c>
      <c r="Q120" s="148">
        <v>8E-05</v>
      </c>
      <c r="R120" s="148">
        <f>Q120*H120</f>
        <v>0.00010400000000000001</v>
      </c>
      <c r="S120" s="148">
        <v>0</v>
      </c>
      <c r="T120" s="149">
        <f>S120*H120</f>
        <v>0</v>
      </c>
      <c r="U120" s="33"/>
      <c r="V120" s="33"/>
      <c r="W120" s="33"/>
      <c r="X120" s="33"/>
      <c r="Y120" s="33"/>
      <c r="Z120" s="33"/>
      <c r="AA120" s="33"/>
      <c r="AB120" s="33"/>
      <c r="AC120" s="33"/>
      <c r="AD120" s="33"/>
      <c r="AE120" s="33"/>
      <c r="AR120" s="150" t="s">
        <v>145</v>
      </c>
      <c r="AT120" s="150" t="s">
        <v>140</v>
      </c>
      <c r="AU120" s="150" t="s">
        <v>146</v>
      </c>
      <c r="AY120" s="18" t="s">
        <v>134</v>
      </c>
      <c r="BE120" s="151">
        <f>IF(N120="základní",J120,0)</f>
        <v>0</v>
      </c>
      <c r="BF120" s="151">
        <f>IF(N120="snížená",J120,0)</f>
        <v>0</v>
      </c>
      <c r="BG120" s="151">
        <f>IF(N120="zákl. přenesená",J120,0)</f>
        <v>0</v>
      </c>
      <c r="BH120" s="151">
        <f>IF(N120="sníž. přenesená",J120,0)</f>
        <v>0</v>
      </c>
      <c r="BI120" s="151">
        <f>IF(N120="nulová",J120,0)</f>
        <v>0</v>
      </c>
      <c r="BJ120" s="18" t="s">
        <v>139</v>
      </c>
      <c r="BK120" s="151">
        <f>ROUND(I120*H120,2)</f>
        <v>0</v>
      </c>
      <c r="BL120" s="18" t="s">
        <v>145</v>
      </c>
      <c r="BM120" s="150" t="s">
        <v>177</v>
      </c>
    </row>
    <row r="121" spans="1:47" s="2" customFormat="1" ht="12">
      <c r="A121" s="33"/>
      <c r="B121" s="34"/>
      <c r="C121" s="33"/>
      <c r="D121" s="152" t="s">
        <v>148</v>
      </c>
      <c r="E121" s="33"/>
      <c r="F121" s="153" t="s">
        <v>178</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148</v>
      </c>
      <c r="AU121" s="18" t="s">
        <v>146</v>
      </c>
    </row>
    <row r="122" spans="1:65" s="2" customFormat="1" ht="24.2" customHeight="1">
      <c r="A122" s="33"/>
      <c r="B122" s="138"/>
      <c r="C122" s="139" t="s">
        <v>179</v>
      </c>
      <c r="D122" s="139" t="s">
        <v>140</v>
      </c>
      <c r="E122" s="140" t="s">
        <v>180</v>
      </c>
      <c r="F122" s="141" t="s">
        <v>181</v>
      </c>
      <c r="G122" s="142" t="s">
        <v>143</v>
      </c>
      <c r="H122" s="143">
        <v>1.3</v>
      </c>
      <c r="I122" s="144"/>
      <c r="J122" s="145">
        <f>ROUND(I122*H122,2)</f>
        <v>0</v>
      </c>
      <c r="K122" s="141" t="s">
        <v>144</v>
      </c>
      <c r="L122" s="34"/>
      <c r="M122" s="146" t="s">
        <v>3</v>
      </c>
      <c r="N122" s="147" t="s">
        <v>43</v>
      </c>
      <c r="O122" s="54"/>
      <c r="P122" s="148">
        <f>O122*H122</f>
        <v>0</v>
      </c>
      <c r="Q122" s="148">
        <v>0.0003</v>
      </c>
      <c r="R122" s="148">
        <f>Q122*H122</f>
        <v>0.00039</v>
      </c>
      <c r="S122" s="148">
        <v>0</v>
      </c>
      <c r="T122" s="149">
        <f>S122*H122</f>
        <v>0</v>
      </c>
      <c r="U122" s="33"/>
      <c r="V122" s="33"/>
      <c r="W122" s="33"/>
      <c r="X122" s="33"/>
      <c r="Y122" s="33"/>
      <c r="Z122" s="33"/>
      <c r="AA122" s="33"/>
      <c r="AB122" s="33"/>
      <c r="AC122" s="33"/>
      <c r="AD122" s="33"/>
      <c r="AE122" s="33"/>
      <c r="AR122" s="150" t="s">
        <v>145</v>
      </c>
      <c r="AT122" s="150" t="s">
        <v>140</v>
      </c>
      <c r="AU122" s="150" t="s">
        <v>146</v>
      </c>
      <c r="AY122" s="18" t="s">
        <v>134</v>
      </c>
      <c r="BE122" s="151">
        <f>IF(N122="základní",J122,0)</f>
        <v>0</v>
      </c>
      <c r="BF122" s="151">
        <f>IF(N122="snížená",J122,0)</f>
        <v>0</v>
      </c>
      <c r="BG122" s="151">
        <f>IF(N122="zákl. přenesená",J122,0)</f>
        <v>0</v>
      </c>
      <c r="BH122" s="151">
        <f>IF(N122="sníž. přenesená",J122,0)</f>
        <v>0</v>
      </c>
      <c r="BI122" s="151">
        <f>IF(N122="nulová",J122,0)</f>
        <v>0</v>
      </c>
      <c r="BJ122" s="18" t="s">
        <v>139</v>
      </c>
      <c r="BK122" s="151">
        <f>ROUND(I122*H122,2)</f>
        <v>0</v>
      </c>
      <c r="BL122" s="18" t="s">
        <v>145</v>
      </c>
      <c r="BM122" s="150" t="s">
        <v>182</v>
      </c>
    </row>
    <row r="123" spans="1:47" s="2" customFormat="1" ht="12">
      <c r="A123" s="33"/>
      <c r="B123" s="34"/>
      <c r="C123" s="33"/>
      <c r="D123" s="152" t="s">
        <v>148</v>
      </c>
      <c r="E123" s="33"/>
      <c r="F123" s="153" t="s">
        <v>183</v>
      </c>
      <c r="G123" s="33"/>
      <c r="H123" s="33"/>
      <c r="I123" s="154"/>
      <c r="J123" s="33"/>
      <c r="K123" s="33"/>
      <c r="L123" s="34"/>
      <c r="M123" s="155"/>
      <c r="N123" s="156"/>
      <c r="O123" s="54"/>
      <c r="P123" s="54"/>
      <c r="Q123" s="54"/>
      <c r="R123" s="54"/>
      <c r="S123" s="54"/>
      <c r="T123" s="55"/>
      <c r="U123" s="33"/>
      <c r="V123" s="33"/>
      <c r="W123" s="33"/>
      <c r="X123" s="33"/>
      <c r="Y123" s="33"/>
      <c r="Z123" s="33"/>
      <c r="AA123" s="33"/>
      <c r="AB123" s="33"/>
      <c r="AC123" s="33"/>
      <c r="AD123" s="33"/>
      <c r="AE123" s="33"/>
      <c r="AT123" s="18" t="s">
        <v>148</v>
      </c>
      <c r="AU123" s="18" t="s">
        <v>146</v>
      </c>
    </row>
    <row r="124" spans="1:65" s="2" customFormat="1" ht="37.9" customHeight="1">
      <c r="A124" s="33"/>
      <c r="B124" s="138"/>
      <c r="C124" s="139" t="s">
        <v>163</v>
      </c>
      <c r="D124" s="139" t="s">
        <v>140</v>
      </c>
      <c r="E124" s="140" t="s">
        <v>184</v>
      </c>
      <c r="F124" s="141" t="s">
        <v>185</v>
      </c>
      <c r="G124" s="142" t="s">
        <v>143</v>
      </c>
      <c r="H124" s="143">
        <v>1.3</v>
      </c>
      <c r="I124" s="144"/>
      <c r="J124" s="145">
        <f>ROUND(I124*H124,2)</f>
        <v>0</v>
      </c>
      <c r="K124" s="141" t="s">
        <v>144</v>
      </c>
      <c r="L124" s="34"/>
      <c r="M124" s="146" t="s">
        <v>3</v>
      </c>
      <c r="N124" s="147" t="s">
        <v>43</v>
      </c>
      <c r="O124" s="54"/>
      <c r="P124" s="148">
        <f>O124*H124</f>
        <v>0</v>
      </c>
      <c r="Q124" s="148">
        <v>0.00285</v>
      </c>
      <c r="R124" s="148">
        <f>Q124*H124</f>
        <v>0.0037050000000000004</v>
      </c>
      <c r="S124" s="148">
        <v>0</v>
      </c>
      <c r="T124" s="149">
        <f>S124*H124</f>
        <v>0</v>
      </c>
      <c r="U124" s="33"/>
      <c r="V124" s="33"/>
      <c r="W124" s="33"/>
      <c r="X124" s="33"/>
      <c r="Y124" s="33"/>
      <c r="Z124" s="33"/>
      <c r="AA124" s="33"/>
      <c r="AB124" s="33"/>
      <c r="AC124" s="33"/>
      <c r="AD124" s="33"/>
      <c r="AE124" s="33"/>
      <c r="AR124" s="150" t="s">
        <v>145</v>
      </c>
      <c r="AT124" s="150" t="s">
        <v>140</v>
      </c>
      <c r="AU124" s="150" t="s">
        <v>146</v>
      </c>
      <c r="AY124" s="18" t="s">
        <v>134</v>
      </c>
      <c r="BE124" s="151">
        <f>IF(N124="základní",J124,0)</f>
        <v>0</v>
      </c>
      <c r="BF124" s="151">
        <f>IF(N124="snížená",J124,0)</f>
        <v>0</v>
      </c>
      <c r="BG124" s="151">
        <f>IF(N124="zákl. přenesená",J124,0)</f>
        <v>0</v>
      </c>
      <c r="BH124" s="151">
        <f>IF(N124="sníž. přenesená",J124,0)</f>
        <v>0</v>
      </c>
      <c r="BI124" s="151">
        <f>IF(N124="nulová",J124,0)</f>
        <v>0</v>
      </c>
      <c r="BJ124" s="18" t="s">
        <v>139</v>
      </c>
      <c r="BK124" s="151">
        <f>ROUND(I124*H124,2)</f>
        <v>0</v>
      </c>
      <c r="BL124" s="18" t="s">
        <v>145</v>
      </c>
      <c r="BM124" s="150" t="s">
        <v>186</v>
      </c>
    </row>
    <row r="125" spans="1:47" s="2" customFormat="1" ht="12">
      <c r="A125" s="33"/>
      <c r="B125" s="34"/>
      <c r="C125" s="33"/>
      <c r="D125" s="152" t="s">
        <v>148</v>
      </c>
      <c r="E125" s="33"/>
      <c r="F125" s="153" t="s">
        <v>187</v>
      </c>
      <c r="G125" s="33"/>
      <c r="H125" s="33"/>
      <c r="I125" s="154"/>
      <c r="J125" s="33"/>
      <c r="K125" s="33"/>
      <c r="L125" s="34"/>
      <c r="M125" s="155"/>
      <c r="N125" s="156"/>
      <c r="O125" s="54"/>
      <c r="P125" s="54"/>
      <c r="Q125" s="54"/>
      <c r="R125" s="54"/>
      <c r="S125" s="54"/>
      <c r="T125" s="55"/>
      <c r="U125" s="33"/>
      <c r="V125" s="33"/>
      <c r="W125" s="33"/>
      <c r="X125" s="33"/>
      <c r="Y125" s="33"/>
      <c r="Z125" s="33"/>
      <c r="AA125" s="33"/>
      <c r="AB125" s="33"/>
      <c r="AC125" s="33"/>
      <c r="AD125" s="33"/>
      <c r="AE125" s="33"/>
      <c r="AT125" s="18" t="s">
        <v>148</v>
      </c>
      <c r="AU125" s="18" t="s">
        <v>146</v>
      </c>
    </row>
    <row r="126" spans="2:63" s="12" customFormat="1" ht="22.9" customHeight="1">
      <c r="B126" s="125"/>
      <c r="D126" s="126" t="s">
        <v>70</v>
      </c>
      <c r="E126" s="136" t="s">
        <v>188</v>
      </c>
      <c r="F126" s="136" t="s">
        <v>189</v>
      </c>
      <c r="I126" s="128"/>
      <c r="J126" s="137">
        <f>BK126</f>
        <v>0</v>
      </c>
      <c r="L126" s="125"/>
      <c r="M126" s="130"/>
      <c r="N126" s="131"/>
      <c r="O126" s="131"/>
      <c r="P126" s="132">
        <f>P127+P143+P153</f>
        <v>0</v>
      </c>
      <c r="Q126" s="131"/>
      <c r="R126" s="132">
        <f>R127+R143+R153</f>
        <v>0</v>
      </c>
      <c r="S126" s="131"/>
      <c r="T126" s="133">
        <f>T127+T143+T153</f>
        <v>0.0178</v>
      </c>
      <c r="AR126" s="126" t="s">
        <v>15</v>
      </c>
      <c r="AT126" s="134" t="s">
        <v>70</v>
      </c>
      <c r="AU126" s="134" t="s">
        <v>15</v>
      </c>
      <c r="AY126" s="126" t="s">
        <v>134</v>
      </c>
      <c r="BK126" s="135">
        <f>BK127+BK143+BK153</f>
        <v>0</v>
      </c>
    </row>
    <row r="127" spans="2:63" s="12" customFormat="1" ht="20.85" customHeight="1">
      <c r="B127" s="125"/>
      <c r="D127" s="126" t="s">
        <v>70</v>
      </c>
      <c r="E127" s="136" t="s">
        <v>190</v>
      </c>
      <c r="F127" s="136" t="s">
        <v>191</v>
      </c>
      <c r="I127" s="128"/>
      <c r="J127" s="137">
        <f>BK127</f>
        <v>0</v>
      </c>
      <c r="L127" s="125"/>
      <c r="M127" s="130"/>
      <c r="N127" s="131"/>
      <c r="O127" s="131"/>
      <c r="P127" s="132">
        <f>SUM(P128:P142)</f>
        <v>0</v>
      </c>
      <c r="Q127" s="131"/>
      <c r="R127" s="132">
        <f>SUM(R128:R142)</f>
        <v>0</v>
      </c>
      <c r="S127" s="131"/>
      <c r="T127" s="133">
        <f>SUM(T128:T142)</f>
        <v>0</v>
      </c>
      <c r="AR127" s="126" t="s">
        <v>15</v>
      </c>
      <c r="AT127" s="134" t="s">
        <v>70</v>
      </c>
      <c r="AU127" s="134" t="s">
        <v>139</v>
      </c>
      <c r="AY127" s="126" t="s">
        <v>134</v>
      </c>
      <c r="BK127" s="135">
        <f>SUM(BK128:BK142)</f>
        <v>0</v>
      </c>
    </row>
    <row r="128" spans="1:65" s="2" customFormat="1" ht="44.25" customHeight="1">
      <c r="A128" s="33"/>
      <c r="B128" s="138"/>
      <c r="C128" s="139" t="s">
        <v>188</v>
      </c>
      <c r="D128" s="139" t="s">
        <v>140</v>
      </c>
      <c r="E128" s="140" t="s">
        <v>192</v>
      </c>
      <c r="F128" s="141" t="s">
        <v>193</v>
      </c>
      <c r="G128" s="142" t="s">
        <v>143</v>
      </c>
      <c r="H128" s="143">
        <v>114</v>
      </c>
      <c r="I128" s="144"/>
      <c r="J128" s="145">
        <f>ROUND(I128*H128,2)</f>
        <v>0</v>
      </c>
      <c r="K128" s="141" t="s">
        <v>144</v>
      </c>
      <c r="L128" s="34"/>
      <c r="M128" s="146" t="s">
        <v>3</v>
      </c>
      <c r="N128" s="147" t="s">
        <v>43</v>
      </c>
      <c r="O128" s="54"/>
      <c r="P128" s="148">
        <f>O128*H128</f>
        <v>0</v>
      </c>
      <c r="Q128" s="148">
        <v>0</v>
      </c>
      <c r="R128" s="148">
        <f>Q128*H128</f>
        <v>0</v>
      </c>
      <c r="S128" s="148">
        <v>0</v>
      </c>
      <c r="T128" s="149">
        <f>S128*H128</f>
        <v>0</v>
      </c>
      <c r="U128" s="33"/>
      <c r="V128" s="33"/>
      <c r="W128" s="33"/>
      <c r="X128" s="33"/>
      <c r="Y128" s="33"/>
      <c r="Z128" s="33"/>
      <c r="AA128" s="33"/>
      <c r="AB128" s="33"/>
      <c r="AC128" s="33"/>
      <c r="AD128" s="33"/>
      <c r="AE128" s="33"/>
      <c r="AR128" s="150" t="s">
        <v>145</v>
      </c>
      <c r="AT128" s="150" t="s">
        <v>140</v>
      </c>
      <c r="AU128" s="150" t="s">
        <v>146</v>
      </c>
      <c r="AY128" s="18" t="s">
        <v>134</v>
      </c>
      <c r="BE128" s="151">
        <f>IF(N128="základní",J128,0)</f>
        <v>0</v>
      </c>
      <c r="BF128" s="151">
        <f>IF(N128="snížená",J128,0)</f>
        <v>0</v>
      </c>
      <c r="BG128" s="151">
        <f>IF(N128="zákl. přenesená",J128,0)</f>
        <v>0</v>
      </c>
      <c r="BH128" s="151">
        <f>IF(N128="sníž. přenesená",J128,0)</f>
        <v>0</v>
      </c>
      <c r="BI128" s="151">
        <f>IF(N128="nulová",J128,0)</f>
        <v>0</v>
      </c>
      <c r="BJ128" s="18" t="s">
        <v>139</v>
      </c>
      <c r="BK128" s="151">
        <f>ROUND(I128*H128,2)</f>
        <v>0</v>
      </c>
      <c r="BL128" s="18" t="s">
        <v>145</v>
      </c>
      <c r="BM128" s="150" t="s">
        <v>194</v>
      </c>
    </row>
    <row r="129" spans="1:47" s="2" customFormat="1" ht="12">
      <c r="A129" s="33"/>
      <c r="B129" s="34"/>
      <c r="C129" s="33"/>
      <c r="D129" s="152" t="s">
        <v>148</v>
      </c>
      <c r="E129" s="33"/>
      <c r="F129" s="153" t="s">
        <v>195</v>
      </c>
      <c r="G129" s="33"/>
      <c r="H129" s="33"/>
      <c r="I129" s="154"/>
      <c r="J129" s="33"/>
      <c r="K129" s="33"/>
      <c r="L129" s="34"/>
      <c r="M129" s="155"/>
      <c r="N129" s="156"/>
      <c r="O129" s="54"/>
      <c r="P129" s="54"/>
      <c r="Q129" s="54"/>
      <c r="R129" s="54"/>
      <c r="S129" s="54"/>
      <c r="T129" s="55"/>
      <c r="U129" s="33"/>
      <c r="V129" s="33"/>
      <c r="W129" s="33"/>
      <c r="X129" s="33"/>
      <c r="Y129" s="33"/>
      <c r="Z129" s="33"/>
      <c r="AA129" s="33"/>
      <c r="AB129" s="33"/>
      <c r="AC129" s="33"/>
      <c r="AD129" s="33"/>
      <c r="AE129" s="33"/>
      <c r="AT129" s="18" t="s">
        <v>148</v>
      </c>
      <c r="AU129" s="18" t="s">
        <v>146</v>
      </c>
    </row>
    <row r="130" spans="2:51" s="13" customFormat="1" ht="12">
      <c r="B130" s="157"/>
      <c r="D130" s="158" t="s">
        <v>150</v>
      </c>
      <c r="E130" s="159" t="s">
        <v>3</v>
      </c>
      <c r="F130" s="160" t="s">
        <v>196</v>
      </c>
      <c r="H130" s="159" t="s">
        <v>3</v>
      </c>
      <c r="I130" s="161"/>
      <c r="L130" s="157"/>
      <c r="M130" s="162"/>
      <c r="N130" s="163"/>
      <c r="O130" s="163"/>
      <c r="P130" s="163"/>
      <c r="Q130" s="163"/>
      <c r="R130" s="163"/>
      <c r="S130" s="163"/>
      <c r="T130" s="164"/>
      <c r="AT130" s="159" t="s">
        <v>150</v>
      </c>
      <c r="AU130" s="159" t="s">
        <v>146</v>
      </c>
      <c r="AV130" s="13" t="s">
        <v>15</v>
      </c>
      <c r="AW130" s="13" t="s">
        <v>33</v>
      </c>
      <c r="AX130" s="13" t="s">
        <v>71</v>
      </c>
      <c r="AY130" s="159" t="s">
        <v>134</v>
      </c>
    </row>
    <row r="131" spans="2:51" s="14" customFormat="1" ht="12">
      <c r="B131" s="165"/>
      <c r="D131" s="158" t="s">
        <v>150</v>
      </c>
      <c r="E131" s="166" t="s">
        <v>3</v>
      </c>
      <c r="F131" s="167" t="s">
        <v>197</v>
      </c>
      <c r="H131" s="168">
        <v>114</v>
      </c>
      <c r="I131" s="169"/>
      <c r="L131" s="165"/>
      <c r="M131" s="170"/>
      <c r="N131" s="171"/>
      <c r="O131" s="171"/>
      <c r="P131" s="171"/>
      <c r="Q131" s="171"/>
      <c r="R131" s="171"/>
      <c r="S131" s="171"/>
      <c r="T131" s="172"/>
      <c r="AT131" s="166" t="s">
        <v>150</v>
      </c>
      <c r="AU131" s="166" t="s">
        <v>146</v>
      </c>
      <c r="AV131" s="14" t="s">
        <v>139</v>
      </c>
      <c r="AW131" s="14" t="s">
        <v>33</v>
      </c>
      <c r="AX131" s="14" t="s">
        <v>15</v>
      </c>
      <c r="AY131" s="166" t="s">
        <v>134</v>
      </c>
    </row>
    <row r="132" spans="1:65" s="2" customFormat="1" ht="55.5" customHeight="1">
      <c r="A132" s="33"/>
      <c r="B132" s="138"/>
      <c r="C132" s="139" t="s">
        <v>198</v>
      </c>
      <c r="D132" s="139" t="s">
        <v>140</v>
      </c>
      <c r="E132" s="140" t="s">
        <v>199</v>
      </c>
      <c r="F132" s="141" t="s">
        <v>200</v>
      </c>
      <c r="G132" s="142" t="s">
        <v>143</v>
      </c>
      <c r="H132" s="143">
        <v>10602</v>
      </c>
      <c r="I132" s="144"/>
      <c r="J132" s="145">
        <f>ROUND(I132*H132,2)</f>
        <v>0</v>
      </c>
      <c r="K132" s="141" t="s">
        <v>144</v>
      </c>
      <c r="L132" s="34"/>
      <c r="M132" s="146" t="s">
        <v>3</v>
      </c>
      <c r="N132" s="147" t="s">
        <v>43</v>
      </c>
      <c r="O132" s="54"/>
      <c r="P132" s="148">
        <f>O132*H132</f>
        <v>0</v>
      </c>
      <c r="Q132" s="148">
        <v>0</v>
      </c>
      <c r="R132" s="148">
        <f>Q132*H132</f>
        <v>0</v>
      </c>
      <c r="S132" s="148">
        <v>0</v>
      </c>
      <c r="T132" s="149">
        <f>S132*H132</f>
        <v>0</v>
      </c>
      <c r="U132" s="33"/>
      <c r="V132" s="33"/>
      <c r="W132" s="33"/>
      <c r="X132" s="33"/>
      <c r="Y132" s="33"/>
      <c r="Z132" s="33"/>
      <c r="AA132" s="33"/>
      <c r="AB132" s="33"/>
      <c r="AC132" s="33"/>
      <c r="AD132" s="33"/>
      <c r="AE132" s="33"/>
      <c r="AR132" s="150" t="s">
        <v>145</v>
      </c>
      <c r="AT132" s="150" t="s">
        <v>140</v>
      </c>
      <c r="AU132" s="150" t="s">
        <v>146</v>
      </c>
      <c r="AY132" s="18" t="s">
        <v>134</v>
      </c>
      <c r="BE132" s="151">
        <f>IF(N132="základní",J132,0)</f>
        <v>0</v>
      </c>
      <c r="BF132" s="151">
        <f>IF(N132="snížená",J132,0)</f>
        <v>0</v>
      </c>
      <c r="BG132" s="151">
        <f>IF(N132="zákl. přenesená",J132,0)</f>
        <v>0</v>
      </c>
      <c r="BH132" s="151">
        <f>IF(N132="sníž. přenesená",J132,0)</f>
        <v>0</v>
      </c>
      <c r="BI132" s="151">
        <f>IF(N132="nulová",J132,0)</f>
        <v>0</v>
      </c>
      <c r="BJ132" s="18" t="s">
        <v>139</v>
      </c>
      <c r="BK132" s="151">
        <f>ROUND(I132*H132,2)</f>
        <v>0</v>
      </c>
      <c r="BL132" s="18" t="s">
        <v>145</v>
      </c>
      <c r="BM132" s="150" t="s">
        <v>201</v>
      </c>
    </row>
    <row r="133" spans="1:47" s="2" customFormat="1" ht="12">
      <c r="A133" s="33"/>
      <c r="B133" s="34"/>
      <c r="C133" s="33"/>
      <c r="D133" s="152" t="s">
        <v>148</v>
      </c>
      <c r="E133" s="33"/>
      <c r="F133" s="153" t="s">
        <v>202</v>
      </c>
      <c r="G133" s="33"/>
      <c r="H133" s="33"/>
      <c r="I133" s="154"/>
      <c r="J133" s="33"/>
      <c r="K133" s="33"/>
      <c r="L133" s="34"/>
      <c r="M133" s="155"/>
      <c r="N133" s="156"/>
      <c r="O133" s="54"/>
      <c r="P133" s="54"/>
      <c r="Q133" s="54"/>
      <c r="R133" s="54"/>
      <c r="S133" s="54"/>
      <c r="T133" s="55"/>
      <c r="U133" s="33"/>
      <c r="V133" s="33"/>
      <c r="W133" s="33"/>
      <c r="X133" s="33"/>
      <c r="Y133" s="33"/>
      <c r="Z133" s="33"/>
      <c r="AA133" s="33"/>
      <c r="AB133" s="33"/>
      <c r="AC133" s="33"/>
      <c r="AD133" s="33"/>
      <c r="AE133" s="33"/>
      <c r="AT133" s="18" t="s">
        <v>148</v>
      </c>
      <c r="AU133" s="18" t="s">
        <v>146</v>
      </c>
    </row>
    <row r="134" spans="2:51" s="14" customFormat="1" ht="12">
      <c r="B134" s="165"/>
      <c r="D134" s="158" t="s">
        <v>150</v>
      </c>
      <c r="E134" s="166" t="s">
        <v>3</v>
      </c>
      <c r="F134" s="167" t="s">
        <v>203</v>
      </c>
      <c r="H134" s="168">
        <v>10602</v>
      </c>
      <c r="I134" s="169"/>
      <c r="L134" s="165"/>
      <c r="M134" s="170"/>
      <c r="N134" s="171"/>
      <c r="O134" s="171"/>
      <c r="P134" s="171"/>
      <c r="Q134" s="171"/>
      <c r="R134" s="171"/>
      <c r="S134" s="171"/>
      <c r="T134" s="172"/>
      <c r="AT134" s="166" t="s">
        <v>150</v>
      </c>
      <c r="AU134" s="166" t="s">
        <v>146</v>
      </c>
      <c r="AV134" s="14" t="s">
        <v>139</v>
      </c>
      <c r="AW134" s="14" t="s">
        <v>33</v>
      </c>
      <c r="AX134" s="14" t="s">
        <v>15</v>
      </c>
      <c r="AY134" s="166" t="s">
        <v>134</v>
      </c>
    </row>
    <row r="135" spans="1:65" s="2" customFormat="1" ht="44.25" customHeight="1">
      <c r="A135" s="33"/>
      <c r="B135" s="138"/>
      <c r="C135" s="139" t="s">
        <v>76</v>
      </c>
      <c r="D135" s="139" t="s">
        <v>140</v>
      </c>
      <c r="E135" s="140" t="s">
        <v>204</v>
      </c>
      <c r="F135" s="141" t="s">
        <v>205</v>
      </c>
      <c r="G135" s="142" t="s">
        <v>143</v>
      </c>
      <c r="H135" s="143">
        <v>114</v>
      </c>
      <c r="I135" s="144"/>
      <c r="J135" s="145">
        <f>ROUND(I135*H135,2)</f>
        <v>0</v>
      </c>
      <c r="K135" s="141" t="s">
        <v>144</v>
      </c>
      <c r="L135" s="34"/>
      <c r="M135" s="146" t="s">
        <v>3</v>
      </c>
      <c r="N135" s="147" t="s">
        <v>43</v>
      </c>
      <c r="O135" s="54"/>
      <c r="P135" s="148">
        <f>O135*H135</f>
        <v>0</v>
      </c>
      <c r="Q135" s="148">
        <v>0</v>
      </c>
      <c r="R135" s="148">
        <f>Q135*H135</f>
        <v>0</v>
      </c>
      <c r="S135" s="148">
        <v>0</v>
      </c>
      <c r="T135" s="149">
        <f>S135*H135</f>
        <v>0</v>
      </c>
      <c r="U135" s="33"/>
      <c r="V135" s="33"/>
      <c r="W135" s="33"/>
      <c r="X135" s="33"/>
      <c r="Y135" s="33"/>
      <c r="Z135" s="33"/>
      <c r="AA135" s="33"/>
      <c r="AB135" s="33"/>
      <c r="AC135" s="33"/>
      <c r="AD135" s="33"/>
      <c r="AE135" s="33"/>
      <c r="AR135" s="150" t="s">
        <v>145</v>
      </c>
      <c r="AT135" s="150" t="s">
        <v>140</v>
      </c>
      <c r="AU135" s="150" t="s">
        <v>146</v>
      </c>
      <c r="AY135" s="18" t="s">
        <v>134</v>
      </c>
      <c r="BE135" s="151">
        <f>IF(N135="základní",J135,0)</f>
        <v>0</v>
      </c>
      <c r="BF135" s="151">
        <f>IF(N135="snížená",J135,0)</f>
        <v>0</v>
      </c>
      <c r="BG135" s="151">
        <f>IF(N135="zákl. přenesená",J135,0)</f>
        <v>0</v>
      </c>
      <c r="BH135" s="151">
        <f>IF(N135="sníž. přenesená",J135,0)</f>
        <v>0</v>
      </c>
      <c r="BI135" s="151">
        <f>IF(N135="nulová",J135,0)</f>
        <v>0</v>
      </c>
      <c r="BJ135" s="18" t="s">
        <v>139</v>
      </c>
      <c r="BK135" s="151">
        <f>ROUND(I135*H135,2)</f>
        <v>0</v>
      </c>
      <c r="BL135" s="18" t="s">
        <v>145</v>
      </c>
      <c r="BM135" s="150" t="s">
        <v>206</v>
      </c>
    </row>
    <row r="136" spans="1:47" s="2" customFormat="1" ht="12">
      <c r="A136" s="33"/>
      <c r="B136" s="34"/>
      <c r="C136" s="33"/>
      <c r="D136" s="152" t="s">
        <v>148</v>
      </c>
      <c r="E136" s="33"/>
      <c r="F136" s="153" t="s">
        <v>207</v>
      </c>
      <c r="G136" s="33"/>
      <c r="H136" s="33"/>
      <c r="I136" s="154"/>
      <c r="J136" s="33"/>
      <c r="K136" s="33"/>
      <c r="L136" s="34"/>
      <c r="M136" s="155"/>
      <c r="N136" s="156"/>
      <c r="O136" s="54"/>
      <c r="P136" s="54"/>
      <c r="Q136" s="54"/>
      <c r="R136" s="54"/>
      <c r="S136" s="54"/>
      <c r="T136" s="55"/>
      <c r="U136" s="33"/>
      <c r="V136" s="33"/>
      <c r="W136" s="33"/>
      <c r="X136" s="33"/>
      <c r="Y136" s="33"/>
      <c r="Z136" s="33"/>
      <c r="AA136" s="33"/>
      <c r="AB136" s="33"/>
      <c r="AC136" s="33"/>
      <c r="AD136" s="33"/>
      <c r="AE136" s="33"/>
      <c r="AT136" s="18" t="s">
        <v>148</v>
      </c>
      <c r="AU136" s="18" t="s">
        <v>146</v>
      </c>
    </row>
    <row r="137" spans="1:65" s="2" customFormat="1" ht="24.2" customHeight="1">
      <c r="A137" s="33"/>
      <c r="B137" s="138"/>
      <c r="C137" s="139" t="s">
        <v>208</v>
      </c>
      <c r="D137" s="139" t="s">
        <v>140</v>
      </c>
      <c r="E137" s="140" t="s">
        <v>209</v>
      </c>
      <c r="F137" s="141" t="s">
        <v>210</v>
      </c>
      <c r="G137" s="142" t="s">
        <v>143</v>
      </c>
      <c r="H137" s="143">
        <v>114</v>
      </c>
      <c r="I137" s="144"/>
      <c r="J137" s="145">
        <f>ROUND(I137*H137,2)</f>
        <v>0</v>
      </c>
      <c r="K137" s="141" t="s">
        <v>144</v>
      </c>
      <c r="L137" s="34"/>
      <c r="M137" s="146" t="s">
        <v>3</v>
      </c>
      <c r="N137" s="147" t="s">
        <v>43</v>
      </c>
      <c r="O137" s="54"/>
      <c r="P137" s="148">
        <f>O137*H137</f>
        <v>0</v>
      </c>
      <c r="Q137" s="148">
        <v>0</v>
      </c>
      <c r="R137" s="148">
        <f>Q137*H137</f>
        <v>0</v>
      </c>
      <c r="S137" s="148">
        <v>0</v>
      </c>
      <c r="T137" s="149">
        <f>S137*H137</f>
        <v>0</v>
      </c>
      <c r="U137" s="33"/>
      <c r="V137" s="33"/>
      <c r="W137" s="33"/>
      <c r="X137" s="33"/>
      <c r="Y137" s="33"/>
      <c r="Z137" s="33"/>
      <c r="AA137" s="33"/>
      <c r="AB137" s="33"/>
      <c r="AC137" s="33"/>
      <c r="AD137" s="33"/>
      <c r="AE137" s="33"/>
      <c r="AR137" s="150" t="s">
        <v>145</v>
      </c>
      <c r="AT137" s="150" t="s">
        <v>140</v>
      </c>
      <c r="AU137" s="150" t="s">
        <v>146</v>
      </c>
      <c r="AY137" s="18" t="s">
        <v>134</v>
      </c>
      <c r="BE137" s="151">
        <f>IF(N137="základní",J137,0)</f>
        <v>0</v>
      </c>
      <c r="BF137" s="151">
        <f>IF(N137="snížená",J137,0)</f>
        <v>0</v>
      </c>
      <c r="BG137" s="151">
        <f>IF(N137="zákl. přenesená",J137,0)</f>
        <v>0</v>
      </c>
      <c r="BH137" s="151">
        <f>IF(N137="sníž. přenesená",J137,0)</f>
        <v>0</v>
      </c>
      <c r="BI137" s="151">
        <f>IF(N137="nulová",J137,0)</f>
        <v>0</v>
      </c>
      <c r="BJ137" s="18" t="s">
        <v>139</v>
      </c>
      <c r="BK137" s="151">
        <f>ROUND(I137*H137,2)</f>
        <v>0</v>
      </c>
      <c r="BL137" s="18" t="s">
        <v>145</v>
      </c>
      <c r="BM137" s="150" t="s">
        <v>211</v>
      </c>
    </row>
    <row r="138" spans="1:47" s="2" customFormat="1" ht="12">
      <c r="A138" s="33"/>
      <c r="B138" s="34"/>
      <c r="C138" s="33"/>
      <c r="D138" s="152" t="s">
        <v>148</v>
      </c>
      <c r="E138" s="33"/>
      <c r="F138" s="153" t="s">
        <v>212</v>
      </c>
      <c r="G138" s="33"/>
      <c r="H138" s="33"/>
      <c r="I138" s="154"/>
      <c r="J138" s="33"/>
      <c r="K138" s="33"/>
      <c r="L138" s="34"/>
      <c r="M138" s="155"/>
      <c r="N138" s="156"/>
      <c r="O138" s="54"/>
      <c r="P138" s="54"/>
      <c r="Q138" s="54"/>
      <c r="R138" s="54"/>
      <c r="S138" s="54"/>
      <c r="T138" s="55"/>
      <c r="U138" s="33"/>
      <c r="V138" s="33"/>
      <c r="W138" s="33"/>
      <c r="X138" s="33"/>
      <c r="Y138" s="33"/>
      <c r="Z138" s="33"/>
      <c r="AA138" s="33"/>
      <c r="AB138" s="33"/>
      <c r="AC138" s="33"/>
      <c r="AD138" s="33"/>
      <c r="AE138" s="33"/>
      <c r="AT138" s="18" t="s">
        <v>148</v>
      </c>
      <c r="AU138" s="18" t="s">
        <v>146</v>
      </c>
    </row>
    <row r="139" spans="1:65" s="2" customFormat="1" ht="24.2" customHeight="1">
      <c r="A139" s="33"/>
      <c r="B139" s="138"/>
      <c r="C139" s="139" t="s">
        <v>213</v>
      </c>
      <c r="D139" s="139" t="s">
        <v>140</v>
      </c>
      <c r="E139" s="140" t="s">
        <v>214</v>
      </c>
      <c r="F139" s="141" t="s">
        <v>215</v>
      </c>
      <c r="G139" s="142" t="s">
        <v>143</v>
      </c>
      <c r="H139" s="143">
        <v>10602</v>
      </c>
      <c r="I139" s="144"/>
      <c r="J139" s="145">
        <f>ROUND(I139*H139,2)</f>
        <v>0</v>
      </c>
      <c r="K139" s="141" t="s">
        <v>144</v>
      </c>
      <c r="L139" s="34"/>
      <c r="M139" s="146" t="s">
        <v>3</v>
      </c>
      <c r="N139" s="147" t="s">
        <v>43</v>
      </c>
      <c r="O139" s="54"/>
      <c r="P139" s="148">
        <f>O139*H139</f>
        <v>0</v>
      </c>
      <c r="Q139" s="148">
        <v>0</v>
      </c>
      <c r="R139" s="148">
        <f>Q139*H139</f>
        <v>0</v>
      </c>
      <c r="S139" s="148">
        <v>0</v>
      </c>
      <c r="T139" s="149">
        <f>S139*H139</f>
        <v>0</v>
      </c>
      <c r="U139" s="33"/>
      <c r="V139" s="33"/>
      <c r="W139" s="33"/>
      <c r="X139" s="33"/>
      <c r="Y139" s="33"/>
      <c r="Z139" s="33"/>
      <c r="AA139" s="33"/>
      <c r="AB139" s="33"/>
      <c r="AC139" s="33"/>
      <c r="AD139" s="33"/>
      <c r="AE139" s="33"/>
      <c r="AR139" s="150" t="s">
        <v>145</v>
      </c>
      <c r="AT139" s="150" t="s">
        <v>140</v>
      </c>
      <c r="AU139" s="150" t="s">
        <v>146</v>
      </c>
      <c r="AY139" s="18" t="s">
        <v>134</v>
      </c>
      <c r="BE139" s="151">
        <f>IF(N139="základní",J139,0)</f>
        <v>0</v>
      </c>
      <c r="BF139" s="151">
        <f>IF(N139="snížená",J139,0)</f>
        <v>0</v>
      </c>
      <c r="BG139" s="151">
        <f>IF(N139="zákl. přenesená",J139,0)</f>
        <v>0</v>
      </c>
      <c r="BH139" s="151">
        <f>IF(N139="sníž. přenesená",J139,0)</f>
        <v>0</v>
      </c>
      <c r="BI139" s="151">
        <f>IF(N139="nulová",J139,0)</f>
        <v>0</v>
      </c>
      <c r="BJ139" s="18" t="s">
        <v>139</v>
      </c>
      <c r="BK139" s="151">
        <f>ROUND(I139*H139,2)</f>
        <v>0</v>
      </c>
      <c r="BL139" s="18" t="s">
        <v>145</v>
      </c>
      <c r="BM139" s="150" t="s">
        <v>216</v>
      </c>
    </row>
    <row r="140" spans="1:47" s="2" customFormat="1" ht="12">
      <c r="A140" s="33"/>
      <c r="B140" s="34"/>
      <c r="C140" s="33"/>
      <c r="D140" s="152" t="s">
        <v>148</v>
      </c>
      <c r="E140" s="33"/>
      <c r="F140" s="153" t="s">
        <v>217</v>
      </c>
      <c r="G140" s="33"/>
      <c r="H140" s="33"/>
      <c r="I140" s="154"/>
      <c r="J140" s="33"/>
      <c r="K140" s="33"/>
      <c r="L140" s="34"/>
      <c r="M140" s="155"/>
      <c r="N140" s="156"/>
      <c r="O140" s="54"/>
      <c r="P140" s="54"/>
      <c r="Q140" s="54"/>
      <c r="R140" s="54"/>
      <c r="S140" s="54"/>
      <c r="T140" s="55"/>
      <c r="U140" s="33"/>
      <c r="V140" s="33"/>
      <c r="W140" s="33"/>
      <c r="X140" s="33"/>
      <c r="Y140" s="33"/>
      <c r="Z140" s="33"/>
      <c r="AA140" s="33"/>
      <c r="AB140" s="33"/>
      <c r="AC140" s="33"/>
      <c r="AD140" s="33"/>
      <c r="AE140" s="33"/>
      <c r="AT140" s="18" t="s">
        <v>148</v>
      </c>
      <c r="AU140" s="18" t="s">
        <v>146</v>
      </c>
    </row>
    <row r="141" spans="1:65" s="2" customFormat="1" ht="24.2" customHeight="1">
      <c r="A141" s="33"/>
      <c r="B141" s="138"/>
      <c r="C141" s="139" t="s">
        <v>218</v>
      </c>
      <c r="D141" s="139" t="s">
        <v>140</v>
      </c>
      <c r="E141" s="140" t="s">
        <v>219</v>
      </c>
      <c r="F141" s="141" t="s">
        <v>220</v>
      </c>
      <c r="G141" s="142" t="s">
        <v>143</v>
      </c>
      <c r="H141" s="143">
        <v>114</v>
      </c>
      <c r="I141" s="144"/>
      <c r="J141" s="145">
        <f>ROUND(I141*H141,2)</f>
        <v>0</v>
      </c>
      <c r="K141" s="141" t="s">
        <v>144</v>
      </c>
      <c r="L141" s="34"/>
      <c r="M141" s="146" t="s">
        <v>3</v>
      </c>
      <c r="N141" s="147" t="s">
        <v>43</v>
      </c>
      <c r="O141" s="54"/>
      <c r="P141" s="148">
        <f>O141*H141</f>
        <v>0</v>
      </c>
      <c r="Q141" s="148">
        <v>0</v>
      </c>
      <c r="R141" s="148">
        <f>Q141*H141</f>
        <v>0</v>
      </c>
      <c r="S141" s="148">
        <v>0</v>
      </c>
      <c r="T141" s="149">
        <f>S141*H141</f>
        <v>0</v>
      </c>
      <c r="U141" s="33"/>
      <c r="V141" s="33"/>
      <c r="W141" s="33"/>
      <c r="X141" s="33"/>
      <c r="Y141" s="33"/>
      <c r="Z141" s="33"/>
      <c r="AA141" s="33"/>
      <c r="AB141" s="33"/>
      <c r="AC141" s="33"/>
      <c r="AD141" s="33"/>
      <c r="AE141" s="33"/>
      <c r="AR141" s="150" t="s">
        <v>145</v>
      </c>
      <c r="AT141" s="150" t="s">
        <v>140</v>
      </c>
      <c r="AU141" s="150" t="s">
        <v>146</v>
      </c>
      <c r="AY141" s="18" t="s">
        <v>134</v>
      </c>
      <c r="BE141" s="151">
        <f>IF(N141="základní",J141,0)</f>
        <v>0</v>
      </c>
      <c r="BF141" s="151">
        <f>IF(N141="snížená",J141,0)</f>
        <v>0</v>
      </c>
      <c r="BG141" s="151">
        <f>IF(N141="zákl. přenesená",J141,0)</f>
        <v>0</v>
      </c>
      <c r="BH141" s="151">
        <f>IF(N141="sníž. přenesená",J141,0)</f>
        <v>0</v>
      </c>
      <c r="BI141" s="151">
        <f>IF(N141="nulová",J141,0)</f>
        <v>0</v>
      </c>
      <c r="BJ141" s="18" t="s">
        <v>139</v>
      </c>
      <c r="BK141" s="151">
        <f>ROUND(I141*H141,2)</f>
        <v>0</v>
      </c>
      <c r="BL141" s="18" t="s">
        <v>145</v>
      </c>
      <c r="BM141" s="150" t="s">
        <v>221</v>
      </c>
    </row>
    <row r="142" spans="1:47" s="2" customFormat="1" ht="12">
      <c r="A142" s="33"/>
      <c r="B142" s="34"/>
      <c r="C142" s="33"/>
      <c r="D142" s="152" t="s">
        <v>148</v>
      </c>
      <c r="E142" s="33"/>
      <c r="F142" s="153" t="s">
        <v>222</v>
      </c>
      <c r="G142" s="33"/>
      <c r="H142" s="33"/>
      <c r="I142" s="154"/>
      <c r="J142" s="33"/>
      <c r="K142" s="33"/>
      <c r="L142" s="34"/>
      <c r="M142" s="155"/>
      <c r="N142" s="156"/>
      <c r="O142" s="54"/>
      <c r="P142" s="54"/>
      <c r="Q142" s="54"/>
      <c r="R142" s="54"/>
      <c r="S142" s="54"/>
      <c r="T142" s="55"/>
      <c r="U142" s="33"/>
      <c r="V142" s="33"/>
      <c r="W142" s="33"/>
      <c r="X142" s="33"/>
      <c r="Y142" s="33"/>
      <c r="Z142" s="33"/>
      <c r="AA142" s="33"/>
      <c r="AB142" s="33"/>
      <c r="AC142" s="33"/>
      <c r="AD142" s="33"/>
      <c r="AE142" s="33"/>
      <c r="AT142" s="18" t="s">
        <v>148</v>
      </c>
      <c r="AU142" s="18" t="s">
        <v>146</v>
      </c>
    </row>
    <row r="143" spans="2:63" s="12" customFormat="1" ht="20.85" customHeight="1">
      <c r="B143" s="125"/>
      <c r="D143" s="126" t="s">
        <v>70</v>
      </c>
      <c r="E143" s="136" t="s">
        <v>223</v>
      </c>
      <c r="F143" s="136" t="s">
        <v>224</v>
      </c>
      <c r="I143" s="128"/>
      <c r="J143" s="137">
        <f>BK143</f>
        <v>0</v>
      </c>
      <c r="L143" s="125"/>
      <c r="M143" s="130"/>
      <c r="N143" s="131"/>
      <c r="O143" s="131"/>
      <c r="P143" s="132">
        <f>SUM(P144:P152)</f>
        <v>0</v>
      </c>
      <c r="Q143" s="131"/>
      <c r="R143" s="132">
        <f>SUM(R144:R152)</f>
        <v>0</v>
      </c>
      <c r="S143" s="131"/>
      <c r="T143" s="133">
        <f>SUM(T144:T152)</f>
        <v>0.0178</v>
      </c>
      <c r="AR143" s="126" t="s">
        <v>15</v>
      </c>
      <c r="AT143" s="134" t="s">
        <v>70</v>
      </c>
      <c r="AU143" s="134" t="s">
        <v>139</v>
      </c>
      <c r="AY143" s="126" t="s">
        <v>134</v>
      </c>
      <c r="BK143" s="135">
        <f>SUM(BK144:BK152)</f>
        <v>0</v>
      </c>
    </row>
    <row r="144" spans="1:65" s="2" customFormat="1" ht="37.9" customHeight="1">
      <c r="A144" s="33"/>
      <c r="B144" s="138"/>
      <c r="C144" s="139" t="s">
        <v>9</v>
      </c>
      <c r="D144" s="139" t="s">
        <v>140</v>
      </c>
      <c r="E144" s="140" t="s">
        <v>225</v>
      </c>
      <c r="F144" s="141" t="s">
        <v>226</v>
      </c>
      <c r="G144" s="142" t="s">
        <v>143</v>
      </c>
      <c r="H144" s="143">
        <v>0.4</v>
      </c>
      <c r="I144" s="144"/>
      <c r="J144" s="145">
        <f>ROUND(I144*H144,2)</f>
        <v>0</v>
      </c>
      <c r="K144" s="141" t="s">
        <v>144</v>
      </c>
      <c r="L144" s="34"/>
      <c r="M144" s="146" t="s">
        <v>3</v>
      </c>
      <c r="N144" s="147" t="s">
        <v>43</v>
      </c>
      <c r="O144" s="54"/>
      <c r="P144" s="148">
        <f>O144*H144</f>
        <v>0</v>
      </c>
      <c r="Q144" s="148">
        <v>0</v>
      </c>
      <c r="R144" s="148">
        <f>Q144*H144</f>
        <v>0</v>
      </c>
      <c r="S144" s="148">
        <v>0.013</v>
      </c>
      <c r="T144" s="149">
        <f>S144*H144</f>
        <v>0.0052</v>
      </c>
      <c r="U144" s="33"/>
      <c r="V144" s="33"/>
      <c r="W144" s="33"/>
      <c r="X144" s="33"/>
      <c r="Y144" s="33"/>
      <c r="Z144" s="33"/>
      <c r="AA144" s="33"/>
      <c r="AB144" s="33"/>
      <c r="AC144" s="33"/>
      <c r="AD144" s="33"/>
      <c r="AE144" s="33"/>
      <c r="AR144" s="150" t="s">
        <v>145</v>
      </c>
      <c r="AT144" s="150" t="s">
        <v>140</v>
      </c>
      <c r="AU144" s="150" t="s">
        <v>146</v>
      </c>
      <c r="AY144" s="18" t="s">
        <v>134</v>
      </c>
      <c r="BE144" s="151">
        <f>IF(N144="základní",J144,0)</f>
        <v>0</v>
      </c>
      <c r="BF144" s="151">
        <f>IF(N144="snížená",J144,0)</f>
        <v>0</v>
      </c>
      <c r="BG144" s="151">
        <f>IF(N144="zákl. přenesená",J144,0)</f>
        <v>0</v>
      </c>
      <c r="BH144" s="151">
        <f>IF(N144="sníž. přenesená",J144,0)</f>
        <v>0</v>
      </c>
      <c r="BI144" s="151">
        <f>IF(N144="nulová",J144,0)</f>
        <v>0</v>
      </c>
      <c r="BJ144" s="18" t="s">
        <v>139</v>
      </c>
      <c r="BK144" s="151">
        <f>ROUND(I144*H144,2)</f>
        <v>0</v>
      </c>
      <c r="BL144" s="18" t="s">
        <v>145</v>
      </c>
      <c r="BM144" s="150" t="s">
        <v>227</v>
      </c>
    </row>
    <row r="145" spans="1:47" s="2" customFormat="1" ht="12">
      <c r="A145" s="33"/>
      <c r="B145" s="34"/>
      <c r="C145" s="33"/>
      <c r="D145" s="152" t="s">
        <v>148</v>
      </c>
      <c r="E145" s="33"/>
      <c r="F145" s="153" t="s">
        <v>228</v>
      </c>
      <c r="G145" s="33"/>
      <c r="H145" s="33"/>
      <c r="I145" s="154"/>
      <c r="J145" s="33"/>
      <c r="K145" s="33"/>
      <c r="L145" s="34"/>
      <c r="M145" s="155"/>
      <c r="N145" s="156"/>
      <c r="O145" s="54"/>
      <c r="P145" s="54"/>
      <c r="Q145" s="54"/>
      <c r="R145" s="54"/>
      <c r="S145" s="54"/>
      <c r="T145" s="55"/>
      <c r="U145" s="33"/>
      <c r="V145" s="33"/>
      <c r="W145" s="33"/>
      <c r="X145" s="33"/>
      <c r="Y145" s="33"/>
      <c r="Z145" s="33"/>
      <c r="AA145" s="33"/>
      <c r="AB145" s="33"/>
      <c r="AC145" s="33"/>
      <c r="AD145" s="33"/>
      <c r="AE145" s="33"/>
      <c r="AT145" s="18" t="s">
        <v>148</v>
      </c>
      <c r="AU145" s="18" t="s">
        <v>146</v>
      </c>
    </row>
    <row r="146" spans="2:51" s="13" customFormat="1" ht="12">
      <c r="B146" s="157"/>
      <c r="D146" s="158" t="s">
        <v>150</v>
      </c>
      <c r="E146" s="159" t="s">
        <v>3</v>
      </c>
      <c r="F146" s="160" t="s">
        <v>151</v>
      </c>
      <c r="H146" s="159" t="s">
        <v>3</v>
      </c>
      <c r="I146" s="161"/>
      <c r="L146" s="157"/>
      <c r="M146" s="162"/>
      <c r="N146" s="163"/>
      <c r="O146" s="163"/>
      <c r="P146" s="163"/>
      <c r="Q146" s="163"/>
      <c r="R146" s="163"/>
      <c r="S146" s="163"/>
      <c r="T146" s="164"/>
      <c r="AT146" s="159" t="s">
        <v>150</v>
      </c>
      <c r="AU146" s="159" t="s">
        <v>146</v>
      </c>
      <c r="AV146" s="13" t="s">
        <v>15</v>
      </c>
      <c r="AW146" s="13" t="s">
        <v>33</v>
      </c>
      <c r="AX146" s="13" t="s">
        <v>71</v>
      </c>
      <c r="AY146" s="159" t="s">
        <v>134</v>
      </c>
    </row>
    <row r="147" spans="2:51" s="14" customFormat="1" ht="12">
      <c r="B147" s="165"/>
      <c r="D147" s="158" t="s">
        <v>150</v>
      </c>
      <c r="E147" s="166" t="s">
        <v>3</v>
      </c>
      <c r="F147" s="167" t="s">
        <v>152</v>
      </c>
      <c r="H147" s="168">
        <v>0.4</v>
      </c>
      <c r="I147" s="169"/>
      <c r="L147" s="165"/>
      <c r="M147" s="170"/>
      <c r="N147" s="171"/>
      <c r="O147" s="171"/>
      <c r="P147" s="171"/>
      <c r="Q147" s="171"/>
      <c r="R147" s="171"/>
      <c r="S147" s="171"/>
      <c r="T147" s="172"/>
      <c r="AT147" s="166" t="s">
        <v>150</v>
      </c>
      <c r="AU147" s="166" t="s">
        <v>146</v>
      </c>
      <c r="AV147" s="14" t="s">
        <v>139</v>
      </c>
      <c r="AW147" s="14" t="s">
        <v>33</v>
      </c>
      <c r="AX147" s="14" t="s">
        <v>15</v>
      </c>
      <c r="AY147" s="166" t="s">
        <v>134</v>
      </c>
    </row>
    <row r="148" spans="1:65" s="2" customFormat="1" ht="37.9" customHeight="1">
      <c r="A148" s="33"/>
      <c r="B148" s="138"/>
      <c r="C148" s="139" t="s">
        <v>229</v>
      </c>
      <c r="D148" s="139" t="s">
        <v>140</v>
      </c>
      <c r="E148" s="140" t="s">
        <v>230</v>
      </c>
      <c r="F148" s="141" t="s">
        <v>231</v>
      </c>
      <c r="G148" s="142" t="s">
        <v>143</v>
      </c>
      <c r="H148" s="143">
        <v>0.9</v>
      </c>
      <c r="I148" s="144"/>
      <c r="J148" s="145">
        <f>ROUND(I148*H148,2)</f>
        <v>0</v>
      </c>
      <c r="K148" s="141" t="s">
        <v>144</v>
      </c>
      <c r="L148" s="34"/>
      <c r="M148" s="146" t="s">
        <v>3</v>
      </c>
      <c r="N148" s="147" t="s">
        <v>43</v>
      </c>
      <c r="O148" s="54"/>
      <c r="P148" s="148">
        <f>O148*H148</f>
        <v>0</v>
      </c>
      <c r="Q148" s="148">
        <v>0</v>
      </c>
      <c r="R148" s="148">
        <f>Q148*H148</f>
        <v>0</v>
      </c>
      <c r="S148" s="148">
        <v>0.014</v>
      </c>
      <c r="T148" s="149">
        <f>S148*H148</f>
        <v>0.0126</v>
      </c>
      <c r="U148" s="33"/>
      <c r="V148" s="33"/>
      <c r="W148" s="33"/>
      <c r="X148" s="33"/>
      <c r="Y148" s="33"/>
      <c r="Z148" s="33"/>
      <c r="AA148" s="33"/>
      <c r="AB148" s="33"/>
      <c r="AC148" s="33"/>
      <c r="AD148" s="33"/>
      <c r="AE148" s="33"/>
      <c r="AR148" s="150" t="s">
        <v>145</v>
      </c>
      <c r="AT148" s="150" t="s">
        <v>140</v>
      </c>
      <c r="AU148" s="150" t="s">
        <v>146</v>
      </c>
      <c r="AY148" s="18" t="s">
        <v>134</v>
      </c>
      <c r="BE148" s="151">
        <f>IF(N148="základní",J148,0)</f>
        <v>0</v>
      </c>
      <c r="BF148" s="151">
        <f>IF(N148="snížená",J148,0)</f>
        <v>0</v>
      </c>
      <c r="BG148" s="151">
        <f>IF(N148="zákl. přenesená",J148,0)</f>
        <v>0</v>
      </c>
      <c r="BH148" s="151">
        <f>IF(N148="sníž. přenesená",J148,0)</f>
        <v>0</v>
      </c>
      <c r="BI148" s="151">
        <f>IF(N148="nulová",J148,0)</f>
        <v>0</v>
      </c>
      <c r="BJ148" s="18" t="s">
        <v>139</v>
      </c>
      <c r="BK148" s="151">
        <f>ROUND(I148*H148,2)</f>
        <v>0</v>
      </c>
      <c r="BL148" s="18" t="s">
        <v>145</v>
      </c>
      <c r="BM148" s="150" t="s">
        <v>232</v>
      </c>
    </row>
    <row r="149" spans="1:47" s="2" customFormat="1" ht="12">
      <c r="A149" s="33"/>
      <c r="B149" s="34"/>
      <c r="C149" s="33"/>
      <c r="D149" s="152" t="s">
        <v>148</v>
      </c>
      <c r="E149" s="33"/>
      <c r="F149" s="153" t="s">
        <v>233</v>
      </c>
      <c r="G149" s="33"/>
      <c r="H149" s="33"/>
      <c r="I149" s="154"/>
      <c r="J149" s="33"/>
      <c r="K149" s="33"/>
      <c r="L149" s="34"/>
      <c r="M149" s="155"/>
      <c r="N149" s="156"/>
      <c r="O149" s="54"/>
      <c r="P149" s="54"/>
      <c r="Q149" s="54"/>
      <c r="R149" s="54"/>
      <c r="S149" s="54"/>
      <c r="T149" s="55"/>
      <c r="U149" s="33"/>
      <c r="V149" s="33"/>
      <c r="W149" s="33"/>
      <c r="X149" s="33"/>
      <c r="Y149" s="33"/>
      <c r="Z149" s="33"/>
      <c r="AA149" s="33"/>
      <c r="AB149" s="33"/>
      <c r="AC149" s="33"/>
      <c r="AD149" s="33"/>
      <c r="AE149" s="33"/>
      <c r="AT149" s="18" t="s">
        <v>148</v>
      </c>
      <c r="AU149" s="18" t="s">
        <v>146</v>
      </c>
    </row>
    <row r="150" spans="2:51" s="13" customFormat="1" ht="12">
      <c r="B150" s="157"/>
      <c r="D150" s="158" t="s">
        <v>150</v>
      </c>
      <c r="E150" s="159" t="s">
        <v>3</v>
      </c>
      <c r="F150" s="160" t="s">
        <v>153</v>
      </c>
      <c r="H150" s="159" t="s">
        <v>3</v>
      </c>
      <c r="I150" s="161"/>
      <c r="L150" s="157"/>
      <c r="M150" s="162"/>
      <c r="N150" s="163"/>
      <c r="O150" s="163"/>
      <c r="P150" s="163"/>
      <c r="Q150" s="163"/>
      <c r="R150" s="163"/>
      <c r="S150" s="163"/>
      <c r="T150" s="164"/>
      <c r="AT150" s="159" t="s">
        <v>150</v>
      </c>
      <c r="AU150" s="159" t="s">
        <v>146</v>
      </c>
      <c r="AV150" s="13" t="s">
        <v>15</v>
      </c>
      <c r="AW150" s="13" t="s">
        <v>33</v>
      </c>
      <c r="AX150" s="13" t="s">
        <v>71</v>
      </c>
      <c r="AY150" s="159" t="s">
        <v>134</v>
      </c>
    </row>
    <row r="151" spans="2:51" s="14" customFormat="1" ht="12">
      <c r="B151" s="165"/>
      <c r="D151" s="158" t="s">
        <v>150</v>
      </c>
      <c r="E151" s="166" t="s">
        <v>3</v>
      </c>
      <c r="F151" s="167" t="s">
        <v>154</v>
      </c>
      <c r="H151" s="168">
        <v>0.9</v>
      </c>
      <c r="I151" s="169"/>
      <c r="L151" s="165"/>
      <c r="M151" s="170"/>
      <c r="N151" s="171"/>
      <c r="O151" s="171"/>
      <c r="P151" s="171"/>
      <c r="Q151" s="171"/>
      <c r="R151" s="171"/>
      <c r="S151" s="171"/>
      <c r="T151" s="172"/>
      <c r="AT151" s="166" t="s">
        <v>150</v>
      </c>
      <c r="AU151" s="166" t="s">
        <v>146</v>
      </c>
      <c r="AV151" s="14" t="s">
        <v>139</v>
      </c>
      <c r="AW151" s="14" t="s">
        <v>33</v>
      </c>
      <c r="AX151" s="14" t="s">
        <v>71</v>
      </c>
      <c r="AY151" s="166" t="s">
        <v>134</v>
      </c>
    </row>
    <row r="152" spans="2:51" s="15" customFormat="1" ht="12">
      <c r="B152" s="173"/>
      <c r="D152" s="158" t="s">
        <v>150</v>
      </c>
      <c r="E152" s="174" t="s">
        <v>3</v>
      </c>
      <c r="F152" s="175" t="s">
        <v>155</v>
      </c>
      <c r="H152" s="176">
        <v>0.9</v>
      </c>
      <c r="I152" s="177"/>
      <c r="L152" s="173"/>
      <c r="M152" s="178"/>
      <c r="N152" s="179"/>
      <c r="O152" s="179"/>
      <c r="P152" s="179"/>
      <c r="Q152" s="179"/>
      <c r="R152" s="179"/>
      <c r="S152" s="179"/>
      <c r="T152" s="180"/>
      <c r="AT152" s="174" t="s">
        <v>150</v>
      </c>
      <c r="AU152" s="174" t="s">
        <v>146</v>
      </c>
      <c r="AV152" s="15" t="s">
        <v>145</v>
      </c>
      <c r="AW152" s="15" t="s">
        <v>33</v>
      </c>
      <c r="AX152" s="15" t="s">
        <v>15</v>
      </c>
      <c r="AY152" s="174" t="s">
        <v>134</v>
      </c>
    </row>
    <row r="153" spans="2:63" s="12" customFormat="1" ht="20.85" customHeight="1">
      <c r="B153" s="125"/>
      <c r="D153" s="126" t="s">
        <v>70</v>
      </c>
      <c r="E153" s="136" t="s">
        <v>234</v>
      </c>
      <c r="F153" s="136" t="s">
        <v>235</v>
      </c>
      <c r="I153" s="128"/>
      <c r="J153" s="137">
        <f>BK153</f>
        <v>0</v>
      </c>
      <c r="L153" s="125"/>
      <c r="M153" s="130"/>
      <c r="N153" s="131"/>
      <c r="O153" s="131"/>
      <c r="P153" s="132">
        <f>SUM(P154:P158)</f>
        <v>0</v>
      </c>
      <c r="Q153" s="131"/>
      <c r="R153" s="132">
        <f>SUM(R154:R158)</f>
        <v>0</v>
      </c>
      <c r="S153" s="131"/>
      <c r="T153" s="133">
        <f>SUM(T154:T158)</f>
        <v>0</v>
      </c>
      <c r="AR153" s="126" t="s">
        <v>15</v>
      </c>
      <c r="AT153" s="134" t="s">
        <v>70</v>
      </c>
      <c r="AU153" s="134" t="s">
        <v>139</v>
      </c>
      <c r="AY153" s="126" t="s">
        <v>134</v>
      </c>
      <c r="BK153" s="135">
        <f>SUM(BK154:BK158)</f>
        <v>0</v>
      </c>
    </row>
    <row r="154" spans="1:65" s="2" customFormat="1" ht="24.2" customHeight="1">
      <c r="A154" s="33"/>
      <c r="B154" s="138"/>
      <c r="C154" s="139" t="s">
        <v>236</v>
      </c>
      <c r="D154" s="139" t="s">
        <v>140</v>
      </c>
      <c r="E154" s="140" t="s">
        <v>237</v>
      </c>
      <c r="F154" s="141" t="s">
        <v>238</v>
      </c>
      <c r="G154" s="142" t="s">
        <v>239</v>
      </c>
      <c r="H154" s="143">
        <v>25</v>
      </c>
      <c r="I154" s="144"/>
      <c r="J154" s="145">
        <f>ROUND(I154*H154,2)</f>
        <v>0</v>
      </c>
      <c r="K154" s="141" t="s">
        <v>3</v>
      </c>
      <c r="L154" s="34"/>
      <c r="M154" s="146" t="s">
        <v>3</v>
      </c>
      <c r="N154" s="147" t="s">
        <v>43</v>
      </c>
      <c r="O154" s="54"/>
      <c r="P154" s="148">
        <f>O154*H154</f>
        <v>0</v>
      </c>
      <c r="Q154" s="148">
        <v>0</v>
      </c>
      <c r="R154" s="148">
        <f>Q154*H154</f>
        <v>0</v>
      </c>
      <c r="S154" s="148">
        <v>0</v>
      </c>
      <c r="T154" s="149">
        <f>S154*H154</f>
        <v>0</v>
      </c>
      <c r="U154" s="33"/>
      <c r="V154" s="33"/>
      <c r="W154" s="33"/>
      <c r="X154" s="33"/>
      <c r="Y154" s="33"/>
      <c r="Z154" s="33"/>
      <c r="AA154" s="33"/>
      <c r="AB154" s="33"/>
      <c r="AC154" s="33"/>
      <c r="AD154" s="33"/>
      <c r="AE154" s="33"/>
      <c r="AR154" s="150" t="s">
        <v>145</v>
      </c>
      <c r="AT154" s="150" t="s">
        <v>140</v>
      </c>
      <c r="AU154" s="150" t="s">
        <v>146</v>
      </c>
      <c r="AY154" s="18" t="s">
        <v>134</v>
      </c>
      <c r="BE154" s="151">
        <f>IF(N154="základní",J154,0)</f>
        <v>0</v>
      </c>
      <c r="BF154" s="151">
        <f>IF(N154="snížená",J154,0)</f>
        <v>0</v>
      </c>
      <c r="BG154" s="151">
        <f>IF(N154="zákl. přenesená",J154,0)</f>
        <v>0</v>
      </c>
      <c r="BH154" s="151">
        <f>IF(N154="sníž. přenesená",J154,0)</f>
        <v>0</v>
      </c>
      <c r="BI154" s="151">
        <f>IF(N154="nulová",J154,0)</f>
        <v>0</v>
      </c>
      <c r="BJ154" s="18" t="s">
        <v>139</v>
      </c>
      <c r="BK154" s="151">
        <f>ROUND(I154*H154,2)</f>
        <v>0</v>
      </c>
      <c r="BL154" s="18" t="s">
        <v>145</v>
      </c>
      <c r="BM154" s="150" t="s">
        <v>240</v>
      </c>
    </row>
    <row r="155" spans="2:51" s="13" customFormat="1" ht="12">
      <c r="B155" s="157"/>
      <c r="D155" s="158" t="s">
        <v>150</v>
      </c>
      <c r="E155" s="159" t="s">
        <v>3</v>
      </c>
      <c r="F155" s="160" t="s">
        <v>241</v>
      </c>
      <c r="H155" s="159" t="s">
        <v>3</v>
      </c>
      <c r="I155" s="161"/>
      <c r="L155" s="157"/>
      <c r="M155" s="162"/>
      <c r="N155" s="163"/>
      <c r="O155" s="163"/>
      <c r="P155" s="163"/>
      <c r="Q155" s="163"/>
      <c r="R155" s="163"/>
      <c r="S155" s="163"/>
      <c r="T155" s="164"/>
      <c r="AT155" s="159" t="s">
        <v>150</v>
      </c>
      <c r="AU155" s="159" t="s">
        <v>146</v>
      </c>
      <c r="AV155" s="13" t="s">
        <v>15</v>
      </c>
      <c r="AW155" s="13" t="s">
        <v>33</v>
      </c>
      <c r="AX155" s="13" t="s">
        <v>71</v>
      </c>
      <c r="AY155" s="159" t="s">
        <v>134</v>
      </c>
    </row>
    <row r="156" spans="2:51" s="14" customFormat="1" ht="12">
      <c r="B156" s="165"/>
      <c r="D156" s="158" t="s">
        <v>150</v>
      </c>
      <c r="E156" s="166" t="s">
        <v>3</v>
      </c>
      <c r="F156" s="167" t="s">
        <v>242</v>
      </c>
      <c r="H156" s="168">
        <v>25</v>
      </c>
      <c r="I156" s="169"/>
      <c r="L156" s="165"/>
      <c r="M156" s="170"/>
      <c r="N156" s="171"/>
      <c r="O156" s="171"/>
      <c r="P156" s="171"/>
      <c r="Q156" s="171"/>
      <c r="R156" s="171"/>
      <c r="S156" s="171"/>
      <c r="T156" s="172"/>
      <c r="AT156" s="166" t="s">
        <v>150</v>
      </c>
      <c r="AU156" s="166" t="s">
        <v>146</v>
      </c>
      <c r="AV156" s="14" t="s">
        <v>139</v>
      </c>
      <c r="AW156" s="14" t="s">
        <v>33</v>
      </c>
      <c r="AX156" s="14" t="s">
        <v>15</v>
      </c>
      <c r="AY156" s="166" t="s">
        <v>134</v>
      </c>
    </row>
    <row r="157" spans="1:65" s="2" customFormat="1" ht="16.5" customHeight="1">
      <c r="A157" s="33"/>
      <c r="B157" s="138"/>
      <c r="C157" s="139" t="s">
        <v>243</v>
      </c>
      <c r="D157" s="139" t="s">
        <v>140</v>
      </c>
      <c r="E157" s="140" t="s">
        <v>244</v>
      </c>
      <c r="F157" s="141" t="s">
        <v>245</v>
      </c>
      <c r="G157" s="142" t="s">
        <v>143</v>
      </c>
      <c r="H157" s="143">
        <v>130</v>
      </c>
      <c r="I157" s="144"/>
      <c r="J157" s="145">
        <f>ROUND(I157*H157,2)</f>
        <v>0</v>
      </c>
      <c r="K157" s="141" t="s">
        <v>3</v>
      </c>
      <c r="L157" s="34"/>
      <c r="M157" s="146" t="s">
        <v>3</v>
      </c>
      <c r="N157" s="147" t="s">
        <v>43</v>
      </c>
      <c r="O157" s="54"/>
      <c r="P157" s="148">
        <f>O157*H157</f>
        <v>0</v>
      </c>
      <c r="Q157" s="148">
        <v>0</v>
      </c>
      <c r="R157" s="148">
        <f>Q157*H157</f>
        <v>0</v>
      </c>
      <c r="S157" s="148">
        <v>0</v>
      </c>
      <c r="T157" s="149">
        <f>S157*H157</f>
        <v>0</v>
      </c>
      <c r="U157" s="33"/>
      <c r="V157" s="33"/>
      <c r="W157" s="33"/>
      <c r="X157" s="33"/>
      <c r="Y157" s="33"/>
      <c r="Z157" s="33"/>
      <c r="AA157" s="33"/>
      <c r="AB157" s="33"/>
      <c r="AC157" s="33"/>
      <c r="AD157" s="33"/>
      <c r="AE157" s="33"/>
      <c r="AR157" s="150" t="s">
        <v>145</v>
      </c>
      <c r="AT157" s="150" t="s">
        <v>140</v>
      </c>
      <c r="AU157" s="150" t="s">
        <v>146</v>
      </c>
      <c r="AY157" s="18" t="s">
        <v>134</v>
      </c>
      <c r="BE157" s="151">
        <f>IF(N157="základní",J157,0)</f>
        <v>0</v>
      </c>
      <c r="BF157" s="151">
        <f>IF(N157="snížená",J157,0)</f>
        <v>0</v>
      </c>
      <c r="BG157" s="151">
        <f>IF(N157="zákl. přenesená",J157,0)</f>
        <v>0</v>
      </c>
      <c r="BH157" s="151">
        <f>IF(N157="sníž. přenesená",J157,0)</f>
        <v>0</v>
      </c>
      <c r="BI157" s="151">
        <f>IF(N157="nulová",J157,0)</f>
        <v>0</v>
      </c>
      <c r="BJ157" s="18" t="s">
        <v>139</v>
      </c>
      <c r="BK157" s="151">
        <f>ROUND(I157*H157,2)</f>
        <v>0</v>
      </c>
      <c r="BL157" s="18" t="s">
        <v>145</v>
      </c>
      <c r="BM157" s="150" t="s">
        <v>246</v>
      </c>
    </row>
    <row r="158" spans="2:51" s="14" customFormat="1" ht="12">
      <c r="B158" s="165"/>
      <c r="D158" s="158" t="s">
        <v>150</v>
      </c>
      <c r="E158" s="166" t="s">
        <v>3</v>
      </c>
      <c r="F158" s="167" t="s">
        <v>247</v>
      </c>
      <c r="H158" s="168">
        <v>130</v>
      </c>
      <c r="I158" s="169"/>
      <c r="L158" s="165"/>
      <c r="M158" s="170"/>
      <c r="N158" s="171"/>
      <c r="O158" s="171"/>
      <c r="P158" s="171"/>
      <c r="Q158" s="171"/>
      <c r="R158" s="171"/>
      <c r="S158" s="171"/>
      <c r="T158" s="172"/>
      <c r="AT158" s="166" t="s">
        <v>150</v>
      </c>
      <c r="AU158" s="166" t="s">
        <v>146</v>
      </c>
      <c r="AV158" s="14" t="s">
        <v>139</v>
      </c>
      <c r="AW158" s="14" t="s">
        <v>33</v>
      </c>
      <c r="AX158" s="14" t="s">
        <v>15</v>
      </c>
      <c r="AY158" s="166" t="s">
        <v>134</v>
      </c>
    </row>
    <row r="159" spans="2:63" s="12" customFormat="1" ht="22.9" customHeight="1">
      <c r="B159" s="125"/>
      <c r="D159" s="126" t="s">
        <v>70</v>
      </c>
      <c r="E159" s="136" t="s">
        <v>248</v>
      </c>
      <c r="F159" s="136" t="s">
        <v>249</v>
      </c>
      <c r="I159" s="128"/>
      <c r="J159" s="137">
        <f>BK159</f>
        <v>0</v>
      </c>
      <c r="L159" s="125"/>
      <c r="M159" s="130"/>
      <c r="N159" s="131"/>
      <c r="O159" s="131"/>
      <c r="P159" s="132">
        <f>SUM(P160:P174)</f>
        <v>0</v>
      </c>
      <c r="Q159" s="131"/>
      <c r="R159" s="132">
        <f>SUM(R160:R174)</f>
        <v>0</v>
      </c>
      <c r="S159" s="131"/>
      <c r="T159" s="133">
        <f>SUM(T160:T174)</f>
        <v>0</v>
      </c>
      <c r="AR159" s="126" t="s">
        <v>15</v>
      </c>
      <c r="AT159" s="134" t="s">
        <v>70</v>
      </c>
      <c r="AU159" s="134" t="s">
        <v>15</v>
      </c>
      <c r="AY159" s="126" t="s">
        <v>134</v>
      </c>
      <c r="BK159" s="135">
        <f>SUM(BK160:BK174)</f>
        <v>0</v>
      </c>
    </row>
    <row r="160" spans="1:65" s="2" customFormat="1" ht="37.9" customHeight="1">
      <c r="A160" s="33"/>
      <c r="B160" s="138"/>
      <c r="C160" s="139" t="s">
        <v>250</v>
      </c>
      <c r="D160" s="139" t="s">
        <v>140</v>
      </c>
      <c r="E160" s="140" t="s">
        <v>251</v>
      </c>
      <c r="F160" s="141" t="s">
        <v>252</v>
      </c>
      <c r="G160" s="142" t="s">
        <v>253</v>
      </c>
      <c r="H160" s="143">
        <v>7.685</v>
      </c>
      <c r="I160" s="144"/>
      <c r="J160" s="145">
        <f>ROUND(I160*H160,2)</f>
        <v>0</v>
      </c>
      <c r="K160" s="141" t="s">
        <v>144</v>
      </c>
      <c r="L160" s="34"/>
      <c r="M160" s="146" t="s">
        <v>3</v>
      </c>
      <c r="N160" s="147" t="s">
        <v>43</v>
      </c>
      <c r="O160" s="54"/>
      <c r="P160" s="148">
        <f>O160*H160</f>
        <v>0</v>
      </c>
      <c r="Q160" s="148">
        <v>0</v>
      </c>
      <c r="R160" s="148">
        <f>Q160*H160</f>
        <v>0</v>
      </c>
      <c r="S160" s="148">
        <v>0</v>
      </c>
      <c r="T160" s="149">
        <f>S160*H160</f>
        <v>0</v>
      </c>
      <c r="U160" s="33"/>
      <c r="V160" s="33"/>
      <c r="W160" s="33"/>
      <c r="X160" s="33"/>
      <c r="Y160" s="33"/>
      <c r="Z160" s="33"/>
      <c r="AA160" s="33"/>
      <c r="AB160" s="33"/>
      <c r="AC160" s="33"/>
      <c r="AD160" s="33"/>
      <c r="AE160" s="33"/>
      <c r="AR160" s="150" t="s">
        <v>145</v>
      </c>
      <c r="AT160" s="150" t="s">
        <v>140</v>
      </c>
      <c r="AU160" s="150" t="s">
        <v>139</v>
      </c>
      <c r="AY160" s="18" t="s">
        <v>134</v>
      </c>
      <c r="BE160" s="151">
        <f>IF(N160="základní",J160,0)</f>
        <v>0</v>
      </c>
      <c r="BF160" s="151">
        <f>IF(N160="snížená",J160,0)</f>
        <v>0</v>
      </c>
      <c r="BG160" s="151">
        <f>IF(N160="zákl. přenesená",J160,0)</f>
        <v>0</v>
      </c>
      <c r="BH160" s="151">
        <f>IF(N160="sníž. přenesená",J160,0)</f>
        <v>0</v>
      </c>
      <c r="BI160" s="151">
        <f>IF(N160="nulová",J160,0)</f>
        <v>0</v>
      </c>
      <c r="BJ160" s="18" t="s">
        <v>139</v>
      </c>
      <c r="BK160" s="151">
        <f>ROUND(I160*H160,2)</f>
        <v>0</v>
      </c>
      <c r="BL160" s="18" t="s">
        <v>145</v>
      </c>
      <c r="BM160" s="150" t="s">
        <v>254</v>
      </c>
    </row>
    <row r="161" spans="1:47" s="2" customFormat="1" ht="12">
      <c r="A161" s="33"/>
      <c r="B161" s="34"/>
      <c r="C161" s="33"/>
      <c r="D161" s="152" t="s">
        <v>148</v>
      </c>
      <c r="E161" s="33"/>
      <c r="F161" s="153" t="s">
        <v>255</v>
      </c>
      <c r="G161" s="33"/>
      <c r="H161" s="33"/>
      <c r="I161" s="154"/>
      <c r="J161" s="33"/>
      <c r="K161" s="33"/>
      <c r="L161" s="34"/>
      <c r="M161" s="155"/>
      <c r="N161" s="156"/>
      <c r="O161" s="54"/>
      <c r="P161" s="54"/>
      <c r="Q161" s="54"/>
      <c r="R161" s="54"/>
      <c r="S161" s="54"/>
      <c r="T161" s="55"/>
      <c r="U161" s="33"/>
      <c r="V161" s="33"/>
      <c r="W161" s="33"/>
      <c r="X161" s="33"/>
      <c r="Y161" s="33"/>
      <c r="Z161" s="33"/>
      <c r="AA161" s="33"/>
      <c r="AB161" s="33"/>
      <c r="AC161" s="33"/>
      <c r="AD161" s="33"/>
      <c r="AE161" s="33"/>
      <c r="AT161" s="18" t="s">
        <v>148</v>
      </c>
      <c r="AU161" s="18" t="s">
        <v>139</v>
      </c>
    </row>
    <row r="162" spans="1:65" s="2" customFormat="1" ht="33" customHeight="1">
      <c r="A162" s="33"/>
      <c r="B162" s="138"/>
      <c r="C162" s="139" t="s">
        <v>256</v>
      </c>
      <c r="D162" s="139" t="s">
        <v>140</v>
      </c>
      <c r="E162" s="140" t="s">
        <v>257</v>
      </c>
      <c r="F162" s="141" t="s">
        <v>258</v>
      </c>
      <c r="G162" s="142" t="s">
        <v>253</v>
      </c>
      <c r="H162" s="143">
        <v>7.685</v>
      </c>
      <c r="I162" s="144"/>
      <c r="J162" s="145">
        <f>ROUND(I162*H162,2)</f>
        <v>0</v>
      </c>
      <c r="K162" s="141" t="s">
        <v>144</v>
      </c>
      <c r="L162" s="34"/>
      <c r="M162" s="146" t="s">
        <v>3</v>
      </c>
      <c r="N162" s="147" t="s">
        <v>43</v>
      </c>
      <c r="O162" s="54"/>
      <c r="P162" s="148">
        <f>O162*H162</f>
        <v>0</v>
      </c>
      <c r="Q162" s="148">
        <v>0</v>
      </c>
      <c r="R162" s="148">
        <f>Q162*H162</f>
        <v>0</v>
      </c>
      <c r="S162" s="148">
        <v>0</v>
      </c>
      <c r="T162" s="149">
        <f>S162*H162</f>
        <v>0</v>
      </c>
      <c r="U162" s="33"/>
      <c r="V162" s="33"/>
      <c r="W162" s="33"/>
      <c r="X162" s="33"/>
      <c r="Y162" s="33"/>
      <c r="Z162" s="33"/>
      <c r="AA162" s="33"/>
      <c r="AB162" s="33"/>
      <c r="AC162" s="33"/>
      <c r="AD162" s="33"/>
      <c r="AE162" s="33"/>
      <c r="AR162" s="150" t="s">
        <v>145</v>
      </c>
      <c r="AT162" s="150" t="s">
        <v>140</v>
      </c>
      <c r="AU162" s="150" t="s">
        <v>139</v>
      </c>
      <c r="AY162" s="18" t="s">
        <v>134</v>
      </c>
      <c r="BE162" s="151">
        <f>IF(N162="základní",J162,0)</f>
        <v>0</v>
      </c>
      <c r="BF162" s="151">
        <f>IF(N162="snížená",J162,0)</f>
        <v>0</v>
      </c>
      <c r="BG162" s="151">
        <f>IF(N162="zákl. přenesená",J162,0)</f>
        <v>0</v>
      </c>
      <c r="BH162" s="151">
        <f>IF(N162="sníž. přenesená",J162,0)</f>
        <v>0</v>
      </c>
      <c r="BI162" s="151">
        <f>IF(N162="nulová",J162,0)</f>
        <v>0</v>
      </c>
      <c r="BJ162" s="18" t="s">
        <v>139</v>
      </c>
      <c r="BK162" s="151">
        <f>ROUND(I162*H162,2)</f>
        <v>0</v>
      </c>
      <c r="BL162" s="18" t="s">
        <v>145</v>
      </c>
      <c r="BM162" s="150" t="s">
        <v>259</v>
      </c>
    </row>
    <row r="163" spans="1:47" s="2" customFormat="1" ht="12">
      <c r="A163" s="33"/>
      <c r="B163" s="34"/>
      <c r="C163" s="33"/>
      <c r="D163" s="152" t="s">
        <v>148</v>
      </c>
      <c r="E163" s="33"/>
      <c r="F163" s="153" t="s">
        <v>260</v>
      </c>
      <c r="G163" s="33"/>
      <c r="H163" s="33"/>
      <c r="I163" s="154"/>
      <c r="J163" s="33"/>
      <c r="K163" s="33"/>
      <c r="L163" s="34"/>
      <c r="M163" s="155"/>
      <c r="N163" s="156"/>
      <c r="O163" s="54"/>
      <c r="P163" s="54"/>
      <c r="Q163" s="54"/>
      <c r="R163" s="54"/>
      <c r="S163" s="54"/>
      <c r="T163" s="55"/>
      <c r="U163" s="33"/>
      <c r="V163" s="33"/>
      <c r="W163" s="33"/>
      <c r="X163" s="33"/>
      <c r="Y163" s="33"/>
      <c r="Z163" s="33"/>
      <c r="AA163" s="33"/>
      <c r="AB163" s="33"/>
      <c r="AC163" s="33"/>
      <c r="AD163" s="33"/>
      <c r="AE163" s="33"/>
      <c r="AT163" s="18" t="s">
        <v>148</v>
      </c>
      <c r="AU163" s="18" t="s">
        <v>139</v>
      </c>
    </row>
    <row r="164" spans="1:65" s="2" customFormat="1" ht="44.25" customHeight="1">
      <c r="A164" s="33"/>
      <c r="B164" s="138"/>
      <c r="C164" s="139" t="s">
        <v>8</v>
      </c>
      <c r="D164" s="139" t="s">
        <v>140</v>
      </c>
      <c r="E164" s="140" t="s">
        <v>261</v>
      </c>
      <c r="F164" s="141" t="s">
        <v>262</v>
      </c>
      <c r="G164" s="142" t="s">
        <v>253</v>
      </c>
      <c r="H164" s="143">
        <v>115.275</v>
      </c>
      <c r="I164" s="144"/>
      <c r="J164" s="145">
        <f>ROUND(I164*H164,2)</f>
        <v>0</v>
      </c>
      <c r="K164" s="141" t="s">
        <v>144</v>
      </c>
      <c r="L164" s="34"/>
      <c r="M164" s="146" t="s">
        <v>3</v>
      </c>
      <c r="N164" s="147" t="s">
        <v>43</v>
      </c>
      <c r="O164" s="54"/>
      <c r="P164" s="148">
        <f>O164*H164</f>
        <v>0</v>
      </c>
      <c r="Q164" s="148">
        <v>0</v>
      </c>
      <c r="R164" s="148">
        <f>Q164*H164</f>
        <v>0</v>
      </c>
      <c r="S164" s="148">
        <v>0</v>
      </c>
      <c r="T164" s="149">
        <f>S164*H164</f>
        <v>0</v>
      </c>
      <c r="U164" s="33"/>
      <c r="V164" s="33"/>
      <c r="W164" s="33"/>
      <c r="X164" s="33"/>
      <c r="Y164" s="33"/>
      <c r="Z164" s="33"/>
      <c r="AA164" s="33"/>
      <c r="AB164" s="33"/>
      <c r="AC164" s="33"/>
      <c r="AD164" s="33"/>
      <c r="AE164" s="33"/>
      <c r="AR164" s="150" t="s">
        <v>145</v>
      </c>
      <c r="AT164" s="150" t="s">
        <v>140</v>
      </c>
      <c r="AU164" s="150" t="s">
        <v>139</v>
      </c>
      <c r="AY164" s="18" t="s">
        <v>134</v>
      </c>
      <c r="BE164" s="151">
        <f>IF(N164="základní",J164,0)</f>
        <v>0</v>
      </c>
      <c r="BF164" s="151">
        <f>IF(N164="snížená",J164,0)</f>
        <v>0</v>
      </c>
      <c r="BG164" s="151">
        <f>IF(N164="zákl. přenesená",J164,0)</f>
        <v>0</v>
      </c>
      <c r="BH164" s="151">
        <f>IF(N164="sníž. přenesená",J164,0)</f>
        <v>0</v>
      </c>
      <c r="BI164" s="151">
        <f>IF(N164="nulová",J164,0)</f>
        <v>0</v>
      </c>
      <c r="BJ164" s="18" t="s">
        <v>139</v>
      </c>
      <c r="BK164" s="151">
        <f>ROUND(I164*H164,2)</f>
        <v>0</v>
      </c>
      <c r="BL164" s="18" t="s">
        <v>145</v>
      </c>
      <c r="BM164" s="150" t="s">
        <v>263</v>
      </c>
    </row>
    <row r="165" spans="1:47" s="2" customFormat="1" ht="12">
      <c r="A165" s="33"/>
      <c r="B165" s="34"/>
      <c r="C165" s="33"/>
      <c r="D165" s="152" t="s">
        <v>148</v>
      </c>
      <c r="E165" s="33"/>
      <c r="F165" s="153" t="s">
        <v>264</v>
      </c>
      <c r="G165" s="33"/>
      <c r="H165" s="33"/>
      <c r="I165" s="154"/>
      <c r="J165" s="33"/>
      <c r="K165" s="33"/>
      <c r="L165" s="34"/>
      <c r="M165" s="155"/>
      <c r="N165" s="156"/>
      <c r="O165" s="54"/>
      <c r="P165" s="54"/>
      <c r="Q165" s="54"/>
      <c r="R165" s="54"/>
      <c r="S165" s="54"/>
      <c r="T165" s="55"/>
      <c r="U165" s="33"/>
      <c r="V165" s="33"/>
      <c r="W165" s="33"/>
      <c r="X165" s="33"/>
      <c r="Y165" s="33"/>
      <c r="Z165" s="33"/>
      <c r="AA165" s="33"/>
      <c r="AB165" s="33"/>
      <c r="AC165" s="33"/>
      <c r="AD165" s="33"/>
      <c r="AE165" s="33"/>
      <c r="AT165" s="18" t="s">
        <v>148</v>
      </c>
      <c r="AU165" s="18" t="s">
        <v>139</v>
      </c>
    </row>
    <row r="166" spans="2:51" s="14" customFormat="1" ht="12">
      <c r="B166" s="165"/>
      <c r="D166" s="158" t="s">
        <v>150</v>
      </c>
      <c r="F166" s="167" t="s">
        <v>265</v>
      </c>
      <c r="H166" s="168">
        <v>115.275</v>
      </c>
      <c r="I166" s="169"/>
      <c r="L166" s="165"/>
      <c r="M166" s="170"/>
      <c r="N166" s="171"/>
      <c r="O166" s="171"/>
      <c r="P166" s="171"/>
      <c r="Q166" s="171"/>
      <c r="R166" s="171"/>
      <c r="S166" s="171"/>
      <c r="T166" s="172"/>
      <c r="AT166" s="166" t="s">
        <v>150</v>
      </c>
      <c r="AU166" s="166" t="s">
        <v>139</v>
      </c>
      <c r="AV166" s="14" t="s">
        <v>139</v>
      </c>
      <c r="AW166" s="14" t="s">
        <v>4</v>
      </c>
      <c r="AX166" s="14" t="s">
        <v>15</v>
      </c>
      <c r="AY166" s="166" t="s">
        <v>134</v>
      </c>
    </row>
    <row r="167" spans="1:65" s="2" customFormat="1" ht="44.25" customHeight="1">
      <c r="A167" s="33"/>
      <c r="B167" s="138"/>
      <c r="C167" s="139" t="s">
        <v>80</v>
      </c>
      <c r="D167" s="139" t="s">
        <v>140</v>
      </c>
      <c r="E167" s="140" t="s">
        <v>266</v>
      </c>
      <c r="F167" s="141" t="s">
        <v>267</v>
      </c>
      <c r="G167" s="142" t="s">
        <v>253</v>
      </c>
      <c r="H167" s="143">
        <v>0.036</v>
      </c>
      <c r="I167" s="144"/>
      <c r="J167" s="145">
        <f>ROUND(I167*H167,2)</f>
        <v>0</v>
      </c>
      <c r="K167" s="141" t="s">
        <v>144</v>
      </c>
      <c r="L167" s="34"/>
      <c r="M167" s="146" t="s">
        <v>3</v>
      </c>
      <c r="N167" s="147" t="s">
        <v>43</v>
      </c>
      <c r="O167" s="54"/>
      <c r="P167" s="148">
        <f>O167*H167</f>
        <v>0</v>
      </c>
      <c r="Q167" s="148">
        <v>0</v>
      </c>
      <c r="R167" s="148">
        <f>Q167*H167</f>
        <v>0</v>
      </c>
      <c r="S167" s="148">
        <v>0</v>
      </c>
      <c r="T167" s="149">
        <f>S167*H167</f>
        <v>0</v>
      </c>
      <c r="U167" s="33"/>
      <c r="V167" s="33"/>
      <c r="W167" s="33"/>
      <c r="X167" s="33"/>
      <c r="Y167" s="33"/>
      <c r="Z167" s="33"/>
      <c r="AA167" s="33"/>
      <c r="AB167" s="33"/>
      <c r="AC167" s="33"/>
      <c r="AD167" s="33"/>
      <c r="AE167" s="33"/>
      <c r="AR167" s="150" t="s">
        <v>145</v>
      </c>
      <c r="AT167" s="150" t="s">
        <v>140</v>
      </c>
      <c r="AU167" s="150" t="s">
        <v>139</v>
      </c>
      <c r="AY167" s="18" t="s">
        <v>134</v>
      </c>
      <c r="BE167" s="151">
        <f>IF(N167="základní",J167,0)</f>
        <v>0</v>
      </c>
      <c r="BF167" s="151">
        <f>IF(N167="snížená",J167,0)</f>
        <v>0</v>
      </c>
      <c r="BG167" s="151">
        <f>IF(N167="zákl. přenesená",J167,0)</f>
        <v>0</v>
      </c>
      <c r="BH167" s="151">
        <f>IF(N167="sníž. přenesená",J167,0)</f>
        <v>0</v>
      </c>
      <c r="BI167" s="151">
        <f>IF(N167="nulová",J167,0)</f>
        <v>0</v>
      </c>
      <c r="BJ167" s="18" t="s">
        <v>139</v>
      </c>
      <c r="BK167" s="151">
        <f>ROUND(I167*H167,2)</f>
        <v>0</v>
      </c>
      <c r="BL167" s="18" t="s">
        <v>145</v>
      </c>
      <c r="BM167" s="150" t="s">
        <v>268</v>
      </c>
    </row>
    <row r="168" spans="1:47" s="2" customFormat="1" ht="12">
      <c r="A168" s="33"/>
      <c r="B168" s="34"/>
      <c r="C168" s="33"/>
      <c r="D168" s="152" t="s">
        <v>148</v>
      </c>
      <c r="E168" s="33"/>
      <c r="F168" s="153" t="s">
        <v>269</v>
      </c>
      <c r="G168" s="33"/>
      <c r="H168" s="33"/>
      <c r="I168" s="154"/>
      <c r="J168" s="33"/>
      <c r="K168" s="33"/>
      <c r="L168" s="34"/>
      <c r="M168" s="155"/>
      <c r="N168" s="156"/>
      <c r="O168" s="54"/>
      <c r="P168" s="54"/>
      <c r="Q168" s="54"/>
      <c r="R168" s="54"/>
      <c r="S168" s="54"/>
      <c r="T168" s="55"/>
      <c r="U168" s="33"/>
      <c r="V168" s="33"/>
      <c r="W168" s="33"/>
      <c r="X168" s="33"/>
      <c r="Y168" s="33"/>
      <c r="Z168" s="33"/>
      <c r="AA168" s="33"/>
      <c r="AB168" s="33"/>
      <c r="AC168" s="33"/>
      <c r="AD168" s="33"/>
      <c r="AE168" s="33"/>
      <c r="AT168" s="18" t="s">
        <v>148</v>
      </c>
      <c r="AU168" s="18" t="s">
        <v>139</v>
      </c>
    </row>
    <row r="169" spans="1:65" s="2" customFormat="1" ht="37.9" customHeight="1">
      <c r="A169" s="33"/>
      <c r="B169" s="138"/>
      <c r="C169" s="139" t="s">
        <v>270</v>
      </c>
      <c r="D169" s="139" t="s">
        <v>140</v>
      </c>
      <c r="E169" s="140" t="s">
        <v>271</v>
      </c>
      <c r="F169" s="141" t="s">
        <v>272</v>
      </c>
      <c r="G169" s="142" t="s">
        <v>253</v>
      </c>
      <c r="H169" s="143">
        <v>3.25</v>
      </c>
      <c r="I169" s="144"/>
      <c r="J169" s="145">
        <f>ROUND(I169*H169,2)</f>
        <v>0</v>
      </c>
      <c r="K169" s="141" t="s">
        <v>144</v>
      </c>
      <c r="L169" s="34"/>
      <c r="M169" s="146" t="s">
        <v>3</v>
      </c>
      <c r="N169" s="147" t="s">
        <v>43</v>
      </c>
      <c r="O169" s="54"/>
      <c r="P169" s="148">
        <f>O169*H169</f>
        <v>0</v>
      </c>
      <c r="Q169" s="148">
        <v>0</v>
      </c>
      <c r="R169" s="148">
        <f>Q169*H169</f>
        <v>0</v>
      </c>
      <c r="S169" s="148">
        <v>0</v>
      </c>
      <c r="T169" s="149">
        <f>S169*H169</f>
        <v>0</v>
      </c>
      <c r="U169" s="33"/>
      <c r="V169" s="33"/>
      <c r="W169" s="33"/>
      <c r="X169" s="33"/>
      <c r="Y169" s="33"/>
      <c r="Z169" s="33"/>
      <c r="AA169" s="33"/>
      <c r="AB169" s="33"/>
      <c r="AC169" s="33"/>
      <c r="AD169" s="33"/>
      <c r="AE169" s="33"/>
      <c r="AR169" s="150" t="s">
        <v>145</v>
      </c>
      <c r="AT169" s="150" t="s">
        <v>140</v>
      </c>
      <c r="AU169" s="150" t="s">
        <v>139</v>
      </c>
      <c r="AY169" s="18" t="s">
        <v>134</v>
      </c>
      <c r="BE169" s="151">
        <f>IF(N169="základní",J169,0)</f>
        <v>0</v>
      </c>
      <c r="BF169" s="151">
        <f>IF(N169="snížená",J169,0)</f>
        <v>0</v>
      </c>
      <c r="BG169" s="151">
        <f>IF(N169="zákl. přenesená",J169,0)</f>
        <v>0</v>
      </c>
      <c r="BH169" s="151">
        <f>IF(N169="sníž. přenesená",J169,0)</f>
        <v>0</v>
      </c>
      <c r="BI169" s="151">
        <f>IF(N169="nulová",J169,0)</f>
        <v>0</v>
      </c>
      <c r="BJ169" s="18" t="s">
        <v>139</v>
      </c>
      <c r="BK169" s="151">
        <f>ROUND(I169*H169,2)</f>
        <v>0</v>
      </c>
      <c r="BL169" s="18" t="s">
        <v>145</v>
      </c>
      <c r="BM169" s="150" t="s">
        <v>273</v>
      </c>
    </row>
    <row r="170" spans="1:47" s="2" customFormat="1" ht="12">
      <c r="A170" s="33"/>
      <c r="B170" s="34"/>
      <c r="C170" s="33"/>
      <c r="D170" s="152" t="s">
        <v>148</v>
      </c>
      <c r="E170" s="33"/>
      <c r="F170" s="153" t="s">
        <v>274</v>
      </c>
      <c r="G170" s="33"/>
      <c r="H170" s="33"/>
      <c r="I170" s="154"/>
      <c r="J170" s="33"/>
      <c r="K170" s="33"/>
      <c r="L170" s="34"/>
      <c r="M170" s="155"/>
      <c r="N170" s="156"/>
      <c r="O170" s="54"/>
      <c r="P170" s="54"/>
      <c r="Q170" s="54"/>
      <c r="R170" s="54"/>
      <c r="S170" s="54"/>
      <c r="T170" s="55"/>
      <c r="U170" s="33"/>
      <c r="V170" s="33"/>
      <c r="W170" s="33"/>
      <c r="X170" s="33"/>
      <c r="Y170" s="33"/>
      <c r="Z170" s="33"/>
      <c r="AA170" s="33"/>
      <c r="AB170" s="33"/>
      <c r="AC170" s="33"/>
      <c r="AD170" s="33"/>
      <c r="AE170" s="33"/>
      <c r="AT170" s="18" t="s">
        <v>148</v>
      </c>
      <c r="AU170" s="18" t="s">
        <v>139</v>
      </c>
    </row>
    <row r="171" spans="1:65" s="2" customFormat="1" ht="44.25" customHeight="1">
      <c r="A171" s="33"/>
      <c r="B171" s="138"/>
      <c r="C171" s="139" t="s">
        <v>275</v>
      </c>
      <c r="D171" s="139" t="s">
        <v>140</v>
      </c>
      <c r="E171" s="140" t="s">
        <v>276</v>
      </c>
      <c r="F171" s="141" t="s">
        <v>277</v>
      </c>
      <c r="G171" s="142" t="s">
        <v>253</v>
      </c>
      <c r="H171" s="143">
        <v>0.745</v>
      </c>
      <c r="I171" s="144"/>
      <c r="J171" s="145">
        <f>ROUND(I171*H171,2)</f>
        <v>0</v>
      </c>
      <c r="K171" s="141" t="s">
        <v>144</v>
      </c>
      <c r="L171" s="34"/>
      <c r="M171" s="146" t="s">
        <v>3</v>
      </c>
      <c r="N171" s="147" t="s">
        <v>43</v>
      </c>
      <c r="O171" s="54"/>
      <c r="P171" s="148">
        <f>O171*H171</f>
        <v>0</v>
      </c>
      <c r="Q171" s="148">
        <v>0</v>
      </c>
      <c r="R171" s="148">
        <f>Q171*H171</f>
        <v>0</v>
      </c>
      <c r="S171" s="148">
        <v>0</v>
      </c>
      <c r="T171" s="149">
        <f>S171*H171</f>
        <v>0</v>
      </c>
      <c r="U171" s="33"/>
      <c r="V171" s="33"/>
      <c r="W171" s="33"/>
      <c r="X171" s="33"/>
      <c r="Y171" s="33"/>
      <c r="Z171" s="33"/>
      <c r="AA171" s="33"/>
      <c r="AB171" s="33"/>
      <c r="AC171" s="33"/>
      <c r="AD171" s="33"/>
      <c r="AE171" s="33"/>
      <c r="AR171" s="150" t="s">
        <v>145</v>
      </c>
      <c r="AT171" s="150" t="s">
        <v>140</v>
      </c>
      <c r="AU171" s="150" t="s">
        <v>139</v>
      </c>
      <c r="AY171" s="18" t="s">
        <v>134</v>
      </c>
      <c r="BE171" s="151">
        <f>IF(N171="základní",J171,0)</f>
        <v>0</v>
      </c>
      <c r="BF171" s="151">
        <f>IF(N171="snížená",J171,0)</f>
        <v>0</v>
      </c>
      <c r="BG171" s="151">
        <f>IF(N171="zákl. přenesená",J171,0)</f>
        <v>0</v>
      </c>
      <c r="BH171" s="151">
        <f>IF(N171="sníž. přenesená",J171,0)</f>
        <v>0</v>
      </c>
      <c r="BI171" s="151">
        <f>IF(N171="nulová",J171,0)</f>
        <v>0</v>
      </c>
      <c r="BJ171" s="18" t="s">
        <v>139</v>
      </c>
      <c r="BK171" s="151">
        <f>ROUND(I171*H171,2)</f>
        <v>0</v>
      </c>
      <c r="BL171" s="18" t="s">
        <v>145</v>
      </c>
      <c r="BM171" s="150" t="s">
        <v>278</v>
      </c>
    </row>
    <row r="172" spans="1:47" s="2" customFormat="1" ht="12">
      <c r="A172" s="33"/>
      <c r="B172" s="34"/>
      <c r="C172" s="33"/>
      <c r="D172" s="152" t="s">
        <v>148</v>
      </c>
      <c r="E172" s="33"/>
      <c r="F172" s="153" t="s">
        <v>279</v>
      </c>
      <c r="G172" s="33"/>
      <c r="H172" s="33"/>
      <c r="I172" s="154"/>
      <c r="J172" s="33"/>
      <c r="K172" s="33"/>
      <c r="L172" s="34"/>
      <c r="M172" s="155"/>
      <c r="N172" s="156"/>
      <c r="O172" s="54"/>
      <c r="P172" s="54"/>
      <c r="Q172" s="54"/>
      <c r="R172" s="54"/>
      <c r="S172" s="54"/>
      <c r="T172" s="55"/>
      <c r="U172" s="33"/>
      <c r="V172" s="33"/>
      <c r="W172" s="33"/>
      <c r="X172" s="33"/>
      <c r="Y172" s="33"/>
      <c r="Z172" s="33"/>
      <c r="AA172" s="33"/>
      <c r="AB172" s="33"/>
      <c r="AC172" s="33"/>
      <c r="AD172" s="33"/>
      <c r="AE172" s="33"/>
      <c r="AT172" s="18" t="s">
        <v>148</v>
      </c>
      <c r="AU172" s="18" t="s">
        <v>139</v>
      </c>
    </row>
    <row r="173" spans="1:65" s="2" customFormat="1" ht="44.25" customHeight="1">
      <c r="A173" s="33"/>
      <c r="B173" s="138"/>
      <c r="C173" s="139" t="s">
        <v>280</v>
      </c>
      <c r="D173" s="139" t="s">
        <v>140</v>
      </c>
      <c r="E173" s="140" t="s">
        <v>281</v>
      </c>
      <c r="F173" s="141" t="s">
        <v>282</v>
      </c>
      <c r="G173" s="142" t="s">
        <v>253</v>
      </c>
      <c r="H173" s="143">
        <v>3.654</v>
      </c>
      <c r="I173" s="144"/>
      <c r="J173" s="145">
        <f>ROUND(I173*H173,2)</f>
        <v>0</v>
      </c>
      <c r="K173" s="141" t="s">
        <v>144</v>
      </c>
      <c r="L173" s="34"/>
      <c r="M173" s="146" t="s">
        <v>3</v>
      </c>
      <c r="N173" s="147" t="s">
        <v>43</v>
      </c>
      <c r="O173" s="54"/>
      <c r="P173" s="148">
        <f>O173*H173</f>
        <v>0</v>
      </c>
      <c r="Q173" s="148">
        <v>0</v>
      </c>
      <c r="R173" s="148">
        <f>Q173*H173</f>
        <v>0</v>
      </c>
      <c r="S173" s="148">
        <v>0</v>
      </c>
      <c r="T173" s="149">
        <f>S173*H173</f>
        <v>0</v>
      </c>
      <c r="U173" s="33"/>
      <c r="V173" s="33"/>
      <c r="W173" s="33"/>
      <c r="X173" s="33"/>
      <c r="Y173" s="33"/>
      <c r="Z173" s="33"/>
      <c r="AA173" s="33"/>
      <c r="AB173" s="33"/>
      <c r="AC173" s="33"/>
      <c r="AD173" s="33"/>
      <c r="AE173" s="33"/>
      <c r="AR173" s="150" t="s">
        <v>145</v>
      </c>
      <c r="AT173" s="150" t="s">
        <v>140</v>
      </c>
      <c r="AU173" s="150" t="s">
        <v>139</v>
      </c>
      <c r="AY173" s="18" t="s">
        <v>134</v>
      </c>
      <c r="BE173" s="151">
        <f>IF(N173="základní",J173,0)</f>
        <v>0</v>
      </c>
      <c r="BF173" s="151">
        <f>IF(N173="snížená",J173,0)</f>
        <v>0</v>
      </c>
      <c r="BG173" s="151">
        <f>IF(N173="zákl. přenesená",J173,0)</f>
        <v>0</v>
      </c>
      <c r="BH173" s="151">
        <f>IF(N173="sníž. přenesená",J173,0)</f>
        <v>0</v>
      </c>
      <c r="BI173" s="151">
        <f>IF(N173="nulová",J173,0)</f>
        <v>0</v>
      </c>
      <c r="BJ173" s="18" t="s">
        <v>139</v>
      </c>
      <c r="BK173" s="151">
        <f>ROUND(I173*H173,2)</f>
        <v>0</v>
      </c>
      <c r="BL173" s="18" t="s">
        <v>145</v>
      </c>
      <c r="BM173" s="150" t="s">
        <v>283</v>
      </c>
    </row>
    <row r="174" spans="1:47" s="2" customFormat="1" ht="12">
      <c r="A174" s="33"/>
      <c r="B174" s="34"/>
      <c r="C174" s="33"/>
      <c r="D174" s="152" t="s">
        <v>148</v>
      </c>
      <c r="E174" s="33"/>
      <c r="F174" s="153" t="s">
        <v>284</v>
      </c>
      <c r="G174" s="33"/>
      <c r="H174" s="33"/>
      <c r="I174" s="154"/>
      <c r="J174" s="33"/>
      <c r="K174" s="33"/>
      <c r="L174" s="34"/>
      <c r="M174" s="155"/>
      <c r="N174" s="156"/>
      <c r="O174" s="54"/>
      <c r="P174" s="54"/>
      <c r="Q174" s="54"/>
      <c r="R174" s="54"/>
      <c r="S174" s="54"/>
      <c r="T174" s="55"/>
      <c r="U174" s="33"/>
      <c r="V174" s="33"/>
      <c r="W174" s="33"/>
      <c r="X174" s="33"/>
      <c r="Y174" s="33"/>
      <c r="Z174" s="33"/>
      <c r="AA174" s="33"/>
      <c r="AB174" s="33"/>
      <c r="AC174" s="33"/>
      <c r="AD174" s="33"/>
      <c r="AE174" s="33"/>
      <c r="AT174" s="18" t="s">
        <v>148</v>
      </c>
      <c r="AU174" s="18" t="s">
        <v>139</v>
      </c>
    </row>
    <row r="175" spans="2:63" s="12" customFormat="1" ht="22.9" customHeight="1">
      <c r="B175" s="125"/>
      <c r="D175" s="126" t="s">
        <v>70</v>
      </c>
      <c r="E175" s="136" t="s">
        <v>285</v>
      </c>
      <c r="F175" s="136" t="s">
        <v>286</v>
      </c>
      <c r="I175" s="128"/>
      <c r="J175" s="137">
        <f>BK175</f>
        <v>0</v>
      </c>
      <c r="L175" s="125"/>
      <c r="M175" s="130"/>
      <c r="N175" s="131"/>
      <c r="O175" s="131"/>
      <c r="P175" s="132">
        <f>SUM(P176:P177)</f>
        <v>0</v>
      </c>
      <c r="Q175" s="131"/>
      <c r="R175" s="132">
        <f>SUM(R176:R177)</f>
        <v>0</v>
      </c>
      <c r="S175" s="131"/>
      <c r="T175" s="133">
        <f>SUM(T176:T177)</f>
        <v>0</v>
      </c>
      <c r="AR175" s="126" t="s">
        <v>15</v>
      </c>
      <c r="AT175" s="134" t="s">
        <v>70</v>
      </c>
      <c r="AU175" s="134" t="s">
        <v>15</v>
      </c>
      <c r="AY175" s="126" t="s">
        <v>134</v>
      </c>
      <c r="BK175" s="135">
        <f>SUM(BK176:BK177)</f>
        <v>0</v>
      </c>
    </row>
    <row r="176" spans="1:65" s="2" customFormat="1" ht="55.5" customHeight="1">
      <c r="A176" s="33"/>
      <c r="B176" s="138"/>
      <c r="C176" s="139" t="s">
        <v>287</v>
      </c>
      <c r="D176" s="139" t="s">
        <v>140</v>
      </c>
      <c r="E176" s="140" t="s">
        <v>288</v>
      </c>
      <c r="F176" s="141" t="s">
        <v>289</v>
      </c>
      <c r="G176" s="142" t="s">
        <v>253</v>
      </c>
      <c r="H176" s="143">
        <v>0.018</v>
      </c>
      <c r="I176" s="144"/>
      <c r="J176" s="145">
        <f>ROUND(I176*H176,2)</f>
        <v>0</v>
      </c>
      <c r="K176" s="141" t="s">
        <v>144</v>
      </c>
      <c r="L176" s="34"/>
      <c r="M176" s="146" t="s">
        <v>3</v>
      </c>
      <c r="N176" s="147" t="s">
        <v>43</v>
      </c>
      <c r="O176" s="54"/>
      <c r="P176" s="148">
        <f>O176*H176</f>
        <v>0</v>
      </c>
      <c r="Q176" s="148">
        <v>0</v>
      </c>
      <c r="R176" s="148">
        <f>Q176*H176</f>
        <v>0</v>
      </c>
      <c r="S176" s="148">
        <v>0</v>
      </c>
      <c r="T176" s="149">
        <f>S176*H176</f>
        <v>0</v>
      </c>
      <c r="U176" s="33"/>
      <c r="V176" s="33"/>
      <c r="W176" s="33"/>
      <c r="X176" s="33"/>
      <c r="Y176" s="33"/>
      <c r="Z176" s="33"/>
      <c r="AA176" s="33"/>
      <c r="AB176" s="33"/>
      <c r="AC176" s="33"/>
      <c r="AD176" s="33"/>
      <c r="AE176" s="33"/>
      <c r="AR176" s="150" t="s">
        <v>145</v>
      </c>
      <c r="AT176" s="150" t="s">
        <v>140</v>
      </c>
      <c r="AU176" s="150" t="s">
        <v>139</v>
      </c>
      <c r="AY176" s="18" t="s">
        <v>134</v>
      </c>
      <c r="BE176" s="151">
        <f>IF(N176="základní",J176,0)</f>
        <v>0</v>
      </c>
      <c r="BF176" s="151">
        <f>IF(N176="snížená",J176,0)</f>
        <v>0</v>
      </c>
      <c r="BG176" s="151">
        <f>IF(N176="zákl. přenesená",J176,0)</f>
        <v>0</v>
      </c>
      <c r="BH176" s="151">
        <f>IF(N176="sníž. přenesená",J176,0)</f>
        <v>0</v>
      </c>
      <c r="BI176" s="151">
        <f>IF(N176="nulová",J176,0)</f>
        <v>0</v>
      </c>
      <c r="BJ176" s="18" t="s">
        <v>139</v>
      </c>
      <c r="BK176" s="151">
        <f>ROUND(I176*H176,2)</f>
        <v>0</v>
      </c>
      <c r="BL176" s="18" t="s">
        <v>145</v>
      </c>
      <c r="BM176" s="150" t="s">
        <v>290</v>
      </c>
    </row>
    <row r="177" spans="1:47" s="2" customFormat="1" ht="12">
      <c r="A177" s="33"/>
      <c r="B177" s="34"/>
      <c r="C177" s="33"/>
      <c r="D177" s="152" t="s">
        <v>148</v>
      </c>
      <c r="E177" s="33"/>
      <c r="F177" s="153" t="s">
        <v>291</v>
      </c>
      <c r="G177" s="33"/>
      <c r="H177" s="33"/>
      <c r="I177" s="154"/>
      <c r="J177" s="33"/>
      <c r="K177" s="33"/>
      <c r="L177" s="34"/>
      <c r="M177" s="155"/>
      <c r="N177" s="156"/>
      <c r="O177" s="54"/>
      <c r="P177" s="54"/>
      <c r="Q177" s="54"/>
      <c r="R177" s="54"/>
      <c r="S177" s="54"/>
      <c r="T177" s="55"/>
      <c r="U177" s="33"/>
      <c r="V177" s="33"/>
      <c r="W177" s="33"/>
      <c r="X177" s="33"/>
      <c r="Y177" s="33"/>
      <c r="Z177" s="33"/>
      <c r="AA177" s="33"/>
      <c r="AB177" s="33"/>
      <c r="AC177" s="33"/>
      <c r="AD177" s="33"/>
      <c r="AE177" s="33"/>
      <c r="AT177" s="18" t="s">
        <v>148</v>
      </c>
      <c r="AU177" s="18" t="s">
        <v>139</v>
      </c>
    </row>
    <row r="178" spans="2:63" s="12" customFormat="1" ht="25.9" customHeight="1">
      <c r="B178" s="125"/>
      <c r="D178" s="126" t="s">
        <v>70</v>
      </c>
      <c r="E178" s="127" t="s">
        <v>292</v>
      </c>
      <c r="F178" s="127" t="s">
        <v>293</v>
      </c>
      <c r="I178" s="128"/>
      <c r="J178" s="129">
        <f>BK178</f>
        <v>0</v>
      </c>
      <c r="L178" s="125"/>
      <c r="M178" s="130"/>
      <c r="N178" s="131"/>
      <c r="O178" s="131"/>
      <c r="P178" s="132">
        <f>P179+P227+P276+P280+P302+P319</f>
        <v>0</v>
      </c>
      <c r="Q178" s="131"/>
      <c r="R178" s="132">
        <f>R179+R227+R276+R280+R302+R319</f>
        <v>5.83447561</v>
      </c>
      <c r="S178" s="131"/>
      <c r="T178" s="133">
        <f>T179+T227+T276+T280+T302+T319</f>
        <v>7.6671000000000005</v>
      </c>
      <c r="AR178" s="126" t="s">
        <v>139</v>
      </c>
      <c r="AT178" s="134" t="s">
        <v>70</v>
      </c>
      <c r="AU178" s="134" t="s">
        <v>71</v>
      </c>
      <c r="AY178" s="126" t="s">
        <v>134</v>
      </c>
      <c r="BK178" s="135">
        <f>BK179+BK227+BK276+BK280+BK302+BK319</f>
        <v>0</v>
      </c>
    </row>
    <row r="179" spans="2:63" s="12" customFormat="1" ht="22.9" customHeight="1">
      <c r="B179" s="125"/>
      <c r="D179" s="126" t="s">
        <v>70</v>
      </c>
      <c r="E179" s="136" t="s">
        <v>294</v>
      </c>
      <c r="F179" s="136" t="s">
        <v>295</v>
      </c>
      <c r="I179" s="128"/>
      <c r="J179" s="137">
        <f>BK179</f>
        <v>0</v>
      </c>
      <c r="L179" s="125"/>
      <c r="M179" s="130"/>
      <c r="N179" s="131"/>
      <c r="O179" s="131"/>
      <c r="P179" s="132">
        <f>SUM(P180:P226)</f>
        <v>0</v>
      </c>
      <c r="Q179" s="131"/>
      <c r="R179" s="132">
        <f>SUM(R180:R226)</f>
        <v>0.6715092</v>
      </c>
      <c r="S179" s="131"/>
      <c r="T179" s="133">
        <f>SUM(T180:T226)</f>
        <v>0.7633800000000001</v>
      </c>
      <c r="AR179" s="126" t="s">
        <v>139</v>
      </c>
      <c r="AT179" s="134" t="s">
        <v>70</v>
      </c>
      <c r="AU179" s="134" t="s">
        <v>15</v>
      </c>
      <c r="AY179" s="126" t="s">
        <v>134</v>
      </c>
      <c r="BK179" s="135">
        <f>SUM(BK180:BK226)</f>
        <v>0</v>
      </c>
    </row>
    <row r="180" spans="1:65" s="2" customFormat="1" ht="44.25" customHeight="1">
      <c r="A180" s="33"/>
      <c r="B180" s="138"/>
      <c r="C180" s="139" t="s">
        <v>296</v>
      </c>
      <c r="D180" s="139" t="s">
        <v>140</v>
      </c>
      <c r="E180" s="140" t="s">
        <v>297</v>
      </c>
      <c r="F180" s="141" t="s">
        <v>298</v>
      </c>
      <c r="G180" s="142" t="s">
        <v>143</v>
      </c>
      <c r="H180" s="143">
        <v>212.05</v>
      </c>
      <c r="I180" s="144"/>
      <c r="J180" s="145">
        <f>ROUND(I180*H180,2)</f>
        <v>0</v>
      </c>
      <c r="K180" s="141" t="s">
        <v>144</v>
      </c>
      <c r="L180" s="34"/>
      <c r="M180" s="146" t="s">
        <v>3</v>
      </c>
      <c r="N180" s="147" t="s">
        <v>43</v>
      </c>
      <c r="O180" s="54"/>
      <c r="P180" s="148">
        <f>O180*H180</f>
        <v>0</v>
      </c>
      <c r="Q180" s="148">
        <v>0</v>
      </c>
      <c r="R180" s="148">
        <f>Q180*H180</f>
        <v>0</v>
      </c>
      <c r="S180" s="148">
        <v>0.0036</v>
      </c>
      <c r="T180" s="149">
        <f>S180*H180</f>
        <v>0.7633800000000001</v>
      </c>
      <c r="U180" s="33"/>
      <c r="V180" s="33"/>
      <c r="W180" s="33"/>
      <c r="X180" s="33"/>
      <c r="Y180" s="33"/>
      <c r="Z180" s="33"/>
      <c r="AA180" s="33"/>
      <c r="AB180" s="33"/>
      <c r="AC180" s="33"/>
      <c r="AD180" s="33"/>
      <c r="AE180" s="33"/>
      <c r="AR180" s="150" t="s">
        <v>229</v>
      </c>
      <c r="AT180" s="150" t="s">
        <v>140</v>
      </c>
      <c r="AU180" s="150" t="s">
        <v>139</v>
      </c>
      <c r="AY180" s="18" t="s">
        <v>134</v>
      </c>
      <c r="BE180" s="151">
        <f>IF(N180="základní",J180,0)</f>
        <v>0</v>
      </c>
      <c r="BF180" s="151">
        <f>IF(N180="snížená",J180,0)</f>
        <v>0</v>
      </c>
      <c r="BG180" s="151">
        <f>IF(N180="zákl. přenesená",J180,0)</f>
        <v>0</v>
      </c>
      <c r="BH180" s="151">
        <f>IF(N180="sníž. přenesená",J180,0)</f>
        <v>0</v>
      </c>
      <c r="BI180" s="151">
        <f>IF(N180="nulová",J180,0)</f>
        <v>0</v>
      </c>
      <c r="BJ180" s="18" t="s">
        <v>139</v>
      </c>
      <c r="BK180" s="151">
        <f>ROUND(I180*H180,2)</f>
        <v>0</v>
      </c>
      <c r="BL180" s="18" t="s">
        <v>229</v>
      </c>
      <c r="BM180" s="150" t="s">
        <v>299</v>
      </c>
    </row>
    <row r="181" spans="1:47" s="2" customFormat="1" ht="12">
      <c r="A181" s="33"/>
      <c r="B181" s="34"/>
      <c r="C181" s="33"/>
      <c r="D181" s="152" t="s">
        <v>148</v>
      </c>
      <c r="E181" s="33"/>
      <c r="F181" s="153" t="s">
        <v>300</v>
      </c>
      <c r="G181" s="33"/>
      <c r="H181" s="33"/>
      <c r="I181" s="154"/>
      <c r="J181" s="33"/>
      <c r="K181" s="33"/>
      <c r="L181" s="34"/>
      <c r="M181" s="155"/>
      <c r="N181" s="156"/>
      <c r="O181" s="54"/>
      <c r="P181" s="54"/>
      <c r="Q181" s="54"/>
      <c r="R181" s="54"/>
      <c r="S181" s="54"/>
      <c r="T181" s="55"/>
      <c r="U181" s="33"/>
      <c r="V181" s="33"/>
      <c r="W181" s="33"/>
      <c r="X181" s="33"/>
      <c r="Y181" s="33"/>
      <c r="Z181" s="33"/>
      <c r="AA181" s="33"/>
      <c r="AB181" s="33"/>
      <c r="AC181" s="33"/>
      <c r="AD181" s="33"/>
      <c r="AE181" s="33"/>
      <c r="AT181" s="18" t="s">
        <v>148</v>
      </c>
      <c r="AU181" s="18" t="s">
        <v>139</v>
      </c>
    </row>
    <row r="182" spans="2:51" s="13" customFormat="1" ht="12">
      <c r="B182" s="157"/>
      <c r="D182" s="158" t="s">
        <v>150</v>
      </c>
      <c r="E182" s="159" t="s">
        <v>3</v>
      </c>
      <c r="F182" s="160" t="s">
        <v>301</v>
      </c>
      <c r="H182" s="159" t="s">
        <v>3</v>
      </c>
      <c r="I182" s="161"/>
      <c r="L182" s="157"/>
      <c r="M182" s="162"/>
      <c r="N182" s="163"/>
      <c r="O182" s="163"/>
      <c r="P182" s="163"/>
      <c r="Q182" s="163"/>
      <c r="R182" s="163"/>
      <c r="S182" s="163"/>
      <c r="T182" s="164"/>
      <c r="AT182" s="159" t="s">
        <v>150</v>
      </c>
      <c r="AU182" s="159" t="s">
        <v>139</v>
      </c>
      <c r="AV182" s="13" t="s">
        <v>15</v>
      </c>
      <c r="AW182" s="13" t="s">
        <v>33</v>
      </c>
      <c r="AX182" s="13" t="s">
        <v>71</v>
      </c>
      <c r="AY182" s="159" t="s">
        <v>134</v>
      </c>
    </row>
    <row r="183" spans="2:51" s="14" customFormat="1" ht="12">
      <c r="B183" s="165"/>
      <c r="D183" s="158" t="s">
        <v>150</v>
      </c>
      <c r="E183" s="166" t="s">
        <v>3</v>
      </c>
      <c r="F183" s="167" t="s">
        <v>302</v>
      </c>
      <c r="H183" s="168">
        <v>160</v>
      </c>
      <c r="I183" s="169"/>
      <c r="L183" s="165"/>
      <c r="M183" s="170"/>
      <c r="N183" s="171"/>
      <c r="O183" s="171"/>
      <c r="P183" s="171"/>
      <c r="Q183" s="171"/>
      <c r="R183" s="171"/>
      <c r="S183" s="171"/>
      <c r="T183" s="172"/>
      <c r="AT183" s="166" t="s">
        <v>150</v>
      </c>
      <c r="AU183" s="166" t="s">
        <v>139</v>
      </c>
      <c r="AV183" s="14" t="s">
        <v>139</v>
      </c>
      <c r="AW183" s="14" t="s">
        <v>33</v>
      </c>
      <c r="AX183" s="14" t="s">
        <v>71</v>
      </c>
      <c r="AY183" s="166" t="s">
        <v>134</v>
      </c>
    </row>
    <row r="184" spans="2:51" s="13" customFormat="1" ht="12">
      <c r="B184" s="157"/>
      <c r="D184" s="158" t="s">
        <v>150</v>
      </c>
      <c r="E184" s="159" t="s">
        <v>3</v>
      </c>
      <c r="F184" s="160" t="s">
        <v>303</v>
      </c>
      <c r="H184" s="159" t="s">
        <v>3</v>
      </c>
      <c r="I184" s="161"/>
      <c r="L184" s="157"/>
      <c r="M184" s="162"/>
      <c r="N184" s="163"/>
      <c r="O184" s="163"/>
      <c r="P184" s="163"/>
      <c r="Q184" s="163"/>
      <c r="R184" s="163"/>
      <c r="S184" s="163"/>
      <c r="T184" s="164"/>
      <c r="AT184" s="159" t="s">
        <v>150</v>
      </c>
      <c r="AU184" s="159" t="s">
        <v>139</v>
      </c>
      <c r="AV184" s="13" t="s">
        <v>15</v>
      </c>
      <c r="AW184" s="13" t="s">
        <v>33</v>
      </c>
      <c r="AX184" s="13" t="s">
        <v>71</v>
      </c>
      <c r="AY184" s="159" t="s">
        <v>134</v>
      </c>
    </row>
    <row r="185" spans="2:51" s="14" customFormat="1" ht="12">
      <c r="B185" s="165"/>
      <c r="D185" s="158" t="s">
        <v>150</v>
      </c>
      <c r="E185" s="166" t="s">
        <v>3</v>
      </c>
      <c r="F185" s="167" t="s">
        <v>304</v>
      </c>
      <c r="H185" s="168">
        <v>19.6</v>
      </c>
      <c r="I185" s="169"/>
      <c r="L185" s="165"/>
      <c r="M185" s="170"/>
      <c r="N185" s="171"/>
      <c r="O185" s="171"/>
      <c r="P185" s="171"/>
      <c r="Q185" s="171"/>
      <c r="R185" s="171"/>
      <c r="S185" s="171"/>
      <c r="T185" s="172"/>
      <c r="AT185" s="166" t="s">
        <v>150</v>
      </c>
      <c r="AU185" s="166" t="s">
        <v>139</v>
      </c>
      <c r="AV185" s="14" t="s">
        <v>139</v>
      </c>
      <c r="AW185" s="14" t="s">
        <v>33</v>
      </c>
      <c r="AX185" s="14" t="s">
        <v>71</v>
      </c>
      <c r="AY185" s="166" t="s">
        <v>134</v>
      </c>
    </row>
    <row r="186" spans="2:51" s="13" customFormat="1" ht="12">
      <c r="B186" s="157"/>
      <c r="D186" s="158" t="s">
        <v>150</v>
      </c>
      <c r="E186" s="159" t="s">
        <v>3</v>
      </c>
      <c r="F186" s="160" t="s">
        <v>305</v>
      </c>
      <c r="H186" s="159" t="s">
        <v>3</v>
      </c>
      <c r="I186" s="161"/>
      <c r="L186" s="157"/>
      <c r="M186" s="162"/>
      <c r="N186" s="163"/>
      <c r="O186" s="163"/>
      <c r="P186" s="163"/>
      <c r="Q186" s="163"/>
      <c r="R186" s="163"/>
      <c r="S186" s="163"/>
      <c r="T186" s="164"/>
      <c r="AT186" s="159" t="s">
        <v>150</v>
      </c>
      <c r="AU186" s="159" t="s">
        <v>139</v>
      </c>
      <c r="AV186" s="13" t="s">
        <v>15</v>
      </c>
      <c r="AW186" s="13" t="s">
        <v>33</v>
      </c>
      <c r="AX186" s="13" t="s">
        <v>71</v>
      </c>
      <c r="AY186" s="159" t="s">
        <v>134</v>
      </c>
    </row>
    <row r="187" spans="2:51" s="14" customFormat="1" ht="12">
      <c r="B187" s="165"/>
      <c r="D187" s="158" t="s">
        <v>150</v>
      </c>
      <c r="E187" s="166" t="s">
        <v>3</v>
      </c>
      <c r="F187" s="167" t="s">
        <v>306</v>
      </c>
      <c r="H187" s="168">
        <v>21.72</v>
      </c>
      <c r="I187" s="169"/>
      <c r="L187" s="165"/>
      <c r="M187" s="170"/>
      <c r="N187" s="171"/>
      <c r="O187" s="171"/>
      <c r="P187" s="171"/>
      <c r="Q187" s="171"/>
      <c r="R187" s="171"/>
      <c r="S187" s="171"/>
      <c r="T187" s="172"/>
      <c r="AT187" s="166" t="s">
        <v>150</v>
      </c>
      <c r="AU187" s="166" t="s">
        <v>139</v>
      </c>
      <c r="AV187" s="14" t="s">
        <v>139</v>
      </c>
      <c r="AW187" s="14" t="s">
        <v>33</v>
      </c>
      <c r="AX187" s="14" t="s">
        <v>71</v>
      </c>
      <c r="AY187" s="166" t="s">
        <v>134</v>
      </c>
    </row>
    <row r="188" spans="2:51" s="14" customFormat="1" ht="12">
      <c r="B188" s="165"/>
      <c r="D188" s="158" t="s">
        <v>150</v>
      </c>
      <c r="E188" s="166" t="s">
        <v>3</v>
      </c>
      <c r="F188" s="167" t="s">
        <v>307</v>
      </c>
      <c r="H188" s="168">
        <v>10.73</v>
      </c>
      <c r="I188" s="169"/>
      <c r="L188" s="165"/>
      <c r="M188" s="170"/>
      <c r="N188" s="171"/>
      <c r="O188" s="171"/>
      <c r="P188" s="171"/>
      <c r="Q188" s="171"/>
      <c r="R188" s="171"/>
      <c r="S188" s="171"/>
      <c r="T188" s="172"/>
      <c r="AT188" s="166" t="s">
        <v>150</v>
      </c>
      <c r="AU188" s="166" t="s">
        <v>139</v>
      </c>
      <c r="AV188" s="14" t="s">
        <v>139</v>
      </c>
      <c r="AW188" s="14" t="s">
        <v>33</v>
      </c>
      <c r="AX188" s="14" t="s">
        <v>71</v>
      </c>
      <c r="AY188" s="166" t="s">
        <v>134</v>
      </c>
    </row>
    <row r="189" spans="2:51" s="15" customFormat="1" ht="12">
      <c r="B189" s="173"/>
      <c r="D189" s="158" t="s">
        <v>150</v>
      </c>
      <c r="E189" s="174" t="s">
        <v>3</v>
      </c>
      <c r="F189" s="175" t="s">
        <v>155</v>
      </c>
      <c r="H189" s="176">
        <v>212.04999999999998</v>
      </c>
      <c r="I189" s="177"/>
      <c r="L189" s="173"/>
      <c r="M189" s="178"/>
      <c r="N189" s="179"/>
      <c r="O189" s="179"/>
      <c r="P189" s="179"/>
      <c r="Q189" s="179"/>
      <c r="R189" s="179"/>
      <c r="S189" s="179"/>
      <c r="T189" s="180"/>
      <c r="AT189" s="174" t="s">
        <v>150</v>
      </c>
      <c r="AU189" s="174" t="s">
        <v>139</v>
      </c>
      <c r="AV189" s="15" t="s">
        <v>145</v>
      </c>
      <c r="AW189" s="15" t="s">
        <v>33</v>
      </c>
      <c r="AX189" s="15" t="s">
        <v>15</v>
      </c>
      <c r="AY189" s="174" t="s">
        <v>134</v>
      </c>
    </row>
    <row r="190" spans="1:65" s="2" customFormat="1" ht="16.5" customHeight="1">
      <c r="A190" s="33"/>
      <c r="B190" s="138"/>
      <c r="C190" s="139" t="s">
        <v>308</v>
      </c>
      <c r="D190" s="139" t="s">
        <v>140</v>
      </c>
      <c r="E190" s="140" t="s">
        <v>309</v>
      </c>
      <c r="F190" s="141" t="s">
        <v>310</v>
      </c>
      <c r="G190" s="142" t="s">
        <v>143</v>
      </c>
      <c r="H190" s="143">
        <v>212.05</v>
      </c>
      <c r="I190" s="144"/>
      <c r="J190" s="145">
        <f>ROUND(I190*H190,2)</f>
        <v>0</v>
      </c>
      <c r="K190" s="141" t="s">
        <v>3</v>
      </c>
      <c r="L190" s="34"/>
      <c r="M190" s="146" t="s">
        <v>3</v>
      </c>
      <c r="N190" s="147" t="s">
        <v>43</v>
      </c>
      <c r="O190" s="54"/>
      <c r="P190" s="148">
        <f>O190*H190</f>
        <v>0</v>
      </c>
      <c r="Q190" s="148">
        <v>0</v>
      </c>
      <c r="R190" s="148">
        <f>Q190*H190</f>
        <v>0</v>
      </c>
      <c r="S190" s="148">
        <v>0</v>
      </c>
      <c r="T190" s="149">
        <f>S190*H190</f>
        <v>0</v>
      </c>
      <c r="U190" s="33"/>
      <c r="V190" s="33"/>
      <c r="W190" s="33"/>
      <c r="X190" s="33"/>
      <c r="Y190" s="33"/>
      <c r="Z190" s="33"/>
      <c r="AA190" s="33"/>
      <c r="AB190" s="33"/>
      <c r="AC190" s="33"/>
      <c r="AD190" s="33"/>
      <c r="AE190" s="33"/>
      <c r="AR190" s="150" t="s">
        <v>229</v>
      </c>
      <c r="AT190" s="150" t="s">
        <v>140</v>
      </c>
      <c r="AU190" s="150" t="s">
        <v>139</v>
      </c>
      <c r="AY190" s="18" t="s">
        <v>134</v>
      </c>
      <c r="BE190" s="151">
        <f>IF(N190="základní",J190,0)</f>
        <v>0</v>
      </c>
      <c r="BF190" s="151">
        <f>IF(N190="snížená",J190,0)</f>
        <v>0</v>
      </c>
      <c r="BG190" s="151">
        <f>IF(N190="zákl. přenesená",J190,0)</f>
        <v>0</v>
      </c>
      <c r="BH190" s="151">
        <f>IF(N190="sníž. přenesená",J190,0)</f>
        <v>0</v>
      </c>
      <c r="BI190" s="151">
        <f>IF(N190="nulová",J190,0)</f>
        <v>0</v>
      </c>
      <c r="BJ190" s="18" t="s">
        <v>139</v>
      </c>
      <c r="BK190" s="151">
        <f>ROUND(I190*H190,2)</f>
        <v>0</v>
      </c>
      <c r="BL190" s="18" t="s">
        <v>229</v>
      </c>
      <c r="BM190" s="150" t="s">
        <v>311</v>
      </c>
    </row>
    <row r="191" spans="1:65" s="2" customFormat="1" ht="37.9" customHeight="1">
      <c r="A191" s="33"/>
      <c r="B191" s="138"/>
      <c r="C191" s="139" t="s">
        <v>312</v>
      </c>
      <c r="D191" s="139" t="s">
        <v>140</v>
      </c>
      <c r="E191" s="140" t="s">
        <v>313</v>
      </c>
      <c r="F191" s="141" t="s">
        <v>314</v>
      </c>
      <c r="G191" s="142" t="s">
        <v>143</v>
      </c>
      <c r="H191" s="143">
        <v>90.295</v>
      </c>
      <c r="I191" s="144"/>
      <c r="J191" s="145">
        <f>ROUND(I191*H191,2)</f>
        <v>0</v>
      </c>
      <c r="K191" s="141" t="s">
        <v>144</v>
      </c>
      <c r="L191" s="34"/>
      <c r="M191" s="146" t="s">
        <v>3</v>
      </c>
      <c r="N191" s="147" t="s">
        <v>43</v>
      </c>
      <c r="O191" s="54"/>
      <c r="P191" s="148">
        <f>O191*H191</f>
        <v>0</v>
      </c>
      <c r="Q191" s="148">
        <v>0</v>
      </c>
      <c r="R191" s="148">
        <f>Q191*H191</f>
        <v>0</v>
      </c>
      <c r="S191" s="148">
        <v>0</v>
      </c>
      <c r="T191" s="149">
        <f>S191*H191</f>
        <v>0</v>
      </c>
      <c r="U191" s="33"/>
      <c r="V191" s="33"/>
      <c r="W191" s="33"/>
      <c r="X191" s="33"/>
      <c r="Y191" s="33"/>
      <c r="Z191" s="33"/>
      <c r="AA191" s="33"/>
      <c r="AB191" s="33"/>
      <c r="AC191" s="33"/>
      <c r="AD191" s="33"/>
      <c r="AE191" s="33"/>
      <c r="AR191" s="150" t="s">
        <v>229</v>
      </c>
      <c r="AT191" s="150" t="s">
        <v>140</v>
      </c>
      <c r="AU191" s="150" t="s">
        <v>139</v>
      </c>
      <c r="AY191" s="18" t="s">
        <v>134</v>
      </c>
      <c r="BE191" s="151">
        <f>IF(N191="základní",J191,0)</f>
        <v>0</v>
      </c>
      <c r="BF191" s="151">
        <f>IF(N191="snížená",J191,0)</f>
        <v>0</v>
      </c>
      <c r="BG191" s="151">
        <f>IF(N191="zákl. přenesená",J191,0)</f>
        <v>0</v>
      </c>
      <c r="BH191" s="151">
        <f>IF(N191="sníž. přenesená",J191,0)</f>
        <v>0</v>
      </c>
      <c r="BI191" s="151">
        <f>IF(N191="nulová",J191,0)</f>
        <v>0</v>
      </c>
      <c r="BJ191" s="18" t="s">
        <v>139</v>
      </c>
      <c r="BK191" s="151">
        <f>ROUND(I191*H191,2)</f>
        <v>0</v>
      </c>
      <c r="BL191" s="18" t="s">
        <v>229</v>
      </c>
      <c r="BM191" s="150" t="s">
        <v>315</v>
      </c>
    </row>
    <row r="192" spans="1:47" s="2" customFormat="1" ht="12">
      <c r="A192" s="33"/>
      <c r="B192" s="34"/>
      <c r="C192" s="33"/>
      <c r="D192" s="152" t="s">
        <v>148</v>
      </c>
      <c r="E192" s="33"/>
      <c r="F192" s="153" t="s">
        <v>316</v>
      </c>
      <c r="G192" s="33"/>
      <c r="H192" s="33"/>
      <c r="I192" s="154"/>
      <c r="J192" s="33"/>
      <c r="K192" s="33"/>
      <c r="L192" s="34"/>
      <c r="M192" s="155"/>
      <c r="N192" s="156"/>
      <c r="O192" s="54"/>
      <c r="P192" s="54"/>
      <c r="Q192" s="54"/>
      <c r="R192" s="54"/>
      <c r="S192" s="54"/>
      <c r="T192" s="55"/>
      <c r="U192" s="33"/>
      <c r="V192" s="33"/>
      <c r="W192" s="33"/>
      <c r="X192" s="33"/>
      <c r="Y192" s="33"/>
      <c r="Z192" s="33"/>
      <c r="AA192" s="33"/>
      <c r="AB192" s="33"/>
      <c r="AC192" s="33"/>
      <c r="AD192" s="33"/>
      <c r="AE192" s="33"/>
      <c r="AT192" s="18" t="s">
        <v>148</v>
      </c>
      <c r="AU192" s="18" t="s">
        <v>139</v>
      </c>
    </row>
    <row r="193" spans="2:51" s="13" customFormat="1" ht="12">
      <c r="B193" s="157"/>
      <c r="D193" s="158" t="s">
        <v>150</v>
      </c>
      <c r="E193" s="159" t="s">
        <v>3</v>
      </c>
      <c r="F193" s="160" t="s">
        <v>317</v>
      </c>
      <c r="H193" s="159" t="s">
        <v>3</v>
      </c>
      <c r="I193" s="161"/>
      <c r="L193" s="157"/>
      <c r="M193" s="162"/>
      <c r="N193" s="163"/>
      <c r="O193" s="163"/>
      <c r="P193" s="163"/>
      <c r="Q193" s="163"/>
      <c r="R193" s="163"/>
      <c r="S193" s="163"/>
      <c r="T193" s="164"/>
      <c r="AT193" s="159" t="s">
        <v>150</v>
      </c>
      <c r="AU193" s="159" t="s">
        <v>139</v>
      </c>
      <c r="AV193" s="13" t="s">
        <v>15</v>
      </c>
      <c r="AW193" s="13" t="s">
        <v>33</v>
      </c>
      <c r="AX193" s="13" t="s">
        <v>71</v>
      </c>
      <c r="AY193" s="159" t="s">
        <v>134</v>
      </c>
    </row>
    <row r="194" spans="2:51" s="14" customFormat="1" ht="12">
      <c r="B194" s="165"/>
      <c r="D194" s="158" t="s">
        <v>150</v>
      </c>
      <c r="E194" s="166" t="s">
        <v>3</v>
      </c>
      <c r="F194" s="167" t="s">
        <v>318</v>
      </c>
      <c r="H194" s="168">
        <v>11.5</v>
      </c>
      <c r="I194" s="169"/>
      <c r="L194" s="165"/>
      <c r="M194" s="170"/>
      <c r="N194" s="171"/>
      <c r="O194" s="171"/>
      <c r="P194" s="171"/>
      <c r="Q194" s="171"/>
      <c r="R194" s="171"/>
      <c r="S194" s="171"/>
      <c r="T194" s="172"/>
      <c r="AT194" s="166" t="s">
        <v>150</v>
      </c>
      <c r="AU194" s="166" t="s">
        <v>139</v>
      </c>
      <c r="AV194" s="14" t="s">
        <v>139</v>
      </c>
      <c r="AW194" s="14" t="s">
        <v>33</v>
      </c>
      <c r="AX194" s="14" t="s">
        <v>71</v>
      </c>
      <c r="AY194" s="166" t="s">
        <v>134</v>
      </c>
    </row>
    <row r="195" spans="2:51" s="13" customFormat="1" ht="12">
      <c r="B195" s="157"/>
      <c r="D195" s="158" t="s">
        <v>150</v>
      </c>
      <c r="E195" s="159" t="s">
        <v>3</v>
      </c>
      <c r="F195" s="160" t="s">
        <v>319</v>
      </c>
      <c r="H195" s="159" t="s">
        <v>3</v>
      </c>
      <c r="I195" s="161"/>
      <c r="L195" s="157"/>
      <c r="M195" s="162"/>
      <c r="N195" s="163"/>
      <c r="O195" s="163"/>
      <c r="P195" s="163"/>
      <c r="Q195" s="163"/>
      <c r="R195" s="163"/>
      <c r="S195" s="163"/>
      <c r="T195" s="164"/>
      <c r="AT195" s="159" t="s">
        <v>150</v>
      </c>
      <c r="AU195" s="159" t="s">
        <v>139</v>
      </c>
      <c r="AV195" s="13" t="s">
        <v>15</v>
      </c>
      <c r="AW195" s="13" t="s">
        <v>33</v>
      </c>
      <c r="AX195" s="13" t="s">
        <v>71</v>
      </c>
      <c r="AY195" s="159" t="s">
        <v>134</v>
      </c>
    </row>
    <row r="196" spans="2:51" s="14" customFormat="1" ht="12">
      <c r="B196" s="165"/>
      <c r="D196" s="158" t="s">
        <v>150</v>
      </c>
      <c r="E196" s="166" t="s">
        <v>3</v>
      </c>
      <c r="F196" s="167" t="s">
        <v>320</v>
      </c>
      <c r="H196" s="168">
        <v>36.75</v>
      </c>
      <c r="I196" s="169"/>
      <c r="L196" s="165"/>
      <c r="M196" s="170"/>
      <c r="N196" s="171"/>
      <c r="O196" s="171"/>
      <c r="P196" s="171"/>
      <c r="Q196" s="171"/>
      <c r="R196" s="171"/>
      <c r="S196" s="171"/>
      <c r="T196" s="172"/>
      <c r="AT196" s="166" t="s">
        <v>150</v>
      </c>
      <c r="AU196" s="166" t="s">
        <v>139</v>
      </c>
      <c r="AV196" s="14" t="s">
        <v>139</v>
      </c>
      <c r="AW196" s="14" t="s">
        <v>33</v>
      </c>
      <c r="AX196" s="14" t="s">
        <v>71</v>
      </c>
      <c r="AY196" s="166" t="s">
        <v>134</v>
      </c>
    </row>
    <row r="197" spans="2:51" s="13" customFormat="1" ht="12">
      <c r="B197" s="157"/>
      <c r="D197" s="158" t="s">
        <v>150</v>
      </c>
      <c r="E197" s="159" t="s">
        <v>3</v>
      </c>
      <c r="F197" s="160" t="s">
        <v>305</v>
      </c>
      <c r="H197" s="159" t="s">
        <v>3</v>
      </c>
      <c r="I197" s="161"/>
      <c r="L197" s="157"/>
      <c r="M197" s="162"/>
      <c r="N197" s="163"/>
      <c r="O197" s="163"/>
      <c r="P197" s="163"/>
      <c r="Q197" s="163"/>
      <c r="R197" s="163"/>
      <c r="S197" s="163"/>
      <c r="T197" s="164"/>
      <c r="AT197" s="159" t="s">
        <v>150</v>
      </c>
      <c r="AU197" s="159" t="s">
        <v>139</v>
      </c>
      <c r="AV197" s="13" t="s">
        <v>15</v>
      </c>
      <c r="AW197" s="13" t="s">
        <v>33</v>
      </c>
      <c r="AX197" s="13" t="s">
        <v>71</v>
      </c>
      <c r="AY197" s="159" t="s">
        <v>134</v>
      </c>
    </row>
    <row r="198" spans="2:51" s="14" customFormat="1" ht="12">
      <c r="B198" s="165"/>
      <c r="D198" s="158" t="s">
        <v>150</v>
      </c>
      <c r="E198" s="166" t="s">
        <v>3</v>
      </c>
      <c r="F198" s="167" t="s">
        <v>321</v>
      </c>
      <c r="H198" s="168">
        <v>29.865</v>
      </c>
      <c r="I198" s="169"/>
      <c r="L198" s="165"/>
      <c r="M198" s="170"/>
      <c r="N198" s="171"/>
      <c r="O198" s="171"/>
      <c r="P198" s="171"/>
      <c r="Q198" s="171"/>
      <c r="R198" s="171"/>
      <c r="S198" s="171"/>
      <c r="T198" s="172"/>
      <c r="AT198" s="166" t="s">
        <v>150</v>
      </c>
      <c r="AU198" s="166" t="s">
        <v>139</v>
      </c>
      <c r="AV198" s="14" t="s">
        <v>139</v>
      </c>
      <c r="AW198" s="14" t="s">
        <v>33</v>
      </c>
      <c r="AX198" s="14" t="s">
        <v>71</v>
      </c>
      <c r="AY198" s="166" t="s">
        <v>134</v>
      </c>
    </row>
    <row r="199" spans="2:51" s="14" customFormat="1" ht="12">
      <c r="B199" s="165"/>
      <c r="D199" s="158" t="s">
        <v>150</v>
      </c>
      <c r="E199" s="166" t="s">
        <v>3</v>
      </c>
      <c r="F199" s="167" t="s">
        <v>322</v>
      </c>
      <c r="H199" s="168">
        <v>12.18</v>
      </c>
      <c r="I199" s="169"/>
      <c r="L199" s="165"/>
      <c r="M199" s="170"/>
      <c r="N199" s="171"/>
      <c r="O199" s="171"/>
      <c r="P199" s="171"/>
      <c r="Q199" s="171"/>
      <c r="R199" s="171"/>
      <c r="S199" s="171"/>
      <c r="T199" s="172"/>
      <c r="AT199" s="166" t="s">
        <v>150</v>
      </c>
      <c r="AU199" s="166" t="s">
        <v>139</v>
      </c>
      <c r="AV199" s="14" t="s">
        <v>139</v>
      </c>
      <c r="AW199" s="14" t="s">
        <v>33</v>
      </c>
      <c r="AX199" s="14" t="s">
        <v>71</v>
      </c>
      <c r="AY199" s="166" t="s">
        <v>134</v>
      </c>
    </row>
    <row r="200" spans="2:51" s="15" customFormat="1" ht="12">
      <c r="B200" s="173"/>
      <c r="D200" s="158" t="s">
        <v>150</v>
      </c>
      <c r="E200" s="174" t="s">
        <v>3</v>
      </c>
      <c r="F200" s="175" t="s">
        <v>155</v>
      </c>
      <c r="H200" s="176">
        <v>90.29499999999999</v>
      </c>
      <c r="I200" s="177"/>
      <c r="L200" s="173"/>
      <c r="M200" s="178"/>
      <c r="N200" s="179"/>
      <c r="O200" s="179"/>
      <c r="P200" s="179"/>
      <c r="Q200" s="179"/>
      <c r="R200" s="179"/>
      <c r="S200" s="179"/>
      <c r="T200" s="180"/>
      <c r="AT200" s="174" t="s">
        <v>150</v>
      </c>
      <c r="AU200" s="174" t="s">
        <v>139</v>
      </c>
      <c r="AV200" s="15" t="s">
        <v>145</v>
      </c>
      <c r="AW200" s="15" t="s">
        <v>33</v>
      </c>
      <c r="AX200" s="15" t="s">
        <v>15</v>
      </c>
      <c r="AY200" s="174" t="s">
        <v>134</v>
      </c>
    </row>
    <row r="201" spans="1:65" s="2" customFormat="1" ht="16.5" customHeight="1">
      <c r="A201" s="33"/>
      <c r="B201" s="138"/>
      <c r="C201" s="181" t="s">
        <v>323</v>
      </c>
      <c r="D201" s="181" t="s">
        <v>160</v>
      </c>
      <c r="E201" s="182" t="s">
        <v>324</v>
      </c>
      <c r="F201" s="183" t="s">
        <v>325</v>
      </c>
      <c r="G201" s="184" t="s">
        <v>253</v>
      </c>
      <c r="H201" s="185">
        <v>0.029</v>
      </c>
      <c r="I201" s="186"/>
      <c r="J201" s="187">
        <f>ROUND(I201*H201,2)</f>
        <v>0</v>
      </c>
      <c r="K201" s="183" t="s">
        <v>144</v>
      </c>
      <c r="L201" s="188"/>
      <c r="M201" s="189" t="s">
        <v>3</v>
      </c>
      <c r="N201" s="190" t="s">
        <v>43</v>
      </c>
      <c r="O201" s="54"/>
      <c r="P201" s="148">
        <f>O201*H201</f>
        <v>0</v>
      </c>
      <c r="Q201" s="148">
        <v>1</v>
      </c>
      <c r="R201" s="148">
        <f>Q201*H201</f>
        <v>0.029</v>
      </c>
      <c r="S201" s="148">
        <v>0</v>
      </c>
      <c r="T201" s="149">
        <f>S201*H201</f>
        <v>0</v>
      </c>
      <c r="U201" s="33"/>
      <c r="V201" s="33"/>
      <c r="W201" s="33"/>
      <c r="X201" s="33"/>
      <c r="Y201" s="33"/>
      <c r="Z201" s="33"/>
      <c r="AA201" s="33"/>
      <c r="AB201" s="33"/>
      <c r="AC201" s="33"/>
      <c r="AD201" s="33"/>
      <c r="AE201" s="33"/>
      <c r="AR201" s="150" t="s">
        <v>326</v>
      </c>
      <c r="AT201" s="150" t="s">
        <v>160</v>
      </c>
      <c r="AU201" s="150" t="s">
        <v>139</v>
      </c>
      <c r="AY201" s="18" t="s">
        <v>134</v>
      </c>
      <c r="BE201" s="151">
        <f>IF(N201="základní",J201,0)</f>
        <v>0</v>
      </c>
      <c r="BF201" s="151">
        <f>IF(N201="snížená",J201,0)</f>
        <v>0</v>
      </c>
      <c r="BG201" s="151">
        <f>IF(N201="zákl. přenesená",J201,0)</f>
        <v>0</v>
      </c>
      <c r="BH201" s="151">
        <f>IF(N201="sníž. přenesená",J201,0)</f>
        <v>0</v>
      </c>
      <c r="BI201" s="151">
        <f>IF(N201="nulová",J201,0)</f>
        <v>0</v>
      </c>
      <c r="BJ201" s="18" t="s">
        <v>139</v>
      </c>
      <c r="BK201" s="151">
        <f>ROUND(I201*H201,2)</f>
        <v>0</v>
      </c>
      <c r="BL201" s="18" t="s">
        <v>229</v>
      </c>
      <c r="BM201" s="150" t="s">
        <v>327</v>
      </c>
    </row>
    <row r="202" spans="2:51" s="14" customFormat="1" ht="12">
      <c r="B202" s="165"/>
      <c r="D202" s="158" t="s">
        <v>150</v>
      </c>
      <c r="F202" s="167" t="s">
        <v>328</v>
      </c>
      <c r="H202" s="168">
        <v>0.029</v>
      </c>
      <c r="I202" s="169"/>
      <c r="L202" s="165"/>
      <c r="M202" s="170"/>
      <c r="N202" s="171"/>
      <c r="O202" s="171"/>
      <c r="P202" s="171"/>
      <c r="Q202" s="171"/>
      <c r="R202" s="171"/>
      <c r="S202" s="171"/>
      <c r="T202" s="172"/>
      <c r="AT202" s="166" t="s">
        <v>150</v>
      </c>
      <c r="AU202" s="166" t="s">
        <v>139</v>
      </c>
      <c r="AV202" s="14" t="s">
        <v>139</v>
      </c>
      <c r="AW202" s="14" t="s">
        <v>4</v>
      </c>
      <c r="AX202" s="14" t="s">
        <v>15</v>
      </c>
      <c r="AY202" s="166" t="s">
        <v>134</v>
      </c>
    </row>
    <row r="203" spans="1:65" s="2" customFormat="1" ht="24.2" customHeight="1">
      <c r="A203" s="33"/>
      <c r="B203" s="138"/>
      <c r="C203" s="139" t="s">
        <v>329</v>
      </c>
      <c r="D203" s="139" t="s">
        <v>140</v>
      </c>
      <c r="E203" s="140" t="s">
        <v>330</v>
      </c>
      <c r="F203" s="141" t="s">
        <v>331</v>
      </c>
      <c r="G203" s="142" t="s">
        <v>143</v>
      </c>
      <c r="H203" s="143">
        <v>11.5</v>
      </c>
      <c r="I203" s="144"/>
      <c r="J203" s="145">
        <f>ROUND(I203*H203,2)</f>
        <v>0</v>
      </c>
      <c r="K203" s="141" t="s">
        <v>144</v>
      </c>
      <c r="L203" s="34"/>
      <c r="M203" s="146" t="s">
        <v>3</v>
      </c>
      <c r="N203" s="147" t="s">
        <v>43</v>
      </c>
      <c r="O203" s="54"/>
      <c r="P203" s="148">
        <f>O203*H203</f>
        <v>0</v>
      </c>
      <c r="Q203" s="148">
        <v>0.00088</v>
      </c>
      <c r="R203" s="148">
        <f>Q203*H203</f>
        <v>0.01012</v>
      </c>
      <c r="S203" s="148">
        <v>0</v>
      </c>
      <c r="T203" s="149">
        <f>S203*H203</f>
        <v>0</v>
      </c>
      <c r="U203" s="33"/>
      <c r="V203" s="33"/>
      <c r="W203" s="33"/>
      <c r="X203" s="33"/>
      <c r="Y203" s="33"/>
      <c r="Z203" s="33"/>
      <c r="AA203" s="33"/>
      <c r="AB203" s="33"/>
      <c r="AC203" s="33"/>
      <c r="AD203" s="33"/>
      <c r="AE203" s="33"/>
      <c r="AR203" s="150" t="s">
        <v>229</v>
      </c>
      <c r="AT203" s="150" t="s">
        <v>140</v>
      </c>
      <c r="AU203" s="150" t="s">
        <v>139</v>
      </c>
      <c r="AY203" s="18" t="s">
        <v>134</v>
      </c>
      <c r="BE203" s="151">
        <f>IF(N203="základní",J203,0)</f>
        <v>0</v>
      </c>
      <c r="BF203" s="151">
        <f>IF(N203="snížená",J203,0)</f>
        <v>0</v>
      </c>
      <c r="BG203" s="151">
        <f>IF(N203="zákl. přenesená",J203,0)</f>
        <v>0</v>
      </c>
      <c r="BH203" s="151">
        <f>IF(N203="sníž. přenesená",J203,0)</f>
        <v>0</v>
      </c>
      <c r="BI203" s="151">
        <f>IF(N203="nulová",J203,0)</f>
        <v>0</v>
      </c>
      <c r="BJ203" s="18" t="s">
        <v>139</v>
      </c>
      <c r="BK203" s="151">
        <f>ROUND(I203*H203,2)</f>
        <v>0</v>
      </c>
      <c r="BL203" s="18" t="s">
        <v>229</v>
      </c>
      <c r="BM203" s="150" t="s">
        <v>332</v>
      </c>
    </row>
    <row r="204" spans="1:47" s="2" customFormat="1" ht="12">
      <c r="A204" s="33"/>
      <c r="B204" s="34"/>
      <c r="C204" s="33"/>
      <c r="D204" s="152" t="s">
        <v>148</v>
      </c>
      <c r="E204" s="33"/>
      <c r="F204" s="153" t="s">
        <v>333</v>
      </c>
      <c r="G204" s="33"/>
      <c r="H204" s="33"/>
      <c r="I204" s="154"/>
      <c r="J204" s="33"/>
      <c r="K204" s="33"/>
      <c r="L204" s="34"/>
      <c r="M204" s="155"/>
      <c r="N204" s="156"/>
      <c r="O204" s="54"/>
      <c r="P204" s="54"/>
      <c r="Q204" s="54"/>
      <c r="R204" s="54"/>
      <c r="S204" s="54"/>
      <c r="T204" s="55"/>
      <c r="U204" s="33"/>
      <c r="V204" s="33"/>
      <c r="W204" s="33"/>
      <c r="X204" s="33"/>
      <c r="Y204" s="33"/>
      <c r="Z204" s="33"/>
      <c r="AA204" s="33"/>
      <c r="AB204" s="33"/>
      <c r="AC204" s="33"/>
      <c r="AD204" s="33"/>
      <c r="AE204" s="33"/>
      <c r="AT204" s="18" t="s">
        <v>148</v>
      </c>
      <c r="AU204" s="18" t="s">
        <v>139</v>
      </c>
    </row>
    <row r="205" spans="2:51" s="13" customFormat="1" ht="12">
      <c r="B205" s="157"/>
      <c r="D205" s="158" t="s">
        <v>150</v>
      </c>
      <c r="E205" s="159" t="s">
        <v>3</v>
      </c>
      <c r="F205" s="160" t="s">
        <v>317</v>
      </c>
      <c r="H205" s="159" t="s">
        <v>3</v>
      </c>
      <c r="I205" s="161"/>
      <c r="L205" s="157"/>
      <c r="M205" s="162"/>
      <c r="N205" s="163"/>
      <c r="O205" s="163"/>
      <c r="P205" s="163"/>
      <c r="Q205" s="163"/>
      <c r="R205" s="163"/>
      <c r="S205" s="163"/>
      <c r="T205" s="164"/>
      <c r="AT205" s="159" t="s">
        <v>150</v>
      </c>
      <c r="AU205" s="159" t="s">
        <v>139</v>
      </c>
      <c r="AV205" s="13" t="s">
        <v>15</v>
      </c>
      <c r="AW205" s="13" t="s">
        <v>33</v>
      </c>
      <c r="AX205" s="13" t="s">
        <v>71</v>
      </c>
      <c r="AY205" s="159" t="s">
        <v>134</v>
      </c>
    </row>
    <row r="206" spans="2:51" s="14" customFormat="1" ht="12">
      <c r="B206" s="165"/>
      <c r="D206" s="158" t="s">
        <v>150</v>
      </c>
      <c r="E206" s="166" t="s">
        <v>3</v>
      </c>
      <c r="F206" s="167" t="s">
        <v>318</v>
      </c>
      <c r="H206" s="168">
        <v>11.5</v>
      </c>
      <c r="I206" s="169"/>
      <c r="L206" s="165"/>
      <c r="M206" s="170"/>
      <c r="N206" s="171"/>
      <c r="O206" s="171"/>
      <c r="P206" s="171"/>
      <c r="Q206" s="171"/>
      <c r="R206" s="171"/>
      <c r="S206" s="171"/>
      <c r="T206" s="172"/>
      <c r="AT206" s="166" t="s">
        <v>150</v>
      </c>
      <c r="AU206" s="166" t="s">
        <v>139</v>
      </c>
      <c r="AV206" s="14" t="s">
        <v>139</v>
      </c>
      <c r="AW206" s="14" t="s">
        <v>33</v>
      </c>
      <c r="AX206" s="14" t="s">
        <v>15</v>
      </c>
      <c r="AY206" s="166" t="s">
        <v>134</v>
      </c>
    </row>
    <row r="207" spans="1:65" s="2" customFormat="1" ht="44.25" customHeight="1">
      <c r="A207" s="33"/>
      <c r="B207" s="138"/>
      <c r="C207" s="181" t="s">
        <v>326</v>
      </c>
      <c r="D207" s="181" t="s">
        <v>160</v>
      </c>
      <c r="E207" s="182" t="s">
        <v>334</v>
      </c>
      <c r="F207" s="183" t="s">
        <v>335</v>
      </c>
      <c r="G207" s="184" t="s">
        <v>143</v>
      </c>
      <c r="H207" s="185">
        <v>13.403</v>
      </c>
      <c r="I207" s="186"/>
      <c r="J207" s="187">
        <f>ROUND(I207*H207,2)</f>
        <v>0</v>
      </c>
      <c r="K207" s="183" t="s">
        <v>144</v>
      </c>
      <c r="L207" s="188"/>
      <c r="M207" s="189" t="s">
        <v>3</v>
      </c>
      <c r="N207" s="190" t="s">
        <v>43</v>
      </c>
      <c r="O207" s="54"/>
      <c r="P207" s="148">
        <f>O207*H207</f>
        <v>0</v>
      </c>
      <c r="Q207" s="148">
        <v>0.0054</v>
      </c>
      <c r="R207" s="148">
        <f>Q207*H207</f>
        <v>0.0723762</v>
      </c>
      <c r="S207" s="148">
        <v>0</v>
      </c>
      <c r="T207" s="149">
        <f>S207*H207</f>
        <v>0</v>
      </c>
      <c r="U207" s="33"/>
      <c r="V207" s="33"/>
      <c r="W207" s="33"/>
      <c r="X207" s="33"/>
      <c r="Y207" s="33"/>
      <c r="Z207" s="33"/>
      <c r="AA207" s="33"/>
      <c r="AB207" s="33"/>
      <c r="AC207" s="33"/>
      <c r="AD207" s="33"/>
      <c r="AE207" s="33"/>
      <c r="AR207" s="150" t="s">
        <v>326</v>
      </c>
      <c r="AT207" s="150" t="s">
        <v>160</v>
      </c>
      <c r="AU207" s="150" t="s">
        <v>139</v>
      </c>
      <c r="AY207" s="18" t="s">
        <v>134</v>
      </c>
      <c r="BE207" s="151">
        <f>IF(N207="základní",J207,0)</f>
        <v>0</v>
      </c>
      <c r="BF207" s="151">
        <f>IF(N207="snížená",J207,0)</f>
        <v>0</v>
      </c>
      <c r="BG207" s="151">
        <f>IF(N207="zákl. přenesená",J207,0)</f>
        <v>0</v>
      </c>
      <c r="BH207" s="151">
        <f>IF(N207="sníž. přenesená",J207,0)</f>
        <v>0</v>
      </c>
      <c r="BI207" s="151">
        <f>IF(N207="nulová",J207,0)</f>
        <v>0</v>
      </c>
      <c r="BJ207" s="18" t="s">
        <v>139</v>
      </c>
      <c r="BK207" s="151">
        <f>ROUND(I207*H207,2)</f>
        <v>0</v>
      </c>
      <c r="BL207" s="18" t="s">
        <v>229</v>
      </c>
      <c r="BM207" s="150" t="s">
        <v>336</v>
      </c>
    </row>
    <row r="208" spans="2:51" s="14" customFormat="1" ht="12">
      <c r="B208" s="165"/>
      <c r="D208" s="158" t="s">
        <v>150</v>
      </c>
      <c r="F208" s="167" t="s">
        <v>337</v>
      </c>
      <c r="H208" s="168">
        <v>13.403</v>
      </c>
      <c r="I208" s="169"/>
      <c r="L208" s="165"/>
      <c r="M208" s="170"/>
      <c r="N208" s="171"/>
      <c r="O208" s="171"/>
      <c r="P208" s="171"/>
      <c r="Q208" s="171"/>
      <c r="R208" s="171"/>
      <c r="S208" s="171"/>
      <c r="T208" s="172"/>
      <c r="AT208" s="166" t="s">
        <v>150</v>
      </c>
      <c r="AU208" s="166" t="s">
        <v>139</v>
      </c>
      <c r="AV208" s="14" t="s">
        <v>139</v>
      </c>
      <c r="AW208" s="14" t="s">
        <v>4</v>
      </c>
      <c r="AX208" s="14" t="s">
        <v>15</v>
      </c>
      <c r="AY208" s="166" t="s">
        <v>134</v>
      </c>
    </row>
    <row r="209" spans="1:65" s="2" customFormat="1" ht="33" customHeight="1">
      <c r="A209" s="33"/>
      <c r="B209" s="138"/>
      <c r="C209" s="139" t="s">
        <v>83</v>
      </c>
      <c r="D209" s="139" t="s">
        <v>140</v>
      </c>
      <c r="E209" s="140" t="s">
        <v>338</v>
      </c>
      <c r="F209" s="141" t="s">
        <v>339</v>
      </c>
      <c r="G209" s="142" t="s">
        <v>143</v>
      </c>
      <c r="H209" s="143">
        <v>212.05</v>
      </c>
      <c r="I209" s="144"/>
      <c r="J209" s="145">
        <f>ROUND(I209*H209,2)</f>
        <v>0</v>
      </c>
      <c r="K209" s="141" t="s">
        <v>144</v>
      </c>
      <c r="L209" s="34"/>
      <c r="M209" s="146" t="s">
        <v>3</v>
      </c>
      <c r="N209" s="147" t="s">
        <v>43</v>
      </c>
      <c r="O209" s="54"/>
      <c r="P209" s="148">
        <f>O209*H209</f>
        <v>0</v>
      </c>
      <c r="Q209" s="148">
        <v>0</v>
      </c>
      <c r="R209" s="148">
        <f>Q209*H209</f>
        <v>0</v>
      </c>
      <c r="S209" s="148">
        <v>0</v>
      </c>
      <c r="T209" s="149">
        <f>S209*H209</f>
        <v>0</v>
      </c>
      <c r="U209" s="33"/>
      <c r="V209" s="33"/>
      <c r="W209" s="33"/>
      <c r="X209" s="33"/>
      <c r="Y209" s="33"/>
      <c r="Z209" s="33"/>
      <c r="AA209" s="33"/>
      <c r="AB209" s="33"/>
      <c r="AC209" s="33"/>
      <c r="AD209" s="33"/>
      <c r="AE209" s="33"/>
      <c r="AR209" s="150" t="s">
        <v>229</v>
      </c>
      <c r="AT209" s="150" t="s">
        <v>140</v>
      </c>
      <c r="AU209" s="150" t="s">
        <v>139</v>
      </c>
      <c r="AY209" s="18" t="s">
        <v>134</v>
      </c>
      <c r="BE209" s="151">
        <f>IF(N209="základní",J209,0)</f>
        <v>0</v>
      </c>
      <c r="BF209" s="151">
        <f>IF(N209="snížená",J209,0)</f>
        <v>0</v>
      </c>
      <c r="BG209" s="151">
        <f>IF(N209="zákl. přenesená",J209,0)</f>
        <v>0</v>
      </c>
      <c r="BH209" s="151">
        <f>IF(N209="sníž. přenesená",J209,0)</f>
        <v>0</v>
      </c>
      <c r="BI209" s="151">
        <f>IF(N209="nulová",J209,0)</f>
        <v>0</v>
      </c>
      <c r="BJ209" s="18" t="s">
        <v>139</v>
      </c>
      <c r="BK209" s="151">
        <f>ROUND(I209*H209,2)</f>
        <v>0</v>
      </c>
      <c r="BL209" s="18" t="s">
        <v>229</v>
      </c>
      <c r="BM209" s="150" t="s">
        <v>340</v>
      </c>
    </row>
    <row r="210" spans="1:47" s="2" customFormat="1" ht="12">
      <c r="A210" s="33"/>
      <c r="B210" s="34"/>
      <c r="C210" s="33"/>
      <c r="D210" s="152" t="s">
        <v>148</v>
      </c>
      <c r="E210" s="33"/>
      <c r="F210" s="153" t="s">
        <v>341</v>
      </c>
      <c r="G210" s="33"/>
      <c r="H210" s="33"/>
      <c r="I210" s="154"/>
      <c r="J210" s="33"/>
      <c r="K210" s="33"/>
      <c r="L210" s="34"/>
      <c r="M210" s="155"/>
      <c r="N210" s="156"/>
      <c r="O210" s="54"/>
      <c r="P210" s="54"/>
      <c r="Q210" s="54"/>
      <c r="R210" s="54"/>
      <c r="S210" s="54"/>
      <c r="T210" s="55"/>
      <c r="U210" s="33"/>
      <c r="V210" s="33"/>
      <c r="W210" s="33"/>
      <c r="X210" s="33"/>
      <c r="Y210" s="33"/>
      <c r="Z210" s="33"/>
      <c r="AA210" s="33"/>
      <c r="AB210" s="33"/>
      <c r="AC210" s="33"/>
      <c r="AD210" s="33"/>
      <c r="AE210" s="33"/>
      <c r="AT210" s="18" t="s">
        <v>148</v>
      </c>
      <c r="AU210" s="18" t="s">
        <v>139</v>
      </c>
    </row>
    <row r="211" spans="1:65" s="2" customFormat="1" ht="24.2" customHeight="1">
      <c r="A211" s="33"/>
      <c r="B211" s="138"/>
      <c r="C211" s="181" t="s">
        <v>342</v>
      </c>
      <c r="D211" s="181" t="s">
        <v>160</v>
      </c>
      <c r="E211" s="182" t="s">
        <v>343</v>
      </c>
      <c r="F211" s="183" t="s">
        <v>344</v>
      </c>
      <c r="G211" s="184" t="s">
        <v>143</v>
      </c>
      <c r="H211" s="185">
        <v>244.918</v>
      </c>
      <c r="I211" s="186"/>
      <c r="J211" s="187">
        <f>ROUND(I211*H211,2)</f>
        <v>0</v>
      </c>
      <c r="K211" s="183" t="s">
        <v>144</v>
      </c>
      <c r="L211" s="188"/>
      <c r="M211" s="189" t="s">
        <v>3</v>
      </c>
      <c r="N211" s="190" t="s">
        <v>43</v>
      </c>
      <c r="O211" s="54"/>
      <c r="P211" s="148">
        <f>O211*H211</f>
        <v>0</v>
      </c>
      <c r="Q211" s="148">
        <v>0.0003</v>
      </c>
      <c r="R211" s="148">
        <f>Q211*H211</f>
        <v>0.0734754</v>
      </c>
      <c r="S211" s="148">
        <v>0</v>
      </c>
      <c r="T211" s="149">
        <f>S211*H211</f>
        <v>0</v>
      </c>
      <c r="U211" s="33"/>
      <c r="V211" s="33"/>
      <c r="W211" s="33"/>
      <c r="X211" s="33"/>
      <c r="Y211" s="33"/>
      <c r="Z211" s="33"/>
      <c r="AA211" s="33"/>
      <c r="AB211" s="33"/>
      <c r="AC211" s="33"/>
      <c r="AD211" s="33"/>
      <c r="AE211" s="33"/>
      <c r="AR211" s="150" t="s">
        <v>326</v>
      </c>
      <c r="AT211" s="150" t="s">
        <v>160</v>
      </c>
      <c r="AU211" s="150" t="s">
        <v>139</v>
      </c>
      <c r="AY211" s="18" t="s">
        <v>134</v>
      </c>
      <c r="BE211" s="151">
        <f>IF(N211="základní",J211,0)</f>
        <v>0</v>
      </c>
      <c r="BF211" s="151">
        <f>IF(N211="snížená",J211,0)</f>
        <v>0</v>
      </c>
      <c r="BG211" s="151">
        <f>IF(N211="zákl. přenesená",J211,0)</f>
        <v>0</v>
      </c>
      <c r="BH211" s="151">
        <f>IF(N211="sníž. přenesená",J211,0)</f>
        <v>0</v>
      </c>
      <c r="BI211" s="151">
        <f>IF(N211="nulová",J211,0)</f>
        <v>0</v>
      </c>
      <c r="BJ211" s="18" t="s">
        <v>139</v>
      </c>
      <c r="BK211" s="151">
        <f>ROUND(I211*H211,2)</f>
        <v>0</v>
      </c>
      <c r="BL211" s="18" t="s">
        <v>229</v>
      </c>
      <c r="BM211" s="150" t="s">
        <v>345</v>
      </c>
    </row>
    <row r="212" spans="2:51" s="14" customFormat="1" ht="12">
      <c r="B212" s="165"/>
      <c r="D212" s="158" t="s">
        <v>150</v>
      </c>
      <c r="F212" s="167" t="s">
        <v>346</v>
      </c>
      <c r="H212" s="168">
        <v>244.918</v>
      </c>
      <c r="I212" s="169"/>
      <c r="L212" s="165"/>
      <c r="M212" s="170"/>
      <c r="N212" s="171"/>
      <c r="O212" s="171"/>
      <c r="P212" s="171"/>
      <c r="Q212" s="171"/>
      <c r="R212" s="171"/>
      <c r="S212" s="171"/>
      <c r="T212" s="172"/>
      <c r="AT212" s="166" t="s">
        <v>150</v>
      </c>
      <c r="AU212" s="166" t="s">
        <v>139</v>
      </c>
      <c r="AV212" s="14" t="s">
        <v>139</v>
      </c>
      <c r="AW212" s="14" t="s">
        <v>4</v>
      </c>
      <c r="AX212" s="14" t="s">
        <v>15</v>
      </c>
      <c r="AY212" s="166" t="s">
        <v>134</v>
      </c>
    </row>
    <row r="213" spans="1:65" s="2" customFormat="1" ht="49.15" customHeight="1">
      <c r="A213" s="33"/>
      <c r="B213" s="138"/>
      <c r="C213" s="139" t="s">
        <v>347</v>
      </c>
      <c r="D213" s="139" t="s">
        <v>140</v>
      </c>
      <c r="E213" s="140" t="s">
        <v>348</v>
      </c>
      <c r="F213" s="141" t="s">
        <v>349</v>
      </c>
      <c r="G213" s="142" t="s">
        <v>143</v>
      </c>
      <c r="H213" s="143">
        <v>212.05</v>
      </c>
      <c r="I213" s="144"/>
      <c r="J213" s="145">
        <f>ROUND(I213*H213,2)</f>
        <v>0</v>
      </c>
      <c r="K213" s="141" t="s">
        <v>3</v>
      </c>
      <c r="L213" s="34"/>
      <c r="M213" s="146" t="s">
        <v>3</v>
      </c>
      <c r="N213" s="147" t="s">
        <v>43</v>
      </c>
      <c r="O213" s="54"/>
      <c r="P213" s="148">
        <f>O213*H213</f>
        <v>0</v>
      </c>
      <c r="Q213" s="148">
        <v>8E-05</v>
      </c>
      <c r="R213" s="148">
        <f>Q213*H213</f>
        <v>0.016964000000000003</v>
      </c>
      <c r="S213" s="148">
        <v>0</v>
      </c>
      <c r="T213" s="149">
        <f>S213*H213</f>
        <v>0</v>
      </c>
      <c r="U213" s="33"/>
      <c r="V213" s="33"/>
      <c r="W213" s="33"/>
      <c r="X213" s="33"/>
      <c r="Y213" s="33"/>
      <c r="Z213" s="33"/>
      <c r="AA213" s="33"/>
      <c r="AB213" s="33"/>
      <c r="AC213" s="33"/>
      <c r="AD213" s="33"/>
      <c r="AE213" s="33"/>
      <c r="AR213" s="150" t="s">
        <v>229</v>
      </c>
      <c r="AT213" s="150" t="s">
        <v>140</v>
      </c>
      <c r="AU213" s="150" t="s">
        <v>139</v>
      </c>
      <c r="AY213" s="18" t="s">
        <v>134</v>
      </c>
      <c r="BE213" s="151">
        <f>IF(N213="základní",J213,0)</f>
        <v>0</v>
      </c>
      <c r="BF213" s="151">
        <f>IF(N213="snížená",J213,0)</f>
        <v>0</v>
      </c>
      <c r="BG213" s="151">
        <f>IF(N213="zákl. přenesená",J213,0)</f>
        <v>0</v>
      </c>
      <c r="BH213" s="151">
        <f>IF(N213="sníž. přenesená",J213,0)</f>
        <v>0</v>
      </c>
      <c r="BI213" s="151">
        <f>IF(N213="nulová",J213,0)</f>
        <v>0</v>
      </c>
      <c r="BJ213" s="18" t="s">
        <v>139</v>
      </c>
      <c r="BK213" s="151">
        <f>ROUND(I213*H213,2)</f>
        <v>0</v>
      </c>
      <c r="BL213" s="18" t="s">
        <v>229</v>
      </c>
      <c r="BM213" s="150" t="s">
        <v>350</v>
      </c>
    </row>
    <row r="214" spans="2:51" s="13" customFormat="1" ht="12">
      <c r="B214" s="157"/>
      <c r="D214" s="158" t="s">
        <v>150</v>
      </c>
      <c r="E214" s="159" t="s">
        <v>3</v>
      </c>
      <c r="F214" s="160" t="s">
        <v>301</v>
      </c>
      <c r="H214" s="159" t="s">
        <v>3</v>
      </c>
      <c r="I214" s="161"/>
      <c r="L214" s="157"/>
      <c r="M214" s="162"/>
      <c r="N214" s="163"/>
      <c r="O214" s="163"/>
      <c r="P214" s="163"/>
      <c r="Q214" s="163"/>
      <c r="R214" s="163"/>
      <c r="S214" s="163"/>
      <c r="T214" s="164"/>
      <c r="AT214" s="159" t="s">
        <v>150</v>
      </c>
      <c r="AU214" s="159" t="s">
        <v>139</v>
      </c>
      <c r="AV214" s="13" t="s">
        <v>15</v>
      </c>
      <c r="AW214" s="13" t="s">
        <v>33</v>
      </c>
      <c r="AX214" s="13" t="s">
        <v>71</v>
      </c>
      <c r="AY214" s="159" t="s">
        <v>134</v>
      </c>
    </row>
    <row r="215" spans="2:51" s="14" customFormat="1" ht="12">
      <c r="B215" s="165"/>
      <c r="D215" s="158" t="s">
        <v>150</v>
      </c>
      <c r="E215" s="166" t="s">
        <v>3</v>
      </c>
      <c r="F215" s="167" t="s">
        <v>302</v>
      </c>
      <c r="H215" s="168">
        <v>160</v>
      </c>
      <c r="I215" s="169"/>
      <c r="L215" s="165"/>
      <c r="M215" s="170"/>
      <c r="N215" s="171"/>
      <c r="O215" s="171"/>
      <c r="P215" s="171"/>
      <c r="Q215" s="171"/>
      <c r="R215" s="171"/>
      <c r="S215" s="171"/>
      <c r="T215" s="172"/>
      <c r="AT215" s="166" t="s">
        <v>150</v>
      </c>
      <c r="AU215" s="166" t="s">
        <v>139</v>
      </c>
      <c r="AV215" s="14" t="s">
        <v>139</v>
      </c>
      <c r="AW215" s="14" t="s">
        <v>33</v>
      </c>
      <c r="AX215" s="14" t="s">
        <v>71</v>
      </c>
      <c r="AY215" s="166" t="s">
        <v>134</v>
      </c>
    </row>
    <row r="216" spans="2:51" s="13" customFormat="1" ht="12">
      <c r="B216" s="157"/>
      <c r="D216" s="158" t="s">
        <v>150</v>
      </c>
      <c r="E216" s="159" t="s">
        <v>3</v>
      </c>
      <c r="F216" s="160" t="s">
        <v>303</v>
      </c>
      <c r="H216" s="159" t="s">
        <v>3</v>
      </c>
      <c r="I216" s="161"/>
      <c r="L216" s="157"/>
      <c r="M216" s="162"/>
      <c r="N216" s="163"/>
      <c r="O216" s="163"/>
      <c r="P216" s="163"/>
      <c r="Q216" s="163"/>
      <c r="R216" s="163"/>
      <c r="S216" s="163"/>
      <c r="T216" s="164"/>
      <c r="AT216" s="159" t="s">
        <v>150</v>
      </c>
      <c r="AU216" s="159" t="s">
        <v>139</v>
      </c>
      <c r="AV216" s="13" t="s">
        <v>15</v>
      </c>
      <c r="AW216" s="13" t="s">
        <v>33</v>
      </c>
      <c r="AX216" s="13" t="s">
        <v>71</v>
      </c>
      <c r="AY216" s="159" t="s">
        <v>134</v>
      </c>
    </row>
    <row r="217" spans="2:51" s="14" customFormat="1" ht="12">
      <c r="B217" s="165"/>
      <c r="D217" s="158" t="s">
        <v>150</v>
      </c>
      <c r="E217" s="166" t="s">
        <v>3</v>
      </c>
      <c r="F217" s="167" t="s">
        <v>304</v>
      </c>
      <c r="H217" s="168">
        <v>19.6</v>
      </c>
      <c r="I217" s="169"/>
      <c r="L217" s="165"/>
      <c r="M217" s="170"/>
      <c r="N217" s="171"/>
      <c r="O217" s="171"/>
      <c r="P217" s="171"/>
      <c r="Q217" s="171"/>
      <c r="R217" s="171"/>
      <c r="S217" s="171"/>
      <c r="T217" s="172"/>
      <c r="AT217" s="166" t="s">
        <v>150</v>
      </c>
      <c r="AU217" s="166" t="s">
        <v>139</v>
      </c>
      <c r="AV217" s="14" t="s">
        <v>139</v>
      </c>
      <c r="AW217" s="14" t="s">
        <v>33</v>
      </c>
      <c r="AX217" s="14" t="s">
        <v>71</v>
      </c>
      <c r="AY217" s="166" t="s">
        <v>134</v>
      </c>
    </row>
    <row r="218" spans="2:51" s="13" customFormat="1" ht="12">
      <c r="B218" s="157"/>
      <c r="D218" s="158" t="s">
        <v>150</v>
      </c>
      <c r="E218" s="159" t="s">
        <v>3</v>
      </c>
      <c r="F218" s="160" t="s">
        <v>305</v>
      </c>
      <c r="H218" s="159" t="s">
        <v>3</v>
      </c>
      <c r="I218" s="161"/>
      <c r="L218" s="157"/>
      <c r="M218" s="162"/>
      <c r="N218" s="163"/>
      <c r="O218" s="163"/>
      <c r="P218" s="163"/>
      <c r="Q218" s="163"/>
      <c r="R218" s="163"/>
      <c r="S218" s="163"/>
      <c r="T218" s="164"/>
      <c r="AT218" s="159" t="s">
        <v>150</v>
      </c>
      <c r="AU218" s="159" t="s">
        <v>139</v>
      </c>
      <c r="AV218" s="13" t="s">
        <v>15</v>
      </c>
      <c r="AW218" s="13" t="s">
        <v>33</v>
      </c>
      <c r="AX218" s="13" t="s">
        <v>71</v>
      </c>
      <c r="AY218" s="159" t="s">
        <v>134</v>
      </c>
    </row>
    <row r="219" spans="2:51" s="14" customFormat="1" ht="12">
      <c r="B219" s="165"/>
      <c r="D219" s="158" t="s">
        <v>150</v>
      </c>
      <c r="E219" s="166" t="s">
        <v>3</v>
      </c>
      <c r="F219" s="167" t="s">
        <v>306</v>
      </c>
      <c r="H219" s="168">
        <v>21.72</v>
      </c>
      <c r="I219" s="169"/>
      <c r="L219" s="165"/>
      <c r="M219" s="170"/>
      <c r="N219" s="171"/>
      <c r="O219" s="171"/>
      <c r="P219" s="171"/>
      <c r="Q219" s="171"/>
      <c r="R219" s="171"/>
      <c r="S219" s="171"/>
      <c r="T219" s="172"/>
      <c r="AT219" s="166" t="s">
        <v>150</v>
      </c>
      <c r="AU219" s="166" t="s">
        <v>139</v>
      </c>
      <c r="AV219" s="14" t="s">
        <v>139</v>
      </c>
      <c r="AW219" s="14" t="s">
        <v>33</v>
      </c>
      <c r="AX219" s="14" t="s">
        <v>71</v>
      </c>
      <c r="AY219" s="166" t="s">
        <v>134</v>
      </c>
    </row>
    <row r="220" spans="2:51" s="14" customFormat="1" ht="12">
      <c r="B220" s="165"/>
      <c r="D220" s="158" t="s">
        <v>150</v>
      </c>
      <c r="E220" s="166" t="s">
        <v>3</v>
      </c>
      <c r="F220" s="167" t="s">
        <v>307</v>
      </c>
      <c r="H220" s="168">
        <v>10.73</v>
      </c>
      <c r="I220" s="169"/>
      <c r="L220" s="165"/>
      <c r="M220" s="170"/>
      <c r="N220" s="171"/>
      <c r="O220" s="171"/>
      <c r="P220" s="171"/>
      <c r="Q220" s="171"/>
      <c r="R220" s="171"/>
      <c r="S220" s="171"/>
      <c r="T220" s="172"/>
      <c r="AT220" s="166" t="s">
        <v>150</v>
      </c>
      <c r="AU220" s="166" t="s">
        <v>139</v>
      </c>
      <c r="AV220" s="14" t="s">
        <v>139</v>
      </c>
      <c r="AW220" s="14" t="s">
        <v>33</v>
      </c>
      <c r="AX220" s="14" t="s">
        <v>71</v>
      </c>
      <c r="AY220" s="166" t="s">
        <v>134</v>
      </c>
    </row>
    <row r="221" spans="2:51" s="15" customFormat="1" ht="12">
      <c r="B221" s="173"/>
      <c r="D221" s="158" t="s">
        <v>150</v>
      </c>
      <c r="E221" s="174" t="s">
        <v>3</v>
      </c>
      <c r="F221" s="175" t="s">
        <v>155</v>
      </c>
      <c r="H221" s="176">
        <v>212.04999999999998</v>
      </c>
      <c r="I221" s="177"/>
      <c r="L221" s="173"/>
      <c r="M221" s="178"/>
      <c r="N221" s="179"/>
      <c r="O221" s="179"/>
      <c r="P221" s="179"/>
      <c r="Q221" s="179"/>
      <c r="R221" s="179"/>
      <c r="S221" s="179"/>
      <c r="T221" s="180"/>
      <c r="AT221" s="174" t="s">
        <v>150</v>
      </c>
      <c r="AU221" s="174" t="s">
        <v>139</v>
      </c>
      <c r="AV221" s="15" t="s">
        <v>145</v>
      </c>
      <c r="AW221" s="15" t="s">
        <v>33</v>
      </c>
      <c r="AX221" s="15" t="s">
        <v>15</v>
      </c>
      <c r="AY221" s="174" t="s">
        <v>134</v>
      </c>
    </row>
    <row r="222" spans="1:65" s="2" customFormat="1" ht="24.2" customHeight="1">
      <c r="A222" s="33"/>
      <c r="B222" s="138"/>
      <c r="C222" s="181" t="s">
        <v>351</v>
      </c>
      <c r="D222" s="181" t="s">
        <v>160</v>
      </c>
      <c r="E222" s="182" t="s">
        <v>352</v>
      </c>
      <c r="F222" s="183" t="s">
        <v>353</v>
      </c>
      <c r="G222" s="184" t="s">
        <v>143</v>
      </c>
      <c r="H222" s="185">
        <v>247.144</v>
      </c>
      <c r="I222" s="186"/>
      <c r="J222" s="187">
        <f>ROUND(I222*H222,2)</f>
        <v>0</v>
      </c>
      <c r="K222" s="183" t="s">
        <v>144</v>
      </c>
      <c r="L222" s="188"/>
      <c r="M222" s="189" t="s">
        <v>3</v>
      </c>
      <c r="N222" s="190" t="s">
        <v>43</v>
      </c>
      <c r="O222" s="54"/>
      <c r="P222" s="148">
        <f>O222*H222</f>
        <v>0</v>
      </c>
      <c r="Q222" s="148">
        <v>0.0019</v>
      </c>
      <c r="R222" s="148">
        <f>Q222*H222</f>
        <v>0.46957360000000004</v>
      </c>
      <c r="S222" s="148">
        <v>0</v>
      </c>
      <c r="T222" s="149">
        <f>S222*H222</f>
        <v>0</v>
      </c>
      <c r="U222" s="33"/>
      <c r="V222" s="33"/>
      <c r="W222" s="33"/>
      <c r="X222" s="33"/>
      <c r="Y222" s="33"/>
      <c r="Z222" s="33"/>
      <c r="AA222" s="33"/>
      <c r="AB222" s="33"/>
      <c r="AC222" s="33"/>
      <c r="AD222" s="33"/>
      <c r="AE222" s="33"/>
      <c r="AR222" s="150" t="s">
        <v>326</v>
      </c>
      <c r="AT222" s="150" t="s">
        <v>160</v>
      </c>
      <c r="AU222" s="150" t="s">
        <v>139</v>
      </c>
      <c r="AY222" s="18" t="s">
        <v>134</v>
      </c>
      <c r="BE222" s="151">
        <f>IF(N222="základní",J222,0)</f>
        <v>0</v>
      </c>
      <c r="BF222" s="151">
        <f>IF(N222="snížená",J222,0)</f>
        <v>0</v>
      </c>
      <c r="BG222" s="151">
        <f>IF(N222="zákl. přenesená",J222,0)</f>
        <v>0</v>
      </c>
      <c r="BH222" s="151">
        <f>IF(N222="sníž. přenesená",J222,0)</f>
        <v>0</v>
      </c>
      <c r="BI222" s="151">
        <f>IF(N222="nulová",J222,0)</f>
        <v>0</v>
      </c>
      <c r="BJ222" s="18" t="s">
        <v>139</v>
      </c>
      <c r="BK222" s="151">
        <f>ROUND(I222*H222,2)</f>
        <v>0</v>
      </c>
      <c r="BL222" s="18" t="s">
        <v>229</v>
      </c>
      <c r="BM222" s="150" t="s">
        <v>354</v>
      </c>
    </row>
    <row r="223" spans="2:51" s="14" customFormat="1" ht="12">
      <c r="B223" s="165"/>
      <c r="D223" s="158" t="s">
        <v>150</v>
      </c>
      <c r="F223" s="167" t="s">
        <v>355</v>
      </c>
      <c r="H223" s="168">
        <v>247.144</v>
      </c>
      <c r="I223" s="169"/>
      <c r="L223" s="165"/>
      <c r="M223" s="170"/>
      <c r="N223" s="171"/>
      <c r="O223" s="171"/>
      <c r="P223" s="171"/>
      <c r="Q223" s="171"/>
      <c r="R223" s="171"/>
      <c r="S223" s="171"/>
      <c r="T223" s="172"/>
      <c r="AT223" s="166" t="s">
        <v>150</v>
      </c>
      <c r="AU223" s="166" t="s">
        <v>139</v>
      </c>
      <c r="AV223" s="14" t="s">
        <v>139</v>
      </c>
      <c r="AW223" s="14" t="s">
        <v>4</v>
      </c>
      <c r="AX223" s="14" t="s">
        <v>15</v>
      </c>
      <c r="AY223" s="166" t="s">
        <v>134</v>
      </c>
    </row>
    <row r="224" spans="1:65" s="2" customFormat="1" ht="24.2" customHeight="1">
      <c r="A224" s="33"/>
      <c r="B224" s="138"/>
      <c r="C224" s="139" t="s">
        <v>356</v>
      </c>
      <c r="D224" s="139" t="s">
        <v>140</v>
      </c>
      <c r="E224" s="140" t="s">
        <v>357</v>
      </c>
      <c r="F224" s="141" t="s">
        <v>358</v>
      </c>
      <c r="G224" s="142" t="s">
        <v>359</v>
      </c>
      <c r="H224" s="143">
        <v>11</v>
      </c>
      <c r="I224" s="144"/>
      <c r="J224" s="145">
        <f>ROUND(I224*H224,2)</f>
        <v>0</v>
      </c>
      <c r="K224" s="141" t="s">
        <v>3</v>
      </c>
      <c r="L224" s="34"/>
      <c r="M224" s="146" t="s">
        <v>3</v>
      </c>
      <c r="N224" s="147" t="s">
        <v>43</v>
      </c>
      <c r="O224" s="54"/>
      <c r="P224" s="148">
        <f>O224*H224</f>
        <v>0</v>
      </c>
      <c r="Q224" s="148">
        <v>0</v>
      </c>
      <c r="R224" s="148">
        <f>Q224*H224</f>
        <v>0</v>
      </c>
      <c r="S224" s="148">
        <v>0</v>
      </c>
      <c r="T224" s="149">
        <f>S224*H224</f>
        <v>0</v>
      </c>
      <c r="U224" s="33"/>
      <c r="V224" s="33"/>
      <c r="W224" s="33"/>
      <c r="X224" s="33"/>
      <c r="Y224" s="33"/>
      <c r="Z224" s="33"/>
      <c r="AA224" s="33"/>
      <c r="AB224" s="33"/>
      <c r="AC224" s="33"/>
      <c r="AD224" s="33"/>
      <c r="AE224" s="33"/>
      <c r="AR224" s="150" t="s">
        <v>229</v>
      </c>
      <c r="AT224" s="150" t="s">
        <v>140</v>
      </c>
      <c r="AU224" s="150" t="s">
        <v>139</v>
      </c>
      <c r="AY224" s="18" t="s">
        <v>134</v>
      </c>
      <c r="BE224" s="151">
        <f>IF(N224="základní",J224,0)</f>
        <v>0</v>
      </c>
      <c r="BF224" s="151">
        <f>IF(N224="snížená",J224,0)</f>
        <v>0</v>
      </c>
      <c r="BG224" s="151">
        <f>IF(N224="zákl. přenesená",J224,0)</f>
        <v>0</v>
      </c>
      <c r="BH224" s="151">
        <f>IF(N224="sníž. přenesená",J224,0)</f>
        <v>0</v>
      </c>
      <c r="BI224" s="151">
        <f>IF(N224="nulová",J224,0)</f>
        <v>0</v>
      </c>
      <c r="BJ224" s="18" t="s">
        <v>139</v>
      </c>
      <c r="BK224" s="151">
        <f>ROUND(I224*H224,2)</f>
        <v>0</v>
      </c>
      <c r="BL224" s="18" t="s">
        <v>229</v>
      </c>
      <c r="BM224" s="150" t="s">
        <v>360</v>
      </c>
    </row>
    <row r="225" spans="1:65" s="2" customFormat="1" ht="49.15" customHeight="1">
      <c r="A225" s="33"/>
      <c r="B225" s="138"/>
      <c r="C225" s="139" t="s">
        <v>361</v>
      </c>
      <c r="D225" s="139" t="s">
        <v>140</v>
      </c>
      <c r="E225" s="140" t="s">
        <v>362</v>
      </c>
      <c r="F225" s="141" t="s">
        <v>363</v>
      </c>
      <c r="G225" s="142" t="s">
        <v>253</v>
      </c>
      <c r="H225" s="143">
        <v>0.672</v>
      </c>
      <c r="I225" s="144"/>
      <c r="J225" s="145">
        <f>ROUND(I225*H225,2)</f>
        <v>0</v>
      </c>
      <c r="K225" s="141" t="s">
        <v>144</v>
      </c>
      <c r="L225" s="34"/>
      <c r="M225" s="146" t="s">
        <v>3</v>
      </c>
      <c r="N225" s="147" t="s">
        <v>43</v>
      </c>
      <c r="O225" s="54"/>
      <c r="P225" s="148">
        <f>O225*H225</f>
        <v>0</v>
      </c>
      <c r="Q225" s="148">
        <v>0</v>
      </c>
      <c r="R225" s="148">
        <f>Q225*H225</f>
        <v>0</v>
      </c>
      <c r="S225" s="148">
        <v>0</v>
      </c>
      <c r="T225" s="149">
        <f>S225*H225</f>
        <v>0</v>
      </c>
      <c r="U225" s="33"/>
      <c r="V225" s="33"/>
      <c r="W225" s="33"/>
      <c r="X225" s="33"/>
      <c r="Y225" s="33"/>
      <c r="Z225" s="33"/>
      <c r="AA225" s="33"/>
      <c r="AB225" s="33"/>
      <c r="AC225" s="33"/>
      <c r="AD225" s="33"/>
      <c r="AE225" s="33"/>
      <c r="AR225" s="150" t="s">
        <v>229</v>
      </c>
      <c r="AT225" s="150" t="s">
        <v>140</v>
      </c>
      <c r="AU225" s="150" t="s">
        <v>139</v>
      </c>
      <c r="AY225" s="18" t="s">
        <v>134</v>
      </c>
      <c r="BE225" s="151">
        <f>IF(N225="základní",J225,0)</f>
        <v>0</v>
      </c>
      <c r="BF225" s="151">
        <f>IF(N225="snížená",J225,0)</f>
        <v>0</v>
      </c>
      <c r="BG225" s="151">
        <f>IF(N225="zákl. přenesená",J225,0)</f>
        <v>0</v>
      </c>
      <c r="BH225" s="151">
        <f>IF(N225="sníž. přenesená",J225,0)</f>
        <v>0</v>
      </c>
      <c r="BI225" s="151">
        <f>IF(N225="nulová",J225,0)</f>
        <v>0</v>
      </c>
      <c r="BJ225" s="18" t="s">
        <v>139</v>
      </c>
      <c r="BK225" s="151">
        <f>ROUND(I225*H225,2)</f>
        <v>0</v>
      </c>
      <c r="BL225" s="18" t="s">
        <v>229</v>
      </c>
      <c r="BM225" s="150" t="s">
        <v>364</v>
      </c>
    </row>
    <row r="226" spans="1:47" s="2" customFormat="1" ht="12">
      <c r="A226" s="33"/>
      <c r="B226" s="34"/>
      <c r="C226" s="33"/>
      <c r="D226" s="152" t="s">
        <v>148</v>
      </c>
      <c r="E226" s="33"/>
      <c r="F226" s="153" t="s">
        <v>365</v>
      </c>
      <c r="G226" s="33"/>
      <c r="H226" s="33"/>
      <c r="I226" s="154"/>
      <c r="J226" s="33"/>
      <c r="K226" s="33"/>
      <c r="L226" s="34"/>
      <c r="M226" s="155"/>
      <c r="N226" s="156"/>
      <c r="O226" s="54"/>
      <c r="P226" s="54"/>
      <c r="Q226" s="54"/>
      <c r="R226" s="54"/>
      <c r="S226" s="54"/>
      <c r="T226" s="55"/>
      <c r="U226" s="33"/>
      <c r="V226" s="33"/>
      <c r="W226" s="33"/>
      <c r="X226" s="33"/>
      <c r="Y226" s="33"/>
      <c r="Z226" s="33"/>
      <c r="AA226" s="33"/>
      <c r="AB226" s="33"/>
      <c r="AC226" s="33"/>
      <c r="AD226" s="33"/>
      <c r="AE226" s="33"/>
      <c r="AT226" s="18" t="s">
        <v>148</v>
      </c>
      <c r="AU226" s="18" t="s">
        <v>139</v>
      </c>
    </row>
    <row r="227" spans="2:63" s="12" customFormat="1" ht="22.9" customHeight="1">
      <c r="B227" s="125"/>
      <c r="D227" s="126" t="s">
        <v>70</v>
      </c>
      <c r="E227" s="136" t="s">
        <v>366</v>
      </c>
      <c r="F227" s="136" t="s">
        <v>367</v>
      </c>
      <c r="I227" s="128"/>
      <c r="J227" s="137">
        <f>BK227</f>
        <v>0</v>
      </c>
      <c r="L227" s="125"/>
      <c r="M227" s="130"/>
      <c r="N227" s="131"/>
      <c r="O227" s="131"/>
      <c r="P227" s="132">
        <f>SUM(P228:P275)</f>
        <v>0</v>
      </c>
      <c r="Q227" s="131"/>
      <c r="R227" s="132">
        <f>SUM(R228:R275)</f>
        <v>1.47957233</v>
      </c>
      <c r="S227" s="131"/>
      <c r="T227" s="133">
        <f>SUM(T228:T275)</f>
        <v>3.6537200000000003</v>
      </c>
      <c r="AR227" s="126" t="s">
        <v>139</v>
      </c>
      <c r="AT227" s="134" t="s">
        <v>70</v>
      </c>
      <c r="AU227" s="134" t="s">
        <v>15</v>
      </c>
      <c r="AY227" s="126" t="s">
        <v>134</v>
      </c>
      <c r="BK227" s="135">
        <f>SUM(BK228:BK275)</f>
        <v>0</v>
      </c>
    </row>
    <row r="228" spans="1:65" s="2" customFormat="1" ht="49.15" customHeight="1">
      <c r="A228" s="33"/>
      <c r="B228" s="138"/>
      <c r="C228" s="139" t="s">
        <v>368</v>
      </c>
      <c r="D228" s="139" t="s">
        <v>140</v>
      </c>
      <c r="E228" s="140" t="s">
        <v>369</v>
      </c>
      <c r="F228" s="141" t="s">
        <v>370</v>
      </c>
      <c r="G228" s="142" t="s">
        <v>143</v>
      </c>
      <c r="H228" s="143">
        <v>130</v>
      </c>
      <c r="I228" s="144"/>
      <c r="J228" s="145">
        <f>ROUND(I228*H228,2)</f>
        <v>0</v>
      </c>
      <c r="K228" s="141" t="s">
        <v>144</v>
      </c>
      <c r="L228" s="34"/>
      <c r="M228" s="146" t="s">
        <v>3</v>
      </c>
      <c r="N228" s="147" t="s">
        <v>43</v>
      </c>
      <c r="O228" s="54"/>
      <c r="P228" s="148">
        <f>O228*H228</f>
        <v>0</v>
      </c>
      <c r="Q228" s="148">
        <v>0</v>
      </c>
      <c r="R228" s="148">
        <f>Q228*H228</f>
        <v>0</v>
      </c>
      <c r="S228" s="148">
        <v>0.024</v>
      </c>
      <c r="T228" s="149">
        <f>S228*H228</f>
        <v>3.12</v>
      </c>
      <c r="U228" s="33"/>
      <c r="V228" s="33"/>
      <c r="W228" s="33"/>
      <c r="X228" s="33"/>
      <c r="Y228" s="33"/>
      <c r="Z228" s="33"/>
      <c r="AA228" s="33"/>
      <c r="AB228" s="33"/>
      <c r="AC228" s="33"/>
      <c r="AD228" s="33"/>
      <c r="AE228" s="33"/>
      <c r="AR228" s="150" t="s">
        <v>229</v>
      </c>
      <c r="AT228" s="150" t="s">
        <v>140</v>
      </c>
      <c r="AU228" s="150" t="s">
        <v>139</v>
      </c>
      <c r="AY228" s="18" t="s">
        <v>134</v>
      </c>
      <c r="BE228" s="151">
        <f>IF(N228="základní",J228,0)</f>
        <v>0</v>
      </c>
      <c r="BF228" s="151">
        <f>IF(N228="snížená",J228,0)</f>
        <v>0</v>
      </c>
      <c r="BG228" s="151">
        <f>IF(N228="zákl. přenesená",J228,0)</f>
        <v>0</v>
      </c>
      <c r="BH228" s="151">
        <f>IF(N228="sníž. přenesená",J228,0)</f>
        <v>0</v>
      </c>
      <c r="BI228" s="151">
        <f>IF(N228="nulová",J228,0)</f>
        <v>0</v>
      </c>
      <c r="BJ228" s="18" t="s">
        <v>139</v>
      </c>
      <c r="BK228" s="151">
        <f>ROUND(I228*H228,2)</f>
        <v>0</v>
      </c>
      <c r="BL228" s="18" t="s">
        <v>229</v>
      </c>
      <c r="BM228" s="150" t="s">
        <v>371</v>
      </c>
    </row>
    <row r="229" spans="1:47" s="2" customFormat="1" ht="12">
      <c r="A229" s="33"/>
      <c r="B229" s="34"/>
      <c r="C229" s="33"/>
      <c r="D229" s="152" t="s">
        <v>148</v>
      </c>
      <c r="E229" s="33"/>
      <c r="F229" s="153" t="s">
        <v>372</v>
      </c>
      <c r="G229" s="33"/>
      <c r="H229" s="33"/>
      <c r="I229" s="154"/>
      <c r="J229" s="33"/>
      <c r="K229" s="33"/>
      <c r="L229" s="34"/>
      <c r="M229" s="155"/>
      <c r="N229" s="156"/>
      <c r="O229" s="54"/>
      <c r="P229" s="54"/>
      <c r="Q229" s="54"/>
      <c r="R229" s="54"/>
      <c r="S229" s="54"/>
      <c r="T229" s="55"/>
      <c r="U229" s="33"/>
      <c r="V229" s="33"/>
      <c r="W229" s="33"/>
      <c r="X229" s="33"/>
      <c r="Y229" s="33"/>
      <c r="Z229" s="33"/>
      <c r="AA229" s="33"/>
      <c r="AB229" s="33"/>
      <c r="AC229" s="33"/>
      <c r="AD229" s="33"/>
      <c r="AE229" s="33"/>
      <c r="AT229" s="18" t="s">
        <v>148</v>
      </c>
      <c r="AU229" s="18" t="s">
        <v>139</v>
      </c>
    </row>
    <row r="230" spans="2:51" s="14" customFormat="1" ht="12">
      <c r="B230" s="165"/>
      <c r="D230" s="158" t="s">
        <v>150</v>
      </c>
      <c r="E230" s="166" t="s">
        <v>3</v>
      </c>
      <c r="F230" s="167" t="s">
        <v>247</v>
      </c>
      <c r="H230" s="168">
        <v>130</v>
      </c>
      <c r="I230" s="169"/>
      <c r="L230" s="165"/>
      <c r="M230" s="170"/>
      <c r="N230" s="171"/>
      <c r="O230" s="171"/>
      <c r="P230" s="171"/>
      <c r="Q230" s="171"/>
      <c r="R230" s="171"/>
      <c r="S230" s="171"/>
      <c r="T230" s="172"/>
      <c r="AT230" s="166" t="s">
        <v>150</v>
      </c>
      <c r="AU230" s="166" t="s">
        <v>139</v>
      </c>
      <c r="AV230" s="14" t="s">
        <v>139</v>
      </c>
      <c r="AW230" s="14" t="s">
        <v>33</v>
      </c>
      <c r="AX230" s="14" t="s">
        <v>15</v>
      </c>
      <c r="AY230" s="166" t="s">
        <v>134</v>
      </c>
    </row>
    <row r="231" spans="1:65" s="2" customFormat="1" ht="37.9" customHeight="1">
      <c r="A231" s="33"/>
      <c r="B231" s="138"/>
      <c r="C231" s="139" t="s">
        <v>373</v>
      </c>
      <c r="D231" s="139" t="s">
        <v>140</v>
      </c>
      <c r="E231" s="140" t="s">
        <v>374</v>
      </c>
      <c r="F231" s="141" t="s">
        <v>375</v>
      </c>
      <c r="G231" s="142" t="s">
        <v>143</v>
      </c>
      <c r="H231" s="143">
        <v>130</v>
      </c>
      <c r="I231" s="144"/>
      <c r="J231" s="145">
        <f>ROUND(I231*H231,2)</f>
        <v>0</v>
      </c>
      <c r="K231" s="141" t="s">
        <v>3</v>
      </c>
      <c r="L231" s="34"/>
      <c r="M231" s="146" t="s">
        <v>3</v>
      </c>
      <c r="N231" s="147" t="s">
        <v>43</v>
      </c>
      <c r="O231" s="54"/>
      <c r="P231" s="148">
        <f>O231*H231</f>
        <v>0</v>
      </c>
      <c r="Q231" s="148">
        <v>0</v>
      </c>
      <c r="R231" s="148">
        <f>Q231*H231</f>
        <v>0</v>
      </c>
      <c r="S231" s="148">
        <v>0</v>
      </c>
      <c r="T231" s="149">
        <f>S231*H231</f>
        <v>0</v>
      </c>
      <c r="U231" s="33"/>
      <c r="V231" s="33"/>
      <c r="W231" s="33"/>
      <c r="X231" s="33"/>
      <c r="Y231" s="33"/>
      <c r="Z231" s="33"/>
      <c r="AA231" s="33"/>
      <c r="AB231" s="33"/>
      <c r="AC231" s="33"/>
      <c r="AD231" s="33"/>
      <c r="AE231" s="33"/>
      <c r="AR231" s="150" t="s">
        <v>229</v>
      </c>
      <c r="AT231" s="150" t="s">
        <v>140</v>
      </c>
      <c r="AU231" s="150" t="s">
        <v>139</v>
      </c>
      <c r="AY231" s="18" t="s">
        <v>134</v>
      </c>
      <c r="BE231" s="151">
        <f>IF(N231="základní",J231,0)</f>
        <v>0</v>
      </c>
      <c r="BF231" s="151">
        <f>IF(N231="snížená",J231,0)</f>
        <v>0</v>
      </c>
      <c r="BG231" s="151">
        <f>IF(N231="zákl. přenesená",J231,0)</f>
        <v>0</v>
      </c>
      <c r="BH231" s="151">
        <f>IF(N231="sníž. přenesená",J231,0)</f>
        <v>0</v>
      </c>
      <c r="BI231" s="151">
        <f>IF(N231="nulová",J231,0)</f>
        <v>0</v>
      </c>
      <c r="BJ231" s="18" t="s">
        <v>139</v>
      </c>
      <c r="BK231" s="151">
        <f>ROUND(I231*H231,2)</f>
        <v>0</v>
      </c>
      <c r="BL231" s="18" t="s">
        <v>229</v>
      </c>
      <c r="BM231" s="150" t="s">
        <v>376</v>
      </c>
    </row>
    <row r="232" spans="2:51" s="14" customFormat="1" ht="12">
      <c r="B232" s="165"/>
      <c r="D232" s="158" t="s">
        <v>150</v>
      </c>
      <c r="E232" s="166" t="s">
        <v>3</v>
      </c>
      <c r="F232" s="167" t="s">
        <v>247</v>
      </c>
      <c r="H232" s="168">
        <v>130</v>
      </c>
      <c r="I232" s="169"/>
      <c r="L232" s="165"/>
      <c r="M232" s="170"/>
      <c r="N232" s="171"/>
      <c r="O232" s="171"/>
      <c r="P232" s="171"/>
      <c r="Q232" s="171"/>
      <c r="R232" s="171"/>
      <c r="S232" s="171"/>
      <c r="T232" s="172"/>
      <c r="AT232" s="166" t="s">
        <v>150</v>
      </c>
      <c r="AU232" s="166" t="s">
        <v>139</v>
      </c>
      <c r="AV232" s="14" t="s">
        <v>139</v>
      </c>
      <c r="AW232" s="14" t="s">
        <v>33</v>
      </c>
      <c r="AX232" s="14" t="s">
        <v>15</v>
      </c>
      <c r="AY232" s="166" t="s">
        <v>134</v>
      </c>
    </row>
    <row r="233" spans="1:65" s="2" customFormat="1" ht="21.75" customHeight="1">
      <c r="A233" s="33"/>
      <c r="B233" s="138"/>
      <c r="C233" s="181" t="s">
        <v>377</v>
      </c>
      <c r="D233" s="181" t="s">
        <v>160</v>
      </c>
      <c r="E233" s="182" t="s">
        <v>378</v>
      </c>
      <c r="F233" s="183" t="s">
        <v>379</v>
      </c>
      <c r="G233" s="184" t="s">
        <v>143</v>
      </c>
      <c r="H233" s="185">
        <v>136.5</v>
      </c>
      <c r="I233" s="186"/>
      <c r="J233" s="187">
        <f>ROUND(I233*H233,2)</f>
        <v>0</v>
      </c>
      <c r="K233" s="183" t="s">
        <v>3</v>
      </c>
      <c r="L233" s="188"/>
      <c r="M233" s="189" t="s">
        <v>3</v>
      </c>
      <c r="N233" s="190" t="s">
        <v>43</v>
      </c>
      <c r="O233" s="54"/>
      <c r="P233" s="148">
        <f>O233*H233</f>
        <v>0</v>
      </c>
      <c r="Q233" s="148">
        <v>0.006</v>
      </c>
      <c r="R233" s="148">
        <f>Q233*H233</f>
        <v>0.8190000000000001</v>
      </c>
      <c r="S233" s="148">
        <v>0</v>
      </c>
      <c r="T233" s="149">
        <f>S233*H233</f>
        <v>0</v>
      </c>
      <c r="U233" s="33"/>
      <c r="V233" s="33"/>
      <c r="W233" s="33"/>
      <c r="X233" s="33"/>
      <c r="Y233" s="33"/>
      <c r="Z233" s="33"/>
      <c r="AA233" s="33"/>
      <c r="AB233" s="33"/>
      <c r="AC233" s="33"/>
      <c r="AD233" s="33"/>
      <c r="AE233" s="33"/>
      <c r="AR233" s="150" t="s">
        <v>326</v>
      </c>
      <c r="AT233" s="150" t="s">
        <v>160</v>
      </c>
      <c r="AU233" s="150" t="s">
        <v>139</v>
      </c>
      <c r="AY233" s="18" t="s">
        <v>134</v>
      </c>
      <c r="BE233" s="151">
        <f>IF(N233="základní",J233,0)</f>
        <v>0</v>
      </c>
      <c r="BF233" s="151">
        <f>IF(N233="snížená",J233,0)</f>
        <v>0</v>
      </c>
      <c r="BG233" s="151">
        <f>IF(N233="zákl. přenesená",J233,0)</f>
        <v>0</v>
      </c>
      <c r="BH233" s="151">
        <f>IF(N233="sníž. přenesená",J233,0)</f>
        <v>0</v>
      </c>
      <c r="BI233" s="151">
        <f>IF(N233="nulová",J233,0)</f>
        <v>0</v>
      </c>
      <c r="BJ233" s="18" t="s">
        <v>139</v>
      </c>
      <c r="BK233" s="151">
        <f>ROUND(I233*H233,2)</f>
        <v>0</v>
      </c>
      <c r="BL233" s="18" t="s">
        <v>229</v>
      </c>
      <c r="BM233" s="150" t="s">
        <v>380</v>
      </c>
    </row>
    <row r="234" spans="2:51" s="14" customFormat="1" ht="12">
      <c r="B234" s="165"/>
      <c r="D234" s="158" t="s">
        <v>150</v>
      </c>
      <c r="F234" s="167" t="s">
        <v>381</v>
      </c>
      <c r="H234" s="168">
        <v>136.5</v>
      </c>
      <c r="I234" s="169"/>
      <c r="L234" s="165"/>
      <c r="M234" s="170"/>
      <c r="N234" s="171"/>
      <c r="O234" s="171"/>
      <c r="P234" s="171"/>
      <c r="Q234" s="171"/>
      <c r="R234" s="171"/>
      <c r="S234" s="171"/>
      <c r="T234" s="172"/>
      <c r="AT234" s="166" t="s">
        <v>150</v>
      </c>
      <c r="AU234" s="166" t="s">
        <v>139</v>
      </c>
      <c r="AV234" s="14" t="s">
        <v>139</v>
      </c>
      <c r="AW234" s="14" t="s">
        <v>4</v>
      </c>
      <c r="AX234" s="14" t="s">
        <v>15</v>
      </c>
      <c r="AY234" s="166" t="s">
        <v>134</v>
      </c>
    </row>
    <row r="235" spans="1:65" s="2" customFormat="1" ht="44.25" customHeight="1">
      <c r="A235" s="33"/>
      <c r="B235" s="138"/>
      <c r="C235" s="139" t="s">
        <v>382</v>
      </c>
      <c r="D235" s="139" t="s">
        <v>140</v>
      </c>
      <c r="E235" s="140" t="s">
        <v>383</v>
      </c>
      <c r="F235" s="141" t="s">
        <v>384</v>
      </c>
      <c r="G235" s="142" t="s">
        <v>143</v>
      </c>
      <c r="H235" s="143">
        <v>78.795</v>
      </c>
      <c r="I235" s="144"/>
      <c r="J235" s="145">
        <f>ROUND(I235*H235,2)</f>
        <v>0</v>
      </c>
      <c r="K235" s="141" t="s">
        <v>144</v>
      </c>
      <c r="L235" s="34"/>
      <c r="M235" s="146" t="s">
        <v>3</v>
      </c>
      <c r="N235" s="147" t="s">
        <v>43</v>
      </c>
      <c r="O235" s="54"/>
      <c r="P235" s="148">
        <f>O235*H235</f>
        <v>0</v>
      </c>
      <c r="Q235" s="148">
        <v>0</v>
      </c>
      <c r="R235" s="148">
        <f>Q235*H235</f>
        <v>0</v>
      </c>
      <c r="S235" s="148">
        <v>0.006</v>
      </c>
      <c r="T235" s="149">
        <f>S235*H235</f>
        <v>0.47277</v>
      </c>
      <c r="U235" s="33"/>
      <c r="V235" s="33"/>
      <c r="W235" s="33"/>
      <c r="X235" s="33"/>
      <c r="Y235" s="33"/>
      <c r="Z235" s="33"/>
      <c r="AA235" s="33"/>
      <c r="AB235" s="33"/>
      <c r="AC235" s="33"/>
      <c r="AD235" s="33"/>
      <c r="AE235" s="33"/>
      <c r="AR235" s="150" t="s">
        <v>229</v>
      </c>
      <c r="AT235" s="150" t="s">
        <v>140</v>
      </c>
      <c r="AU235" s="150" t="s">
        <v>139</v>
      </c>
      <c r="AY235" s="18" t="s">
        <v>134</v>
      </c>
      <c r="BE235" s="151">
        <f>IF(N235="základní",J235,0)</f>
        <v>0</v>
      </c>
      <c r="BF235" s="151">
        <f>IF(N235="snížená",J235,0)</f>
        <v>0</v>
      </c>
      <c r="BG235" s="151">
        <f>IF(N235="zákl. přenesená",J235,0)</f>
        <v>0</v>
      </c>
      <c r="BH235" s="151">
        <f>IF(N235="sníž. přenesená",J235,0)</f>
        <v>0</v>
      </c>
      <c r="BI235" s="151">
        <f>IF(N235="nulová",J235,0)</f>
        <v>0</v>
      </c>
      <c r="BJ235" s="18" t="s">
        <v>139</v>
      </c>
      <c r="BK235" s="151">
        <f>ROUND(I235*H235,2)</f>
        <v>0</v>
      </c>
      <c r="BL235" s="18" t="s">
        <v>229</v>
      </c>
      <c r="BM235" s="150" t="s">
        <v>385</v>
      </c>
    </row>
    <row r="236" spans="1:47" s="2" customFormat="1" ht="12">
      <c r="A236" s="33"/>
      <c r="B236" s="34"/>
      <c r="C236" s="33"/>
      <c r="D236" s="152" t="s">
        <v>148</v>
      </c>
      <c r="E236" s="33"/>
      <c r="F236" s="153" t="s">
        <v>386</v>
      </c>
      <c r="G236" s="33"/>
      <c r="H236" s="33"/>
      <c r="I236" s="154"/>
      <c r="J236" s="33"/>
      <c r="K236" s="33"/>
      <c r="L236" s="34"/>
      <c r="M236" s="155"/>
      <c r="N236" s="156"/>
      <c r="O236" s="54"/>
      <c r="P236" s="54"/>
      <c r="Q236" s="54"/>
      <c r="R236" s="54"/>
      <c r="S236" s="54"/>
      <c r="T236" s="55"/>
      <c r="U236" s="33"/>
      <c r="V236" s="33"/>
      <c r="W236" s="33"/>
      <c r="X236" s="33"/>
      <c r="Y236" s="33"/>
      <c r="Z236" s="33"/>
      <c r="AA236" s="33"/>
      <c r="AB236" s="33"/>
      <c r="AC236" s="33"/>
      <c r="AD236" s="33"/>
      <c r="AE236" s="33"/>
      <c r="AT236" s="18" t="s">
        <v>148</v>
      </c>
      <c r="AU236" s="18" t="s">
        <v>139</v>
      </c>
    </row>
    <row r="237" spans="2:51" s="13" customFormat="1" ht="12">
      <c r="B237" s="157"/>
      <c r="D237" s="158" t="s">
        <v>150</v>
      </c>
      <c r="E237" s="159" t="s">
        <v>3</v>
      </c>
      <c r="F237" s="160" t="s">
        <v>319</v>
      </c>
      <c r="H237" s="159" t="s">
        <v>3</v>
      </c>
      <c r="I237" s="161"/>
      <c r="L237" s="157"/>
      <c r="M237" s="162"/>
      <c r="N237" s="163"/>
      <c r="O237" s="163"/>
      <c r="P237" s="163"/>
      <c r="Q237" s="163"/>
      <c r="R237" s="163"/>
      <c r="S237" s="163"/>
      <c r="T237" s="164"/>
      <c r="AT237" s="159" t="s">
        <v>150</v>
      </c>
      <c r="AU237" s="159" t="s">
        <v>139</v>
      </c>
      <c r="AV237" s="13" t="s">
        <v>15</v>
      </c>
      <c r="AW237" s="13" t="s">
        <v>33</v>
      </c>
      <c r="AX237" s="13" t="s">
        <v>71</v>
      </c>
      <c r="AY237" s="159" t="s">
        <v>134</v>
      </c>
    </row>
    <row r="238" spans="2:51" s="14" customFormat="1" ht="12">
      <c r="B238" s="165"/>
      <c r="D238" s="158" t="s">
        <v>150</v>
      </c>
      <c r="E238" s="166" t="s">
        <v>3</v>
      </c>
      <c r="F238" s="167" t="s">
        <v>320</v>
      </c>
      <c r="H238" s="168">
        <v>36.75</v>
      </c>
      <c r="I238" s="169"/>
      <c r="L238" s="165"/>
      <c r="M238" s="170"/>
      <c r="N238" s="171"/>
      <c r="O238" s="171"/>
      <c r="P238" s="171"/>
      <c r="Q238" s="171"/>
      <c r="R238" s="171"/>
      <c r="S238" s="171"/>
      <c r="T238" s="172"/>
      <c r="AT238" s="166" t="s">
        <v>150</v>
      </c>
      <c r="AU238" s="166" t="s">
        <v>139</v>
      </c>
      <c r="AV238" s="14" t="s">
        <v>139</v>
      </c>
      <c r="AW238" s="14" t="s">
        <v>33</v>
      </c>
      <c r="AX238" s="14" t="s">
        <v>71</v>
      </c>
      <c r="AY238" s="166" t="s">
        <v>134</v>
      </c>
    </row>
    <row r="239" spans="2:51" s="13" customFormat="1" ht="12">
      <c r="B239" s="157"/>
      <c r="D239" s="158" t="s">
        <v>150</v>
      </c>
      <c r="E239" s="159" t="s">
        <v>3</v>
      </c>
      <c r="F239" s="160" t="s">
        <v>305</v>
      </c>
      <c r="H239" s="159" t="s">
        <v>3</v>
      </c>
      <c r="I239" s="161"/>
      <c r="L239" s="157"/>
      <c r="M239" s="162"/>
      <c r="N239" s="163"/>
      <c r="O239" s="163"/>
      <c r="P239" s="163"/>
      <c r="Q239" s="163"/>
      <c r="R239" s="163"/>
      <c r="S239" s="163"/>
      <c r="T239" s="164"/>
      <c r="AT239" s="159" t="s">
        <v>150</v>
      </c>
      <c r="AU239" s="159" t="s">
        <v>139</v>
      </c>
      <c r="AV239" s="13" t="s">
        <v>15</v>
      </c>
      <c r="AW239" s="13" t="s">
        <v>33</v>
      </c>
      <c r="AX239" s="13" t="s">
        <v>71</v>
      </c>
      <c r="AY239" s="159" t="s">
        <v>134</v>
      </c>
    </row>
    <row r="240" spans="2:51" s="14" customFormat="1" ht="12">
      <c r="B240" s="165"/>
      <c r="D240" s="158" t="s">
        <v>150</v>
      </c>
      <c r="E240" s="166" t="s">
        <v>3</v>
      </c>
      <c r="F240" s="167" t="s">
        <v>321</v>
      </c>
      <c r="H240" s="168">
        <v>29.865</v>
      </c>
      <c r="I240" s="169"/>
      <c r="L240" s="165"/>
      <c r="M240" s="170"/>
      <c r="N240" s="171"/>
      <c r="O240" s="171"/>
      <c r="P240" s="171"/>
      <c r="Q240" s="171"/>
      <c r="R240" s="171"/>
      <c r="S240" s="171"/>
      <c r="T240" s="172"/>
      <c r="AT240" s="166" t="s">
        <v>150</v>
      </c>
      <c r="AU240" s="166" t="s">
        <v>139</v>
      </c>
      <c r="AV240" s="14" t="s">
        <v>139</v>
      </c>
      <c r="AW240" s="14" t="s">
        <v>33</v>
      </c>
      <c r="AX240" s="14" t="s">
        <v>71</v>
      </c>
      <c r="AY240" s="166" t="s">
        <v>134</v>
      </c>
    </row>
    <row r="241" spans="2:51" s="14" customFormat="1" ht="12">
      <c r="B241" s="165"/>
      <c r="D241" s="158" t="s">
        <v>150</v>
      </c>
      <c r="E241" s="166" t="s">
        <v>3</v>
      </c>
      <c r="F241" s="167" t="s">
        <v>322</v>
      </c>
      <c r="H241" s="168">
        <v>12.18</v>
      </c>
      <c r="I241" s="169"/>
      <c r="L241" s="165"/>
      <c r="M241" s="170"/>
      <c r="N241" s="171"/>
      <c r="O241" s="171"/>
      <c r="P241" s="171"/>
      <c r="Q241" s="171"/>
      <c r="R241" s="171"/>
      <c r="S241" s="171"/>
      <c r="T241" s="172"/>
      <c r="AT241" s="166" t="s">
        <v>150</v>
      </c>
      <c r="AU241" s="166" t="s">
        <v>139</v>
      </c>
      <c r="AV241" s="14" t="s">
        <v>139</v>
      </c>
      <c r="AW241" s="14" t="s">
        <v>33</v>
      </c>
      <c r="AX241" s="14" t="s">
        <v>71</v>
      </c>
      <c r="AY241" s="166" t="s">
        <v>134</v>
      </c>
    </row>
    <row r="242" spans="2:51" s="15" customFormat="1" ht="12">
      <c r="B242" s="173"/>
      <c r="D242" s="158" t="s">
        <v>150</v>
      </c>
      <c r="E242" s="174" t="s">
        <v>3</v>
      </c>
      <c r="F242" s="175" t="s">
        <v>155</v>
      </c>
      <c r="H242" s="176">
        <v>78.79499999999999</v>
      </c>
      <c r="I242" s="177"/>
      <c r="L242" s="173"/>
      <c r="M242" s="178"/>
      <c r="N242" s="179"/>
      <c r="O242" s="179"/>
      <c r="P242" s="179"/>
      <c r="Q242" s="179"/>
      <c r="R242" s="179"/>
      <c r="S242" s="179"/>
      <c r="T242" s="180"/>
      <c r="AT242" s="174" t="s">
        <v>150</v>
      </c>
      <c r="AU242" s="174" t="s">
        <v>139</v>
      </c>
      <c r="AV242" s="15" t="s">
        <v>145</v>
      </c>
      <c r="AW242" s="15" t="s">
        <v>33</v>
      </c>
      <c r="AX242" s="15" t="s">
        <v>15</v>
      </c>
      <c r="AY242" s="174" t="s">
        <v>134</v>
      </c>
    </row>
    <row r="243" spans="1:65" s="2" customFormat="1" ht="44.25" customHeight="1">
      <c r="A243" s="33"/>
      <c r="B243" s="138"/>
      <c r="C243" s="139" t="s">
        <v>387</v>
      </c>
      <c r="D243" s="139" t="s">
        <v>140</v>
      </c>
      <c r="E243" s="140" t="s">
        <v>388</v>
      </c>
      <c r="F243" s="141" t="s">
        <v>389</v>
      </c>
      <c r="G243" s="142" t="s">
        <v>143</v>
      </c>
      <c r="H243" s="143">
        <v>36.75</v>
      </c>
      <c r="I243" s="144"/>
      <c r="J243" s="145">
        <f>ROUND(I243*H243,2)</f>
        <v>0</v>
      </c>
      <c r="K243" s="141" t="s">
        <v>144</v>
      </c>
      <c r="L243" s="34"/>
      <c r="M243" s="146" t="s">
        <v>3</v>
      </c>
      <c r="N243" s="147" t="s">
        <v>43</v>
      </c>
      <c r="O243" s="54"/>
      <c r="P243" s="148">
        <f>O243*H243</f>
        <v>0</v>
      </c>
      <c r="Q243" s="148">
        <v>0.00606</v>
      </c>
      <c r="R243" s="148">
        <f>Q243*H243</f>
        <v>0.22270500000000001</v>
      </c>
      <c r="S243" s="148">
        <v>0</v>
      </c>
      <c r="T243" s="149">
        <f>S243*H243</f>
        <v>0</v>
      </c>
      <c r="U243" s="33"/>
      <c r="V243" s="33"/>
      <c r="W243" s="33"/>
      <c r="X243" s="33"/>
      <c r="Y243" s="33"/>
      <c r="Z243" s="33"/>
      <c r="AA243" s="33"/>
      <c r="AB243" s="33"/>
      <c r="AC243" s="33"/>
      <c r="AD243" s="33"/>
      <c r="AE243" s="33"/>
      <c r="AR243" s="150" t="s">
        <v>229</v>
      </c>
      <c r="AT243" s="150" t="s">
        <v>140</v>
      </c>
      <c r="AU243" s="150" t="s">
        <v>139</v>
      </c>
      <c r="AY243" s="18" t="s">
        <v>134</v>
      </c>
      <c r="BE243" s="151">
        <f>IF(N243="základní",J243,0)</f>
        <v>0</v>
      </c>
      <c r="BF243" s="151">
        <f>IF(N243="snížená",J243,0)</f>
        <v>0</v>
      </c>
      <c r="BG243" s="151">
        <f>IF(N243="zákl. přenesená",J243,0)</f>
        <v>0</v>
      </c>
      <c r="BH243" s="151">
        <f>IF(N243="sníž. přenesená",J243,0)</f>
        <v>0</v>
      </c>
      <c r="BI243" s="151">
        <f>IF(N243="nulová",J243,0)</f>
        <v>0</v>
      </c>
      <c r="BJ243" s="18" t="s">
        <v>139</v>
      </c>
      <c r="BK243" s="151">
        <f>ROUND(I243*H243,2)</f>
        <v>0</v>
      </c>
      <c r="BL243" s="18" t="s">
        <v>229</v>
      </c>
      <c r="BM243" s="150" t="s">
        <v>390</v>
      </c>
    </row>
    <row r="244" spans="1:47" s="2" customFormat="1" ht="12">
      <c r="A244" s="33"/>
      <c r="B244" s="34"/>
      <c r="C244" s="33"/>
      <c r="D244" s="152" t="s">
        <v>148</v>
      </c>
      <c r="E244" s="33"/>
      <c r="F244" s="153" t="s">
        <v>391</v>
      </c>
      <c r="G244" s="33"/>
      <c r="H244" s="33"/>
      <c r="I244" s="154"/>
      <c r="J244" s="33"/>
      <c r="K244" s="33"/>
      <c r="L244" s="34"/>
      <c r="M244" s="155"/>
      <c r="N244" s="156"/>
      <c r="O244" s="54"/>
      <c r="P244" s="54"/>
      <c r="Q244" s="54"/>
      <c r="R244" s="54"/>
      <c r="S244" s="54"/>
      <c r="T244" s="55"/>
      <c r="U244" s="33"/>
      <c r="V244" s="33"/>
      <c r="W244" s="33"/>
      <c r="X244" s="33"/>
      <c r="Y244" s="33"/>
      <c r="Z244" s="33"/>
      <c r="AA244" s="33"/>
      <c r="AB244" s="33"/>
      <c r="AC244" s="33"/>
      <c r="AD244" s="33"/>
      <c r="AE244" s="33"/>
      <c r="AT244" s="18" t="s">
        <v>148</v>
      </c>
      <c r="AU244" s="18" t="s">
        <v>139</v>
      </c>
    </row>
    <row r="245" spans="2:51" s="13" customFormat="1" ht="12">
      <c r="B245" s="157"/>
      <c r="D245" s="158" t="s">
        <v>150</v>
      </c>
      <c r="E245" s="159" t="s">
        <v>3</v>
      </c>
      <c r="F245" s="160" t="s">
        <v>319</v>
      </c>
      <c r="H245" s="159" t="s">
        <v>3</v>
      </c>
      <c r="I245" s="161"/>
      <c r="L245" s="157"/>
      <c r="M245" s="162"/>
      <c r="N245" s="163"/>
      <c r="O245" s="163"/>
      <c r="P245" s="163"/>
      <c r="Q245" s="163"/>
      <c r="R245" s="163"/>
      <c r="S245" s="163"/>
      <c r="T245" s="164"/>
      <c r="AT245" s="159" t="s">
        <v>150</v>
      </c>
      <c r="AU245" s="159" t="s">
        <v>139</v>
      </c>
      <c r="AV245" s="13" t="s">
        <v>15</v>
      </c>
      <c r="AW245" s="13" t="s">
        <v>33</v>
      </c>
      <c r="AX245" s="13" t="s">
        <v>71</v>
      </c>
      <c r="AY245" s="159" t="s">
        <v>134</v>
      </c>
    </row>
    <row r="246" spans="2:51" s="14" customFormat="1" ht="12">
      <c r="B246" s="165"/>
      <c r="D246" s="158" t="s">
        <v>150</v>
      </c>
      <c r="E246" s="166" t="s">
        <v>3</v>
      </c>
      <c r="F246" s="167" t="s">
        <v>320</v>
      </c>
      <c r="H246" s="168">
        <v>36.75</v>
      </c>
      <c r="I246" s="169"/>
      <c r="L246" s="165"/>
      <c r="M246" s="170"/>
      <c r="N246" s="171"/>
      <c r="O246" s="171"/>
      <c r="P246" s="171"/>
      <c r="Q246" s="171"/>
      <c r="R246" s="171"/>
      <c r="S246" s="171"/>
      <c r="T246" s="172"/>
      <c r="AT246" s="166" t="s">
        <v>150</v>
      </c>
      <c r="AU246" s="166" t="s">
        <v>139</v>
      </c>
      <c r="AV246" s="14" t="s">
        <v>139</v>
      </c>
      <c r="AW246" s="14" t="s">
        <v>33</v>
      </c>
      <c r="AX246" s="14" t="s">
        <v>15</v>
      </c>
      <c r="AY246" s="166" t="s">
        <v>134</v>
      </c>
    </row>
    <row r="247" spans="1:65" s="2" customFormat="1" ht="16.5" customHeight="1">
      <c r="A247" s="33"/>
      <c r="B247" s="138"/>
      <c r="C247" s="181" t="s">
        <v>86</v>
      </c>
      <c r="D247" s="181" t="s">
        <v>160</v>
      </c>
      <c r="E247" s="182" t="s">
        <v>392</v>
      </c>
      <c r="F247" s="183" t="s">
        <v>393</v>
      </c>
      <c r="G247" s="184" t="s">
        <v>143</v>
      </c>
      <c r="H247" s="185">
        <v>38.588</v>
      </c>
      <c r="I247" s="186"/>
      <c r="J247" s="187">
        <f>ROUND(I247*H247,2)</f>
        <v>0</v>
      </c>
      <c r="K247" s="183" t="s">
        <v>144</v>
      </c>
      <c r="L247" s="188"/>
      <c r="M247" s="189" t="s">
        <v>3</v>
      </c>
      <c r="N247" s="190" t="s">
        <v>43</v>
      </c>
      <c r="O247" s="54"/>
      <c r="P247" s="148">
        <f>O247*H247</f>
        <v>0</v>
      </c>
      <c r="Q247" s="148">
        <v>0.00136</v>
      </c>
      <c r="R247" s="148">
        <f>Q247*H247</f>
        <v>0.05247968000000001</v>
      </c>
      <c r="S247" s="148">
        <v>0</v>
      </c>
      <c r="T247" s="149">
        <f>S247*H247</f>
        <v>0</v>
      </c>
      <c r="U247" s="33"/>
      <c r="V247" s="33"/>
      <c r="W247" s="33"/>
      <c r="X247" s="33"/>
      <c r="Y247" s="33"/>
      <c r="Z247" s="33"/>
      <c r="AA247" s="33"/>
      <c r="AB247" s="33"/>
      <c r="AC247" s="33"/>
      <c r="AD247" s="33"/>
      <c r="AE247" s="33"/>
      <c r="AR247" s="150" t="s">
        <v>326</v>
      </c>
      <c r="AT247" s="150" t="s">
        <v>160</v>
      </c>
      <c r="AU247" s="150" t="s">
        <v>139</v>
      </c>
      <c r="AY247" s="18" t="s">
        <v>134</v>
      </c>
      <c r="BE247" s="151">
        <f>IF(N247="základní",J247,0)</f>
        <v>0</v>
      </c>
      <c r="BF247" s="151">
        <f>IF(N247="snížená",J247,0)</f>
        <v>0</v>
      </c>
      <c r="BG247" s="151">
        <f>IF(N247="zákl. přenesená",J247,0)</f>
        <v>0</v>
      </c>
      <c r="BH247" s="151">
        <f>IF(N247="sníž. přenesená",J247,0)</f>
        <v>0</v>
      </c>
      <c r="BI247" s="151">
        <f>IF(N247="nulová",J247,0)</f>
        <v>0</v>
      </c>
      <c r="BJ247" s="18" t="s">
        <v>139</v>
      </c>
      <c r="BK247" s="151">
        <f>ROUND(I247*H247,2)</f>
        <v>0</v>
      </c>
      <c r="BL247" s="18" t="s">
        <v>229</v>
      </c>
      <c r="BM247" s="150" t="s">
        <v>394</v>
      </c>
    </row>
    <row r="248" spans="2:51" s="14" customFormat="1" ht="12">
      <c r="B248" s="165"/>
      <c r="D248" s="158" t="s">
        <v>150</v>
      </c>
      <c r="F248" s="167" t="s">
        <v>395</v>
      </c>
      <c r="H248" s="168">
        <v>38.588</v>
      </c>
      <c r="I248" s="169"/>
      <c r="L248" s="165"/>
      <c r="M248" s="170"/>
      <c r="N248" s="171"/>
      <c r="O248" s="171"/>
      <c r="P248" s="171"/>
      <c r="Q248" s="171"/>
      <c r="R248" s="171"/>
      <c r="S248" s="171"/>
      <c r="T248" s="172"/>
      <c r="AT248" s="166" t="s">
        <v>150</v>
      </c>
      <c r="AU248" s="166" t="s">
        <v>139</v>
      </c>
      <c r="AV248" s="14" t="s">
        <v>139</v>
      </c>
      <c r="AW248" s="14" t="s">
        <v>4</v>
      </c>
      <c r="AX248" s="14" t="s">
        <v>15</v>
      </c>
      <c r="AY248" s="166" t="s">
        <v>134</v>
      </c>
    </row>
    <row r="249" spans="1:65" s="2" customFormat="1" ht="44.25" customHeight="1">
      <c r="A249" s="33"/>
      <c r="B249" s="138"/>
      <c r="C249" s="139" t="s">
        <v>396</v>
      </c>
      <c r="D249" s="139" t="s">
        <v>140</v>
      </c>
      <c r="E249" s="140" t="s">
        <v>388</v>
      </c>
      <c r="F249" s="141" t="s">
        <v>389</v>
      </c>
      <c r="G249" s="142" t="s">
        <v>143</v>
      </c>
      <c r="H249" s="143">
        <v>42.045</v>
      </c>
      <c r="I249" s="144"/>
      <c r="J249" s="145">
        <f>ROUND(I249*H249,2)</f>
        <v>0</v>
      </c>
      <c r="K249" s="141" t="s">
        <v>144</v>
      </c>
      <c r="L249" s="34"/>
      <c r="M249" s="146" t="s">
        <v>3</v>
      </c>
      <c r="N249" s="147" t="s">
        <v>43</v>
      </c>
      <c r="O249" s="54"/>
      <c r="P249" s="148">
        <f>O249*H249</f>
        <v>0</v>
      </c>
      <c r="Q249" s="148">
        <v>0.00606</v>
      </c>
      <c r="R249" s="148">
        <f>Q249*H249</f>
        <v>0.25479270000000004</v>
      </c>
      <c r="S249" s="148">
        <v>0</v>
      </c>
      <c r="T249" s="149">
        <f>S249*H249</f>
        <v>0</v>
      </c>
      <c r="U249" s="33"/>
      <c r="V249" s="33"/>
      <c r="W249" s="33"/>
      <c r="X249" s="33"/>
      <c r="Y249" s="33"/>
      <c r="Z249" s="33"/>
      <c r="AA249" s="33"/>
      <c r="AB249" s="33"/>
      <c r="AC249" s="33"/>
      <c r="AD249" s="33"/>
      <c r="AE249" s="33"/>
      <c r="AR249" s="150" t="s">
        <v>229</v>
      </c>
      <c r="AT249" s="150" t="s">
        <v>140</v>
      </c>
      <c r="AU249" s="150" t="s">
        <v>139</v>
      </c>
      <c r="AY249" s="18" t="s">
        <v>134</v>
      </c>
      <c r="BE249" s="151">
        <f>IF(N249="základní",J249,0)</f>
        <v>0</v>
      </c>
      <c r="BF249" s="151">
        <f>IF(N249="snížená",J249,0)</f>
        <v>0</v>
      </c>
      <c r="BG249" s="151">
        <f>IF(N249="zákl. přenesená",J249,0)</f>
        <v>0</v>
      </c>
      <c r="BH249" s="151">
        <f>IF(N249="sníž. přenesená",J249,0)</f>
        <v>0</v>
      </c>
      <c r="BI249" s="151">
        <f>IF(N249="nulová",J249,0)</f>
        <v>0</v>
      </c>
      <c r="BJ249" s="18" t="s">
        <v>139</v>
      </c>
      <c r="BK249" s="151">
        <f>ROUND(I249*H249,2)</f>
        <v>0</v>
      </c>
      <c r="BL249" s="18" t="s">
        <v>229</v>
      </c>
      <c r="BM249" s="150" t="s">
        <v>397</v>
      </c>
    </row>
    <row r="250" spans="1:47" s="2" customFormat="1" ht="12">
      <c r="A250" s="33"/>
      <c r="B250" s="34"/>
      <c r="C250" s="33"/>
      <c r="D250" s="152" t="s">
        <v>148</v>
      </c>
      <c r="E250" s="33"/>
      <c r="F250" s="153" t="s">
        <v>391</v>
      </c>
      <c r="G250" s="33"/>
      <c r="H250" s="33"/>
      <c r="I250" s="154"/>
      <c r="J250" s="33"/>
      <c r="K250" s="33"/>
      <c r="L250" s="34"/>
      <c r="M250" s="155"/>
      <c r="N250" s="156"/>
      <c r="O250" s="54"/>
      <c r="P250" s="54"/>
      <c r="Q250" s="54"/>
      <c r="R250" s="54"/>
      <c r="S250" s="54"/>
      <c r="T250" s="55"/>
      <c r="U250" s="33"/>
      <c r="V250" s="33"/>
      <c r="W250" s="33"/>
      <c r="X250" s="33"/>
      <c r="Y250" s="33"/>
      <c r="Z250" s="33"/>
      <c r="AA250" s="33"/>
      <c r="AB250" s="33"/>
      <c r="AC250" s="33"/>
      <c r="AD250" s="33"/>
      <c r="AE250" s="33"/>
      <c r="AT250" s="18" t="s">
        <v>148</v>
      </c>
      <c r="AU250" s="18" t="s">
        <v>139</v>
      </c>
    </row>
    <row r="251" spans="2:51" s="13" customFormat="1" ht="12">
      <c r="B251" s="157"/>
      <c r="D251" s="158" t="s">
        <v>150</v>
      </c>
      <c r="E251" s="159" t="s">
        <v>3</v>
      </c>
      <c r="F251" s="160" t="s">
        <v>305</v>
      </c>
      <c r="H251" s="159" t="s">
        <v>3</v>
      </c>
      <c r="I251" s="161"/>
      <c r="L251" s="157"/>
      <c r="M251" s="162"/>
      <c r="N251" s="163"/>
      <c r="O251" s="163"/>
      <c r="P251" s="163"/>
      <c r="Q251" s="163"/>
      <c r="R251" s="163"/>
      <c r="S251" s="163"/>
      <c r="T251" s="164"/>
      <c r="AT251" s="159" t="s">
        <v>150</v>
      </c>
      <c r="AU251" s="159" t="s">
        <v>139</v>
      </c>
      <c r="AV251" s="13" t="s">
        <v>15</v>
      </c>
      <c r="AW251" s="13" t="s">
        <v>33</v>
      </c>
      <c r="AX251" s="13" t="s">
        <v>71</v>
      </c>
      <c r="AY251" s="159" t="s">
        <v>134</v>
      </c>
    </row>
    <row r="252" spans="2:51" s="14" customFormat="1" ht="12">
      <c r="B252" s="165"/>
      <c r="D252" s="158" t="s">
        <v>150</v>
      </c>
      <c r="E252" s="166" t="s">
        <v>3</v>
      </c>
      <c r="F252" s="167" t="s">
        <v>321</v>
      </c>
      <c r="H252" s="168">
        <v>29.865</v>
      </c>
      <c r="I252" s="169"/>
      <c r="L252" s="165"/>
      <c r="M252" s="170"/>
      <c r="N252" s="171"/>
      <c r="O252" s="171"/>
      <c r="P252" s="171"/>
      <c r="Q252" s="171"/>
      <c r="R252" s="171"/>
      <c r="S252" s="171"/>
      <c r="T252" s="172"/>
      <c r="AT252" s="166" t="s">
        <v>150</v>
      </c>
      <c r="AU252" s="166" t="s">
        <v>139</v>
      </c>
      <c r="AV252" s="14" t="s">
        <v>139</v>
      </c>
      <c r="AW252" s="14" t="s">
        <v>33</v>
      </c>
      <c r="AX252" s="14" t="s">
        <v>71</v>
      </c>
      <c r="AY252" s="166" t="s">
        <v>134</v>
      </c>
    </row>
    <row r="253" spans="2:51" s="14" customFormat="1" ht="12">
      <c r="B253" s="165"/>
      <c r="D253" s="158" t="s">
        <v>150</v>
      </c>
      <c r="E253" s="166" t="s">
        <v>3</v>
      </c>
      <c r="F253" s="167" t="s">
        <v>322</v>
      </c>
      <c r="H253" s="168">
        <v>12.18</v>
      </c>
      <c r="I253" s="169"/>
      <c r="L253" s="165"/>
      <c r="M253" s="170"/>
      <c r="N253" s="171"/>
      <c r="O253" s="171"/>
      <c r="P253" s="171"/>
      <c r="Q253" s="171"/>
      <c r="R253" s="171"/>
      <c r="S253" s="171"/>
      <c r="T253" s="172"/>
      <c r="AT253" s="166" t="s">
        <v>150</v>
      </c>
      <c r="AU253" s="166" t="s">
        <v>139</v>
      </c>
      <c r="AV253" s="14" t="s">
        <v>139</v>
      </c>
      <c r="AW253" s="14" t="s">
        <v>33</v>
      </c>
      <c r="AX253" s="14" t="s">
        <v>71</v>
      </c>
      <c r="AY253" s="166" t="s">
        <v>134</v>
      </c>
    </row>
    <row r="254" spans="2:51" s="15" customFormat="1" ht="12">
      <c r="B254" s="173"/>
      <c r="D254" s="158" t="s">
        <v>150</v>
      </c>
      <c r="E254" s="174" t="s">
        <v>3</v>
      </c>
      <c r="F254" s="175" t="s">
        <v>155</v>
      </c>
      <c r="H254" s="176">
        <v>42.045</v>
      </c>
      <c r="I254" s="177"/>
      <c r="L254" s="173"/>
      <c r="M254" s="178"/>
      <c r="N254" s="179"/>
      <c r="O254" s="179"/>
      <c r="P254" s="179"/>
      <c r="Q254" s="179"/>
      <c r="R254" s="179"/>
      <c r="S254" s="179"/>
      <c r="T254" s="180"/>
      <c r="AT254" s="174" t="s">
        <v>150</v>
      </c>
      <c r="AU254" s="174" t="s">
        <v>139</v>
      </c>
      <c r="AV254" s="15" t="s">
        <v>145</v>
      </c>
      <c r="AW254" s="15" t="s">
        <v>33</v>
      </c>
      <c r="AX254" s="15" t="s">
        <v>15</v>
      </c>
      <c r="AY254" s="174" t="s">
        <v>134</v>
      </c>
    </row>
    <row r="255" spans="1:65" s="2" customFormat="1" ht="16.5" customHeight="1">
      <c r="A255" s="33"/>
      <c r="B255" s="138"/>
      <c r="C255" s="181" t="s">
        <v>398</v>
      </c>
      <c r="D255" s="181" t="s">
        <v>160</v>
      </c>
      <c r="E255" s="182" t="s">
        <v>161</v>
      </c>
      <c r="F255" s="183" t="s">
        <v>162</v>
      </c>
      <c r="G255" s="184" t="s">
        <v>143</v>
      </c>
      <c r="H255" s="185">
        <v>44.147</v>
      </c>
      <c r="I255" s="186"/>
      <c r="J255" s="187">
        <f>ROUND(I255*H255,2)</f>
        <v>0</v>
      </c>
      <c r="K255" s="183" t="s">
        <v>144</v>
      </c>
      <c r="L255" s="188"/>
      <c r="M255" s="189" t="s">
        <v>3</v>
      </c>
      <c r="N255" s="190" t="s">
        <v>43</v>
      </c>
      <c r="O255" s="54"/>
      <c r="P255" s="148">
        <f>O255*H255</f>
        <v>0</v>
      </c>
      <c r="Q255" s="148">
        <v>0.00085</v>
      </c>
      <c r="R255" s="148">
        <f>Q255*H255</f>
        <v>0.037524949999999994</v>
      </c>
      <c r="S255" s="148">
        <v>0</v>
      </c>
      <c r="T255" s="149">
        <f>S255*H255</f>
        <v>0</v>
      </c>
      <c r="U255" s="33"/>
      <c r="V255" s="33"/>
      <c r="W255" s="33"/>
      <c r="X255" s="33"/>
      <c r="Y255" s="33"/>
      <c r="Z255" s="33"/>
      <c r="AA255" s="33"/>
      <c r="AB255" s="33"/>
      <c r="AC255" s="33"/>
      <c r="AD255" s="33"/>
      <c r="AE255" s="33"/>
      <c r="AR255" s="150" t="s">
        <v>326</v>
      </c>
      <c r="AT255" s="150" t="s">
        <v>160</v>
      </c>
      <c r="AU255" s="150" t="s">
        <v>139</v>
      </c>
      <c r="AY255" s="18" t="s">
        <v>134</v>
      </c>
      <c r="BE255" s="151">
        <f>IF(N255="základní",J255,0)</f>
        <v>0</v>
      </c>
      <c r="BF255" s="151">
        <f>IF(N255="snížená",J255,0)</f>
        <v>0</v>
      </c>
      <c r="BG255" s="151">
        <f>IF(N255="zákl. přenesená",J255,0)</f>
        <v>0</v>
      </c>
      <c r="BH255" s="151">
        <f>IF(N255="sníž. přenesená",J255,0)</f>
        <v>0</v>
      </c>
      <c r="BI255" s="151">
        <f>IF(N255="nulová",J255,0)</f>
        <v>0</v>
      </c>
      <c r="BJ255" s="18" t="s">
        <v>139</v>
      </c>
      <c r="BK255" s="151">
        <f>ROUND(I255*H255,2)</f>
        <v>0</v>
      </c>
      <c r="BL255" s="18" t="s">
        <v>229</v>
      </c>
      <c r="BM255" s="150" t="s">
        <v>399</v>
      </c>
    </row>
    <row r="256" spans="2:51" s="14" customFormat="1" ht="12">
      <c r="B256" s="165"/>
      <c r="D256" s="158" t="s">
        <v>150</v>
      </c>
      <c r="F256" s="167" t="s">
        <v>400</v>
      </c>
      <c r="H256" s="168">
        <v>44.147</v>
      </c>
      <c r="I256" s="169"/>
      <c r="L256" s="165"/>
      <c r="M256" s="170"/>
      <c r="N256" s="171"/>
      <c r="O256" s="171"/>
      <c r="P256" s="171"/>
      <c r="Q256" s="171"/>
      <c r="R256" s="171"/>
      <c r="S256" s="171"/>
      <c r="T256" s="172"/>
      <c r="AT256" s="166" t="s">
        <v>150</v>
      </c>
      <c r="AU256" s="166" t="s">
        <v>139</v>
      </c>
      <c r="AV256" s="14" t="s">
        <v>139</v>
      </c>
      <c r="AW256" s="14" t="s">
        <v>4</v>
      </c>
      <c r="AX256" s="14" t="s">
        <v>15</v>
      </c>
      <c r="AY256" s="166" t="s">
        <v>134</v>
      </c>
    </row>
    <row r="257" spans="1:65" s="2" customFormat="1" ht="49.15" customHeight="1">
      <c r="A257" s="33"/>
      <c r="B257" s="138"/>
      <c r="C257" s="139" t="s">
        <v>401</v>
      </c>
      <c r="D257" s="139" t="s">
        <v>140</v>
      </c>
      <c r="E257" s="140" t="s">
        <v>402</v>
      </c>
      <c r="F257" s="141" t="s">
        <v>403</v>
      </c>
      <c r="G257" s="142" t="s">
        <v>143</v>
      </c>
      <c r="H257" s="143">
        <v>11.5</v>
      </c>
      <c r="I257" s="144"/>
      <c r="J257" s="145">
        <f>ROUND(I257*H257,2)</f>
        <v>0</v>
      </c>
      <c r="K257" s="141" t="s">
        <v>144</v>
      </c>
      <c r="L257" s="34"/>
      <c r="M257" s="146" t="s">
        <v>3</v>
      </c>
      <c r="N257" s="147" t="s">
        <v>43</v>
      </c>
      <c r="O257" s="54"/>
      <c r="P257" s="148">
        <f>O257*H257</f>
        <v>0</v>
      </c>
      <c r="Q257" s="148">
        <v>0</v>
      </c>
      <c r="R257" s="148">
        <f>Q257*H257</f>
        <v>0</v>
      </c>
      <c r="S257" s="148">
        <v>0.0053</v>
      </c>
      <c r="T257" s="149">
        <f>S257*H257</f>
        <v>0.06095</v>
      </c>
      <c r="U257" s="33"/>
      <c r="V257" s="33"/>
      <c r="W257" s="33"/>
      <c r="X257" s="33"/>
      <c r="Y257" s="33"/>
      <c r="Z257" s="33"/>
      <c r="AA257" s="33"/>
      <c r="AB257" s="33"/>
      <c r="AC257" s="33"/>
      <c r="AD257" s="33"/>
      <c r="AE257" s="33"/>
      <c r="AR257" s="150" t="s">
        <v>229</v>
      </c>
      <c r="AT257" s="150" t="s">
        <v>140</v>
      </c>
      <c r="AU257" s="150" t="s">
        <v>139</v>
      </c>
      <c r="AY257" s="18" t="s">
        <v>134</v>
      </c>
      <c r="BE257" s="151">
        <f>IF(N257="základní",J257,0)</f>
        <v>0</v>
      </c>
      <c r="BF257" s="151">
        <f>IF(N257="snížená",J257,0)</f>
        <v>0</v>
      </c>
      <c r="BG257" s="151">
        <f>IF(N257="zákl. přenesená",J257,0)</f>
        <v>0</v>
      </c>
      <c r="BH257" s="151">
        <f>IF(N257="sníž. přenesená",J257,0)</f>
        <v>0</v>
      </c>
      <c r="BI257" s="151">
        <f>IF(N257="nulová",J257,0)</f>
        <v>0</v>
      </c>
      <c r="BJ257" s="18" t="s">
        <v>139</v>
      </c>
      <c r="BK257" s="151">
        <f>ROUND(I257*H257,2)</f>
        <v>0</v>
      </c>
      <c r="BL257" s="18" t="s">
        <v>229</v>
      </c>
      <c r="BM257" s="150" t="s">
        <v>404</v>
      </c>
    </row>
    <row r="258" spans="1:47" s="2" customFormat="1" ht="12">
      <c r="A258" s="33"/>
      <c r="B258" s="34"/>
      <c r="C258" s="33"/>
      <c r="D258" s="152" t="s">
        <v>148</v>
      </c>
      <c r="E258" s="33"/>
      <c r="F258" s="153" t="s">
        <v>405</v>
      </c>
      <c r="G258" s="33"/>
      <c r="H258" s="33"/>
      <c r="I258" s="154"/>
      <c r="J258" s="33"/>
      <c r="K258" s="33"/>
      <c r="L258" s="34"/>
      <c r="M258" s="155"/>
      <c r="N258" s="156"/>
      <c r="O258" s="54"/>
      <c r="P258" s="54"/>
      <c r="Q258" s="54"/>
      <c r="R258" s="54"/>
      <c r="S258" s="54"/>
      <c r="T258" s="55"/>
      <c r="U258" s="33"/>
      <c r="V258" s="33"/>
      <c r="W258" s="33"/>
      <c r="X258" s="33"/>
      <c r="Y258" s="33"/>
      <c r="Z258" s="33"/>
      <c r="AA258" s="33"/>
      <c r="AB258" s="33"/>
      <c r="AC258" s="33"/>
      <c r="AD258" s="33"/>
      <c r="AE258" s="33"/>
      <c r="AT258" s="18" t="s">
        <v>148</v>
      </c>
      <c r="AU258" s="18" t="s">
        <v>139</v>
      </c>
    </row>
    <row r="259" spans="2:51" s="13" customFormat="1" ht="12">
      <c r="B259" s="157"/>
      <c r="D259" s="158" t="s">
        <v>150</v>
      </c>
      <c r="E259" s="159" t="s">
        <v>3</v>
      </c>
      <c r="F259" s="160" t="s">
        <v>317</v>
      </c>
      <c r="H259" s="159" t="s">
        <v>3</v>
      </c>
      <c r="I259" s="161"/>
      <c r="L259" s="157"/>
      <c r="M259" s="162"/>
      <c r="N259" s="163"/>
      <c r="O259" s="163"/>
      <c r="P259" s="163"/>
      <c r="Q259" s="163"/>
      <c r="R259" s="163"/>
      <c r="S259" s="163"/>
      <c r="T259" s="164"/>
      <c r="AT259" s="159" t="s">
        <v>150</v>
      </c>
      <c r="AU259" s="159" t="s">
        <v>139</v>
      </c>
      <c r="AV259" s="13" t="s">
        <v>15</v>
      </c>
      <c r="AW259" s="13" t="s">
        <v>33</v>
      </c>
      <c r="AX259" s="13" t="s">
        <v>71</v>
      </c>
      <c r="AY259" s="159" t="s">
        <v>134</v>
      </c>
    </row>
    <row r="260" spans="2:51" s="14" customFormat="1" ht="12">
      <c r="B260" s="165"/>
      <c r="D260" s="158" t="s">
        <v>150</v>
      </c>
      <c r="E260" s="166" t="s">
        <v>3</v>
      </c>
      <c r="F260" s="167" t="s">
        <v>318</v>
      </c>
      <c r="H260" s="168">
        <v>11.5</v>
      </c>
      <c r="I260" s="169"/>
      <c r="L260" s="165"/>
      <c r="M260" s="170"/>
      <c r="N260" s="171"/>
      <c r="O260" s="171"/>
      <c r="P260" s="171"/>
      <c r="Q260" s="171"/>
      <c r="R260" s="171"/>
      <c r="S260" s="171"/>
      <c r="T260" s="172"/>
      <c r="AT260" s="166" t="s">
        <v>150</v>
      </c>
      <c r="AU260" s="166" t="s">
        <v>139</v>
      </c>
      <c r="AV260" s="14" t="s">
        <v>139</v>
      </c>
      <c r="AW260" s="14" t="s">
        <v>33</v>
      </c>
      <c r="AX260" s="14" t="s">
        <v>15</v>
      </c>
      <c r="AY260" s="166" t="s">
        <v>134</v>
      </c>
    </row>
    <row r="261" spans="1:65" s="2" customFormat="1" ht="33" customHeight="1">
      <c r="A261" s="33"/>
      <c r="B261" s="138"/>
      <c r="C261" s="139" t="s">
        <v>406</v>
      </c>
      <c r="D261" s="139" t="s">
        <v>140</v>
      </c>
      <c r="E261" s="140" t="s">
        <v>407</v>
      </c>
      <c r="F261" s="141" t="s">
        <v>408</v>
      </c>
      <c r="G261" s="142" t="s">
        <v>143</v>
      </c>
      <c r="H261" s="143">
        <v>11.5</v>
      </c>
      <c r="I261" s="144"/>
      <c r="J261" s="145">
        <f>ROUND(I261*H261,2)</f>
        <v>0</v>
      </c>
      <c r="K261" s="141" t="s">
        <v>144</v>
      </c>
      <c r="L261" s="34"/>
      <c r="M261" s="146" t="s">
        <v>3</v>
      </c>
      <c r="N261" s="147" t="s">
        <v>43</v>
      </c>
      <c r="O261" s="54"/>
      <c r="P261" s="148">
        <f>O261*H261</f>
        <v>0</v>
      </c>
      <c r="Q261" s="148">
        <v>0.00058</v>
      </c>
      <c r="R261" s="148">
        <f>Q261*H261</f>
        <v>0.00667</v>
      </c>
      <c r="S261" s="148">
        <v>0</v>
      </c>
      <c r="T261" s="149">
        <f>S261*H261</f>
        <v>0</v>
      </c>
      <c r="U261" s="33"/>
      <c r="V261" s="33"/>
      <c r="W261" s="33"/>
      <c r="X261" s="33"/>
      <c r="Y261" s="33"/>
      <c r="Z261" s="33"/>
      <c r="AA261" s="33"/>
      <c r="AB261" s="33"/>
      <c r="AC261" s="33"/>
      <c r="AD261" s="33"/>
      <c r="AE261" s="33"/>
      <c r="AR261" s="150" t="s">
        <v>229</v>
      </c>
      <c r="AT261" s="150" t="s">
        <v>140</v>
      </c>
      <c r="AU261" s="150" t="s">
        <v>139</v>
      </c>
      <c r="AY261" s="18" t="s">
        <v>134</v>
      </c>
      <c r="BE261" s="151">
        <f>IF(N261="základní",J261,0)</f>
        <v>0</v>
      </c>
      <c r="BF261" s="151">
        <f>IF(N261="snížená",J261,0)</f>
        <v>0</v>
      </c>
      <c r="BG261" s="151">
        <f>IF(N261="zákl. přenesená",J261,0)</f>
        <v>0</v>
      </c>
      <c r="BH261" s="151">
        <f>IF(N261="sníž. přenesená",J261,0)</f>
        <v>0</v>
      </c>
      <c r="BI261" s="151">
        <f>IF(N261="nulová",J261,0)</f>
        <v>0</v>
      </c>
      <c r="BJ261" s="18" t="s">
        <v>139</v>
      </c>
      <c r="BK261" s="151">
        <f>ROUND(I261*H261,2)</f>
        <v>0</v>
      </c>
      <c r="BL261" s="18" t="s">
        <v>229</v>
      </c>
      <c r="BM261" s="150" t="s">
        <v>409</v>
      </c>
    </row>
    <row r="262" spans="1:47" s="2" customFormat="1" ht="12">
      <c r="A262" s="33"/>
      <c r="B262" s="34"/>
      <c r="C262" s="33"/>
      <c r="D262" s="152" t="s">
        <v>148</v>
      </c>
      <c r="E262" s="33"/>
      <c r="F262" s="153" t="s">
        <v>410</v>
      </c>
      <c r="G262" s="33"/>
      <c r="H262" s="33"/>
      <c r="I262" s="154"/>
      <c r="J262" s="33"/>
      <c r="K262" s="33"/>
      <c r="L262" s="34"/>
      <c r="M262" s="155"/>
      <c r="N262" s="156"/>
      <c r="O262" s="54"/>
      <c r="P262" s="54"/>
      <c r="Q262" s="54"/>
      <c r="R262" s="54"/>
      <c r="S262" s="54"/>
      <c r="T262" s="55"/>
      <c r="U262" s="33"/>
      <c r="V262" s="33"/>
      <c r="W262" s="33"/>
      <c r="X262" s="33"/>
      <c r="Y262" s="33"/>
      <c r="Z262" s="33"/>
      <c r="AA262" s="33"/>
      <c r="AB262" s="33"/>
      <c r="AC262" s="33"/>
      <c r="AD262" s="33"/>
      <c r="AE262" s="33"/>
      <c r="AT262" s="18" t="s">
        <v>148</v>
      </c>
      <c r="AU262" s="18" t="s">
        <v>139</v>
      </c>
    </row>
    <row r="263" spans="2:51" s="13" customFormat="1" ht="12">
      <c r="B263" s="157"/>
      <c r="D263" s="158" t="s">
        <v>150</v>
      </c>
      <c r="E263" s="159" t="s">
        <v>3</v>
      </c>
      <c r="F263" s="160" t="s">
        <v>317</v>
      </c>
      <c r="H263" s="159" t="s">
        <v>3</v>
      </c>
      <c r="I263" s="161"/>
      <c r="L263" s="157"/>
      <c r="M263" s="162"/>
      <c r="N263" s="163"/>
      <c r="O263" s="163"/>
      <c r="P263" s="163"/>
      <c r="Q263" s="163"/>
      <c r="R263" s="163"/>
      <c r="S263" s="163"/>
      <c r="T263" s="164"/>
      <c r="AT263" s="159" t="s">
        <v>150</v>
      </c>
      <c r="AU263" s="159" t="s">
        <v>139</v>
      </c>
      <c r="AV263" s="13" t="s">
        <v>15</v>
      </c>
      <c r="AW263" s="13" t="s">
        <v>33</v>
      </c>
      <c r="AX263" s="13" t="s">
        <v>71</v>
      </c>
      <c r="AY263" s="159" t="s">
        <v>134</v>
      </c>
    </row>
    <row r="264" spans="2:51" s="14" customFormat="1" ht="12">
      <c r="B264" s="165"/>
      <c r="D264" s="158" t="s">
        <v>150</v>
      </c>
      <c r="E264" s="166" t="s">
        <v>3</v>
      </c>
      <c r="F264" s="167" t="s">
        <v>318</v>
      </c>
      <c r="H264" s="168">
        <v>11.5</v>
      </c>
      <c r="I264" s="169"/>
      <c r="L264" s="165"/>
      <c r="M264" s="170"/>
      <c r="N264" s="171"/>
      <c r="O264" s="171"/>
      <c r="P264" s="171"/>
      <c r="Q264" s="171"/>
      <c r="R264" s="171"/>
      <c r="S264" s="171"/>
      <c r="T264" s="172"/>
      <c r="AT264" s="166" t="s">
        <v>150</v>
      </c>
      <c r="AU264" s="166" t="s">
        <v>139</v>
      </c>
      <c r="AV264" s="14" t="s">
        <v>139</v>
      </c>
      <c r="AW264" s="14" t="s">
        <v>33</v>
      </c>
      <c r="AX264" s="14" t="s">
        <v>15</v>
      </c>
      <c r="AY264" s="166" t="s">
        <v>134</v>
      </c>
    </row>
    <row r="265" spans="1:65" s="2" customFormat="1" ht="16.5" customHeight="1">
      <c r="A265" s="33"/>
      <c r="B265" s="138"/>
      <c r="C265" s="181" t="s">
        <v>411</v>
      </c>
      <c r="D265" s="181" t="s">
        <v>160</v>
      </c>
      <c r="E265" s="182" t="s">
        <v>412</v>
      </c>
      <c r="F265" s="183" t="s">
        <v>413</v>
      </c>
      <c r="G265" s="184" t="s">
        <v>414</v>
      </c>
      <c r="H265" s="185">
        <v>1.57</v>
      </c>
      <c r="I265" s="186"/>
      <c r="J265" s="187">
        <f>ROUND(I265*H265,2)</f>
        <v>0</v>
      </c>
      <c r="K265" s="183" t="s">
        <v>144</v>
      </c>
      <c r="L265" s="188"/>
      <c r="M265" s="189" t="s">
        <v>3</v>
      </c>
      <c r="N265" s="190" t="s">
        <v>43</v>
      </c>
      <c r="O265" s="54"/>
      <c r="P265" s="148">
        <f>O265*H265</f>
        <v>0</v>
      </c>
      <c r="Q265" s="148">
        <v>0.025</v>
      </c>
      <c r="R265" s="148">
        <f>Q265*H265</f>
        <v>0.03925000000000001</v>
      </c>
      <c r="S265" s="148">
        <v>0</v>
      </c>
      <c r="T265" s="149">
        <f>S265*H265</f>
        <v>0</v>
      </c>
      <c r="U265" s="33"/>
      <c r="V265" s="33"/>
      <c r="W265" s="33"/>
      <c r="X265" s="33"/>
      <c r="Y265" s="33"/>
      <c r="Z265" s="33"/>
      <c r="AA265" s="33"/>
      <c r="AB265" s="33"/>
      <c r="AC265" s="33"/>
      <c r="AD265" s="33"/>
      <c r="AE265" s="33"/>
      <c r="AR265" s="150" t="s">
        <v>326</v>
      </c>
      <c r="AT265" s="150" t="s">
        <v>160</v>
      </c>
      <c r="AU265" s="150" t="s">
        <v>139</v>
      </c>
      <c r="AY265" s="18" t="s">
        <v>134</v>
      </c>
      <c r="BE265" s="151">
        <f>IF(N265="základní",J265,0)</f>
        <v>0</v>
      </c>
      <c r="BF265" s="151">
        <f>IF(N265="snížená",J265,0)</f>
        <v>0</v>
      </c>
      <c r="BG265" s="151">
        <f>IF(N265="zákl. přenesená",J265,0)</f>
        <v>0</v>
      </c>
      <c r="BH265" s="151">
        <f>IF(N265="sníž. přenesená",J265,0)</f>
        <v>0</v>
      </c>
      <c r="BI265" s="151">
        <f>IF(N265="nulová",J265,0)</f>
        <v>0</v>
      </c>
      <c r="BJ265" s="18" t="s">
        <v>139</v>
      </c>
      <c r="BK265" s="151">
        <f>ROUND(I265*H265,2)</f>
        <v>0</v>
      </c>
      <c r="BL265" s="18" t="s">
        <v>229</v>
      </c>
      <c r="BM265" s="150" t="s">
        <v>415</v>
      </c>
    </row>
    <row r="266" spans="2:51" s="14" customFormat="1" ht="12">
      <c r="B266" s="165"/>
      <c r="D266" s="158" t="s">
        <v>150</v>
      </c>
      <c r="E266" s="166" t="s">
        <v>3</v>
      </c>
      <c r="F266" s="167" t="s">
        <v>416</v>
      </c>
      <c r="H266" s="168">
        <v>1.495</v>
      </c>
      <c r="I266" s="169"/>
      <c r="L266" s="165"/>
      <c r="M266" s="170"/>
      <c r="N266" s="171"/>
      <c r="O266" s="171"/>
      <c r="P266" s="171"/>
      <c r="Q266" s="171"/>
      <c r="R266" s="171"/>
      <c r="S266" s="171"/>
      <c r="T266" s="172"/>
      <c r="AT266" s="166" t="s">
        <v>150</v>
      </c>
      <c r="AU266" s="166" t="s">
        <v>139</v>
      </c>
      <c r="AV266" s="14" t="s">
        <v>139</v>
      </c>
      <c r="AW266" s="14" t="s">
        <v>33</v>
      </c>
      <c r="AX266" s="14" t="s">
        <v>15</v>
      </c>
      <c r="AY266" s="166" t="s">
        <v>134</v>
      </c>
    </row>
    <row r="267" spans="2:51" s="14" customFormat="1" ht="12">
      <c r="B267" s="165"/>
      <c r="D267" s="158" t="s">
        <v>150</v>
      </c>
      <c r="F267" s="167" t="s">
        <v>417</v>
      </c>
      <c r="H267" s="168">
        <v>1.57</v>
      </c>
      <c r="I267" s="169"/>
      <c r="L267" s="165"/>
      <c r="M267" s="170"/>
      <c r="N267" s="171"/>
      <c r="O267" s="171"/>
      <c r="P267" s="171"/>
      <c r="Q267" s="171"/>
      <c r="R267" s="171"/>
      <c r="S267" s="171"/>
      <c r="T267" s="172"/>
      <c r="AT267" s="166" t="s">
        <v>150</v>
      </c>
      <c r="AU267" s="166" t="s">
        <v>139</v>
      </c>
      <c r="AV267" s="14" t="s">
        <v>139</v>
      </c>
      <c r="AW267" s="14" t="s">
        <v>4</v>
      </c>
      <c r="AX267" s="14" t="s">
        <v>15</v>
      </c>
      <c r="AY267" s="166" t="s">
        <v>134</v>
      </c>
    </row>
    <row r="268" spans="1:65" s="2" customFormat="1" ht="37.9" customHeight="1">
      <c r="A268" s="33"/>
      <c r="B268" s="138"/>
      <c r="C268" s="139" t="s">
        <v>418</v>
      </c>
      <c r="D268" s="139" t="s">
        <v>140</v>
      </c>
      <c r="E268" s="140" t="s">
        <v>419</v>
      </c>
      <c r="F268" s="141" t="s">
        <v>420</v>
      </c>
      <c r="G268" s="142" t="s">
        <v>239</v>
      </c>
      <c r="H268" s="143">
        <v>41</v>
      </c>
      <c r="I268" s="144"/>
      <c r="J268" s="145">
        <f>ROUND(I268*H268,2)</f>
        <v>0</v>
      </c>
      <c r="K268" s="141" t="s">
        <v>144</v>
      </c>
      <c r="L268" s="34"/>
      <c r="M268" s="146" t="s">
        <v>3</v>
      </c>
      <c r="N268" s="147" t="s">
        <v>43</v>
      </c>
      <c r="O268" s="54"/>
      <c r="P268" s="148">
        <f>O268*H268</f>
        <v>0</v>
      </c>
      <c r="Q268" s="148">
        <v>0.0001</v>
      </c>
      <c r="R268" s="148">
        <f>Q268*H268</f>
        <v>0.0041</v>
      </c>
      <c r="S268" s="148">
        <v>0</v>
      </c>
      <c r="T268" s="149">
        <f>S268*H268</f>
        <v>0</v>
      </c>
      <c r="U268" s="33"/>
      <c r="V268" s="33"/>
      <c r="W268" s="33"/>
      <c r="X268" s="33"/>
      <c r="Y268" s="33"/>
      <c r="Z268" s="33"/>
      <c r="AA268" s="33"/>
      <c r="AB268" s="33"/>
      <c r="AC268" s="33"/>
      <c r="AD268" s="33"/>
      <c r="AE268" s="33"/>
      <c r="AR268" s="150" t="s">
        <v>229</v>
      </c>
      <c r="AT268" s="150" t="s">
        <v>140</v>
      </c>
      <c r="AU268" s="150" t="s">
        <v>139</v>
      </c>
      <c r="AY268" s="18" t="s">
        <v>134</v>
      </c>
      <c r="BE268" s="151">
        <f>IF(N268="základní",J268,0)</f>
        <v>0</v>
      </c>
      <c r="BF268" s="151">
        <f>IF(N268="snížená",J268,0)</f>
        <v>0</v>
      </c>
      <c r="BG268" s="151">
        <f>IF(N268="zákl. přenesená",J268,0)</f>
        <v>0</v>
      </c>
      <c r="BH268" s="151">
        <f>IF(N268="sníž. přenesená",J268,0)</f>
        <v>0</v>
      </c>
      <c r="BI268" s="151">
        <f>IF(N268="nulová",J268,0)</f>
        <v>0</v>
      </c>
      <c r="BJ268" s="18" t="s">
        <v>139</v>
      </c>
      <c r="BK268" s="151">
        <f>ROUND(I268*H268,2)</f>
        <v>0</v>
      </c>
      <c r="BL268" s="18" t="s">
        <v>229</v>
      </c>
      <c r="BM268" s="150" t="s">
        <v>421</v>
      </c>
    </row>
    <row r="269" spans="1:47" s="2" customFormat="1" ht="12">
      <c r="A269" s="33"/>
      <c r="B269" s="34"/>
      <c r="C269" s="33"/>
      <c r="D269" s="152" t="s">
        <v>148</v>
      </c>
      <c r="E269" s="33"/>
      <c r="F269" s="153" t="s">
        <v>422</v>
      </c>
      <c r="G269" s="33"/>
      <c r="H269" s="33"/>
      <c r="I269" s="154"/>
      <c r="J269" s="33"/>
      <c r="K269" s="33"/>
      <c r="L269" s="34"/>
      <c r="M269" s="155"/>
      <c r="N269" s="156"/>
      <c r="O269" s="54"/>
      <c r="P269" s="54"/>
      <c r="Q269" s="54"/>
      <c r="R269" s="54"/>
      <c r="S269" s="54"/>
      <c r="T269" s="55"/>
      <c r="U269" s="33"/>
      <c r="V269" s="33"/>
      <c r="W269" s="33"/>
      <c r="X269" s="33"/>
      <c r="Y269" s="33"/>
      <c r="Z269" s="33"/>
      <c r="AA269" s="33"/>
      <c r="AB269" s="33"/>
      <c r="AC269" s="33"/>
      <c r="AD269" s="33"/>
      <c r="AE269" s="33"/>
      <c r="AT269" s="18" t="s">
        <v>148</v>
      </c>
      <c r="AU269" s="18" t="s">
        <v>139</v>
      </c>
    </row>
    <row r="270" spans="2:51" s="14" customFormat="1" ht="12">
      <c r="B270" s="165"/>
      <c r="D270" s="158" t="s">
        <v>150</v>
      </c>
      <c r="E270" s="166" t="s">
        <v>3</v>
      </c>
      <c r="F270" s="167" t="s">
        <v>423</v>
      </c>
      <c r="H270" s="168">
        <v>41</v>
      </c>
      <c r="I270" s="169"/>
      <c r="L270" s="165"/>
      <c r="M270" s="170"/>
      <c r="N270" s="171"/>
      <c r="O270" s="171"/>
      <c r="P270" s="171"/>
      <c r="Q270" s="171"/>
      <c r="R270" s="171"/>
      <c r="S270" s="171"/>
      <c r="T270" s="172"/>
      <c r="AT270" s="166" t="s">
        <v>150</v>
      </c>
      <c r="AU270" s="166" t="s">
        <v>139</v>
      </c>
      <c r="AV270" s="14" t="s">
        <v>139</v>
      </c>
      <c r="AW270" s="14" t="s">
        <v>33</v>
      </c>
      <c r="AX270" s="14" t="s">
        <v>15</v>
      </c>
      <c r="AY270" s="166" t="s">
        <v>134</v>
      </c>
    </row>
    <row r="271" spans="1:65" s="2" customFormat="1" ht="16.5" customHeight="1">
      <c r="A271" s="33"/>
      <c r="B271" s="138"/>
      <c r="C271" s="181" t="s">
        <v>424</v>
      </c>
      <c r="D271" s="181" t="s">
        <v>160</v>
      </c>
      <c r="E271" s="182" t="s">
        <v>412</v>
      </c>
      <c r="F271" s="183" t="s">
        <v>413</v>
      </c>
      <c r="G271" s="184" t="s">
        <v>414</v>
      </c>
      <c r="H271" s="185">
        <v>1.722</v>
      </c>
      <c r="I271" s="186"/>
      <c r="J271" s="187">
        <f>ROUND(I271*H271,2)</f>
        <v>0</v>
      </c>
      <c r="K271" s="183" t="s">
        <v>144</v>
      </c>
      <c r="L271" s="188"/>
      <c r="M271" s="189" t="s">
        <v>3</v>
      </c>
      <c r="N271" s="190" t="s">
        <v>43</v>
      </c>
      <c r="O271" s="54"/>
      <c r="P271" s="148">
        <f>O271*H271</f>
        <v>0</v>
      </c>
      <c r="Q271" s="148">
        <v>0.025</v>
      </c>
      <c r="R271" s="148">
        <f>Q271*H271</f>
        <v>0.043050000000000005</v>
      </c>
      <c r="S271" s="148">
        <v>0</v>
      </c>
      <c r="T271" s="149">
        <f>S271*H271</f>
        <v>0</v>
      </c>
      <c r="U271" s="33"/>
      <c r="V271" s="33"/>
      <c r="W271" s="33"/>
      <c r="X271" s="33"/>
      <c r="Y271" s="33"/>
      <c r="Z271" s="33"/>
      <c r="AA271" s="33"/>
      <c r="AB271" s="33"/>
      <c r="AC271" s="33"/>
      <c r="AD271" s="33"/>
      <c r="AE271" s="33"/>
      <c r="AR271" s="150" t="s">
        <v>326</v>
      </c>
      <c r="AT271" s="150" t="s">
        <v>160</v>
      </c>
      <c r="AU271" s="150" t="s">
        <v>139</v>
      </c>
      <c r="AY271" s="18" t="s">
        <v>134</v>
      </c>
      <c r="BE271" s="151">
        <f>IF(N271="základní",J271,0)</f>
        <v>0</v>
      </c>
      <c r="BF271" s="151">
        <f>IF(N271="snížená",J271,0)</f>
        <v>0</v>
      </c>
      <c r="BG271" s="151">
        <f>IF(N271="zákl. přenesená",J271,0)</f>
        <v>0</v>
      </c>
      <c r="BH271" s="151">
        <f>IF(N271="sníž. přenesená",J271,0)</f>
        <v>0</v>
      </c>
      <c r="BI271" s="151">
        <f>IF(N271="nulová",J271,0)</f>
        <v>0</v>
      </c>
      <c r="BJ271" s="18" t="s">
        <v>139</v>
      </c>
      <c r="BK271" s="151">
        <f>ROUND(I271*H271,2)</f>
        <v>0</v>
      </c>
      <c r="BL271" s="18" t="s">
        <v>229</v>
      </c>
      <c r="BM271" s="150" t="s">
        <v>425</v>
      </c>
    </row>
    <row r="272" spans="2:51" s="14" customFormat="1" ht="12">
      <c r="B272" s="165"/>
      <c r="D272" s="158" t="s">
        <v>150</v>
      </c>
      <c r="E272" s="166" t="s">
        <v>3</v>
      </c>
      <c r="F272" s="167" t="s">
        <v>426</v>
      </c>
      <c r="H272" s="168">
        <v>1.64</v>
      </c>
      <c r="I272" s="169"/>
      <c r="L272" s="165"/>
      <c r="M272" s="170"/>
      <c r="N272" s="171"/>
      <c r="O272" s="171"/>
      <c r="P272" s="171"/>
      <c r="Q272" s="171"/>
      <c r="R272" s="171"/>
      <c r="S272" s="171"/>
      <c r="T272" s="172"/>
      <c r="AT272" s="166" t="s">
        <v>150</v>
      </c>
      <c r="AU272" s="166" t="s">
        <v>139</v>
      </c>
      <c r="AV272" s="14" t="s">
        <v>139</v>
      </c>
      <c r="AW272" s="14" t="s">
        <v>33</v>
      </c>
      <c r="AX272" s="14" t="s">
        <v>15</v>
      </c>
      <c r="AY272" s="166" t="s">
        <v>134</v>
      </c>
    </row>
    <row r="273" spans="2:51" s="14" customFormat="1" ht="12">
      <c r="B273" s="165"/>
      <c r="D273" s="158" t="s">
        <v>150</v>
      </c>
      <c r="F273" s="167" t="s">
        <v>427</v>
      </c>
      <c r="H273" s="168">
        <v>1.722</v>
      </c>
      <c r="I273" s="169"/>
      <c r="L273" s="165"/>
      <c r="M273" s="170"/>
      <c r="N273" s="171"/>
      <c r="O273" s="171"/>
      <c r="P273" s="171"/>
      <c r="Q273" s="171"/>
      <c r="R273" s="171"/>
      <c r="S273" s="171"/>
      <c r="T273" s="172"/>
      <c r="AT273" s="166" t="s">
        <v>150</v>
      </c>
      <c r="AU273" s="166" t="s">
        <v>139</v>
      </c>
      <c r="AV273" s="14" t="s">
        <v>139</v>
      </c>
      <c r="AW273" s="14" t="s">
        <v>4</v>
      </c>
      <c r="AX273" s="14" t="s">
        <v>15</v>
      </c>
      <c r="AY273" s="166" t="s">
        <v>134</v>
      </c>
    </row>
    <row r="274" spans="1:65" s="2" customFormat="1" ht="49.15" customHeight="1">
      <c r="A274" s="33"/>
      <c r="B274" s="138"/>
      <c r="C274" s="139" t="s">
        <v>428</v>
      </c>
      <c r="D274" s="139" t="s">
        <v>140</v>
      </c>
      <c r="E274" s="140" t="s">
        <v>429</v>
      </c>
      <c r="F274" s="141" t="s">
        <v>430</v>
      </c>
      <c r="G274" s="142" t="s">
        <v>253</v>
      </c>
      <c r="H274" s="143">
        <v>1.48</v>
      </c>
      <c r="I274" s="144"/>
      <c r="J274" s="145">
        <f>ROUND(I274*H274,2)</f>
        <v>0</v>
      </c>
      <c r="K274" s="141" t="s">
        <v>144</v>
      </c>
      <c r="L274" s="34"/>
      <c r="M274" s="146" t="s">
        <v>3</v>
      </c>
      <c r="N274" s="147" t="s">
        <v>43</v>
      </c>
      <c r="O274" s="54"/>
      <c r="P274" s="148">
        <f>O274*H274</f>
        <v>0</v>
      </c>
      <c r="Q274" s="148">
        <v>0</v>
      </c>
      <c r="R274" s="148">
        <f>Q274*H274</f>
        <v>0</v>
      </c>
      <c r="S274" s="148">
        <v>0</v>
      </c>
      <c r="T274" s="149">
        <f>S274*H274</f>
        <v>0</v>
      </c>
      <c r="U274" s="33"/>
      <c r="V274" s="33"/>
      <c r="W274" s="33"/>
      <c r="X274" s="33"/>
      <c r="Y274" s="33"/>
      <c r="Z274" s="33"/>
      <c r="AA274" s="33"/>
      <c r="AB274" s="33"/>
      <c r="AC274" s="33"/>
      <c r="AD274" s="33"/>
      <c r="AE274" s="33"/>
      <c r="AR274" s="150" t="s">
        <v>229</v>
      </c>
      <c r="AT274" s="150" t="s">
        <v>140</v>
      </c>
      <c r="AU274" s="150" t="s">
        <v>139</v>
      </c>
      <c r="AY274" s="18" t="s">
        <v>134</v>
      </c>
      <c r="BE274" s="151">
        <f>IF(N274="základní",J274,0)</f>
        <v>0</v>
      </c>
      <c r="BF274" s="151">
        <f>IF(N274="snížená",J274,0)</f>
        <v>0</v>
      </c>
      <c r="BG274" s="151">
        <f>IF(N274="zákl. přenesená",J274,0)</f>
        <v>0</v>
      </c>
      <c r="BH274" s="151">
        <f>IF(N274="sníž. přenesená",J274,0)</f>
        <v>0</v>
      </c>
      <c r="BI274" s="151">
        <f>IF(N274="nulová",J274,0)</f>
        <v>0</v>
      </c>
      <c r="BJ274" s="18" t="s">
        <v>139</v>
      </c>
      <c r="BK274" s="151">
        <f>ROUND(I274*H274,2)</f>
        <v>0</v>
      </c>
      <c r="BL274" s="18" t="s">
        <v>229</v>
      </c>
      <c r="BM274" s="150" t="s">
        <v>431</v>
      </c>
    </row>
    <row r="275" spans="1:47" s="2" customFormat="1" ht="12">
      <c r="A275" s="33"/>
      <c r="B275" s="34"/>
      <c r="C275" s="33"/>
      <c r="D275" s="152" t="s">
        <v>148</v>
      </c>
      <c r="E275" s="33"/>
      <c r="F275" s="153" t="s">
        <v>432</v>
      </c>
      <c r="G275" s="33"/>
      <c r="H275" s="33"/>
      <c r="I275" s="154"/>
      <c r="J275" s="33"/>
      <c r="K275" s="33"/>
      <c r="L275" s="34"/>
      <c r="M275" s="155"/>
      <c r="N275" s="156"/>
      <c r="O275" s="54"/>
      <c r="P275" s="54"/>
      <c r="Q275" s="54"/>
      <c r="R275" s="54"/>
      <c r="S275" s="54"/>
      <c r="T275" s="55"/>
      <c r="U275" s="33"/>
      <c r="V275" s="33"/>
      <c r="W275" s="33"/>
      <c r="X275" s="33"/>
      <c r="Y275" s="33"/>
      <c r="Z275" s="33"/>
      <c r="AA275" s="33"/>
      <c r="AB275" s="33"/>
      <c r="AC275" s="33"/>
      <c r="AD275" s="33"/>
      <c r="AE275" s="33"/>
      <c r="AT275" s="18" t="s">
        <v>148</v>
      </c>
      <c r="AU275" s="18" t="s">
        <v>139</v>
      </c>
    </row>
    <row r="276" spans="2:63" s="12" customFormat="1" ht="22.9" customHeight="1">
      <c r="B276" s="125"/>
      <c r="D276" s="126" t="s">
        <v>70</v>
      </c>
      <c r="E276" s="136" t="s">
        <v>433</v>
      </c>
      <c r="F276" s="136" t="s">
        <v>434</v>
      </c>
      <c r="I276" s="128"/>
      <c r="J276" s="137">
        <f>BK276</f>
        <v>0</v>
      </c>
      <c r="L276" s="125"/>
      <c r="M276" s="130"/>
      <c r="N276" s="131"/>
      <c r="O276" s="131"/>
      <c r="P276" s="132">
        <f>SUM(P277:P279)</f>
        <v>0</v>
      </c>
      <c r="Q276" s="131"/>
      <c r="R276" s="132">
        <f>SUM(R277:R279)</f>
        <v>0</v>
      </c>
      <c r="S276" s="131"/>
      <c r="T276" s="133">
        <f>SUM(T277:T279)</f>
        <v>0</v>
      </c>
      <c r="AR276" s="126" t="s">
        <v>139</v>
      </c>
      <c r="AT276" s="134" t="s">
        <v>70</v>
      </c>
      <c r="AU276" s="134" t="s">
        <v>15</v>
      </c>
      <c r="AY276" s="126" t="s">
        <v>134</v>
      </c>
      <c r="BK276" s="135">
        <f>SUM(BK277:BK279)</f>
        <v>0</v>
      </c>
    </row>
    <row r="277" spans="1:65" s="2" customFormat="1" ht="24.2" customHeight="1">
      <c r="A277" s="33"/>
      <c r="B277" s="138"/>
      <c r="C277" s="139" t="s">
        <v>435</v>
      </c>
      <c r="D277" s="139" t="s">
        <v>140</v>
      </c>
      <c r="E277" s="140" t="s">
        <v>436</v>
      </c>
      <c r="F277" s="141" t="s">
        <v>437</v>
      </c>
      <c r="G277" s="142" t="s">
        <v>438</v>
      </c>
      <c r="H277" s="143">
        <v>1</v>
      </c>
      <c r="I277" s="144"/>
      <c r="J277" s="145">
        <f>ROUND(I277*H277,2)</f>
        <v>0</v>
      </c>
      <c r="K277" s="141" t="s">
        <v>3</v>
      </c>
      <c r="L277" s="34"/>
      <c r="M277" s="146" t="s">
        <v>3</v>
      </c>
      <c r="N277" s="147" t="s">
        <v>43</v>
      </c>
      <c r="O277" s="54"/>
      <c r="P277" s="148">
        <f>O277*H277</f>
        <v>0</v>
      </c>
      <c r="Q277" s="148">
        <v>0</v>
      </c>
      <c r="R277" s="148">
        <f>Q277*H277</f>
        <v>0</v>
      </c>
      <c r="S277" s="148">
        <v>0</v>
      </c>
      <c r="T277" s="149">
        <f>S277*H277</f>
        <v>0</v>
      </c>
      <c r="U277" s="33"/>
      <c r="V277" s="33"/>
      <c r="W277" s="33"/>
      <c r="X277" s="33"/>
      <c r="Y277" s="33"/>
      <c r="Z277" s="33"/>
      <c r="AA277" s="33"/>
      <c r="AB277" s="33"/>
      <c r="AC277" s="33"/>
      <c r="AD277" s="33"/>
      <c r="AE277" s="33"/>
      <c r="AR277" s="150" t="s">
        <v>229</v>
      </c>
      <c r="AT277" s="150" t="s">
        <v>140</v>
      </c>
      <c r="AU277" s="150" t="s">
        <v>139</v>
      </c>
      <c r="AY277" s="18" t="s">
        <v>134</v>
      </c>
      <c r="BE277" s="151">
        <f>IF(N277="základní",J277,0)</f>
        <v>0</v>
      </c>
      <c r="BF277" s="151">
        <f>IF(N277="snížená",J277,0)</f>
        <v>0</v>
      </c>
      <c r="BG277" s="151">
        <f>IF(N277="zákl. přenesená",J277,0)</f>
        <v>0</v>
      </c>
      <c r="BH277" s="151">
        <f>IF(N277="sníž. přenesená",J277,0)</f>
        <v>0</v>
      </c>
      <c r="BI277" s="151">
        <f>IF(N277="nulová",J277,0)</f>
        <v>0</v>
      </c>
      <c r="BJ277" s="18" t="s">
        <v>139</v>
      </c>
      <c r="BK277" s="151">
        <f>ROUND(I277*H277,2)</f>
        <v>0</v>
      </c>
      <c r="BL277" s="18" t="s">
        <v>229</v>
      </c>
      <c r="BM277" s="150" t="s">
        <v>439</v>
      </c>
    </row>
    <row r="278" spans="1:65" s="2" customFormat="1" ht="16.5" customHeight="1">
      <c r="A278" s="33"/>
      <c r="B278" s="138"/>
      <c r="C278" s="139" t="s">
        <v>440</v>
      </c>
      <c r="D278" s="139" t="s">
        <v>140</v>
      </c>
      <c r="E278" s="140" t="s">
        <v>441</v>
      </c>
      <c r="F278" s="141" t="s">
        <v>442</v>
      </c>
      <c r="G278" s="142" t="s">
        <v>438</v>
      </c>
      <c r="H278" s="143">
        <v>1</v>
      </c>
      <c r="I278" s="144"/>
      <c r="J278" s="145">
        <f>ROUND(I278*H278,2)</f>
        <v>0</v>
      </c>
      <c r="K278" s="141" t="s">
        <v>3</v>
      </c>
      <c r="L278" s="34"/>
      <c r="M278" s="146" t="s">
        <v>3</v>
      </c>
      <c r="N278" s="147" t="s">
        <v>43</v>
      </c>
      <c r="O278" s="54"/>
      <c r="P278" s="148">
        <f>O278*H278</f>
        <v>0</v>
      </c>
      <c r="Q278" s="148">
        <v>0</v>
      </c>
      <c r="R278" s="148">
        <f>Q278*H278</f>
        <v>0</v>
      </c>
      <c r="S278" s="148">
        <v>0</v>
      </c>
      <c r="T278" s="149">
        <f>S278*H278</f>
        <v>0</v>
      </c>
      <c r="U278" s="33"/>
      <c r="V278" s="33"/>
      <c r="W278" s="33"/>
      <c r="X278" s="33"/>
      <c r="Y278" s="33"/>
      <c r="Z278" s="33"/>
      <c r="AA278" s="33"/>
      <c r="AB278" s="33"/>
      <c r="AC278" s="33"/>
      <c r="AD278" s="33"/>
      <c r="AE278" s="33"/>
      <c r="AR278" s="150" t="s">
        <v>229</v>
      </c>
      <c r="AT278" s="150" t="s">
        <v>140</v>
      </c>
      <c r="AU278" s="150" t="s">
        <v>139</v>
      </c>
      <c r="AY278" s="18" t="s">
        <v>134</v>
      </c>
      <c r="BE278" s="151">
        <f>IF(N278="základní",J278,0)</f>
        <v>0</v>
      </c>
      <c r="BF278" s="151">
        <f>IF(N278="snížená",J278,0)</f>
        <v>0</v>
      </c>
      <c r="BG278" s="151">
        <f>IF(N278="zákl. přenesená",J278,0)</f>
        <v>0</v>
      </c>
      <c r="BH278" s="151">
        <f>IF(N278="sníž. přenesená",J278,0)</f>
        <v>0</v>
      </c>
      <c r="BI278" s="151">
        <f>IF(N278="nulová",J278,0)</f>
        <v>0</v>
      </c>
      <c r="BJ278" s="18" t="s">
        <v>139</v>
      </c>
      <c r="BK278" s="151">
        <f>ROUND(I278*H278,2)</f>
        <v>0</v>
      </c>
      <c r="BL278" s="18" t="s">
        <v>229</v>
      </c>
      <c r="BM278" s="150" t="s">
        <v>443</v>
      </c>
    </row>
    <row r="279" spans="1:65" s="2" customFormat="1" ht="16.5" customHeight="1">
      <c r="A279" s="33"/>
      <c r="B279" s="138"/>
      <c r="C279" s="139" t="s">
        <v>89</v>
      </c>
      <c r="D279" s="139" t="s">
        <v>140</v>
      </c>
      <c r="E279" s="140" t="s">
        <v>444</v>
      </c>
      <c r="F279" s="141" t="s">
        <v>445</v>
      </c>
      <c r="G279" s="142" t="s">
        <v>438</v>
      </c>
      <c r="H279" s="143">
        <v>1</v>
      </c>
      <c r="I279" s="144"/>
      <c r="J279" s="145">
        <f>ROUND(I279*H279,2)</f>
        <v>0</v>
      </c>
      <c r="K279" s="141" t="s">
        <v>3</v>
      </c>
      <c r="L279" s="34"/>
      <c r="M279" s="146" t="s">
        <v>3</v>
      </c>
      <c r="N279" s="147" t="s">
        <v>43</v>
      </c>
      <c r="O279" s="54"/>
      <c r="P279" s="148">
        <f>O279*H279</f>
        <v>0</v>
      </c>
      <c r="Q279" s="148">
        <v>0</v>
      </c>
      <c r="R279" s="148">
        <f>Q279*H279</f>
        <v>0</v>
      </c>
      <c r="S279" s="148">
        <v>0</v>
      </c>
      <c r="T279" s="149">
        <f>S279*H279</f>
        <v>0</v>
      </c>
      <c r="U279" s="33"/>
      <c r="V279" s="33"/>
      <c r="W279" s="33"/>
      <c r="X279" s="33"/>
      <c r="Y279" s="33"/>
      <c r="Z279" s="33"/>
      <c r="AA279" s="33"/>
      <c r="AB279" s="33"/>
      <c r="AC279" s="33"/>
      <c r="AD279" s="33"/>
      <c r="AE279" s="33"/>
      <c r="AR279" s="150" t="s">
        <v>229</v>
      </c>
      <c r="AT279" s="150" t="s">
        <v>140</v>
      </c>
      <c r="AU279" s="150" t="s">
        <v>139</v>
      </c>
      <c r="AY279" s="18" t="s">
        <v>134</v>
      </c>
      <c r="BE279" s="151">
        <f>IF(N279="základní",J279,0)</f>
        <v>0</v>
      </c>
      <c r="BF279" s="151">
        <f>IF(N279="snížená",J279,0)</f>
        <v>0</v>
      </c>
      <c r="BG279" s="151">
        <f>IF(N279="zákl. přenesená",J279,0)</f>
        <v>0</v>
      </c>
      <c r="BH279" s="151">
        <f>IF(N279="sníž. přenesená",J279,0)</f>
        <v>0</v>
      </c>
      <c r="BI279" s="151">
        <f>IF(N279="nulová",J279,0)</f>
        <v>0</v>
      </c>
      <c r="BJ279" s="18" t="s">
        <v>139</v>
      </c>
      <c r="BK279" s="151">
        <f>ROUND(I279*H279,2)</f>
        <v>0</v>
      </c>
      <c r="BL279" s="18" t="s">
        <v>229</v>
      </c>
      <c r="BM279" s="150" t="s">
        <v>446</v>
      </c>
    </row>
    <row r="280" spans="2:63" s="12" customFormat="1" ht="22.9" customHeight="1">
      <c r="B280" s="125"/>
      <c r="D280" s="126" t="s">
        <v>70</v>
      </c>
      <c r="E280" s="136" t="s">
        <v>447</v>
      </c>
      <c r="F280" s="136" t="s">
        <v>448</v>
      </c>
      <c r="I280" s="128"/>
      <c r="J280" s="137">
        <f>BK280</f>
        <v>0</v>
      </c>
      <c r="L280" s="125"/>
      <c r="M280" s="130"/>
      <c r="N280" s="131"/>
      <c r="O280" s="131"/>
      <c r="P280" s="132">
        <f>SUM(P281:P301)</f>
        <v>0</v>
      </c>
      <c r="Q280" s="131"/>
      <c r="R280" s="132">
        <f>SUM(R281:R301)</f>
        <v>3.6833940800000002</v>
      </c>
      <c r="S280" s="131"/>
      <c r="T280" s="133">
        <f>SUM(T281:T301)</f>
        <v>3.25</v>
      </c>
      <c r="AR280" s="126" t="s">
        <v>139</v>
      </c>
      <c r="AT280" s="134" t="s">
        <v>70</v>
      </c>
      <c r="AU280" s="134" t="s">
        <v>15</v>
      </c>
      <c r="AY280" s="126" t="s">
        <v>134</v>
      </c>
      <c r="BK280" s="135">
        <f>SUM(BK281:BK301)</f>
        <v>0</v>
      </c>
    </row>
    <row r="281" spans="1:65" s="2" customFormat="1" ht="37.9" customHeight="1">
      <c r="A281" s="33"/>
      <c r="B281" s="138"/>
      <c r="C281" s="139" t="s">
        <v>449</v>
      </c>
      <c r="D281" s="139" t="s">
        <v>140</v>
      </c>
      <c r="E281" s="140" t="s">
        <v>450</v>
      </c>
      <c r="F281" s="141" t="s">
        <v>451</v>
      </c>
      <c r="G281" s="142" t="s">
        <v>414</v>
      </c>
      <c r="H281" s="143">
        <v>3.432</v>
      </c>
      <c r="I281" s="144"/>
      <c r="J281" s="145">
        <f>ROUND(I281*H281,2)</f>
        <v>0</v>
      </c>
      <c r="K281" s="141" t="s">
        <v>144</v>
      </c>
      <c r="L281" s="34"/>
      <c r="M281" s="146" t="s">
        <v>3</v>
      </c>
      <c r="N281" s="147" t="s">
        <v>43</v>
      </c>
      <c r="O281" s="54"/>
      <c r="P281" s="148">
        <f>O281*H281</f>
        <v>0</v>
      </c>
      <c r="Q281" s="148">
        <v>0.00122</v>
      </c>
      <c r="R281" s="148">
        <f>Q281*H281</f>
        <v>0.0041870399999999995</v>
      </c>
      <c r="S281" s="148">
        <v>0</v>
      </c>
      <c r="T281" s="149">
        <f>S281*H281</f>
        <v>0</v>
      </c>
      <c r="U281" s="33"/>
      <c r="V281" s="33"/>
      <c r="W281" s="33"/>
      <c r="X281" s="33"/>
      <c r="Y281" s="33"/>
      <c r="Z281" s="33"/>
      <c r="AA281" s="33"/>
      <c r="AB281" s="33"/>
      <c r="AC281" s="33"/>
      <c r="AD281" s="33"/>
      <c r="AE281" s="33"/>
      <c r="AR281" s="150" t="s">
        <v>229</v>
      </c>
      <c r="AT281" s="150" t="s">
        <v>140</v>
      </c>
      <c r="AU281" s="150" t="s">
        <v>139</v>
      </c>
      <c r="AY281" s="18" t="s">
        <v>134</v>
      </c>
      <c r="BE281" s="151">
        <f>IF(N281="základní",J281,0)</f>
        <v>0</v>
      </c>
      <c r="BF281" s="151">
        <f>IF(N281="snížená",J281,0)</f>
        <v>0</v>
      </c>
      <c r="BG281" s="151">
        <f>IF(N281="zákl. přenesená",J281,0)</f>
        <v>0</v>
      </c>
      <c r="BH281" s="151">
        <f>IF(N281="sníž. přenesená",J281,0)</f>
        <v>0</v>
      </c>
      <c r="BI281" s="151">
        <f>IF(N281="nulová",J281,0)</f>
        <v>0</v>
      </c>
      <c r="BJ281" s="18" t="s">
        <v>139</v>
      </c>
      <c r="BK281" s="151">
        <f>ROUND(I281*H281,2)</f>
        <v>0</v>
      </c>
      <c r="BL281" s="18" t="s">
        <v>229</v>
      </c>
      <c r="BM281" s="150" t="s">
        <v>452</v>
      </c>
    </row>
    <row r="282" spans="1:47" s="2" customFormat="1" ht="12">
      <c r="A282" s="33"/>
      <c r="B282" s="34"/>
      <c r="C282" s="33"/>
      <c r="D282" s="152" t="s">
        <v>148</v>
      </c>
      <c r="E282" s="33"/>
      <c r="F282" s="153" t="s">
        <v>453</v>
      </c>
      <c r="G282" s="33"/>
      <c r="H282" s="33"/>
      <c r="I282" s="154"/>
      <c r="J282" s="33"/>
      <c r="K282" s="33"/>
      <c r="L282" s="34"/>
      <c r="M282" s="155"/>
      <c r="N282" s="156"/>
      <c r="O282" s="54"/>
      <c r="P282" s="54"/>
      <c r="Q282" s="54"/>
      <c r="R282" s="54"/>
      <c r="S282" s="54"/>
      <c r="T282" s="55"/>
      <c r="U282" s="33"/>
      <c r="V282" s="33"/>
      <c r="W282" s="33"/>
      <c r="X282" s="33"/>
      <c r="Y282" s="33"/>
      <c r="Z282" s="33"/>
      <c r="AA282" s="33"/>
      <c r="AB282" s="33"/>
      <c r="AC282" s="33"/>
      <c r="AD282" s="33"/>
      <c r="AE282" s="33"/>
      <c r="AT282" s="18" t="s">
        <v>148</v>
      </c>
      <c r="AU282" s="18" t="s">
        <v>139</v>
      </c>
    </row>
    <row r="283" spans="1:65" s="2" customFormat="1" ht="49.15" customHeight="1">
      <c r="A283" s="33"/>
      <c r="B283" s="138"/>
      <c r="C283" s="139" t="s">
        <v>454</v>
      </c>
      <c r="D283" s="139" t="s">
        <v>140</v>
      </c>
      <c r="E283" s="140" t="s">
        <v>455</v>
      </c>
      <c r="F283" s="141" t="s">
        <v>456</v>
      </c>
      <c r="G283" s="142" t="s">
        <v>143</v>
      </c>
      <c r="H283" s="143">
        <v>130</v>
      </c>
      <c r="I283" s="144"/>
      <c r="J283" s="145">
        <f>ROUND(I283*H283,2)</f>
        <v>0</v>
      </c>
      <c r="K283" s="141" t="s">
        <v>144</v>
      </c>
      <c r="L283" s="34"/>
      <c r="M283" s="146" t="s">
        <v>3</v>
      </c>
      <c r="N283" s="147" t="s">
        <v>43</v>
      </c>
      <c r="O283" s="54"/>
      <c r="P283" s="148">
        <f>O283*H283</f>
        <v>0</v>
      </c>
      <c r="Q283" s="148">
        <v>0</v>
      </c>
      <c r="R283" s="148">
        <f>Q283*H283</f>
        <v>0</v>
      </c>
      <c r="S283" s="148">
        <v>0.015</v>
      </c>
      <c r="T283" s="149">
        <f>S283*H283</f>
        <v>1.95</v>
      </c>
      <c r="U283" s="33"/>
      <c r="V283" s="33"/>
      <c r="W283" s="33"/>
      <c r="X283" s="33"/>
      <c r="Y283" s="33"/>
      <c r="Z283" s="33"/>
      <c r="AA283" s="33"/>
      <c r="AB283" s="33"/>
      <c r="AC283" s="33"/>
      <c r="AD283" s="33"/>
      <c r="AE283" s="33"/>
      <c r="AR283" s="150" t="s">
        <v>229</v>
      </c>
      <c r="AT283" s="150" t="s">
        <v>140</v>
      </c>
      <c r="AU283" s="150" t="s">
        <v>139</v>
      </c>
      <c r="AY283" s="18" t="s">
        <v>134</v>
      </c>
      <c r="BE283" s="151">
        <f>IF(N283="základní",J283,0)</f>
        <v>0</v>
      </c>
      <c r="BF283" s="151">
        <f>IF(N283="snížená",J283,0)</f>
        <v>0</v>
      </c>
      <c r="BG283" s="151">
        <f>IF(N283="zákl. přenesená",J283,0)</f>
        <v>0</v>
      </c>
      <c r="BH283" s="151">
        <f>IF(N283="sníž. přenesená",J283,0)</f>
        <v>0</v>
      </c>
      <c r="BI283" s="151">
        <f>IF(N283="nulová",J283,0)</f>
        <v>0</v>
      </c>
      <c r="BJ283" s="18" t="s">
        <v>139</v>
      </c>
      <c r="BK283" s="151">
        <f>ROUND(I283*H283,2)</f>
        <v>0</v>
      </c>
      <c r="BL283" s="18" t="s">
        <v>229</v>
      </c>
      <c r="BM283" s="150" t="s">
        <v>457</v>
      </c>
    </row>
    <row r="284" spans="1:47" s="2" customFormat="1" ht="12">
      <c r="A284" s="33"/>
      <c r="B284" s="34"/>
      <c r="C284" s="33"/>
      <c r="D284" s="152" t="s">
        <v>148</v>
      </c>
      <c r="E284" s="33"/>
      <c r="F284" s="153" t="s">
        <v>458</v>
      </c>
      <c r="G284" s="33"/>
      <c r="H284" s="33"/>
      <c r="I284" s="154"/>
      <c r="J284" s="33"/>
      <c r="K284" s="33"/>
      <c r="L284" s="34"/>
      <c r="M284" s="155"/>
      <c r="N284" s="156"/>
      <c r="O284" s="54"/>
      <c r="P284" s="54"/>
      <c r="Q284" s="54"/>
      <c r="R284" s="54"/>
      <c r="S284" s="54"/>
      <c r="T284" s="55"/>
      <c r="U284" s="33"/>
      <c r="V284" s="33"/>
      <c r="W284" s="33"/>
      <c r="X284" s="33"/>
      <c r="Y284" s="33"/>
      <c r="Z284" s="33"/>
      <c r="AA284" s="33"/>
      <c r="AB284" s="33"/>
      <c r="AC284" s="33"/>
      <c r="AD284" s="33"/>
      <c r="AE284" s="33"/>
      <c r="AT284" s="18" t="s">
        <v>148</v>
      </c>
      <c r="AU284" s="18" t="s">
        <v>139</v>
      </c>
    </row>
    <row r="285" spans="2:51" s="14" customFormat="1" ht="12">
      <c r="B285" s="165"/>
      <c r="D285" s="158" t="s">
        <v>150</v>
      </c>
      <c r="E285" s="166" t="s">
        <v>3</v>
      </c>
      <c r="F285" s="167" t="s">
        <v>247</v>
      </c>
      <c r="H285" s="168">
        <v>130</v>
      </c>
      <c r="I285" s="169"/>
      <c r="L285" s="165"/>
      <c r="M285" s="170"/>
      <c r="N285" s="171"/>
      <c r="O285" s="171"/>
      <c r="P285" s="171"/>
      <c r="Q285" s="171"/>
      <c r="R285" s="171"/>
      <c r="S285" s="171"/>
      <c r="T285" s="172"/>
      <c r="AT285" s="166" t="s">
        <v>150</v>
      </c>
      <c r="AU285" s="166" t="s">
        <v>139</v>
      </c>
      <c r="AV285" s="14" t="s">
        <v>139</v>
      </c>
      <c r="AW285" s="14" t="s">
        <v>33</v>
      </c>
      <c r="AX285" s="14" t="s">
        <v>15</v>
      </c>
      <c r="AY285" s="166" t="s">
        <v>134</v>
      </c>
    </row>
    <row r="286" spans="1:65" s="2" customFormat="1" ht="37.9" customHeight="1">
      <c r="A286" s="33"/>
      <c r="B286" s="138"/>
      <c r="C286" s="139" t="s">
        <v>459</v>
      </c>
      <c r="D286" s="139" t="s">
        <v>140</v>
      </c>
      <c r="E286" s="140" t="s">
        <v>460</v>
      </c>
      <c r="F286" s="141" t="s">
        <v>461</v>
      </c>
      <c r="G286" s="142" t="s">
        <v>143</v>
      </c>
      <c r="H286" s="143">
        <v>130</v>
      </c>
      <c r="I286" s="144"/>
      <c r="J286" s="145">
        <f>ROUND(I286*H286,2)</f>
        <v>0</v>
      </c>
      <c r="K286" s="141" t="s">
        <v>144</v>
      </c>
      <c r="L286" s="34"/>
      <c r="M286" s="146" t="s">
        <v>3</v>
      </c>
      <c r="N286" s="147" t="s">
        <v>43</v>
      </c>
      <c r="O286" s="54"/>
      <c r="P286" s="148">
        <f>O286*H286</f>
        <v>0</v>
      </c>
      <c r="Q286" s="148">
        <v>0</v>
      </c>
      <c r="R286" s="148">
        <f>Q286*H286</f>
        <v>0</v>
      </c>
      <c r="S286" s="148">
        <v>0</v>
      </c>
      <c r="T286" s="149">
        <f>S286*H286</f>
        <v>0</v>
      </c>
      <c r="U286" s="33"/>
      <c r="V286" s="33"/>
      <c r="W286" s="33"/>
      <c r="X286" s="33"/>
      <c r="Y286" s="33"/>
      <c r="Z286" s="33"/>
      <c r="AA286" s="33"/>
      <c r="AB286" s="33"/>
      <c r="AC286" s="33"/>
      <c r="AD286" s="33"/>
      <c r="AE286" s="33"/>
      <c r="AR286" s="150" t="s">
        <v>229</v>
      </c>
      <c r="AT286" s="150" t="s">
        <v>140</v>
      </c>
      <c r="AU286" s="150" t="s">
        <v>139</v>
      </c>
      <c r="AY286" s="18" t="s">
        <v>134</v>
      </c>
      <c r="BE286" s="151">
        <f>IF(N286="základní",J286,0)</f>
        <v>0</v>
      </c>
      <c r="BF286" s="151">
        <f>IF(N286="snížená",J286,0)</f>
        <v>0</v>
      </c>
      <c r="BG286" s="151">
        <f>IF(N286="zákl. přenesená",J286,0)</f>
        <v>0</v>
      </c>
      <c r="BH286" s="151">
        <f>IF(N286="sníž. přenesená",J286,0)</f>
        <v>0</v>
      </c>
      <c r="BI286" s="151">
        <f>IF(N286="nulová",J286,0)</f>
        <v>0</v>
      </c>
      <c r="BJ286" s="18" t="s">
        <v>139</v>
      </c>
      <c r="BK286" s="151">
        <f>ROUND(I286*H286,2)</f>
        <v>0</v>
      </c>
      <c r="BL286" s="18" t="s">
        <v>229</v>
      </c>
      <c r="BM286" s="150" t="s">
        <v>462</v>
      </c>
    </row>
    <row r="287" spans="1:47" s="2" customFormat="1" ht="12">
      <c r="A287" s="33"/>
      <c r="B287" s="34"/>
      <c r="C287" s="33"/>
      <c r="D287" s="152" t="s">
        <v>148</v>
      </c>
      <c r="E287" s="33"/>
      <c r="F287" s="153" t="s">
        <v>463</v>
      </c>
      <c r="G287" s="33"/>
      <c r="H287" s="33"/>
      <c r="I287" s="154"/>
      <c r="J287" s="33"/>
      <c r="K287" s="33"/>
      <c r="L287" s="34"/>
      <c r="M287" s="155"/>
      <c r="N287" s="156"/>
      <c r="O287" s="54"/>
      <c r="P287" s="54"/>
      <c r="Q287" s="54"/>
      <c r="R287" s="54"/>
      <c r="S287" s="54"/>
      <c r="T287" s="55"/>
      <c r="U287" s="33"/>
      <c r="V287" s="33"/>
      <c r="W287" s="33"/>
      <c r="X287" s="33"/>
      <c r="Y287" s="33"/>
      <c r="Z287" s="33"/>
      <c r="AA287" s="33"/>
      <c r="AB287" s="33"/>
      <c r="AC287" s="33"/>
      <c r="AD287" s="33"/>
      <c r="AE287" s="33"/>
      <c r="AT287" s="18" t="s">
        <v>148</v>
      </c>
      <c r="AU287" s="18" t="s">
        <v>139</v>
      </c>
    </row>
    <row r="288" spans="1:65" s="2" customFormat="1" ht="16.5" customHeight="1">
      <c r="A288" s="33"/>
      <c r="B288" s="138"/>
      <c r="C288" s="181" t="s">
        <v>464</v>
      </c>
      <c r="D288" s="181" t="s">
        <v>160</v>
      </c>
      <c r="E288" s="182" t="s">
        <v>465</v>
      </c>
      <c r="F288" s="183" t="s">
        <v>466</v>
      </c>
      <c r="G288" s="184" t="s">
        <v>414</v>
      </c>
      <c r="H288" s="185">
        <v>3.432</v>
      </c>
      <c r="I288" s="186"/>
      <c r="J288" s="187">
        <f>ROUND(I288*H288,2)</f>
        <v>0</v>
      </c>
      <c r="K288" s="183" t="s">
        <v>144</v>
      </c>
      <c r="L288" s="188"/>
      <c r="M288" s="189" t="s">
        <v>3</v>
      </c>
      <c r="N288" s="190" t="s">
        <v>43</v>
      </c>
      <c r="O288" s="54"/>
      <c r="P288" s="148">
        <f>O288*H288</f>
        <v>0</v>
      </c>
      <c r="Q288" s="148">
        <v>0.55</v>
      </c>
      <c r="R288" s="148">
        <f>Q288*H288</f>
        <v>1.8876000000000002</v>
      </c>
      <c r="S288" s="148">
        <v>0</v>
      </c>
      <c r="T288" s="149">
        <f>S288*H288</f>
        <v>0</v>
      </c>
      <c r="U288" s="33"/>
      <c r="V288" s="33"/>
      <c r="W288" s="33"/>
      <c r="X288" s="33"/>
      <c r="Y288" s="33"/>
      <c r="Z288" s="33"/>
      <c r="AA288" s="33"/>
      <c r="AB288" s="33"/>
      <c r="AC288" s="33"/>
      <c r="AD288" s="33"/>
      <c r="AE288" s="33"/>
      <c r="AR288" s="150" t="s">
        <v>326</v>
      </c>
      <c r="AT288" s="150" t="s">
        <v>160</v>
      </c>
      <c r="AU288" s="150" t="s">
        <v>139</v>
      </c>
      <c r="AY288" s="18" t="s">
        <v>134</v>
      </c>
      <c r="BE288" s="151">
        <f>IF(N288="základní",J288,0)</f>
        <v>0</v>
      </c>
      <c r="BF288" s="151">
        <f>IF(N288="snížená",J288,0)</f>
        <v>0</v>
      </c>
      <c r="BG288" s="151">
        <f>IF(N288="zákl. přenesená",J288,0)</f>
        <v>0</v>
      </c>
      <c r="BH288" s="151">
        <f>IF(N288="sníž. přenesená",J288,0)</f>
        <v>0</v>
      </c>
      <c r="BI288" s="151">
        <f>IF(N288="nulová",J288,0)</f>
        <v>0</v>
      </c>
      <c r="BJ288" s="18" t="s">
        <v>139</v>
      </c>
      <c r="BK288" s="151">
        <f>ROUND(I288*H288,2)</f>
        <v>0</v>
      </c>
      <c r="BL288" s="18" t="s">
        <v>229</v>
      </c>
      <c r="BM288" s="150" t="s">
        <v>467</v>
      </c>
    </row>
    <row r="289" spans="2:51" s="14" customFormat="1" ht="12">
      <c r="B289" s="165"/>
      <c r="D289" s="158" t="s">
        <v>150</v>
      </c>
      <c r="E289" s="166" t="s">
        <v>3</v>
      </c>
      <c r="F289" s="167" t="s">
        <v>468</v>
      </c>
      <c r="H289" s="168">
        <v>3.12</v>
      </c>
      <c r="I289" s="169"/>
      <c r="L289" s="165"/>
      <c r="M289" s="170"/>
      <c r="N289" s="171"/>
      <c r="O289" s="171"/>
      <c r="P289" s="171"/>
      <c r="Q289" s="171"/>
      <c r="R289" s="171"/>
      <c r="S289" s="171"/>
      <c r="T289" s="172"/>
      <c r="AT289" s="166" t="s">
        <v>150</v>
      </c>
      <c r="AU289" s="166" t="s">
        <v>139</v>
      </c>
      <c r="AV289" s="14" t="s">
        <v>139</v>
      </c>
      <c r="AW289" s="14" t="s">
        <v>33</v>
      </c>
      <c r="AX289" s="14" t="s">
        <v>15</v>
      </c>
      <c r="AY289" s="166" t="s">
        <v>134</v>
      </c>
    </row>
    <row r="290" spans="2:51" s="14" customFormat="1" ht="12">
      <c r="B290" s="165"/>
      <c r="D290" s="158" t="s">
        <v>150</v>
      </c>
      <c r="F290" s="167" t="s">
        <v>469</v>
      </c>
      <c r="H290" s="168">
        <v>3.432</v>
      </c>
      <c r="I290" s="169"/>
      <c r="L290" s="165"/>
      <c r="M290" s="170"/>
      <c r="N290" s="171"/>
      <c r="O290" s="171"/>
      <c r="P290" s="171"/>
      <c r="Q290" s="171"/>
      <c r="R290" s="171"/>
      <c r="S290" s="171"/>
      <c r="T290" s="172"/>
      <c r="AT290" s="166" t="s">
        <v>150</v>
      </c>
      <c r="AU290" s="166" t="s">
        <v>139</v>
      </c>
      <c r="AV290" s="14" t="s">
        <v>139</v>
      </c>
      <c r="AW290" s="14" t="s">
        <v>4</v>
      </c>
      <c r="AX290" s="14" t="s">
        <v>15</v>
      </c>
      <c r="AY290" s="166" t="s">
        <v>134</v>
      </c>
    </row>
    <row r="291" spans="1:65" s="2" customFormat="1" ht="37.9" customHeight="1">
      <c r="A291" s="33"/>
      <c r="B291" s="138"/>
      <c r="C291" s="139" t="s">
        <v>470</v>
      </c>
      <c r="D291" s="139" t="s">
        <v>140</v>
      </c>
      <c r="E291" s="140" t="s">
        <v>471</v>
      </c>
      <c r="F291" s="141" t="s">
        <v>472</v>
      </c>
      <c r="G291" s="142" t="s">
        <v>414</v>
      </c>
      <c r="H291" s="143">
        <v>3.432</v>
      </c>
      <c r="I291" s="144"/>
      <c r="J291" s="145">
        <f>ROUND(I291*H291,2)</f>
        <v>0</v>
      </c>
      <c r="K291" s="141" t="s">
        <v>144</v>
      </c>
      <c r="L291" s="34"/>
      <c r="M291" s="146" t="s">
        <v>3</v>
      </c>
      <c r="N291" s="147" t="s">
        <v>43</v>
      </c>
      <c r="O291" s="54"/>
      <c r="P291" s="148">
        <f>O291*H291</f>
        <v>0</v>
      </c>
      <c r="Q291" s="148">
        <v>0.02337</v>
      </c>
      <c r="R291" s="148">
        <f>Q291*H291</f>
        <v>0.08020583999999999</v>
      </c>
      <c r="S291" s="148">
        <v>0</v>
      </c>
      <c r="T291" s="149">
        <f>S291*H291</f>
        <v>0</v>
      </c>
      <c r="U291" s="33"/>
      <c r="V291" s="33"/>
      <c r="W291" s="33"/>
      <c r="X291" s="33"/>
      <c r="Y291" s="33"/>
      <c r="Z291" s="33"/>
      <c r="AA291" s="33"/>
      <c r="AB291" s="33"/>
      <c r="AC291" s="33"/>
      <c r="AD291" s="33"/>
      <c r="AE291" s="33"/>
      <c r="AR291" s="150" t="s">
        <v>229</v>
      </c>
      <c r="AT291" s="150" t="s">
        <v>140</v>
      </c>
      <c r="AU291" s="150" t="s">
        <v>139</v>
      </c>
      <c r="AY291" s="18" t="s">
        <v>134</v>
      </c>
      <c r="BE291" s="151">
        <f>IF(N291="základní",J291,0)</f>
        <v>0</v>
      </c>
      <c r="BF291" s="151">
        <f>IF(N291="snížená",J291,0)</f>
        <v>0</v>
      </c>
      <c r="BG291" s="151">
        <f>IF(N291="zákl. přenesená",J291,0)</f>
        <v>0</v>
      </c>
      <c r="BH291" s="151">
        <f>IF(N291="sníž. přenesená",J291,0)</f>
        <v>0</v>
      </c>
      <c r="BI291" s="151">
        <f>IF(N291="nulová",J291,0)</f>
        <v>0</v>
      </c>
      <c r="BJ291" s="18" t="s">
        <v>139</v>
      </c>
      <c r="BK291" s="151">
        <f>ROUND(I291*H291,2)</f>
        <v>0</v>
      </c>
      <c r="BL291" s="18" t="s">
        <v>229</v>
      </c>
      <c r="BM291" s="150" t="s">
        <v>473</v>
      </c>
    </row>
    <row r="292" spans="1:47" s="2" customFormat="1" ht="12">
      <c r="A292" s="33"/>
      <c r="B292" s="34"/>
      <c r="C292" s="33"/>
      <c r="D292" s="152" t="s">
        <v>148</v>
      </c>
      <c r="E292" s="33"/>
      <c r="F292" s="153" t="s">
        <v>474</v>
      </c>
      <c r="G292" s="33"/>
      <c r="H292" s="33"/>
      <c r="I292" s="154"/>
      <c r="J292" s="33"/>
      <c r="K292" s="33"/>
      <c r="L292" s="34"/>
      <c r="M292" s="155"/>
      <c r="N292" s="156"/>
      <c r="O292" s="54"/>
      <c r="P292" s="54"/>
      <c r="Q292" s="54"/>
      <c r="R292" s="54"/>
      <c r="S292" s="54"/>
      <c r="T292" s="55"/>
      <c r="U292" s="33"/>
      <c r="V292" s="33"/>
      <c r="W292" s="33"/>
      <c r="X292" s="33"/>
      <c r="Y292" s="33"/>
      <c r="Z292" s="33"/>
      <c r="AA292" s="33"/>
      <c r="AB292" s="33"/>
      <c r="AC292" s="33"/>
      <c r="AD292" s="33"/>
      <c r="AE292" s="33"/>
      <c r="AT292" s="18" t="s">
        <v>148</v>
      </c>
      <c r="AU292" s="18" t="s">
        <v>139</v>
      </c>
    </row>
    <row r="293" spans="1:65" s="2" customFormat="1" ht="62.65" customHeight="1">
      <c r="A293" s="33"/>
      <c r="B293" s="138"/>
      <c r="C293" s="139" t="s">
        <v>475</v>
      </c>
      <c r="D293" s="139" t="s">
        <v>140</v>
      </c>
      <c r="E293" s="140" t="s">
        <v>476</v>
      </c>
      <c r="F293" s="141" t="s">
        <v>477</v>
      </c>
      <c r="G293" s="142" t="s">
        <v>143</v>
      </c>
      <c r="H293" s="143">
        <v>29.47</v>
      </c>
      <c r="I293" s="144"/>
      <c r="J293" s="145">
        <f>ROUND(I293*H293,2)</f>
        <v>0</v>
      </c>
      <c r="K293" s="141" t="s">
        <v>3</v>
      </c>
      <c r="L293" s="34"/>
      <c r="M293" s="146" t="s">
        <v>3</v>
      </c>
      <c r="N293" s="147" t="s">
        <v>43</v>
      </c>
      <c r="O293" s="54"/>
      <c r="P293" s="148">
        <f>O293*H293</f>
        <v>0</v>
      </c>
      <c r="Q293" s="148">
        <v>0.01396</v>
      </c>
      <c r="R293" s="148">
        <f>Q293*H293</f>
        <v>0.41140119999999997</v>
      </c>
      <c r="S293" s="148">
        <v>0</v>
      </c>
      <c r="T293" s="149">
        <f>S293*H293</f>
        <v>0</v>
      </c>
      <c r="U293" s="33"/>
      <c r="V293" s="33"/>
      <c r="W293" s="33"/>
      <c r="X293" s="33"/>
      <c r="Y293" s="33"/>
      <c r="Z293" s="33"/>
      <c r="AA293" s="33"/>
      <c r="AB293" s="33"/>
      <c r="AC293" s="33"/>
      <c r="AD293" s="33"/>
      <c r="AE293" s="33"/>
      <c r="AR293" s="150" t="s">
        <v>229</v>
      </c>
      <c r="AT293" s="150" t="s">
        <v>140</v>
      </c>
      <c r="AU293" s="150" t="s">
        <v>139</v>
      </c>
      <c r="AY293" s="18" t="s">
        <v>134</v>
      </c>
      <c r="BE293" s="151">
        <f>IF(N293="základní",J293,0)</f>
        <v>0</v>
      </c>
      <c r="BF293" s="151">
        <f>IF(N293="snížená",J293,0)</f>
        <v>0</v>
      </c>
      <c r="BG293" s="151">
        <f>IF(N293="zákl. přenesená",J293,0)</f>
        <v>0</v>
      </c>
      <c r="BH293" s="151">
        <f>IF(N293="sníž. přenesená",J293,0)</f>
        <v>0</v>
      </c>
      <c r="BI293" s="151">
        <f>IF(N293="nulová",J293,0)</f>
        <v>0</v>
      </c>
      <c r="BJ293" s="18" t="s">
        <v>139</v>
      </c>
      <c r="BK293" s="151">
        <f>ROUND(I293*H293,2)</f>
        <v>0</v>
      </c>
      <c r="BL293" s="18" t="s">
        <v>229</v>
      </c>
      <c r="BM293" s="150" t="s">
        <v>478</v>
      </c>
    </row>
    <row r="294" spans="2:51" s="13" customFormat="1" ht="12">
      <c r="B294" s="157"/>
      <c r="D294" s="158" t="s">
        <v>150</v>
      </c>
      <c r="E294" s="159" t="s">
        <v>3</v>
      </c>
      <c r="F294" s="160" t="s">
        <v>479</v>
      </c>
      <c r="H294" s="159" t="s">
        <v>3</v>
      </c>
      <c r="I294" s="161"/>
      <c r="L294" s="157"/>
      <c r="M294" s="162"/>
      <c r="N294" s="163"/>
      <c r="O294" s="163"/>
      <c r="P294" s="163"/>
      <c r="Q294" s="163"/>
      <c r="R294" s="163"/>
      <c r="S294" s="163"/>
      <c r="T294" s="164"/>
      <c r="AT294" s="159" t="s">
        <v>150</v>
      </c>
      <c r="AU294" s="159" t="s">
        <v>139</v>
      </c>
      <c r="AV294" s="13" t="s">
        <v>15</v>
      </c>
      <c r="AW294" s="13" t="s">
        <v>33</v>
      </c>
      <c r="AX294" s="13" t="s">
        <v>71</v>
      </c>
      <c r="AY294" s="159" t="s">
        <v>134</v>
      </c>
    </row>
    <row r="295" spans="2:51" s="14" customFormat="1" ht="12">
      <c r="B295" s="165"/>
      <c r="D295" s="158" t="s">
        <v>150</v>
      </c>
      <c r="E295" s="166" t="s">
        <v>3</v>
      </c>
      <c r="F295" s="167" t="s">
        <v>480</v>
      </c>
      <c r="H295" s="168">
        <v>20.5</v>
      </c>
      <c r="I295" s="169"/>
      <c r="L295" s="165"/>
      <c r="M295" s="170"/>
      <c r="N295" s="171"/>
      <c r="O295" s="171"/>
      <c r="P295" s="171"/>
      <c r="Q295" s="171"/>
      <c r="R295" s="171"/>
      <c r="S295" s="171"/>
      <c r="T295" s="172"/>
      <c r="AT295" s="166" t="s">
        <v>150</v>
      </c>
      <c r="AU295" s="166" t="s">
        <v>139</v>
      </c>
      <c r="AV295" s="14" t="s">
        <v>139</v>
      </c>
      <c r="AW295" s="14" t="s">
        <v>33</v>
      </c>
      <c r="AX295" s="14" t="s">
        <v>71</v>
      </c>
      <c r="AY295" s="166" t="s">
        <v>134</v>
      </c>
    </row>
    <row r="296" spans="2:51" s="13" customFormat="1" ht="12">
      <c r="B296" s="157"/>
      <c r="D296" s="158" t="s">
        <v>150</v>
      </c>
      <c r="E296" s="159" t="s">
        <v>3</v>
      </c>
      <c r="F296" s="160" t="s">
        <v>481</v>
      </c>
      <c r="H296" s="159" t="s">
        <v>3</v>
      </c>
      <c r="I296" s="161"/>
      <c r="L296" s="157"/>
      <c r="M296" s="162"/>
      <c r="N296" s="163"/>
      <c r="O296" s="163"/>
      <c r="P296" s="163"/>
      <c r="Q296" s="163"/>
      <c r="R296" s="163"/>
      <c r="S296" s="163"/>
      <c r="T296" s="164"/>
      <c r="AT296" s="159" t="s">
        <v>150</v>
      </c>
      <c r="AU296" s="159" t="s">
        <v>139</v>
      </c>
      <c r="AV296" s="13" t="s">
        <v>15</v>
      </c>
      <c r="AW296" s="13" t="s">
        <v>33</v>
      </c>
      <c r="AX296" s="13" t="s">
        <v>71</v>
      </c>
      <c r="AY296" s="159" t="s">
        <v>134</v>
      </c>
    </row>
    <row r="297" spans="2:51" s="14" customFormat="1" ht="12">
      <c r="B297" s="165"/>
      <c r="D297" s="158" t="s">
        <v>150</v>
      </c>
      <c r="E297" s="166" t="s">
        <v>3</v>
      </c>
      <c r="F297" s="167" t="s">
        <v>482</v>
      </c>
      <c r="H297" s="168">
        <v>8.97</v>
      </c>
      <c r="I297" s="169"/>
      <c r="L297" s="165"/>
      <c r="M297" s="170"/>
      <c r="N297" s="171"/>
      <c r="O297" s="171"/>
      <c r="P297" s="171"/>
      <c r="Q297" s="171"/>
      <c r="R297" s="171"/>
      <c r="S297" s="171"/>
      <c r="T297" s="172"/>
      <c r="AT297" s="166" t="s">
        <v>150</v>
      </c>
      <c r="AU297" s="166" t="s">
        <v>139</v>
      </c>
      <c r="AV297" s="14" t="s">
        <v>139</v>
      </c>
      <c r="AW297" s="14" t="s">
        <v>33</v>
      </c>
      <c r="AX297" s="14" t="s">
        <v>71</v>
      </c>
      <c r="AY297" s="166" t="s">
        <v>134</v>
      </c>
    </row>
    <row r="298" spans="2:51" s="15" customFormat="1" ht="12">
      <c r="B298" s="173"/>
      <c r="D298" s="158" t="s">
        <v>150</v>
      </c>
      <c r="E298" s="174" t="s">
        <v>3</v>
      </c>
      <c r="F298" s="175" t="s">
        <v>155</v>
      </c>
      <c r="H298" s="176">
        <v>29.47</v>
      </c>
      <c r="I298" s="177"/>
      <c r="L298" s="173"/>
      <c r="M298" s="178"/>
      <c r="N298" s="179"/>
      <c r="O298" s="179"/>
      <c r="P298" s="179"/>
      <c r="Q298" s="179"/>
      <c r="R298" s="179"/>
      <c r="S298" s="179"/>
      <c r="T298" s="180"/>
      <c r="AT298" s="174" t="s">
        <v>150</v>
      </c>
      <c r="AU298" s="174" t="s">
        <v>139</v>
      </c>
      <c r="AV298" s="15" t="s">
        <v>145</v>
      </c>
      <c r="AW298" s="15" t="s">
        <v>33</v>
      </c>
      <c r="AX298" s="15" t="s">
        <v>15</v>
      </c>
      <c r="AY298" s="174" t="s">
        <v>134</v>
      </c>
    </row>
    <row r="299" spans="1:65" s="2" customFormat="1" ht="76.35" customHeight="1">
      <c r="A299" s="33"/>
      <c r="B299" s="138"/>
      <c r="C299" s="139" t="s">
        <v>137</v>
      </c>
      <c r="D299" s="139" t="s">
        <v>140</v>
      </c>
      <c r="E299" s="140" t="s">
        <v>483</v>
      </c>
      <c r="F299" s="141" t="s">
        <v>484</v>
      </c>
      <c r="G299" s="142" t="s">
        <v>143</v>
      </c>
      <c r="H299" s="143">
        <v>130</v>
      </c>
      <c r="I299" s="144"/>
      <c r="J299" s="145">
        <f>ROUND(I299*H299,2)</f>
        <v>0</v>
      </c>
      <c r="K299" s="141" t="s">
        <v>3</v>
      </c>
      <c r="L299" s="34"/>
      <c r="M299" s="146" t="s">
        <v>3</v>
      </c>
      <c r="N299" s="147" t="s">
        <v>43</v>
      </c>
      <c r="O299" s="54"/>
      <c r="P299" s="148">
        <f>O299*H299</f>
        <v>0</v>
      </c>
      <c r="Q299" s="148">
        <v>0.01</v>
      </c>
      <c r="R299" s="148">
        <f>Q299*H299</f>
        <v>1.3</v>
      </c>
      <c r="S299" s="148">
        <v>0.01</v>
      </c>
      <c r="T299" s="149">
        <f>S299*H299</f>
        <v>1.3</v>
      </c>
      <c r="U299" s="33"/>
      <c r="V299" s="33"/>
      <c r="W299" s="33"/>
      <c r="X299" s="33"/>
      <c r="Y299" s="33"/>
      <c r="Z299" s="33"/>
      <c r="AA299" s="33"/>
      <c r="AB299" s="33"/>
      <c r="AC299" s="33"/>
      <c r="AD299" s="33"/>
      <c r="AE299" s="33"/>
      <c r="AR299" s="150" t="s">
        <v>229</v>
      </c>
      <c r="AT299" s="150" t="s">
        <v>140</v>
      </c>
      <c r="AU299" s="150" t="s">
        <v>139</v>
      </c>
      <c r="AY299" s="18" t="s">
        <v>134</v>
      </c>
      <c r="BE299" s="151">
        <f>IF(N299="základní",J299,0)</f>
        <v>0</v>
      </c>
      <c r="BF299" s="151">
        <f>IF(N299="snížená",J299,0)</f>
        <v>0</v>
      </c>
      <c r="BG299" s="151">
        <f>IF(N299="zákl. přenesená",J299,0)</f>
        <v>0</v>
      </c>
      <c r="BH299" s="151">
        <f>IF(N299="sníž. přenesená",J299,0)</f>
        <v>0</v>
      </c>
      <c r="BI299" s="151">
        <f>IF(N299="nulová",J299,0)</f>
        <v>0</v>
      </c>
      <c r="BJ299" s="18" t="s">
        <v>139</v>
      </c>
      <c r="BK299" s="151">
        <f>ROUND(I299*H299,2)</f>
        <v>0</v>
      </c>
      <c r="BL299" s="18" t="s">
        <v>229</v>
      </c>
      <c r="BM299" s="150" t="s">
        <v>485</v>
      </c>
    </row>
    <row r="300" spans="1:65" s="2" customFormat="1" ht="49.15" customHeight="1">
      <c r="A300" s="33"/>
      <c r="B300" s="138"/>
      <c r="C300" s="139" t="s">
        <v>486</v>
      </c>
      <c r="D300" s="139" t="s">
        <v>140</v>
      </c>
      <c r="E300" s="140" t="s">
        <v>487</v>
      </c>
      <c r="F300" s="141" t="s">
        <v>488</v>
      </c>
      <c r="G300" s="142" t="s">
        <v>253</v>
      </c>
      <c r="H300" s="143">
        <v>3.683</v>
      </c>
      <c r="I300" s="144"/>
      <c r="J300" s="145">
        <f>ROUND(I300*H300,2)</f>
        <v>0</v>
      </c>
      <c r="K300" s="141" t="s">
        <v>144</v>
      </c>
      <c r="L300" s="34"/>
      <c r="M300" s="146" t="s">
        <v>3</v>
      </c>
      <c r="N300" s="147" t="s">
        <v>43</v>
      </c>
      <c r="O300" s="54"/>
      <c r="P300" s="148">
        <f>O300*H300</f>
        <v>0</v>
      </c>
      <c r="Q300" s="148">
        <v>0</v>
      </c>
      <c r="R300" s="148">
        <f>Q300*H300</f>
        <v>0</v>
      </c>
      <c r="S300" s="148">
        <v>0</v>
      </c>
      <c r="T300" s="149">
        <f>S300*H300</f>
        <v>0</v>
      </c>
      <c r="U300" s="33"/>
      <c r="V300" s="33"/>
      <c r="W300" s="33"/>
      <c r="X300" s="33"/>
      <c r="Y300" s="33"/>
      <c r="Z300" s="33"/>
      <c r="AA300" s="33"/>
      <c r="AB300" s="33"/>
      <c r="AC300" s="33"/>
      <c r="AD300" s="33"/>
      <c r="AE300" s="33"/>
      <c r="AR300" s="150" t="s">
        <v>229</v>
      </c>
      <c r="AT300" s="150" t="s">
        <v>140</v>
      </c>
      <c r="AU300" s="150" t="s">
        <v>139</v>
      </c>
      <c r="AY300" s="18" t="s">
        <v>134</v>
      </c>
      <c r="BE300" s="151">
        <f>IF(N300="základní",J300,0)</f>
        <v>0</v>
      </c>
      <c r="BF300" s="151">
        <f>IF(N300="snížená",J300,0)</f>
        <v>0</v>
      </c>
      <c r="BG300" s="151">
        <f>IF(N300="zákl. přenesená",J300,0)</f>
        <v>0</v>
      </c>
      <c r="BH300" s="151">
        <f>IF(N300="sníž. přenesená",J300,0)</f>
        <v>0</v>
      </c>
      <c r="BI300" s="151">
        <f>IF(N300="nulová",J300,0)</f>
        <v>0</v>
      </c>
      <c r="BJ300" s="18" t="s">
        <v>139</v>
      </c>
      <c r="BK300" s="151">
        <f>ROUND(I300*H300,2)</f>
        <v>0</v>
      </c>
      <c r="BL300" s="18" t="s">
        <v>229</v>
      </c>
      <c r="BM300" s="150" t="s">
        <v>489</v>
      </c>
    </row>
    <row r="301" spans="1:47" s="2" customFormat="1" ht="12">
      <c r="A301" s="33"/>
      <c r="B301" s="34"/>
      <c r="C301" s="33"/>
      <c r="D301" s="152" t="s">
        <v>148</v>
      </c>
      <c r="E301" s="33"/>
      <c r="F301" s="153" t="s">
        <v>490</v>
      </c>
      <c r="G301" s="33"/>
      <c r="H301" s="33"/>
      <c r="I301" s="154"/>
      <c r="J301" s="33"/>
      <c r="K301" s="33"/>
      <c r="L301" s="34"/>
      <c r="M301" s="155"/>
      <c r="N301" s="156"/>
      <c r="O301" s="54"/>
      <c r="P301" s="54"/>
      <c r="Q301" s="54"/>
      <c r="R301" s="54"/>
      <c r="S301" s="54"/>
      <c r="T301" s="55"/>
      <c r="U301" s="33"/>
      <c r="V301" s="33"/>
      <c r="W301" s="33"/>
      <c r="X301" s="33"/>
      <c r="Y301" s="33"/>
      <c r="Z301" s="33"/>
      <c r="AA301" s="33"/>
      <c r="AB301" s="33"/>
      <c r="AC301" s="33"/>
      <c r="AD301" s="33"/>
      <c r="AE301" s="33"/>
      <c r="AT301" s="18" t="s">
        <v>148</v>
      </c>
      <c r="AU301" s="18" t="s">
        <v>139</v>
      </c>
    </row>
    <row r="302" spans="2:63" s="12" customFormat="1" ht="22.9" customHeight="1">
      <c r="B302" s="125"/>
      <c r="D302" s="126" t="s">
        <v>70</v>
      </c>
      <c r="E302" s="136" t="s">
        <v>491</v>
      </c>
      <c r="F302" s="136" t="s">
        <v>492</v>
      </c>
      <c r="I302" s="128"/>
      <c r="J302" s="137">
        <f>BK302</f>
        <v>0</v>
      </c>
      <c r="L302" s="125"/>
      <c r="M302" s="130"/>
      <c r="N302" s="131"/>
      <c r="O302" s="131"/>
      <c r="P302" s="132">
        <f>SUM(P303:P318)</f>
        <v>0</v>
      </c>
      <c r="Q302" s="131"/>
      <c r="R302" s="132">
        <f>SUM(R303:R318)</f>
        <v>0</v>
      </c>
      <c r="S302" s="131"/>
      <c r="T302" s="133">
        <f>SUM(T303:T318)</f>
        <v>0</v>
      </c>
      <c r="AR302" s="126" t="s">
        <v>139</v>
      </c>
      <c r="AT302" s="134" t="s">
        <v>70</v>
      </c>
      <c r="AU302" s="134" t="s">
        <v>15</v>
      </c>
      <c r="AY302" s="126" t="s">
        <v>134</v>
      </c>
      <c r="BK302" s="135">
        <f>SUM(BK303:BK318)</f>
        <v>0</v>
      </c>
    </row>
    <row r="303" spans="1:65" s="2" customFormat="1" ht="37.9" customHeight="1">
      <c r="A303" s="33"/>
      <c r="B303" s="138"/>
      <c r="C303" s="139" t="s">
        <v>493</v>
      </c>
      <c r="D303" s="139" t="s">
        <v>140</v>
      </c>
      <c r="E303" s="140" t="s">
        <v>494</v>
      </c>
      <c r="F303" s="141" t="s">
        <v>495</v>
      </c>
      <c r="G303" s="142" t="s">
        <v>239</v>
      </c>
      <c r="H303" s="143">
        <v>68</v>
      </c>
      <c r="I303" s="144"/>
      <c r="J303" s="145">
        <f>ROUND(I303*H303,2)</f>
        <v>0</v>
      </c>
      <c r="K303" s="141" t="s">
        <v>3</v>
      </c>
      <c r="L303" s="34"/>
      <c r="M303" s="146" t="s">
        <v>3</v>
      </c>
      <c r="N303" s="147" t="s">
        <v>43</v>
      </c>
      <c r="O303" s="54"/>
      <c r="P303" s="148">
        <f>O303*H303</f>
        <v>0</v>
      </c>
      <c r="Q303" s="148">
        <v>0</v>
      </c>
      <c r="R303" s="148">
        <f>Q303*H303</f>
        <v>0</v>
      </c>
      <c r="S303" s="148">
        <v>0</v>
      </c>
      <c r="T303" s="149">
        <f>S303*H303</f>
        <v>0</v>
      </c>
      <c r="U303" s="33"/>
      <c r="V303" s="33"/>
      <c r="W303" s="33"/>
      <c r="X303" s="33"/>
      <c r="Y303" s="33"/>
      <c r="Z303" s="33"/>
      <c r="AA303" s="33"/>
      <c r="AB303" s="33"/>
      <c r="AC303" s="33"/>
      <c r="AD303" s="33"/>
      <c r="AE303" s="33"/>
      <c r="AR303" s="150" t="s">
        <v>229</v>
      </c>
      <c r="AT303" s="150" t="s">
        <v>140</v>
      </c>
      <c r="AU303" s="150" t="s">
        <v>139</v>
      </c>
      <c r="AY303" s="18" t="s">
        <v>134</v>
      </c>
      <c r="BE303" s="151">
        <f>IF(N303="základní",J303,0)</f>
        <v>0</v>
      </c>
      <c r="BF303" s="151">
        <f>IF(N303="snížená",J303,0)</f>
        <v>0</v>
      </c>
      <c r="BG303" s="151">
        <f>IF(N303="zákl. přenesená",J303,0)</f>
        <v>0</v>
      </c>
      <c r="BH303" s="151">
        <f>IF(N303="sníž. přenesená",J303,0)</f>
        <v>0</v>
      </c>
      <c r="BI303" s="151">
        <f>IF(N303="nulová",J303,0)</f>
        <v>0</v>
      </c>
      <c r="BJ303" s="18" t="s">
        <v>139</v>
      </c>
      <c r="BK303" s="151">
        <f>ROUND(I303*H303,2)</f>
        <v>0</v>
      </c>
      <c r="BL303" s="18" t="s">
        <v>229</v>
      </c>
      <c r="BM303" s="150" t="s">
        <v>496</v>
      </c>
    </row>
    <row r="304" spans="2:51" s="14" customFormat="1" ht="12">
      <c r="B304" s="165"/>
      <c r="D304" s="158" t="s">
        <v>150</v>
      </c>
      <c r="E304" s="166" t="s">
        <v>3</v>
      </c>
      <c r="F304" s="167" t="s">
        <v>497</v>
      </c>
      <c r="H304" s="168">
        <v>68</v>
      </c>
      <c r="I304" s="169"/>
      <c r="L304" s="165"/>
      <c r="M304" s="170"/>
      <c r="N304" s="171"/>
      <c r="O304" s="171"/>
      <c r="P304" s="171"/>
      <c r="Q304" s="171"/>
      <c r="R304" s="171"/>
      <c r="S304" s="171"/>
      <c r="T304" s="172"/>
      <c r="AT304" s="166" t="s">
        <v>150</v>
      </c>
      <c r="AU304" s="166" t="s">
        <v>139</v>
      </c>
      <c r="AV304" s="14" t="s">
        <v>139</v>
      </c>
      <c r="AW304" s="14" t="s">
        <v>33</v>
      </c>
      <c r="AX304" s="14" t="s">
        <v>15</v>
      </c>
      <c r="AY304" s="166" t="s">
        <v>134</v>
      </c>
    </row>
    <row r="305" spans="1:65" s="2" customFormat="1" ht="37.9" customHeight="1">
      <c r="A305" s="33"/>
      <c r="B305" s="138"/>
      <c r="C305" s="139" t="s">
        <v>498</v>
      </c>
      <c r="D305" s="139" t="s">
        <v>140</v>
      </c>
      <c r="E305" s="140" t="s">
        <v>499</v>
      </c>
      <c r="F305" s="141" t="s">
        <v>500</v>
      </c>
      <c r="G305" s="142" t="s">
        <v>239</v>
      </c>
      <c r="H305" s="143">
        <v>9</v>
      </c>
      <c r="I305" s="144"/>
      <c r="J305" s="145">
        <f>ROUND(I305*H305,2)</f>
        <v>0</v>
      </c>
      <c r="K305" s="141" t="s">
        <v>3</v>
      </c>
      <c r="L305" s="34"/>
      <c r="M305" s="146" t="s">
        <v>3</v>
      </c>
      <c r="N305" s="147" t="s">
        <v>43</v>
      </c>
      <c r="O305" s="54"/>
      <c r="P305" s="148">
        <f>O305*H305</f>
        <v>0</v>
      </c>
      <c r="Q305" s="148">
        <v>0</v>
      </c>
      <c r="R305" s="148">
        <f>Q305*H305</f>
        <v>0</v>
      </c>
      <c r="S305" s="148">
        <v>0</v>
      </c>
      <c r="T305" s="149">
        <f>S305*H305</f>
        <v>0</v>
      </c>
      <c r="U305" s="33"/>
      <c r="V305" s="33"/>
      <c r="W305" s="33"/>
      <c r="X305" s="33"/>
      <c r="Y305" s="33"/>
      <c r="Z305" s="33"/>
      <c r="AA305" s="33"/>
      <c r="AB305" s="33"/>
      <c r="AC305" s="33"/>
      <c r="AD305" s="33"/>
      <c r="AE305" s="33"/>
      <c r="AR305" s="150" t="s">
        <v>229</v>
      </c>
      <c r="AT305" s="150" t="s">
        <v>140</v>
      </c>
      <c r="AU305" s="150" t="s">
        <v>139</v>
      </c>
      <c r="AY305" s="18" t="s">
        <v>134</v>
      </c>
      <c r="BE305" s="151">
        <f>IF(N305="základní",J305,0)</f>
        <v>0</v>
      </c>
      <c r="BF305" s="151">
        <f>IF(N305="snížená",J305,0)</f>
        <v>0</v>
      </c>
      <c r="BG305" s="151">
        <f>IF(N305="zákl. přenesená",J305,0)</f>
        <v>0</v>
      </c>
      <c r="BH305" s="151">
        <f>IF(N305="sníž. přenesená",J305,0)</f>
        <v>0</v>
      </c>
      <c r="BI305" s="151">
        <f>IF(N305="nulová",J305,0)</f>
        <v>0</v>
      </c>
      <c r="BJ305" s="18" t="s">
        <v>139</v>
      </c>
      <c r="BK305" s="151">
        <f>ROUND(I305*H305,2)</f>
        <v>0</v>
      </c>
      <c r="BL305" s="18" t="s">
        <v>229</v>
      </c>
      <c r="BM305" s="150" t="s">
        <v>501</v>
      </c>
    </row>
    <row r="306" spans="2:51" s="14" customFormat="1" ht="12">
      <c r="B306" s="165"/>
      <c r="D306" s="158" t="s">
        <v>150</v>
      </c>
      <c r="E306" s="166" t="s">
        <v>3</v>
      </c>
      <c r="F306" s="167" t="s">
        <v>502</v>
      </c>
      <c r="H306" s="168">
        <v>9</v>
      </c>
      <c r="I306" s="169"/>
      <c r="L306" s="165"/>
      <c r="M306" s="170"/>
      <c r="N306" s="171"/>
      <c r="O306" s="171"/>
      <c r="P306" s="171"/>
      <c r="Q306" s="171"/>
      <c r="R306" s="171"/>
      <c r="S306" s="171"/>
      <c r="T306" s="172"/>
      <c r="AT306" s="166" t="s">
        <v>150</v>
      </c>
      <c r="AU306" s="166" t="s">
        <v>139</v>
      </c>
      <c r="AV306" s="14" t="s">
        <v>139</v>
      </c>
      <c r="AW306" s="14" t="s">
        <v>33</v>
      </c>
      <c r="AX306" s="14" t="s">
        <v>15</v>
      </c>
      <c r="AY306" s="166" t="s">
        <v>134</v>
      </c>
    </row>
    <row r="307" spans="1:65" s="2" customFormat="1" ht="24.2" customHeight="1">
      <c r="A307" s="33"/>
      <c r="B307" s="138"/>
      <c r="C307" s="139" t="s">
        <v>92</v>
      </c>
      <c r="D307" s="139" t="s">
        <v>140</v>
      </c>
      <c r="E307" s="140" t="s">
        <v>503</v>
      </c>
      <c r="F307" s="141" t="s">
        <v>504</v>
      </c>
      <c r="G307" s="142" t="s">
        <v>239</v>
      </c>
      <c r="H307" s="143">
        <v>9</v>
      </c>
      <c r="I307" s="144"/>
      <c r="J307" s="145">
        <f>ROUND(I307*H307,2)</f>
        <v>0</v>
      </c>
      <c r="K307" s="141" t="s">
        <v>3</v>
      </c>
      <c r="L307" s="34"/>
      <c r="M307" s="146" t="s">
        <v>3</v>
      </c>
      <c r="N307" s="147" t="s">
        <v>43</v>
      </c>
      <c r="O307" s="54"/>
      <c r="P307" s="148">
        <f>O307*H307</f>
        <v>0</v>
      </c>
      <c r="Q307" s="148">
        <v>0</v>
      </c>
      <c r="R307" s="148">
        <f>Q307*H307</f>
        <v>0</v>
      </c>
      <c r="S307" s="148">
        <v>0</v>
      </c>
      <c r="T307" s="149">
        <f>S307*H307</f>
        <v>0</v>
      </c>
      <c r="U307" s="33"/>
      <c r="V307" s="33"/>
      <c r="W307" s="33"/>
      <c r="X307" s="33"/>
      <c r="Y307" s="33"/>
      <c r="Z307" s="33"/>
      <c r="AA307" s="33"/>
      <c r="AB307" s="33"/>
      <c r="AC307" s="33"/>
      <c r="AD307" s="33"/>
      <c r="AE307" s="33"/>
      <c r="AR307" s="150" t="s">
        <v>229</v>
      </c>
      <c r="AT307" s="150" t="s">
        <v>140</v>
      </c>
      <c r="AU307" s="150" t="s">
        <v>139</v>
      </c>
      <c r="AY307" s="18" t="s">
        <v>134</v>
      </c>
      <c r="BE307" s="151">
        <f>IF(N307="základní",J307,0)</f>
        <v>0</v>
      </c>
      <c r="BF307" s="151">
        <f>IF(N307="snížená",J307,0)</f>
        <v>0</v>
      </c>
      <c r="BG307" s="151">
        <f>IF(N307="zákl. přenesená",J307,0)</f>
        <v>0</v>
      </c>
      <c r="BH307" s="151">
        <f>IF(N307="sníž. přenesená",J307,0)</f>
        <v>0</v>
      </c>
      <c r="BI307" s="151">
        <f>IF(N307="nulová",J307,0)</f>
        <v>0</v>
      </c>
      <c r="BJ307" s="18" t="s">
        <v>139</v>
      </c>
      <c r="BK307" s="151">
        <f>ROUND(I307*H307,2)</f>
        <v>0</v>
      </c>
      <c r="BL307" s="18" t="s">
        <v>229</v>
      </c>
      <c r="BM307" s="150" t="s">
        <v>505</v>
      </c>
    </row>
    <row r="308" spans="1:65" s="2" customFormat="1" ht="37.9" customHeight="1">
      <c r="A308" s="33"/>
      <c r="B308" s="138"/>
      <c r="C308" s="139" t="s">
        <v>506</v>
      </c>
      <c r="D308" s="139" t="s">
        <v>140</v>
      </c>
      <c r="E308" s="140" t="s">
        <v>507</v>
      </c>
      <c r="F308" s="141" t="s">
        <v>508</v>
      </c>
      <c r="G308" s="142" t="s">
        <v>239</v>
      </c>
      <c r="H308" s="143">
        <v>4</v>
      </c>
      <c r="I308" s="144"/>
      <c r="J308" s="145">
        <f>ROUND(I308*H308,2)</f>
        <v>0</v>
      </c>
      <c r="K308" s="141" t="s">
        <v>3</v>
      </c>
      <c r="L308" s="34"/>
      <c r="M308" s="146" t="s">
        <v>3</v>
      </c>
      <c r="N308" s="147" t="s">
        <v>43</v>
      </c>
      <c r="O308" s="54"/>
      <c r="P308" s="148">
        <f>O308*H308</f>
        <v>0</v>
      </c>
      <c r="Q308" s="148">
        <v>0</v>
      </c>
      <c r="R308" s="148">
        <f>Q308*H308</f>
        <v>0</v>
      </c>
      <c r="S308" s="148">
        <v>0</v>
      </c>
      <c r="T308" s="149">
        <f>S308*H308</f>
        <v>0</v>
      </c>
      <c r="U308" s="33"/>
      <c r="V308" s="33"/>
      <c r="W308" s="33"/>
      <c r="X308" s="33"/>
      <c r="Y308" s="33"/>
      <c r="Z308" s="33"/>
      <c r="AA308" s="33"/>
      <c r="AB308" s="33"/>
      <c r="AC308" s="33"/>
      <c r="AD308" s="33"/>
      <c r="AE308" s="33"/>
      <c r="AR308" s="150" t="s">
        <v>229</v>
      </c>
      <c r="AT308" s="150" t="s">
        <v>140</v>
      </c>
      <c r="AU308" s="150" t="s">
        <v>139</v>
      </c>
      <c r="AY308" s="18" t="s">
        <v>134</v>
      </c>
      <c r="BE308" s="151">
        <f>IF(N308="základní",J308,0)</f>
        <v>0</v>
      </c>
      <c r="BF308" s="151">
        <f>IF(N308="snížená",J308,0)</f>
        <v>0</v>
      </c>
      <c r="BG308" s="151">
        <f>IF(N308="zákl. přenesená",J308,0)</f>
        <v>0</v>
      </c>
      <c r="BH308" s="151">
        <f>IF(N308="sníž. přenesená",J308,0)</f>
        <v>0</v>
      </c>
      <c r="BI308" s="151">
        <f>IF(N308="nulová",J308,0)</f>
        <v>0</v>
      </c>
      <c r="BJ308" s="18" t="s">
        <v>139</v>
      </c>
      <c r="BK308" s="151">
        <f>ROUND(I308*H308,2)</f>
        <v>0</v>
      </c>
      <c r="BL308" s="18" t="s">
        <v>229</v>
      </c>
      <c r="BM308" s="150" t="s">
        <v>509</v>
      </c>
    </row>
    <row r="309" spans="2:51" s="14" customFormat="1" ht="12">
      <c r="B309" s="165"/>
      <c r="D309" s="158" t="s">
        <v>150</v>
      </c>
      <c r="E309" s="166" t="s">
        <v>3</v>
      </c>
      <c r="F309" s="167" t="s">
        <v>510</v>
      </c>
      <c r="H309" s="168">
        <v>4</v>
      </c>
      <c r="I309" s="169"/>
      <c r="L309" s="165"/>
      <c r="M309" s="170"/>
      <c r="N309" s="171"/>
      <c r="O309" s="171"/>
      <c r="P309" s="171"/>
      <c r="Q309" s="171"/>
      <c r="R309" s="171"/>
      <c r="S309" s="171"/>
      <c r="T309" s="172"/>
      <c r="AT309" s="166" t="s">
        <v>150</v>
      </c>
      <c r="AU309" s="166" t="s">
        <v>139</v>
      </c>
      <c r="AV309" s="14" t="s">
        <v>139</v>
      </c>
      <c r="AW309" s="14" t="s">
        <v>33</v>
      </c>
      <c r="AX309" s="14" t="s">
        <v>15</v>
      </c>
      <c r="AY309" s="166" t="s">
        <v>134</v>
      </c>
    </row>
    <row r="310" spans="1:65" s="2" customFormat="1" ht="62.65" customHeight="1">
      <c r="A310" s="33"/>
      <c r="B310" s="138"/>
      <c r="C310" s="139" t="s">
        <v>511</v>
      </c>
      <c r="D310" s="139" t="s">
        <v>140</v>
      </c>
      <c r="E310" s="140" t="s">
        <v>512</v>
      </c>
      <c r="F310" s="141" t="s">
        <v>513</v>
      </c>
      <c r="G310" s="142" t="s">
        <v>239</v>
      </c>
      <c r="H310" s="143">
        <v>4</v>
      </c>
      <c r="I310" s="144"/>
      <c r="J310" s="145">
        <f>ROUND(I310*H310,2)</f>
        <v>0</v>
      </c>
      <c r="K310" s="141" t="s">
        <v>3</v>
      </c>
      <c r="L310" s="34"/>
      <c r="M310" s="146" t="s">
        <v>3</v>
      </c>
      <c r="N310" s="147" t="s">
        <v>43</v>
      </c>
      <c r="O310" s="54"/>
      <c r="P310" s="148">
        <f>O310*H310</f>
        <v>0</v>
      </c>
      <c r="Q310" s="148">
        <v>0</v>
      </c>
      <c r="R310" s="148">
        <f>Q310*H310</f>
        <v>0</v>
      </c>
      <c r="S310" s="148">
        <v>0</v>
      </c>
      <c r="T310" s="149">
        <f>S310*H310</f>
        <v>0</v>
      </c>
      <c r="U310" s="33"/>
      <c r="V310" s="33"/>
      <c r="W310" s="33"/>
      <c r="X310" s="33"/>
      <c r="Y310" s="33"/>
      <c r="Z310" s="33"/>
      <c r="AA310" s="33"/>
      <c r="AB310" s="33"/>
      <c r="AC310" s="33"/>
      <c r="AD310" s="33"/>
      <c r="AE310" s="33"/>
      <c r="AR310" s="150" t="s">
        <v>229</v>
      </c>
      <c r="AT310" s="150" t="s">
        <v>140</v>
      </c>
      <c r="AU310" s="150" t="s">
        <v>139</v>
      </c>
      <c r="AY310" s="18" t="s">
        <v>134</v>
      </c>
      <c r="BE310" s="151">
        <f>IF(N310="základní",J310,0)</f>
        <v>0</v>
      </c>
      <c r="BF310" s="151">
        <f>IF(N310="snížená",J310,0)</f>
        <v>0</v>
      </c>
      <c r="BG310" s="151">
        <f>IF(N310="zákl. přenesená",J310,0)</f>
        <v>0</v>
      </c>
      <c r="BH310" s="151">
        <f>IF(N310="sníž. přenesená",J310,0)</f>
        <v>0</v>
      </c>
      <c r="BI310" s="151">
        <f>IF(N310="nulová",J310,0)</f>
        <v>0</v>
      </c>
      <c r="BJ310" s="18" t="s">
        <v>139</v>
      </c>
      <c r="BK310" s="151">
        <f>ROUND(I310*H310,2)</f>
        <v>0</v>
      </c>
      <c r="BL310" s="18" t="s">
        <v>229</v>
      </c>
      <c r="BM310" s="150" t="s">
        <v>514</v>
      </c>
    </row>
    <row r="311" spans="1:65" s="2" customFormat="1" ht="37.9" customHeight="1">
      <c r="A311" s="33"/>
      <c r="B311" s="138"/>
      <c r="C311" s="139" t="s">
        <v>515</v>
      </c>
      <c r="D311" s="139" t="s">
        <v>140</v>
      </c>
      <c r="E311" s="140" t="s">
        <v>516</v>
      </c>
      <c r="F311" s="141" t="s">
        <v>517</v>
      </c>
      <c r="G311" s="142" t="s">
        <v>239</v>
      </c>
      <c r="H311" s="143">
        <v>40</v>
      </c>
      <c r="I311" s="144"/>
      <c r="J311" s="145">
        <f>ROUND(I311*H311,2)</f>
        <v>0</v>
      </c>
      <c r="K311" s="141" t="s">
        <v>3</v>
      </c>
      <c r="L311" s="34"/>
      <c r="M311" s="146" t="s">
        <v>3</v>
      </c>
      <c r="N311" s="147" t="s">
        <v>43</v>
      </c>
      <c r="O311" s="54"/>
      <c r="P311" s="148">
        <f>O311*H311</f>
        <v>0</v>
      </c>
      <c r="Q311" s="148">
        <v>0</v>
      </c>
      <c r="R311" s="148">
        <f>Q311*H311</f>
        <v>0</v>
      </c>
      <c r="S311" s="148">
        <v>0</v>
      </c>
      <c r="T311" s="149">
        <f>S311*H311</f>
        <v>0</v>
      </c>
      <c r="U311" s="33"/>
      <c r="V311" s="33"/>
      <c r="W311" s="33"/>
      <c r="X311" s="33"/>
      <c r="Y311" s="33"/>
      <c r="Z311" s="33"/>
      <c r="AA311" s="33"/>
      <c r="AB311" s="33"/>
      <c r="AC311" s="33"/>
      <c r="AD311" s="33"/>
      <c r="AE311" s="33"/>
      <c r="AR311" s="150" t="s">
        <v>229</v>
      </c>
      <c r="AT311" s="150" t="s">
        <v>140</v>
      </c>
      <c r="AU311" s="150" t="s">
        <v>139</v>
      </c>
      <c r="AY311" s="18" t="s">
        <v>134</v>
      </c>
      <c r="BE311" s="151">
        <f>IF(N311="základní",J311,0)</f>
        <v>0</v>
      </c>
      <c r="BF311" s="151">
        <f>IF(N311="snížená",J311,0)</f>
        <v>0</v>
      </c>
      <c r="BG311" s="151">
        <f>IF(N311="zákl. přenesená",J311,0)</f>
        <v>0</v>
      </c>
      <c r="BH311" s="151">
        <f>IF(N311="sníž. přenesená",J311,0)</f>
        <v>0</v>
      </c>
      <c r="BI311" s="151">
        <f>IF(N311="nulová",J311,0)</f>
        <v>0</v>
      </c>
      <c r="BJ311" s="18" t="s">
        <v>139</v>
      </c>
      <c r="BK311" s="151">
        <f>ROUND(I311*H311,2)</f>
        <v>0</v>
      </c>
      <c r="BL311" s="18" t="s">
        <v>229</v>
      </c>
      <c r="BM311" s="150" t="s">
        <v>518</v>
      </c>
    </row>
    <row r="312" spans="1:65" s="2" customFormat="1" ht="37.9" customHeight="1">
      <c r="A312" s="33"/>
      <c r="B312" s="138"/>
      <c r="C312" s="139" t="s">
        <v>519</v>
      </c>
      <c r="D312" s="139" t="s">
        <v>140</v>
      </c>
      <c r="E312" s="140" t="s">
        <v>520</v>
      </c>
      <c r="F312" s="141" t="s">
        <v>521</v>
      </c>
      <c r="G312" s="142" t="s">
        <v>239</v>
      </c>
      <c r="H312" s="143">
        <v>40</v>
      </c>
      <c r="I312" s="144"/>
      <c r="J312" s="145">
        <f>ROUND(I312*H312,2)</f>
        <v>0</v>
      </c>
      <c r="K312" s="141" t="s">
        <v>3</v>
      </c>
      <c r="L312" s="34"/>
      <c r="M312" s="146" t="s">
        <v>3</v>
      </c>
      <c r="N312" s="147" t="s">
        <v>43</v>
      </c>
      <c r="O312" s="54"/>
      <c r="P312" s="148">
        <f>O312*H312</f>
        <v>0</v>
      </c>
      <c r="Q312" s="148">
        <v>0</v>
      </c>
      <c r="R312" s="148">
        <f>Q312*H312</f>
        <v>0</v>
      </c>
      <c r="S312" s="148">
        <v>0</v>
      </c>
      <c r="T312" s="149">
        <f>S312*H312</f>
        <v>0</v>
      </c>
      <c r="U312" s="33"/>
      <c r="V312" s="33"/>
      <c r="W312" s="33"/>
      <c r="X312" s="33"/>
      <c r="Y312" s="33"/>
      <c r="Z312" s="33"/>
      <c r="AA312" s="33"/>
      <c r="AB312" s="33"/>
      <c r="AC312" s="33"/>
      <c r="AD312" s="33"/>
      <c r="AE312" s="33"/>
      <c r="AR312" s="150" t="s">
        <v>229</v>
      </c>
      <c r="AT312" s="150" t="s">
        <v>140</v>
      </c>
      <c r="AU312" s="150" t="s">
        <v>139</v>
      </c>
      <c r="AY312" s="18" t="s">
        <v>134</v>
      </c>
      <c r="BE312" s="151">
        <f>IF(N312="základní",J312,0)</f>
        <v>0</v>
      </c>
      <c r="BF312" s="151">
        <f>IF(N312="snížená",J312,0)</f>
        <v>0</v>
      </c>
      <c r="BG312" s="151">
        <f>IF(N312="zákl. přenesená",J312,0)</f>
        <v>0</v>
      </c>
      <c r="BH312" s="151">
        <f>IF(N312="sníž. přenesená",J312,0)</f>
        <v>0</v>
      </c>
      <c r="BI312" s="151">
        <f>IF(N312="nulová",J312,0)</f>
        <v>0</v>
      </c>
      <c r="BJ312" s="18" t="s">
        <v>139</v>
      </c>
      <c r="BK312" s="151">
        <f>ROUND(I312*H312,2)</f>
        <v>0</v>
      </c>
      <c r="BL312" s="18" t="s">
        <v>229</v>
      </c>
      <c r="BM312" s="150" t="s">
        <v>522</v>
      </c>
    </row>
    <row r="313" spans="1:65" s="2" customFormat="1" ht="37.9" customHeight="1">
      <c r="A313" s="33"/>
      <c r="B313" s="138"/>
      <c r="C313" s="139" t="s">
        <v>523</v>
      </c>
      <c r="D313" s="139" t="s">
        <v>140</v>
      </c>
      <c r="E313" s="140" t="s">
        <v>524</v>
      </c>
      <c r="F313" s="141" t="s">
        <v>525</v>
      </c>
      <c r="G313" s="142" t="s">
        <v>239</v>
      </c>
      <c r="H313" s="143">
        <v>56</v>
      </c>
      <c r="I313" s="144"/>
      <c r="J313" s="145">
        <f>ROUND(I313*H313,2)</f>
        <v>0</v>
      </c>
      <c r="K313" s="141" t="s">
        <v>3</v>
      </c>
      <c r="L313" s="34"/>
      <c r="M313" s="146" t="s">
        <v>3</v>
      </c>
      <c r="N313" s="147" t="s">
        <v>43</v>
      </c>
      <c r="O313" s="54"/>
      <c r="P313" s="148">
        <f>O313*H313</f>
        <v>0</v>
      </c>
      <c r="Q313" s="148">
        <v>0</v>
      </c>
      <c r="R313" s="148">
        <f>Q313*H313</f>
        <v>0</v>
      </c>
      <c r="S313" s="148">
        <v>0</v>
      </c>
      <c r="T313" s="149">
        <f>S313*H313</f>
        <v>0</v>
      </c>
      <c r="U313" s="33"/>
      <c r="V313" s="33"/>
      <c r="W313" s="33"/>
      <c r="X313" s="33"/>
      <c r="Y313" s="33"/>
      <c r="Z313" s="33"/>
      <c r="AA313" s="33"/>
      <c r="AB313" s="33"/>
      <c r="AC313" s="33"/>
      <c r="AD313" s="33"/>
      <c r="AE313" s="33"/>
      <c r="AR313" s="150" t="s">
        <v>229</v>
      </c>
      <c r="AT313" s="150" t="s">
        <v>140</v>
      </c>
      <c r="AU313" s="150" t="s">
        <v>139</v>
      </c>
      <c r="AY313" s="18" t="s">
        <v>134</v>
      </c>
      <c r="BE313" s="151">
        <f>IF(N313="základní",J313,0)</f>
        <v>0</v>
      </c>
      <c r="BF313" s="151">
        <f>IF(N313="snížená",J313,0)</f>
        <v>0</v>
      </c>
      <c r="BG313" s="151">
        <f>IF(N313="zákl. přenesená",J313,0)</f>
        <v>0</v>
      </c>
      <c r="BH313" s="151">
        <f>IF(N313="sníž. přenesená",J313,0)</f>
        <v>0</v>
      </c>
      <c r="BI313" s="151">
        <f>IF(N313="nulová",J313,0)</f>
        <v>0</v>
      </c>
      <c r="BJ313" s="18" t="s">
        <v>139</v>
      </c>
      <c r="BK313" s="151">
        <f>ROUND(I313*H313,2)</f>
        <v>0</v>
      </c>
      <c r="BL313" s="18" t="s">
        <v>229</v>
      </c>
      <c r="BM313" s="150" t="s">
        <v>526</v>
      </c>
    </row>
    <row r="314" spans="2:51" s="14" customFormat="1" ht="12">
      <c r="B314" s="165"/>
      <c r="D314" s="158" t="s">
        <v>150</v>
      </c>
      <c r="E314" s="166" t="s">
        <v>3</v>
      </c>
      <c r="F314" s="167" t="s">
        <v>527</v>
      </c>
      <c r="H314" s="168">
        <v>56</v>
      </c>
      <c r="I314" s="169"/>
      <c r="L314" s="165"/>
      <c r="M314" s="170"/>
      <c r="N314" s="171"/>
      <c r="O314" s="171"/>
      <c r="P314" s="171"/>
      <c r="Q314" s="171"/>
      <c r="R314" s="171"/>
      <c r="S314" s="171"/>
      <c r="T314" s="172"/>
      <c r="AT314" s="166" t="s">
        <v>150</v>
      </c>
      <c r="AU314" s="166" t="s">
        <v>139</v>
      </c>
      <c r="AV314" s="14" t="s">
        <v>139</v>
      </c>
      <c r="AW314" s="14" t="s">
        <v>33</v>
      </c>
      <c r="AX314" s="14" t="s">
        <v>15</v>
      </c>
      <c r="AY314" s="166" t="s">
        <v>134</v>
      </c>
    </row>
    <row r="315" spans="1:65" s="2" customFormat="1" ht="33" customHeight="1">
      <c r="A315" s="33"/>
      <c r="B315" s="138"/>
      <c r="C315" s="139" t="s">
        <v>528</v>
      </c>
      <c r="D315" s="139" t="s">
        <v>140</v>
      </c>
      <c r="E315" s="140" t="s">
        <v>529</v>
      </c>
      <c r="F315" s="141" t="s">
        <v>530</v>
      </c>
      <c r="G315" s="142" t="s">
        <v>239</v>
      </c>
      <c r="H315" s="143">
        <v>23</v>
      </c>
      <c r="I315" s="144"/>
      <c r="J315" s="145">
        <f>ROUND(I315*H315,2)</f>
        <v>0</v>
      </c>
      <c r="K315" s="141" t="s">
        <v>3</v>
      </c>
      <c r="L315" s="34"/>
      <c r="M315" s="146" t="s">
        <v>3</v>
      </c>
      <c r="N315" s="147" t="s">
        <v>43</v>
      </c>
      <c r="O315" s="54"/>
      <c r="P315" s="148">
        <f>O315*H315</f>
        <v>0</v>
      </c>
      <c r="Q315" s="148">
        <v>0</v>
      </c>
      <c r="R315" s="148">
        <f>Q315*H315</f>
        <v>0</v>
      </c>
      <c r="S315" s="148">
        <v>0</v>
      </c>
      <c r="T315" s="149">
        <f>S315*H315</f>
        <v>0</v>
      </c>
      <c r="U315" s="33"/>
      <c r="V315" s="33"/>
      <c r="W315" s="33"/>
      <c r="X315" s="33"/>
      <c r="Y315" s="33"/>
      <c r="Z315" s="33"/>
      <c r="AA315" s="33"/>
      <c r="AB315" s="33"/>
      <c r="AC315" s="33"/>
      <c r="AD315" s="33"/>
      <c r="AE315" s="33"/>
      <c r="AR315" s="150" t="s">
        <v>229</v>
      </c>
      <c r="AT315" s="150" t="s">
        <v>140</v>
      </c>
      <c r="AU315" s="150" t="s">
        <v>139</v>
      </c>
      <c r="AY315" s="18" t="s">
        <v>134</v>
      </c>
      <c r="BE315" s="151">
        <f>IF(N315="základní",J315,0)</f>
        <v>0</v>
      </c>
      <c r="BF315" s="151">
        <f>IF(N315="snížená",J315,0)</f>
        <v>0</v>
      </c>
      <c r="BG315" s="151">
        <f>IF(N315="zákl. přenesená",J315,0)</f>
        <v>0</v>
      </c>
      <c r="BH315" s="151">
        <f>IF(N315="sníž. přenesená",J315,0)</f>
        <v>0</v>
      </c>
      <c r="BI315" s="151">
        <f>IF(N315="nulová",J315,0)</f>
        <v>0</v>
      </c>
      <c r="BJ315" s="18" t="s">
        <v>139</v>
      </c>
      <c r="BK315" s="151">
        <f>ROUND(I315*H315,2)</f>
        <v>0</v>
      </c>
      <c r="BL315" s="18" t="s">
        <v>229</v>
      </c>
      <c r="BM315" s="150" t="s">
        <v>531</v>
      </c>
    </row>
    <row r="316" spans="2:51" s="14" customFormat="1" ht="12">
      <c r="B316" s="165"/>
      <c r="D316" s="158" t="s">
        <v>150</v>
      </c>
      <c r="E316" s="166" t="s">
        <v>3</v>
      </c>
      <c r="F316" s="167" t="s">
        <v>532</v>
      </c>
      <c r="H316" s="168">
        <v>23</v>
      </c>
      <c r="I316" s="169"/>
      <c r="L316" s="165"/>
      <c r="M316" s="170"/>
      <c r="N316" s="171"/>
      <c r="O316" s="171"/>
      <c r="P316" s="171"/>
      <c r="Q316" s="171"/>
      <c r="R316" s="171"/>
      <c r="S316" s="171"/>
      <c r="T316" s="172"/>
      <c r="AT316" s="166" t="s">
        <v>150</v>
      </c>
      <c r="AU316" s="166" t="s">
        <v>139</v>
      </c>
      <c r="AV316" s="14" t="s">
        <v>139</v>
      </c>
      <c r="AW316" s="14" t="s">
        <v>33</v>
      </c>
      <c r="AX316" s="14" t="s">
        <v>15</v>
      </c>
      <c r="AY316" s="166" t="s">
        <v>134</v>
      </c>
    </row>
    <row r="317" spans="1:65" s="2" customFormat="1" ht="44.25" customHeight="1">
      <c r="A317" s="33"/>
      <c r="B317" s="138"/>
      <c r="C317" s="139" t="s">
        <v>533</v>
      </c>
      <c r="D317" s="139" t="s">
        <v>140</v>
      </c>
      <c r="E317" s="140" t="s">
        <v>534</v>
      </c>
      <c r="F317" s="141" t="s">
        <v>535</v>
      </c>
      <c r="G317" s="142" t="s">
        <v>536</v>
      </c>
      <c r="H317" s="191"/>
      <c r="I317" s="144"/>
      <c r="J317" s="145">
        <f>ROUND(I317*H317,2)</f>
        <v>0</v>
      </c>
      <c r="K317" s="141" t="s">
        <v>144</v>
      </c>
      <c r="L317" s="34"/>
      <c r="M317" s="146" t="s">
        <v>3</v>
      </c>
      <c r="N317" s="147" t="s">
        <v>43</v>
      </c>
      <c r="O317" s="54"/>
      <c r="P317" s="148">
        <f>O317*H317</f>
        <v>0</v>
      </c>
      <c r="Q317" s="148">
        <v>0</v>
      </c>
      <c r="R317" s="148">
        <f>Q317*H317</f>
        <v>0</v>
      </c>
      <c r="S317" s="148">
        <v>0</v>
      </c>
      <c r="T317" s="149">
        <f>S317*H317</f>
        <v>0</v>
      </c>
      <c r="U317" s="33"/>
      <c r="V317" s="33"/>
      <c r="W317" s="33"/>
      <c r="X317" s="33"/>
      <c r="Y317" s="33"/>
      <c r="Z317" s="33"/>
      <c r="AA317" s="33"/>
      <c r="AB317" s="33"/>
      <c r="AC317" s="33"/>
      <c r="AD317" s="33"/>
      <c r="AE317" s="33"/>
      <c r="AR317" s="150" t="s">
        <v>229</v>
      </c>
      <c r="AT317" s="150" t="s">
        <v>140</v>
      </c>
      <c r="AU317" s="150" t="s">
        <v>139</v>
      </c>
      <c r="AY317" s="18" t="s">
        <v>134</v>
      </c>
      <c r="BE317" s="151">
        <f>IF(N317="základní",J317,0)</f>
        <v>0</v>
      </c>
      <c r="BF317" s="151">
        <f>IF(N317="snížená",J317,0)</f>
        <v>0</v>
      </c>
      <c r="BG317" s="151">
        <f>IF(N317="zákl. přenesená",J317,0)</f>
        <v>0</v>
      </c>
      <c r="BH317" s="151">
        <f>IF(N317="sníž. přenesená",J317,0)</f>
        <v>0</v>
      </c>
      <c r="BI317" s="151">
        <f>IF(N317="nulová",J317,0)</f>
        <v>0</v>
      </c>
      <c r="BJ317" s="18" t="s">
        <v>139</v>
      </c>
      <c r="BK317" s="151">
        <f>ROUND(I317*H317,2)</f>
        <v>0</v>
      </c>
      <c r="BL317" s="18" t="s">
        <v>229</v>
      </c>
      <c r="BM317" s="150" t="s">
        <v>537</v>
      </c>
    </row>
    <row r="318" spans="1:47" s="2" customFormat="1" ht="12">
      <c r="A318" s="33"/>
      <c r="B318" s="34"/>
      <c r="C318" s="33"/>
      <c r="D318" s="152" t="s">
        <v>148</v>
      </c>
      <c r="E318" s="33"/>
      <c r="F318" s="153" t="s">
        <v>538</v>
      </c>
      <c r="G318" s="33"/>
      <c r="H318" s="33"/>
      <c r="I318" s="154"/>
      <c r="J318" s="33"/>
      <c r="K318" s="33"/>
      <c r="L318" s="34"/>
      <c r="M318" s="155"/>
      <c r="N318" s="156"/>
      <c r="O318" s="54"/>
      <c r="P318" s="54"/>
      <c r="Q318" s="54"/>
      <c r="R318" s="54"/>
      <c r="S318" s="54"/>
      <c r="T318" s="55"/>
      <c r="U318" s="33"/>
      <c r="V318" s="33"/>
      <c r="W318" s="33"/>
      <c r="X318" s="33"/>
      <c r="Y318" s="33"/>
      <c r="Z318" s="33"/>
      <c r="AA318" s="33"/>
      <c r="AB318" s="33"/>
      <c r="AC318" s="33"/>
      <c r="AD318" s="33"/>
      <c r="AE318" s="33"/>
      <c r="AT318" s="18" t="s">
        <v>148</v>
      </c>
      <c r="AU318" s="18" t="s">
        <v>139</v>
      </c>
    </row>
    <row r="319" spans="2:63" s="12" customFormat="1" ht="22.9" customHeight="1">
      <c r="B319" s="125"/>
      <c r="D319" s="126" t="s">
        <v>70</v>
      </c>
      <c r="E319" s="136" t="s">
        <v>539</v>
      </c>
      <c r="F319" s="136" t="s">
        <v>540</v>
      </c>
      <c r="I319" s="128"/>
      <c r="J319" s="137">
        <f>BK319</f>
        <v>0</v>
      </c>
      <c r="L319" s="125"/>
      <c r="M319" s="130"/>
      <c r="N319" s="131"/>
      <c r="O319" s="131"/>
      <c r="P319" s="132">
        <f>SUM(P320:P327)</f>
        <v>0</v>
      </c>
      <c r="Q319" s="131"/>
      <c r="R319" s="132">
        <f>SUM(R320:R327)</f>
        <v>0</v>
      </c>
      <c r="S319" s="131"/>
      <c r="T319" s="133">
        <f>SUM(T320:T327)</f>
        <v>0</v>
      </c>
      <c r="AR319" s="126" t="s">
        <v>139</v>
      </c>
      <c r="AT319" s="134" t="s">
        <v>70</v>
      </c>
      <c r="AU319" s="134" t="s">
        <v>15</v>
      </c>
      <c r="AY319" s="126" t="s">
        <v>134</v>
      </c>
      <c r="BK319" s="135">
        <f>SUM(BK320:BK327)</f>
        <v>0</v>
      </c>
    </row>
    <row r="320" spans="1:65" s="2" customFormat="1" ht="24.2" customHeight="1">
      <c r="A320" s="33"/>
      <c r="B320" s="138"/>
      <c r="C320" s="139" t="s">
        <v>541</v>
      </c>
      <c r="D320" s="139" t="s">
        <v>140</v>
      </c>
      <c r="E320" s="140" t="s">
        <v>542</v>
      </c>
      <c r="F320" s="141" t="s">
        <v>543</v>
      </c>
      <c r="G320" s="142" t="s">
        <v>544</v>
      </c>
      <c r="H320" s="143">
        <v>5</v>
      </c>
      <c r="I320" s="144"/>
      <c r="J320" s="145">
        <f aca="true" t="shared" si="0" ref="J320:J326">ROUND(I320*H320,2)</f>
        <v>0</v>
      </c>
      <c r="K320" s="141" t="s">
        <v>3</v>
      </c>
      <c r="L320" s="34"/>
      <c r="M320" s="146" t="s">
        <v>3</v>
      </c>
      <c r="N320" s="147" t="s">
        <v>43</v>
      </c>
      <c r="O320" s="54"/>
      <c r="P320" s="148">
        <f aca="true" t="shared" si="1" ref="P320:P326">O320*H320</f>
        <v>0</v>
      </c>
      <c r="Q320" s="148">
        <v>0</v>
      </c>
      <c r="R320" s="148">
        <f aca="true" t="shared" si="2" ref="R320:R326">Q320*H320</f>
        <v>0</v>
      </c>
      <c r="S320" s="148">
        <v>0</v>
      </c>
      <c r="T320" s="149">
        <f aca="true" t="shared" si="3" ref="T320:T326">S320*H320</f>
        <v>0</v>
      </c>
      <c r="U320" s="33"/>
      <c r="V320" s="33"/>
      <c r="W320" s="33"/>
      <c r="X320" s="33"/>
      <c r="Y320" s="33"/>
      <c r="Z320" s="33"/>
      <c r="AA320" s="33"/>
      <c r="AB320" s="33"/>
      <c r="AC320" s="33"/>
      <c r="AD320" s="33"/>
      <c r="AE320" s="33"/>
      <c r="AR320" s="150" t="s">
        <v>229</v>
      </c>
      <c r="AT320" s="150" t="s">
        <v>140</v>
      </c>
      <c r="AU320" s="150" t="s">
        <v>139</v>
      </c>
      <c r="AY320" s="18" t="s">
        <v>134</v>
      </c>
      <c r="BE320" s="151">
        <f aca="true" t="shared" si="4" ref="BE320:BE326">IF(N320="základní",J320,0)</f>
        <v>0</v>
      </c>
      <c r="BF320" s="151">
        <f aca="true" t="shared" si="5" ref="BF320:BF326">IF(N320="snížená",J320,0)</f>
        <v>0</v>
      </c>
      <c r="BG320" s="151">
        <f aca="true" t="shared" si="6" ref="BG320:BG326">IF(N320="zákl. přenesená",J320,0)</f>
        <v>0</v>
      </c>
      <c r="BH320" s="151">
        <f aca="true" t="shared" si="7" ref="BH320:BH326">IF(N320="sníž. přenesená",J320,0)</f>
        <v>0</v>
      </c>
      <c r="BI320" s="151">
        <f aca="true" t="shared" si="8" ref="BI320:BI326">IF(N320="nulová",J320,0)</f>
        <v>0</v>
      </c>
      <c r="BJ320" s="18" t="s">
        <v>139</v>
      </c>
      <c r="BK320" s="151">
        <f aca="true" t="shared" si="9" ref="BK320:BK326">ROUND(I320*H320,2)</f>
        <v>0</v>
      </c>
      <c r="BL320" s="18" t="s">
        <v>229</v>
      </c>
      <c r="BM320" s="150" t="s">
        <v>545</v>
      </c>
    </row>
    <row r="321" spans="1:65" s="2" customFormat="1" ht="16.5" customHeight="1">
      <c r="A321" s="33"/>
      <c r="B321" s="138"/>
      <c r="C321" s="139" t="s">
        <v>546</v>
      </c>
      <c r="D321" s="139" t="s">
        <v>140</v>
      </c>
      <c r="E321" s="140" t="s">
        <v>547</v>
      </c>
      <c r="F321" s="141" t="s">
        <v>548</v>
      </c>
      <c r="G321" s="142" t="s">
        <v>544</v>
      </c>
      <c r="H321" s="143">
        <v>5</v>
      </c>
      <c r="I321" s="144"/>
      <c r="J321" s="145">
        <f t="shared" si="0"/>
        <v>0</v>
      </c>
      <c r="K321" s="141" t="s">
        <v>3</v>
      </c>
      <c r="L321" s="34"/>
      <c r="M321" s="146" t="s">
        <v>3</v>
      </c>
      <c r="N321" s="147" t="s">
        <v>43</v>
      </c>
      <c r="O321" s="54"/>
      <c r="P321" s="148">
        <f t="shared" si="1"/>
        <v>0</v>
      </c>
      <c r="Q321" s="148">
        <v>0</v>
      </c>
      <c r="R321" s="148">
        <f t="shared" si="2"/>
        <v>0</v>
      </c>
      <c r="S321" s="148">
        <v>0</v>
      </c>
      <c r="T321" s="149">
        <f t="shared" si="3"/>
        <v>0</v>
      </c>
      <c r="U321" s="33"/>
      <c r="V321" s="33"/>
      <c r="W321" s="33"/>
      <c r="X321" s="33"/>
      <c r="Y321" s="33"/>
      <c r="Z321" s="33"/>
      <c r="AA321" s="33"/>
      <c r="AB321" s="33"/>
      <c r="AC321" s="33"/>
      <c r="AD321" s="33"/>
      <c r="AE321" s="33"/>
      <c r="AR321" s="150" t="s">
        <v>229</v>
      </c>
      <c r="AT321" s="150" t="s">
        <v>140</v>
      </c>
      <c r="AU321" s="150" t="s">
        <v>139</v>
      </c>
      <c r="AY321" s="18" t="s">
        <v>134</v>
      </c>
      <c r="BE321" s="151">
        <f t="shared" si="4"/>
        <v>0</v>
      </c>
      <c r="BF321" s="151">
        <f t="shared" si="5"/>
        <v>0</v>
      </c>
      <c r="BG321" s="151">
        <f t="shared" si="6"/>
        <v>0</v>
      </c>
      <c r="BH321" s="151">
        <f t="shared" si="7"/>
        <v>0</v>
      </c>
      <c r="BI321" s="151">
        <f t="shared" si="8"/>
        <v>0</v>
      </c>
      <c r="BJ321" s="18" t="s">
        <v>139</v>
      </c>
      <c r="BK321" s="151">
        <f t="shared" si="9"/>
        <v>0</v>
      </c>
      <c r="BL321" s="18" t="s">
        <v>229</v>
      </c>
      <c r="BM321" s="150" t="s">
        <v>549</v>
      </c>
    </row>
    <row r="322" spans="1:65" s="2" customFormat="1" ht="24.2" customHeight="1">
      <c r="A322" s="33"/>
      <c r="B322" s="138"/>
      <c r="C322" s="139" t="s">
        <v>550</v>
      </c>
      <c r="D322" s="139" t="s">
        <v>140</v>
      </c>
      <c r="E322" s="140" t="s">
        <v>551</v>
      </c>
      <c r="F322" s="141" t="s">
        <v>552</v>
      </c>
      <c r="G322" s="142" t="s">
        <v>359</v>
      </c>
      <c r="H322" s="143">
        <v>2</v>
      </c>
      <c r="I322" s="144"/>
      <c r="J322" s="145">
        <f t="shared" si="0"/>
        <v>0</v>
      </c>
      <c r="K322" s="141" t="s">
        <v>3</v>
      </c>
      <c r="L322" s="34"/>
      <c r="M322" s="146" t="s">
        <v>3</v>
      </c>
      <c r="N322" s="147" t="s">
        <v>43</v>
      </c>
      <c r="O322" s="54"/>
      <c r="P322" s="148">
        <f t="shared" si="1"/>
        <v>0</v>
      </c>
      <c r="Q322" s="148">
        <v>0</v>
      </c>
      <c r="R322" s="148">
        <f t="shared" si="2"/>
        <v>0</v>
      </c>
      <c r="S322" s="148">
        <v>0</v>
      </c>
      <c r="T322" s="149">
        <f t="shared" si="3"/>
        <v>0</v>
      </c>
      <c r="U322" s="33"/>
      <c r="V322" s="33"/>
      <c r="W322" s="33"/>
      <c r="X322" s="33"/>
      <c r="Y322" s="33"/>
      <c r="Z322" s="33"/>
      <c r="AA322" s="33"/>
      <c r="AB322" s="33"/>
      <c r="AC322" s="33"/>
      <c r="AD322" s="33"/>
      <c r="AE322" s="33"/>
      <c r="AR322" s="150" t="s">
        <v>229</v>
      </c>
      <c r="AT322" s="150" t="s">
        <v>140</v>
      </c>
      <c r="AU322" s="150" t="s">
        <v>139</v>
      </c>
      <c r="AY322" s="18" t="s">
        <v>134</v>
      </c>
      <c r="BE322" s="151">
        <f t="shared" si="4"/>
        <v>0</v>
      </c>
      <c r="BF322" s="151">
        <f t="shared" si="5"/>
        <v>0</v>
      </c>
      <c r="BG322" s="151">
        <f t="shared" si="6"/>
        <v>0</v>
      </c>
      <c r="BH322" s="151">
        <f t="shared" si="7"/>
        <v>0</v>
      </c>
      <c r="BI322" s="151">
        <f t="shared" si="8"/>
        <v>0</v>
      </c>
      <c r="BJ322" s="18" t="s">
        <v>139</v>
      </c>
      <c r="BK322" s="151">
        <f t="shared" si="9"/>
        <v>0</v>
      </c>
      <c r="BL322" s="18" t="s">
        <v>229</v>
      </c>
      <c r="BM322" s="150" t="s">
        <v>553</v>
      </c>
    </row>
    <row r="323" spans="1:65" s="2" customFormat="1" ht="24.2" customHeight="1">
      <c r="A323" s="33"/>
      <c r="B323" s="138"/>
      <c r="C323" s="139" t="s">
        <v>554</v>
      </c>
      <c r="D323" s="139" t="s">
        <v>140</v>
      </c>
      <c r="E323" s="140" t="s">
        <v>555</v>
      </c>
      <c r="F323" s="141" t="s">
        <v>556</v>
      </c>
      <c r="G323" s="142" t="s">
        <v>359</v>
      </c>
      <c r="H323" s="143">
        <v>6</v>
      </c>
      <c r="I323" s="144"/>
      <c r="J323" s="145">
        <f t="shared" si="0"/>
        <v>0</v>
      </c>
      <c r="K323" s="141" t="s">
        <v>3</v>
      </c>
      <c r="L323" s="34"/>
      <c r="M323" s="146" t="s">
        <v>3</v>
      </c>
      <c r="N323" s="147" t="s">
        <v>43</v>
      </c>
      <c r="O323" s="54"/>
      <c r="P323" s="148">
        <f t="shared" si="1"/>
        <v>0</v>
      </c>
      <c r="Q323" s="148">
        <v>0</v>
      </c>
      <c r="R323" s="148">
        <f t="shared" si="2"/>
        <v>0</v>
      </c>
      <c r="S323" s="148">
        <v>0</v>
      </c>
      <c r="T323" s="149">
        <f t="shared" si="3"/>
        <v>0</v>
      </c>
      <c r="U323" s="33"/>
      <c r="V323" s="33"/>
      <c r="W323" s="33"/>
      <c r="X323" s="33"/>
      <c r="Y323" s="33"/>
      <c r="Z323" s="33"/>
      <c r="AA323" s="33"/>
      <c r="AB323" s="33"/>
      <c r="AC323" s="33"/>
      <c r="AD323" s="33"/>
      <c r="AE323" s="33"/>
      <c r="AR323" s="150" t="s">
        <v>229</v>
      </c>
      <c r="AT323" s="150" t="s">
        <v>140</v>
      </c>
      <c r="AU323" s="150" t="s">
        <v>139</v>
      </c>
      <c r="AY323" s="18" t="s">
        <v>134</v>
      </c>
      <c r="BE323" s="151">
        <f t="shared" si="4"/>
        <v>0</v>
      </c>
      <c r="BF323" s="151">
        <f t="shared" si="5"/>
        <v>0</v>
      </c>
      <c r="BG323" s="151">
        <f t="shared" si="6"/>
        <v>0</v>
      </c>
      <c r="BH323" s="151">
        <f t="shared" si="7"/>
        <v>0</v>
      </c>
      <c r="BI323" s="151">
        <f t="shared" si="8"/>
        <v>0</v>
      </c>
      <c r="BJ323" s="18" t="s">
        <v>139</v>
      </c>
      <c r="BK323" s="151">
        <f t="shared" si="9"/>
        <v>0</v>
      </c>
      <c r="BL323" s="18" t="s">
        <v>229</v>
      </c>
      <c r="BM323" s="150" t="s">
        <v>557</v>
      </c>
    </row>
    <row r="324" spans="1:65" s="2" customFormat="1" ht="24.2" customHeight="1">
      <c r="A324" s="33"/>
      <c r="B324" s="138"/>
      <c r="C324" s="139" t="s">
        <v>558</v>
      </c>
      <c r="D324" s="139" t="s">
        <v>140</v>
      </c>
      <c r="E324" s="140" t="s">
        <v>559</v>
      </c>
      <c r="F324" s="141" t="s">
        <v>560</v>
      </c>
      <c r="G324" s="142" t="s">
        <v>359</v>
      </c>
      <c r="H324" s="143">
        <v>1</v>
      </c>
      <c r="I324" s="144"/>
      <c r="J324" s="145">
        <f t="shared" si="0"/>
        <v>0</v>
      </c>
      <c r="K324" s="141" t="s">
        <v>3</v>
      </c>
      <c r="L324" s="34"/>
      <c r="M324" s="146" t="s">
        <v>3</v>
      </c>
      <c r="N324" s="147" t="s">
        <v>43</v>
      </c>
      <c r="O324" s="54"/>
      <c r="P324" s="148">
        <f t="shared" si="1"/>
        <v>0</v>
      </c>
      <c r="Q324" s="148">
        <v>0</v>
      </c>
      <c r="R324" s="148">
        <f t="shared" si="2"/>
        <v>0</v>
      </c>
      <c r="S324" s="148">
        <v>0</v>
      </c>
      <c r="T324" s="149">
        <f t="shared" si="3"/>
        <v>0</v>
      </c>
      <c r="U324" s="33"/>
      <c r="V324" s="33"/>
      <c r="W324" s="33"/>
      <c r="X324" s="33"/>
      <c r="Y324" s="33"/>
      <c r="Z324" s="33"/>
      <c r="AA324" s="33"/>
      <c r="AB324" s="33"/>
      <c r="AC324" s="33"/>
      <c r="AD324" s="33"/>
      <c r="AE324" s="33"/>
      <c r="AR324" s="150" t="s">
        <v>229</v>
      </c>
      <c r="AT324" s="150" t="s">
        <v>140</v>
      </c>
      <c r="AU324" s="150" t="s">
        <v>139</v>
      </c>
      <c r="AY324" s="18" t="s">
        <v>134</v>
      </c>
      <c r="BE324" s="151">
        <f t="shared" si="4"/>
        <v>0</v>
      </c>
      <c r="BF324" s="151">
        <f t="shared" si="5"/>
        <v>0</v>
      </c>
      <c r="BG324" s="151">
        <f t="shared" si="6"/>
        <v>0</v>
      </c>
      <c r="BH324" s="151">
        <f t="shared" si="7"/>
        <v>0</v>
      </c>
      <c r="BI324" s="151">
        <f t="shared" si="8"/>
        <v>0</v>
      </c>
      <c r="BJ324" s="18" t="s">
        <v>139</v>
      </c>
      <c r="BK324" s="151">
        <f t="shared" si="9"/>
        <v>0</v>
      </c>
      <c r="BL324" s="18" t="s">
        <v>229</v>
      </c>
      <c r="BM324" s="150" t="s">
        <v>561</v>
      </c>
    </row>
    <row r="325" spans="1:65" s="2" customFormat="1" ht="24.2" customHeight="1">
      <c r="A325" s="33"/>
      <c r="B325" s="138"/>
      <c r="C325" s="139" t="s">
        <v>562</v>
      </c>
      <c r="D325" s="139" t="s">
        <v>140</v>
      </c>
      <c r="E325" s="140" t="s">
        <v>563</v>
      </c>
      <c r="F325" s="141" t="s">
        <v>564</v>
      </c>
      <c r="G325" s="142" t="s">
        <v>359</v>
      </c>
      <c r="H325" s="143">
        <v>2</v>
      </c>
      <c r="I325" s="144"/>
      <c r="J325" s="145">
        <f t="shared" si="0"/>
        <v>0</v>
      </c>
      <c r="K325" s="141" t="s">
        <v>3</v>
      </c>
      <c r="L325" s="34"/>
      <c r="M325" s="146" t="s">
        <v>3</v>
      </c>
      <c r="N325" s="147" t="s">
        <v>43</v>
      </c>
      <c r="O325" s="54"/>
      <c r="P325" s="148">
        <f t="shared" si="1"/>
        <v>0</v>
      </c>
      <c r="Q325" s="148">
        <v>0</v>
      </c>
      <c r="R325" s="148">
        <f t="shared" si="2"/>
        <v>0</v>
      </c>
      <c r="S325" s="148">
        <v>0</v>
      </c>
      <c r="T325" s="149">
        <f t="shared" si="3"/>
        <v>0</v>
      </c>
      <c r="U325" s="33"/>
      <c r="V325" s="33"/>
      <c r="W325" s="33"/>
      <c r="X325" s="33"/>
      <c r="Y325" s="33"/>
      <c r="Z325" s="33"/>
      <c r="AA325" s="33"/>
      <c r="AB325" s="33"/>
      <c r="AC325" s="33"/>
      <c r="AD325" s="33"/>
      <c r="AE325" s="33"/>
      <c r="AR325" s="150" t="s">
        <v>229</v>
      </c>
      <c r="AT325" s="150" t="s">
        <v>140</v>
      </c>
      <c r="AU325" s="150" t="s">
        <v>139</v>
      </c>
      <c r="AY325" s="18" t="s">
        <v>134</v>
      </c>
      <c r="BE325" s="151">
        <f t="shared" si="4"/>
        <v>0</v>
      </c>
      <c r="BF325" s="151">
        <f t="shared" si="5"/>
        <v>0</v>
      </c>
      <c r="BG325" s="151">
        <f t="shared" si="6"/>
        <v>0</v>
      </c>
      <c r="BH325" s="151">
        <f t="shared" si="7"/>
        <v>0</v>
      </c>
      <c r="BI325" s="151">
        <f t="shared" si="8"/>
        <v>0</v>
      </c>
      <c r="BJ325" s="18" t="s">
        <v>139</v>
      </c>
      <c r="BK325" s="151">
        <f t="shared" si="9"/>
        <v>0</v>
      </c>
      <c r="BL325" s="18" t="s">
        <v>229</v>
      </c>
      <c r="BM325" s="150" t="s">
        <v>565</v>
      </c>
    </row>
    <row r="326" spans="1:65" s="2" customFormat="1" ht="44.25" customHeight="1">
      <c r="A326" s="33"/>
      <c r="B326" s="138"/>
      <c r="C326" s="139" t="s">
        <v>566</v>
      </c>
      <c r="D326" s="139" t="s">
        <v>140</v>
      </c>
      <c r="E326" s="140" t="s">
        <v>567</v>
      </c>
      <c r="F326" s="141" t="s">
        <v>568</v>
      </c>
      <c r="G326" s="142" t="s">
        <v>536</v>
      </c>
      <c r="H326" s="191"/>
      <c r="I326" s="144"/>
      <c r="J326" s="145">
        <f t="shared" si="0"/>
        <v>0</v>
      </c>
      <c r="K326" s="141" t="s">
        <v>144</v>
      </c>
      <c r="L326" s="34"/>
      <c r="M326" s="146" t="s">
        <v>3</v>
      </c>
      <c r="N326" s="147" t="s">
        <v>43</v>
      </c>
      <c r="O326" s="54"/>
      <c r="P326" s="148">
        <f t="shared" si="1"/>
        <v>0</v>
      </c>
      <c r="Q326" s="148">
        <v>0</v>
      </c>
      <c r="R326" s="148">
        <f t="shared" si="2"/>
        <v>0</v>
      </c>
      <c r="S326" s="148">
        <v>0</v>
      </c>
      <c r="T326" s="149">
        <f t="shared" si="3"/>
        <v>0</v>
      </c>
      <c r="U326" s="33"/>
      <c r="V326" s="33"/>
      <c r="W326" s="33"/>
      <c r="X326" s="33"/>
      <c r="Y326" s="33"/>
      <c r="Z326" s="33"/>
      <c r="AA326" s="33"/>
      <c r="AB326" s="33"/>
      <c r="AC326" s="33"/>
      <c r="AD326" s="33"/>
      <c r="AE326" s="33"/>
      <c r="AR326" s="150" t="s">
        <v>229</v>
      </c>
      <c r="AT326" s="150" t="s">
        <v>140</v>
      </c>
      <c r="AU326" s="150" t="s">
        <v>139</v>
      </c>
      <c r="AY326" s="18" t="s">
        <v>134</v>
      </c>
      <c r="BE326" s="151">
        <f t="shared" si="4"/>
        <v>0</v>
      </c>
      <c r="BF326" s="151">
        <f t="shared" si="5"/>
        <v>0</v>
      </c>
      <c r="BG326" s="151">
        <f t="shared" si="6"/>
        <v>0</v>
      </c>
      <c r="BH326" s="151">
        <f t="shared" si="7"/>
        <v>0</v>
      </c>
      <c r="BI326" s="151">
        <f t="shared" si="8"/>
        <v>0</v>
      </c>
      <c r="BJ326" s="18" t="s">
        <v>139</v>
      </c>
      <c r="BK326" s="151">
        <f t="shared" si="9"/>
        <v>0</v>
      </c>
      <c r="BL326" s="18" t="s">
        <v>229</v>
      </c>
      <c r="BM326" s="150" t="s">
        <v>569</v>
      </c>
    </row>
    <row r="327" spans="1:47" s="2" customFormat="1" ht="12">
      <c r="A327" s="33"/>
      <c r="B327" s="34"/>
      <c r="C327" s="33"/>
      <c r="D327" s="152" t="s">
        <v>148</v>
      </c>
      <c r="E327" s="33"/>
      <c r="F327" s="153" t="s">
        <v>570</v>
      </c>
      <c r="G327" s="33"/>
      <c r="H327" s="33"/>
      <c r="I327" s="154"/>
      <c r="J327" s="33"/>
      <c r="K327" s="33"/>
      <c r="L327" s="34"/>
      <c r="M327" s="155"/>
      <c r="N327" s="156"/>
      <c r="O327" s="54"/>
      <c r="P327" s="54"/>
      <c r="Q327" s="54"/>
      <c r="R327" s="54"/>
      <c r="S327" s="54"/>
      <c r="T327" s="55"/>
      <c r="U327" s="33"/>
      <c r="V327" s="33"/>
      <c r="W327" s="33"/>
      <c r="X327" s="33"/>
      <c r="Y327" s="33"/>
      <c r="Z327" s="33"/>
      <c r="AA327" s="33"/>
      <c r="AB327" s="33"/>
      <c r="AC327" s="33"/>
      <c r="AD327" s="33"/>
      <c r="AE327" s="33"/>
      <c r="AT327" s="18" t="s">
        <v>148</v>
      </c>
      <c r="AU327" s="18" t="s">
        <v>139</v>
      </c>
    </row>
    <row r="328" spans="2:63" s="12" customFormat="1" ht="25.9" customHeight="1">
      <c r="B328" s="125"/>
      <c r="D328" s="126" t="s">
        <v>70</v>
      </c>
      <c r="E328" s="127" t="s">
        <v>571</v>
      </c>
      <c r="F328" s="127" t="s">
        <v>572</v>
      </c>
      <c r="I328" s="128"/>
      <c r="J328" s="129">
        <f>BK328</f>
        <v>0</v>
      </c>
      <c r="L328" s="125"/>
      <c r="M328" s="130"/>
      <c r="N328" s="131"/>
      <c r="O328" s="131"/>
      <c r="P328" s="132">
        <f>SUM(P329:P333)</f>
        <v>0</v>
      </c>
      <c r="Q328" s="131"/>
      <c r="R328" s="132">
        <f>SUM(R329:R333)</f>
        <v>0</v>
      </c>
      <c r="S328" s="131"/>
      <c r="T328" s="133">
        <f>SUM(T329:T333)</f>
        <v>0</v>
      </c>
      <c r="AR328" s="126" t="s">
        <v>170</v>
      </c>
      <c r="AT328" s="134" t="s">
        <v>70</v>
      </c>
      <c r="AU328" s="134" t="s">
        <v>71</v>
      </c>
      <c r="AY328" s="126" t="s">
        <v>134</v>
      </c>
      <c r="BK328" s="135">
        <f>SUM(BK329:BK333)</f>
        <v>0</v>
      </c>
    </row>
    <row r="329" spans="1:65" s="2" customFormat="1" ht="232.15" customHeight="1">
      <c r="A329" s="33"/>
      <c r="B329" s="138"/>
      <c r="C329" s="139" t="s">
        <v>573</v>
      </c>
      <c r="D329" s="139" t="s">
        <v>140</v>
      </c>
      <c r="E329" s="140" t="s">
        <v>574</v>
      </c>
      <c r="F329" s="141" t="s">
        <v>575</v>
      </c>
      <c r="G329" s="142" t="s">
        <v>438</v>
      </c>
      <c r="H329" s="143">
        <v>1</v>
      </c>
      <c r="I329" s="144"/>
      <c r="J329" s="145">
        <f>ROUND(I329*H329,2)</f>
        <v>0</v>
      </c>
      <c r="K329" s="141" t="s">
        <v>3</v>
      </c>
      <c r="L329" s="34"/>
      <c r="M329" s="146" t="s">
        <v>3</v>
      </c>
      <c r="N329" s="147" t="s">
        <v>43</v>
      </c>
      <c r="O329" s="54"/>
      <c r="P329" s="148">
        <f>O329*H329</f>
        <v>0</v>
      </c>
      <c r="Q329" s="148">
        <v>0</v>
      </c>
      <c r="R329" s="148">
        <f>Q329*H329</f>
        <v>0</v>
      </c>
      <c r="S329" s="148">
        <v>0</v>
      </c>
      <c r="T329" s="149">
        <f>S329*H329</f>
        <v>0</v>
      </c>
      <c r="U329" s="33"/>
      <c r="V329" s="33"/>
      <c r="W329" s="33"/>
      <c r="X329" s="33"/>
      <c r="Y329" s="33"/>
      <c r="Z329" s="33"/>
      <c r="AA329" s="33"/>
      <c r="AB329" s="33"/>
      <c r="AC329" s="33"/>
      <c r="AD329" s="33"/>
      <c r="AE329" s="33"/>
      <c r="AR329" s="150" t="s">
        <v>145</v>
      </c>
      <c r="AT329" s="150" t="s">
        <v>140</v>
      </c>
      <c r="AU329" s="150" t="s">
        <v>15</v>
      </c>
      <c r="AY329" s="18" t="s">
        <v>134</v>
      </c>
      <c r="BE329" s="151">
        <f>IF(N329="základní",J329,0)</f>
        <v>0</v>
      </c>
      <c r="BF329" s="151">
        <f>IF(N329="snížená",J329,0)</f>
        <v>0</v>
      </c>
      <c r="BG329" s="151">
        <f>IF(N329="zákl. přenesená",J329,0)</f>
        <v>0</v>
      </c>
      <c r="BH329" s="151">
        <f>IF(N329="sníž. přenesená",J329,0)</f>
        <v>0</v>
      </c>
      <c r="BI329" s="151">
        <f>IF(N329="nulová",J329,0)</f>
        <v>0</v>
      </c>
      <c r="BJ329" s="18" t="s">
        <v>139</v>
      </c>
      <c r="BK329" s="151">
        <f>ROUND(I329*H329,2)</f>
        <v>0</v>
      </c>
      <c r="BL329" s="18" t="s">
        <v>145</v>
      </c>
      <c r="BM329" s="150" t="s">
        <v>576</v>
      </c>
    </row>
    <row r="330" spans="1:65" s="2" customFormat="1" ht="204.95" customHeight="1">
      <c r="A330" s="33"/>
      <c r="B330" s="138"/>
      <c r="C330" s="139" t="s">
        <v>577</v>
      </c>
      <c r="D330" s="139" t="s">
        <v>140</v>
      </c>
      <c r="E330" s="140" t="s">
        <v>578</v>
      </c>
      <c r="F330" s="141" t="s">
        <v>579</v>
      </c>
      <c r="G330" s="142" t="s">
        <v>438</v>
      </c>
      <c r="H330" s="143">
        <v>1</v>
      </c>
      <c r="I330" s="144"/>
      <c r="J330" s="145">
        <f>ROUND(I330*H330,2)</f>
        <v>0</v>
      </c>
      <c r="K330" s="141" t="s">
        <v>3</v>
      </c>
      <c r="L330" s="34"/>
      <c r="M330" s="146" t="s">
        <v>3</v>
      </c>
      <c r="N330" s="147" t="s">
        <v>43</v>
      </c>
      <c r="O330" s="54"/>
      <c r="P330" s="148">
        <f>O330*H330</f>
        <v>0</v>
      </c>
      <c r="Q330" s="148">
        <v>0</v>
      </c>
      <c r="R330" s="148">
        <f>Q330*H330</f>
        <v>0</v>
      </c>
      <c r="S330" s="148">
        <v>0</v>
      </c>
      <c r="T330" s="149">
        <f>S330*H330</f>
        <v>0</v>
      </c>
      <c r="U330" s="33"/>
      <c r="V330" s="33"/>
      <c r="W330" s="33"/>
      <c r="X330" s="33"/>
      <c r="Y330" s="33"/>
      <c r="Z330" s="33"/>
      <c r="AA330" s="33"/>
      <c r="AB330" s="33"/>
      <c r="AC330" s="33"/>
      <c r="AD330" s="33"/>
      <c r="AE330" s="33"/>
      <c r="AR330" s="150" t="s">
        <v>145</v>
      </c>
      <c r="AT330" s="150" t="s">
        <v>140</v>
      </c>
      <c r="AU330" s="150" t="s">
        <v>15</v>
      </c>
      <c r="AY330" s="18" t="s">
        <v>134</v>
      </c>
      <c r="BE330" s="151">
        <f>IF(N330="základní",J330,0)</f>
        <v>0</v>
      </c>
      <c r="BF330" s="151">
        <f>IF(N330="snížená",J330,0)</f>
        <v>0</v>
      </c>
      <c r="BG330" s="151">
        <f>IF(N330="zákl. přenesená",J330,0)</f>
        <v>0</v>
      </c>
      <c r="BH330" s="151">
        <f>IF(N330="sníž. přenesená",J330,0)</f>
        <v>0</v>
      </c>
      <c r="BI330" s="151">
        <f>IF(N330="nulová",J330,0)</f>
        <v>0</v>
      </c>
      <c r="BJ330" s="18" t="s">
        <v>139</v>
      </c>
      <c r="BK330" s="151">
        <f>ROUND(I330*H330,2)</f>
        <v>0</v>
      </c>
      <c r="BL330" s="18" t="s">
        <v>145</v>
      </c>
      <c r="BM330" s="150" t="s">
        <v>580</v>
      </c>
    </row>
    <row r="331" spans="1:65" s="2" customFormat="1" ht="271.5" customHeight="1">
      <c r="A331" s="33"/>
      <c r="B331" s="138"/>
      <c r="C331" s="139" t="s">
        <v>581</v>
      </c>
      <c r="D331" s="139" t="s">
        <v>140</v>
      </c>
      <c r="E331" s="140" t="s">
        <v>582</v>
      </c>
      <c r="F331" s="141" t="s">
        <v>583</v>
      </c>
      <c r="G331" s="142" t="s">
        <v>438</v>
      </c>
      <c r="H331" s="143">
        <v>1</v>
      </c>
      <c r="I331" s="144"/>
      <c r="J331" s="145">
        <f>ROUND(I331*H331,2)</f>
        <v>0</v>
      </c>
      <c r="K331" s="141" t="s">
        <v>3</v>
      </c>
      <c r="L331" s="34"/>
      <c r="M331" s="146" t="s">
        <v>3</v>
      </c>
      <c r="N331" s="147" t="s">
        <v>43</v>
      </c>
      <c r="O331" s="54"/>
      <c r="P331" s="148">
        <f>O331*H331</f>
        <v>0</v>
      </c>
      <c r="Q331" s="148">
        <v>0</v>
      </c>
      <c r="R331" s="148">
        <f>Q331*H331</f>
        <v>0</v>
      </c>
      <c r="S331" s="148">
        <v>0</v>
      </c>
      <c r="T331" s="149">
        <f>S331*H331</f>
        <v>0</v>
      </c>
      <c r="U331" s="33"/>
      <c r="V331" s="33"/>
      <c r="W331" s="33"/>
      <c r="X331" s="33"/>
      <c r="Y331" s="33"/>
      <c r="Z331" s="33"/>
      <c r="AA331" s="33"/>
      <c r="AB331" s="33"/>
      <c r="AC331" s="33"/>
      <c r="AD331" s="33"/>
      <c r="AE331" s="33"/>
      <c r="AR331" s="150" t="s">
        <v>145</v>
      </c>
      <c r="AT331" s="150" t="s">
        <v>140</v>
      </c>
      <c r="AU331" s="150" t="s">
        <v>15</v>
      </c>
      <c r="AY331" s="18" t="s">
        <v>134</v>
      </c>
      <c r="BE331" s="151">
        <f>IF(N331="základní",J331,0)</f>
        <v>0</v>
      </c>
      <c r="BF331" s="151">
        <f>IF(N331="snížená",J331,0)</f>
        <v>0</v>
      </c>
      <c r="BG331" s="151">
        <f>IF(N331="zákl. přenesená",J331,0)</f>
        <v>0</v>
      </c>
      <c r="BH331" s="151">
        <f>IF(N331="sníž. přenesená",J331,0)</f>
        <v>0</v>
      </c>
      <c r="BI331" s="151">
        <f>IF(N331="nulová",J331,0)</f>
        <v>0</v>
      </c>
      <c r="BJ331" s="18" t="s">
        <v>139</v>
      </c>
      <c r="BK331" s="151">
        <f>ROUND(I331*H331,2)</f>
        <v>0</v>
      </c>
      <c r="BL331" s="18" t="s">
        <v>145</v>
      </c>
      <c r="BM331" s="150" t="s">
        <v>584</v>
      </c>
    </row>
    <row r="332" spans="1:65" s="2" customFormat="1" ht="167.85" customHeight="1">
      <c r="A332" s="33"/>
      <c r="B332" s="138"/>
      <c r="C332" s="139" t="s">
        <v>585</v>
      </c>
      <c r="D332" s="139" t="s">
        <v>140</v>
      </c>
      <c r="E332" s="140" t="s">
        <v>586</v>
      </c>
      <c r="F332" s="141" t="s">
        <v>587</v>
      </c>
      <c r="G332" s="142" t="s">
        <v>438</v>
      </c>
      <c r="H332" s="143">
        <v>1</v>
      </c>
      <c r="I332" s="144"/>
      <c r="J332" s="145">
        <f>ROUND(I332*H332,2)</f>
        <v>0</v>
      </c>
      <c r="K332" s="141" t="s">
        <v>3</v>
      </c>
      <c r="L332" s="34"/>
      <c r="M332" s="146" t="s">
        <v>3</v>
      </c>
      <c r="N332" s="147" t="s">
        <v>43</v>
      </c>
      <c r="O332" s="54"/>
      <c r="P332" s="148">
        <f>O332*H332</f>
        <v>0</v>
      </c>
      <c r="Q332" s="148">
        <v>0</v>
      </c>
      <c r="R332" s="148">
        <f>Q332*H332</f>
        <v>0</v>
      </c>
      <c r="S332" s="148">
        <v>0</v>
      </c>
      <c r="T332" s="149">
        <f>S332*H332</f>
        <v>0</v>
      </c>
      <c r="U332" s="33"/>
      <c r="V332" s="33"/>
      <c r="W332" s="33"/>
      <c r="X332" s="33"/>
      <c r="Y332" s="33"/>
      <c r="Z332" s="33"/>
      <c r="AA332" s="33"/>
      <c r="AB332" s="33"/>
      <c r="AC332" s="33"/>
      <c r="AD332" s="33"/>
      <c r="AE332" s="33"/>
      <c r="AR332" s="150" t="s">
        <v>145</v>
      </c>
      <c r="AT332" s="150" t="s">
        <v>140</v>
      </c>
      <c r="AU332" s="150" t="s">
        <v>15</v>
      </c>
      <c r="AY332" s="18" t="s">
        <v>134</v>
      </c>
      <c r="BE332" s="151">
        <f>IF(N332="základní",J332,0)</f>
        <v>0</v>
      </c>
      <c r="BF332" s="151">
        <f>IF(N332="snížená",J332,0)</f>
        <v>0</v>
      </c>
      <c r="BG332" s="151">
        <f>IF(N332="zákl. přenesená",J332,0)</f>
        <v>0</v>
      </c>
      <c r="BH332" s="151">
        <f>IF(N332="sníž. přenesená",J332,0)</f>
        <v>0</v>
      </c>
      <c r="BI332" s="151">
        <f>IF(N332="nulová",J332,0)</f>
        <v>0</v>
      </c>
      <c r="BJ332" s="18" t="s">
        <v>139</v>
      </c>
      <c r="BK332" s="151">
        <f>ROUND(I332*H332,2)</f>
        <v>0</v>
      </c>
      <c r="BL332" s="18" t="s">
        <v>145</v>
      </c>
      <c r="BM332" s="150" t="s">
        <v>588</v>
      </c>
    </row>
    <row r="333" spans="1:65" s="2" customFormat="1" ht="37.9" customHeight="1">
      <c r="A333" s="33"/>
      <c r="B333" s="138"/>
      <c r="C333" s="139" t="s">
        <v>589</v>
      </c>
      <c r="D333" s="139" t="s">
        <v>140</v>
      </c>
      <c r="E333" s="140" t="s">
        <v>590</v>
      </c>
      <c r="F333" s="141" t="s">
        <v>591</v>
      </c>
      <c r="G333" s="142" t="s">
        <v>438</v>
      </c>
      <c r="H333" s="143">
        <v>1</v>
      </c>
      <c r="I333" s="144"/>
      <c r="J333" s="145">
        <f>ROUND(I333*H333,2)</f>
        <v>0</v>
      </c>
      <c r="K333" s="141" t="s">
        <v>3</v>
      </c>
      <c r="L333" s="34"/>
      <c r="M333" s="192" t="s">
        <v>3</v>
      </c>
      <c r="N333" s="193" t="s">
        <v>43</v>
      </c>
      <c r="O333" s="194"/>
      <c r="P333" s="195">
        <f>O333*H333</f>
        <v>0</v>
      </c>
      <c r="Q333" s="195">
        <v>0</v>
      </c>
      <c r="R333" s="195">
        <f>Q333*H333</f>
        <v>0</v>
      </c>
      <c r="S333" s="195">
        <v>0</v>
      </c>
      <c r="T333" s="196">
        <f>S333*H333</f>
        <v>0</v>
      </c>
      <c r="U333" s="33"/>
      <c r="V333" s="33"/>
      <c r="W333" s="33"/>
      <c r="X333" s="33"/>
      <c r="Y333" s="33"/>
      <c r="Z333" s="33"/>
      <c r="AA333" s="33"/>
      <c r="AB333" s="33"/>
      <c r="AC333" s="33"/>
      <c r="AD333" s="33"/>
      <c r="AE333" s="33"/>
      <c r="AR333" s="150" t="s">
        <v>145</v>
      </c>
      <c r="AT333" s="150" t="s">
        <v>140</v>
      </c>
      <c r="AU333" s="150" t="s">
        <v>15</v>
      </c>
      <c r="AY333" s="18" t="s">
        <v>134</v>
      </c>
      <c r="BE333" s="151">
        <f>IF(N333="základní",J333,0)</f>
        <v>0</v>
      </c>
      <c r="BF333" s="151">
        <f>IF(N333="snížená",J333,0)</f>
        <v>0</v>
      </c>
      <c r="BG333" s="151">
        <f>IF(N333="zákl. přenesená",J333,0)</f>
        <v>0</v>
      </c>
      <c r="BH333" s="151">
        <f>IF(N333="sníž. přenesená",J333,0)</f>
        <v>0</v>
      </c>
      <c r="BI333" s="151">
        <f>IF(N333="nulová",J333,0)</f>
        <v>0</v>
      </c>
      <c r="BJ333" s="18" t="s">
        <v>139</v>
      </c>
      <c r="BK333" s="151">
        <f>ROUND(I333*H333,2)</f>
        <v>0</v>
      </c>
      <c r="BL333" s="18" t="s">
        <v>145</v>
      </c>
      <c r="BM333" s="150" t="s">
        <v>592</v>
      </c>
    </row>
    <row r="334" spans="1:31" s="2" customFormat="1" ht="6.95" customHeight="1">
      <c r="A334" s="33"/>
      <c r="B334" s="43"/>
      <c r="C334" s="44"/>
      <c r="D334" s="44"/>
      <c r="E334" s="44"/>
      <c r="F334" s="44"/>
      <c r="G334" s="44"/>
      <c r="H334" s="44"/>
      <c r="I334" s="44"/>
      <c r="J334" s="44"/>
      <c r="K334" s="44"/>
      <c r="L334" s="34"/>
      <c r="M334" s="33"/>
      <c r="O334" s="33"/>
      <c r="P334" s="33"/>
      <c r="Q334" s="33"/>
      <c r="R334" s="33"/>
      <c r="S334" s="33"/>
      <c r="T334" s="33"/>
      <c r="U334" s="33"/>
      <c r="V334" s="33"/>
      <c r="W334" s="33"/>
      <c r="X334" s="33"/>
      <c r="Y334" s="33"/>
      <c r="Z334" s="33"/>
      <c r="AA334" s="33"/>
      <c r="AB334" s="33"/>
      <c r="AC334" s="33"/>
      <c r="AD334" s="33"/>
      <c r="AE334" s="33"/>
    </row>
  </sheetData>
  <autoFilter ref="C95:K333"/>
  <mergeCells count="9">
    <mergeCell ref="E50:H50"/>
    <mergeCell ref="E86:H86"/>
    <mergeCell ref="E88:H88"/>
    <mergeCell ref="L2:V2"/>
    <mergeCell ref="E7:H7"/>
    <mergeCell ref="E9:H9"/>
    <mergeCell ref="E18:H18"/>
    <mergeCell ref="E27:H27"/>
    <mergeCell ref="E48:H48"/>
  </mergeCells>
  <hyperlinks>
    <hyperlink ref="F101" r:id="rId1" display="https://podminky.urs.cz/item/CS_URS_2022_02/622131121"/>
    <hyperlink ref="F108" r:id="rId2" display="https://podminky.urs.cz/item/CS_URS_2022_02/622211011"/>
    <hyperlink ref="F114" r:id="rId3" display="https://podminky.urs.cz/item/CS_URS_2022_02/622211021"/>
    <hyperlink ref="F121" r:id="rId4" display="https://podminky.urs.cz/item/CS_URS_2022_02/622251101"/>
    <hyperlink ref="F123" r:id="rId5" display="https://podminky.urs.cz/item/CS_URS_2022_02/622151001"/>
    <hyperlink ref="F125" r:id="rId6" display="https://podminky.urs.cz/item/CS_URS_2022_02/622531012"/>
    <hyperlink ref="F129" r:id="rId7" display="https://podminky.urs.cz/item/CS_URS_2022_02/941211112"/>
    <hyperlink ref="F133" r:id="rId8" display="https://podminky.urs.cz/item/CS_URS_2022_02/941211211"/>
    <hyperlink ref="F136" r:id="rId9" display="https://podminky.urs.cz/item/CS_URS_2022_02/941211812"/>
    <hyperlink ref="F138" r:id="rId10" display="https://podminky.urs.cz/item/CS_URS_2022_02/944511111"/>
    <hyperlink ref="F140" r:id="rId11" display="https://podminky.urs.cz/item/CS_URS_2022_02/944511211"/>
    <hyperlink ref="F142" r:id="rId12" display="https://podminky.urs.cz/item/CS_URS_2022_02/944511811"/>
    <hyperlink ref="F145" r:id="rId13" display="https://podminky.urs.cz/item/CS_URS_2022_02/966080101"/>
    <hyperlink ref="F149" r:id="rId14" display="https://podminky.urs.cz/item/CS_URS_2022_02/966080103"/>
    <hyperlink ref="F161" r:id="rId15" display="https://podminky.urs.cz/item/CS_URS_2022_02/997013215"/>
    <hyperlink ref="F163" r:id="rId16" display="https://podminky.urs.cz/item/CS_URS_2022_02/997013501"/>
    <hyperlink ref="F165" r:id="rId17" display="https://podminky.urs.cz/item/CS_URS_2022_02/997013509"/>
    <hyperlink ref="F168" r:id="rId18" display="https://podminky.urs.cz/item/CS_URS_2022_02/997013631"/>
    <hyperlink ref="F170" r:id="rId19" display="https://podminky.urs.cz/item/CS_URS_2022_02/997013811"/>
    <hyperlink ref="F172" r:id="rId20" display="https://podminky.urs.cz/item/CS_URS_2022_02/997013813"/>
    <hyperlink ref="F174" r:id="rId21" display="https://podminky.urs.cz/item/CS_URS_2022_02/997013814"/>
    <hyperlink ref="F177" r:id="rId22" display="https://podminky.urs.cz/item/CS_URS_2022_02/998018003"/>
    <hyperlink ref="F181" r:id="rId23" display="https://podminky.urs.cz/item/CS_URS_2022_02/712363803"/>
    <hyperlink ref="F192" r:id="rId24" display="https://podminky.urs.cz/item/CS_URS_2022_02/712311101"/>
    <hyperlink ref="F204" r:id="rId25" display="https://podminky.urs.cz/item/CS_URS_2022_02/712341559"/>
    <hyperlink ref="F210" r:id="rId26" display="https://podminky.urs.cz/item/CS_URS_2022_02/712391171"/>
    <hyperlink ref="F226" r:id="rId27" display="https://podminky.urs.cz/item/CS_URS_2022_02/998712103"/>
    <hyperlink ref="F229" r:id="rId28" display="https://podminky.urs.cz/item/CS_URS_2022_02/713140813"/>
    <hyperlink ref="F236" r:id="rId29" display="https://podminky.urs.cz/item/CS_URS_2022_02/713130851"/>
    <hyperlink ref="F244" r:id="rId30" display="https://podminky.urs.cz/item/CS_URS_2022_02/713131143"/>
    <hyperlink ref="F250" r:id="rId31" display="https://podminky.urs.cz/item/CS_URS_2022_02/713131143"/>
    <hyperlink ref="F258" r:id="rId32" display="https://podminky.urs.cz/item/CS_URS_2022_02/713140863"/>
    <hyperlink ref="F262" r:id="rId33" display="https://podminky.urs.cz/item/CS_URS_2022_02/713141335"/>
    <hyperlink ref="F269" r:id="rId34" display="https://podminky.urs.cz/item/CS_URS_2022_02/713141351"/>
    <hyperlink ref="F275" r:id="rId35" display="https://podminky.urs.cz/item/CS_URS_2022_02/998713103"/>
    <hyperlink ref="F282" r:id="rId36" display="https://podminky.urs.cz/item/CS_URS_2022_02/762083111"/>
    <hyperlink ref="F284" r:id="rId37" display="https://podminky.urs.cz/item/CS_URS_2022_02/762341811"/>
    <hyperlink ref="F287" r:id="rId38" display="https://podminky.urs.cz/item/CS_URS_2022_02/762341210"/>
    <hyperlink ref="F292" r:id="rId39" display="https://podminky.urs.cz/item/CS_URS_2022_02/762395000"/>
    <hyperlink ref="F301" r:id="rId40" display="https://podminky.urs.cz/item/CS_URS_2022_02/998762103"/>
    <hyperlink ref="F318" r:id="rId41" display="https://podminky.urs.cz/item/CS_URS_2022_02/998764203"/>
    <hyperlink ref="F327" r:id="rId42" display="https://podminky.urs.cz/item/CS_URS_2022_02/998767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8" t="s">
        <v>6</v>
      </c>
      <c r="M2" s="279"/>
      <c r="N2" s="279"/>
      <c r="O2" s="279"/>
      <c r="P2" s="279"/>
      <c r="Q2" s="279"/>
      <c r="R2" s="279"/>
      <c r="S2" s="279"/>
      <c r="T2" s="279"/>
      <c r="U2" s="279"/>
      <c r="V2" s="279"/>
      <c r="AT2" s="18" t="s">
        <v>82</v>
      </c>
    </row>
    <row r="3" spans="2:46" s="1" customFormat="1" ht="6.95" customHeight="1">
      <c r="B3" s="19"/>
      <c r="C3" s="20"/>
      <c r="D3" s="20"/>
      <c r="E3" s="20"/>
      <c r="F3" s="20"/>
      <c r="G3" s="20"/>
      <c r="H3" s="20"/>
      <c r="I3" s="20"/>
      <c r="J3" s="20"/>
      <c r="K3" s="20"/>
      <c r="L3" s="21"/>
      <c r="AT3" s="18" t="s">
        <v>15</v>
      </c>
    </row>
    <row r="4" spans="2:46" s="1" customFormat="1" ht="24.95" customHeight="1">
      <c r="B4" s="21"/>
      <c r="D4" s="22" t="s">
        <v>95</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7" t="str">
        <f>'Rekapitulace stavby'!K6</f>
        <v>Kolín, Hrnčířská 1036- výměna střešního pláště</v>
      </c>
      <c r="F7" s="318"/>
      <c r="G7" s="318"/>
      <c r="H7" s="318"/>
      <c r="L7" s="21"/>
    </row>
    <row r="8" spans="1:31" s="2" customFormat="1" ht="12" customHeight="1">
      <c r="A8" s="33"/>
      <c r="B8" s="34"/>
      <c r="C8" s="33"/>
      <c r="D8" s="28" t="s">
        <v>96</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307" t="s">
        <v>593</v>
      </c>
      <c r="F9" s="316"/>
      <c r="G9" s="316"/>
      <c r="H9" s="316"/>
      <c r="I9" s="33"/>
      <c r="J9" s="33"/>
      <c r="K9" s="33"/>
      <c r="L9" s="90"/>
      <c r="S9" s="33"/>
      <c r="T9" s="33"/>
      <c r="U9" s="33"/>
      <c r="V9" s="33"/>
      <c r="W9" s="33"/>
      <c r="X9" s="33"/>
      <c r="Y9" s="33"/>
      <c r="Z9" s="33"/>
      <c r="AA9" s="33"/>
      <c r="AB9" s="33"/>
      <c r="AC9" s="33"/>
      <c r="AD9" s="33"/>
      <c r="AE9" s="33"/>
    </row>
    <row r="10" spans="1:31" s="2" customFormat="1" ht="12">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25. 7. 2022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19" t="str">
        <f>'Rekapitulace stavby'!E14</f>
        <v>Vyplň údaj</v>
      </c>
      <c r="F18" s="290"/>
      <c r="G18" s="290"/>
      <c r="H18" s="290"/>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294" t="s">
        <v>3</v>
      </c>
      <c r="F27" s="294"/>
      <c r="G27" s="294"/>
      <c r="H27" s="294"/>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ROUND(J96,2)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ROUND((SUM(BE96:BE369)),2)</f>
        <v>0</v>
      </c>
      <c r="G33" s="33"/>
      <c r="H33" s="33"/>
      <c r="I33" s="97">
        <v>0.21</v>
      </c>
      <c r="J33" s="96">
        <f>ROUND(((SUM(BE96:BE369))*I33),2)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ROUND((SUM(BF96:BF369)),2)</f>
        <v>0</v>
      </c>
      <c r="G34" s="33"/>
      <c r="H34" s="33"/>
      <c r="I34" s="97">
        <v>0.15</v>
      </c>
      <c r="J34" s="96">
        <f>ROUND(((SUM(BF96:BF369))*I34),2)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ROUND((SUM(BG96:BG369)),2)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ROUND((SUM(BH96:BH369)),2)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ROUND((SUM(BI96:BI369)),2)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Kolín, Hrnčířská 1036- výměna střešního pláště</v>
      </c>
      <c r="F48" s="318"/>
      <c r="G48" s="318"/>
      <c r="H48" s="318"/>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96</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307" t="str">
        <f>E9</f>
        <v>22 - Etapa 2</v>
      </c>
      <c r="F50" s="316"/>
      <c r="G50" s="316"/>
      <c r="H50" s="316"/>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25. 7. 2022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Město Kolín</v>
      </c>
      <c r="G54" s="33"/>
      <c r="H54" s="33"/>
      <c r="I54" s="28" t="s">
        <v>31</v>
      </c>
      <c r="J54" s="31" t="str">
        <f>E21</f>
        <v>Revitali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99</v>
      </c>
      <c r="D57" s="98"/>
      <c r="E57" s="98"/>
      <c r="F57" s="98"/>
      <c r="G57" s="98"/>
      <c r="H57" s="98"/>
      <c r="I57" s="98"/>
      <c r="J57" s="105" t="s">
        <v>100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J96</f>
        <v>0</v>
      </c>
      <c r="K59" s="33"/>
      <c r="L59" s="90"/>
      <c r="S59" s="33"/>
      <c r="T59" s="33"/>
      <c r="U59" s="33"/>
      <c r="V59" s="33"/>
      <c r="W59" s="33"/>
      <c r="X59" s="33"/>
      <c r="Y59" s="33"/>
      <c r="Z59" s="33"/>
      <c r="AA59" s="33"/>
      <c r="AB59" s="33"/>
      <c r="AC59" s="33"/>
      <c r="AD59" s="33"/>
      <c r="AE59" s="33"/>
      <c r="AU59" s="18" t="s">
        <v>101</v>
      </c>
    </row>
    <row r="60" spans="2:12" s="9" customFormat="1" ht="24.95" customHeight="1">
      <c r="B60" s="107"/>
      <c r="D60" s="108" t="s">
        <v>102</v>
      </c>
      <c r="E60" s="109"/>
      <c r="F60" s="109"/>
      <c r="G60" s="109"/>
      <c r="H60" s="109"/>
      <c r="I60" s="109"/>
      <c r="J60" s="110">
        <f>J97</f>
        <v>0</v>
      </c>
      <c r="L60" s="107"/>
    </row>
    <row r="61" spans="2:12" s="10" customFormat="1" ht="19.9" customHeight="1">
      <c r="B61" s="111"/>
      <c r="D61" s="112" t="s">
        <v>103</v>
      </c>
      <c r="E61" s="113"/>
      <c r="F61" s="113"/>
      <c r="G61" s="113"/>
      <c r="H61" s="113"/>
      <c r="I61" s="113"/>
      <c r="J61" s="114">
        <f>J98</f>
        <v>0</v>
      </c>
      <c r="L61" s="111"/>
    </row>
    <row r="62" spans="2:12" s="10" customFormat="1" ht="14.85" customHeight="1">
      <c r="B62" s="111"/>
      <c r="D62" s="112" t="s">
        <v>104</v>
      </c>
      <c r="E62" s="113"/>
      <c r="F62" s="113"/>
      <c r="G62" s="113"/>
      <c r="H62" s="113"/>
      <c r="I62" s="113"/>
      <c r="J62" s="114">
        <f>J99</f>
        <v>0</v>
      </c>
      <c r="L62" s="111"/>
    </row>
    <row r="63" spans="2:12" s="10" customFormat="1" ht="19.9" customHeight="1">
      <c r="B63" s="111"/>
      <c r="D63" s="112" t="s">
        <v>105</v>
      </c>
      <c r="E63" s="113"/>
      <c r="F63" s="113"/>
      <c r="G63" s="113"/>
      <c r="H63" s="113"/>
      <c r="I63" s="113"/>
      <c r="J63" s="114">
        <f>J125</f>
        <v>0</v>
      </c>
      <c r="L63" s="111"/>
    </row>
    <row r="64" spans="2:12" s="10" customFormat="1" ht="14.85" customHeight="1">
      <c r="B64" s="111"/>
      <c r="D64" s="112" t="s">
        <v>106</v>
      </c>
      <c r="E64" s="113"/>
      <c r="F64" s="113"/>
      <c r="G64" s="113"/>
      <c r="H64" s="113"/>
      <c r="I64" s="113"/>
      <c r="J64" s="114">
        <f>J126</f>
        <v>0</v>
      </c>
      <c r="L64" s="111"/>
    </row>
    <row r="65" spans="2:12" s="10" customFormat="1" ht="14.85" customHeight="1">
      <c r="B65" s="111"/>
      <c r="D65" s="112" t="s">
        <v>107</v>
      </c>
      <c r="E65" s="113"/>
      <c r="F65" s="113"/>
      <c r="G65" s="113"/>
      <c r="H65" s="113"/>
      <c r="I65" s="113"/>
      <c r="J65" s="114">
        <f>J142</f>
        <v>0</v>
      </c>
      <c r="L65" s="111"/>
    </row>
    <row r="66" spans="2:12" s="10" customFormat="1" ht="14.85" customHeight="1">
      <c r="B66" s="111"/>
      <c r="D66" s="112" t="s">
        <v>108</v>
      </c>
      <c r="E66" s="113"/>
      <c r="F66" s="113"/>
      <c r="G66" s="113"/>
      <c r="H66" s="113"/>
      <c r="I66" s="113"/>
      <c r="J66" s="114">
        <f>J152</f>
        <v>0</v>
      </c>
      <c r="L66" s="111"/>
    </row>
    <row r="67" spans="2:12" s="10" customFormat="1" ht="19.9" customHeight="1">
      <c r="B67" s="111"/>
      <c r="D67" s="112" t="s">
        <v>109</v>
      </c>
      <c r="E67" s="113"/>
      <c r="F67" s="113"/>
      <c r="G67" s="113"/>
      <c r="H67" s="113"/>
      <c r="I67" s="113"/>
      <c r="J67" s="114">
        <f>J162</f>
        <v>0</v>
      </c>
      <c r="L67" s="111"/>
    </row>
    <row r="68" spans="2:12" s="10" customFormat="1" ht="19.9" customHeight="1">
      <c r="B68" s="111"/>
      <c r="D68" s="112" t="s">
        <v>110</v>
      </c>
      <c r="E68" s="113"/>
      <c r="F68" s="113"/>
      <c r="G68" s="113"/>
      <c r="H68" s="113"/>
      <c r="I68" s="113"/>
      <c r="J68" s="114">
        <f>J178</f>
        <v>0</v>
      </c>
      <c r="L68" s="111"/>
    </row>
    <row r="69" spans="2:12" s="9" customFormat="1" ht="24.95" customHeight="1">
      <c r="B69" s="107"/>
      <c r="D69" s="108" t="s">
        <v>111</v>
      </c>
      <c r="E69" s="109"/>
      <c r="F69" s="109"/>
      <c r="G69" s="109"/>
      <c r="H69" s="109"/>
      <c r="I69" s="109"/>
      <c r="J69" s="110">
        <f>J181</f>
        <v>0</v>
      </c>
      <c r="L69" s="107"/>
    </row>
    <row r="70" spans="2:12" s="10" customFormat="1" ht="19.9" customHeight="1">
      <c r="B70" s="111"/>
      <c r="D70" s="112" t="s">
        <v>112</v>
      </c>
      <c r="E70" s="113"/>
      <c r="F70" s="113"/>
      <c r="G70" s="113"/>
      <c r="H70" s="113"/>
      <c r="I70" s="113"/>
      <c r="J70" s="114">
        <f>J182</f>
        <v>0</v>
      </c>
      <c r="L70" s="111"/>
    </row>
    <row r="71" spans="2:12" s="10" customFormat="1" ht="19.9" customHeight="1">
      <c r="B71" s="111"/>
      <c r="D71" s="112" t="s">
        <v>113</v>
      </c>
      <c r="E71" s="113"/>
      <c r="F71" s="113"/>
      <c r="G71" s="113"/>
      <c r="H71" s="113"/>
      <c r="I71" s="113"/>
      <c r="J71" s="114">
        <f>J229</f>
        <v>0</v>
      </c>
      <c r="L71" s="111"/>
    </row>
    <row r="72" spans="2:12" s="10" customFormat="1" ht="19.9" customHeight="1">
      <c r="B72" s="111"/>
      <c r="D72" s="112" t="s">
        <v>114</v>
      </c>
      <c r="E72" s="113"/>
      <c r="F72" s="113"/>
      <c r="G72" s="113"/>
      <c r="H72" s="113"/>
      <c r="I72" s="113"/>
      <c r="J72" s="114">
        <f>J285</f>
        <v>0</v>
      </c>
      <c r="L72" s="111"/>
    </row>
    <row r="73" spans="2:12" s="10" customFormat="1" ht="19.9" customHeight="1">
      <c r="B73" s="111"/>
      <c r="D73" s="112" t="s">
        <v>115</v>
      </c>
      <c r="E73" s="113"/>
      <c r="F73" s="113"/>
      <c r="G73" s="113"/>
      <c r="H73" s="113"/>
      <c r="I73" s="113"/>
      <c r="J73" s="114">
        <f>J289</f>
        <v>0</v>
      </c>
      <c r="L73" s="111"/>
    </row>
    <row r="74" spans="2:12" s="10" customFormat="1" ht="19.9" customHeight="1">
      <c r="B74" s="111"/>
      <c r="D74" s="112" t="s">
        <v>116</v>
      </c>
      <c r="E74" s="113"/>
      <c r="F74" s="113"/>
      <c r="G74" s="113"/>
      <c r="H74" s="113"/>
      <c r="I74" s="113"/>
      <c r="J74" s="114">
        <f>J331</f>
        <v>0</v>
      </c>
      <c r="L74" s="111"/>
    </row>
    <row r="75" spans="2:12" s="10" customFormat="1" ht="19.9" customHeight="1">
      <c r="B75" s="111"/>
      <c r="D75" s="112" t="s">
        <v>117</v>
      </c>
      <c r="E75" s="113"/>
      <c r="F75" s="113"/>
      <c r="G75" s="113"/>
      <c r="H75" s="113"/>
      <c r="I75" s="113"/>
      <c r="J75" s="114">
        <f>J351</f>
        <v>0</v>
      </c>
      <c r="L75" s="111"/>
    </row>
    <row r="76" spans="2:12" s="9" customFormat="1" ht="24.95" customHeight="1">
      <c r="B76" s="107"/>
      <c r="D76" s="108" t="s">
        <v>118</v>
      </c>
      <c r="E76" s="109"/>
      <c r="F76" s="109"/>
      <c r="G76" s="109"/>
      <c r="H76" s="109"/>
      <c r="I76" s="109"/>
      <c r="J76" s="110">
        <f>J363</f>
        <v>0</v>
      </c>
      <c r="L76" s="107"/>
    </row>
    <row r="77" spans="1:31" s="2" customFormat="1" ht="21.7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6.95" customHeight="1">
      <c r="A78" s="33"/>
      <c r="B78" s="43"/>
      <c r="C78" s="44"/>
      <c r="D78" s="44"/>
      <c r="E78" s="44"/>
      <c r="F78" s="44"/>
      <c r="G78" s="44"/>
      <c r="H78" s="44"/>
      <c r="I78" s="44"/>
      <c r="J78" s="44"/>
      <c r="K78" s="44"/>
      <c r="L78" s="90"/>
      <c r="S78" s="33"/>
      <c r="T78" s="33"/>
      <c r="U78" s="33"/>
      <c r="V78" s="33"/>
      <c r="W78" s="33"/>
      <c r="X78" s="33"/>
      <c r="Y78" s="33"/>
      <c r="Z78" s="33"/>
      <c r="AA78" s="33"/>
      <c r="AB78" s="33"/>
      <c r="AC78" s="33"/>
      <c r="AD78" s="33"/>
      <c r="AE78" s="33"/>
    </row>
    <row r="82" spans="1:31" s="2" customFormat="1" ht="6.95" customHeight="1">
      <c r="A82" s="33"/>
      <c r="B82" s="45"/>
      <c r="C82" s="46"/>
      <c r="D82" s="46"/>
      <c r="E82" s="46"/>
      <c r="F82" s="46"/>
      <c r="G82" s="46"/>
      <c r="H82" s="46"/>
      <c r="I82" s="46"/>
      <c r="J82" s="46"/>
      <c r="K82" s="46"/>
      <c r="L82" s="90"/>
      <c r="S82" s="33"/>
      <c r="T82" s="33"/>
      <c r="U82" s="33"/>
      <c r="V82" s="33"/>
      <c r="W82" s="33"/>
      <c r="X82" s="33"/>
      <c r="Y82" s="33"/>
      <c r="Z82" s="33"/>
      <c r="AA82" s="33"/>
      <c r="AB82" s="33"/>
      <c r="AC82" s="33"/>
      <c r="AD82" s="33"/>
      <c r="AE82" s="33"/>
    </row>
    <row r="83" spans="1:31" s="2" customFormat="1" ht="24.95" customHeight="1">
      <c r="A83" s="33"/>
      <c r="B83" s="34"/>
      <c r="C83" s="22" t="s">
        <v>119</v>
      </c>
      <c r="D83" s="33"/>
      <c r="E83" s="33"/>
      <c r="F83" s="33"/>
      <c r="G83" s="33"/>
      <c r="H83" s="33"/>
      <c r="I83" s="33"/>
      <c r="J83" s="33"/>
      <c r="K83" s="33"/>
      <c r="L83" s="90"/>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33"/>
      <c r="J84" s="33"/>
      <c r="K84" s="33"/>
      <c r="L84" s="90"/>
      <c r="S84" s="33"/>
      <c r="T84" s="33"/>
      <c r="U84" s="33"/>
      <c r="V84" s="33"/>
      <c r="W84" s="33"/>
      <c r="X84" s="33"/>
      <c r="Y84" s="33"/>
      <c r="Z84" s="33"/>
      <c r="AA84" s="33"/>
      <c r="AB84" s="33"/>
      <c r="AC84" s="33"/>
      <c r="AD84" s="33"/>
      <c r="AE84" s="33"/>
    </row>
    <row r="85" spans="1:31" s="2" customFormat="1" ht="12" customHeight="1">
      <c r="A85" s="33"/>
      <c r="B85" s="34"/>
      <c r="C85" s="28" t="s">
        <v>17</v>
      </c>
      <c r="D85" s="33"/>
      <c r="E85" s="33"/>
      <c r="F85" s="33"/>
      <c r="G85" s="33"/>
      <c r="H85" s="33"/>
      <c r="I85" s="33"/>
      <c r="J85" s="33"/>
      <c r="K85" s="33"/>
      <c r="L85" s="90"/>
      <c r="S85" s="33"/>
      <c r="T85" s="33"/>
      <c r="U85" s="33"/>
      <c r="V85" s="33"/>
      <c r="W85" s="33"/>
      <c r="X85" s="33"/>
      <c r="Y85" s="33"/>
      <c r="Z85" s="33"/>
      <c r="AA85" s="33"/>
      <c r="AB85" s="33"/>
      <c r="AC85" s="33"/>
      <c r="AD85" s="33"/>
      <c r="AE85" s="33"/>
    </row>
    <row r="86" spans="1:31" s="2" customFormat="1" ht="16.5" customHeight="1">
      <c r="A86" s="33"/>
      <c r="B86" s="34"/>
      <c r="C86" s="33"/>
      <c r="D86" s="33"/>
      <c r="E86" s="317" t="str">
        <f>E7</f>
        <v>Kolín, Hrnčířská 1036- výměna střešního pláště</v>
      </c>
      <c r="F86" s="318"/>
      <c r="G86" s="318"/>
      <c r="H86" s="318"/>
      <c r="I86" s="33"/>
      <c r="J86" s="33"/>
      <c r="K86" s="33"/>
      <c r="L86" s="90"/>
      <c r="S86" s="33"/>
      <c r="T86" s="33"/>
      <c r="U86" s="33"/>
      <c r="V86" s="33"/>
      <c r="W86" s="33"/>
      <c r="X86" s="33"/>
      <c r="Y86" s="33"/>
      <c r="Z86" s="33"/>
      <c r="AA86" s="33"/>
      <c r="AB86" s="33"/>
      <c r="AC86" s="33"/>
      <c r="AD86" s="33"/>
      <c r="AE86" s="33"/>
    </row>
    <row r="87" spans="1:31" s="2" customFormat="1" ht="12" customHeight="1">
      <c r="A87" s="33"/>
      <c r="B87" s="34"/>
      <c r="C87" s="28" t="s">
        <v>96</v>
      </c>
      <c r="D87" s="33"/>
      <c r="E87" s="33"/>
      <c r="F87" s="33"/>
      <c r="G87" s="33"/>
      <c r="H87" s="33"/>
      <c r="I87" s="33"/>
      <c r="J87" s="33"/>
      <c r="K87" s="33"/>
      <c r="L87" s="90"/>
      <c r="S87" s="33"/>
      <c r="T87" s="33"/>
      <c r="U87" s="33"/>
      <c r="V87" s="33"/>
      <c r="W87" s="33"/>
      <c r="X87" s="33"/>
      <c r="Y87" s="33"/>
      <c r="Z87" s="33"/>
      <c r="AA87" s="33"/>
      <c r="AB87" s="33"/>
      <c r="AC87" s="33"/>
      <c r="AD87" s="33"/>
      <c r="AE87" s="33"/>
    </row>
    <row r="88" spans="1:31" s="2" customFormat="1" ht="16.5" customHeight="1">
      <c r="A88" s="33"/>
      <c r="B88" s="34"/>
      <c r="C88" s="33"/>
      <c r="D88" s="33"/>
      <c r="E88" s="307" t="str">
        <f>E9</f>
        <v>22 - Etapa 2</v>
      </c>
      <c r="F88" s="316"/>
      <c r="G88" s="316"/>
      <c r="H88" s="316"/>
      <c r="I88" s="33"/>
      <c r="J88" s="33"/>
      <c r="K88" s="33"/>
      <c r="L88" s="90"/>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0"/>
      <c r="S89" s="33"/>
      <c r="T89" s="33"/>
      <c r="U89" s="33"/>
      <c r="V89" s="33"/>
      <c r="W89" s="33"/>
      <c r="X89" s="33"/>
      <c r="Y89" s="33"/>
      <c r="Z89" s="33"/>
      <c r="AA89" s="33"/>
      <c r="AB89" s="33"/>
      <c r="AC89" s="33"/>
      <c r="AD89" s="33"/>
      <c r="AE89" s="33"/>
    </row>
    <row r="90" spans="1:31" s="2" customFormat="1" ht="12" customHeight="1">
      <c r="A90" s="33"/>
      <c r="B90" s="34"/>
      <c r="C90" s="28" t="s">
        <v>21</v>
      </c>
      <c r="D90" s="33"/>
      <c r="E90" s="33"/>
      <c r="F90" s="26" t="str">
        <f>F12</f>
        <v xml:space="preserve"> </v>
      </c>
      <c r="G90" s="33"/>
      <c r="H90" s="33"/>
      <c r="I90" s="28" t="s">
        <v>23</v>
      </c>
      <c r="J90" s="51" t="str">
        <f>IF(J12="","",J12)</f>
        <v>25. 7. 2022</v>
      </c>
      <c r="K90" s="33"/>
      <c r="L90" s="90"/>
      <c r="S90" s="33"/>
      <c r="T90" s="33"/>
      <c r="U90" s="33"/>
      <c r="V90" s="33"/>
      <c r="W90" s="33"/>
      <c r="X90" s="33"/>
      <c r="Y90" s="33"/>
      <c r="Z90" s="33"/>
      <c r="AA90" s="33"/>
      <c r="AB90" s="33"/>
      <c r="AC90" s="33"/>
      <c r="AD90" s="33"/>
      <c r="AE90" s="33"/>
    </row>
    <row r="91" spans="1:31" s="2" customFormat="1" ht="6.95" customHeight="1">
      <c r="A91" s="33"/>
      <c r="B91" s="34"/>
      <c r="C91" s="33"/>
      <c r="D91" s="33"/>
      <c r="E91" s="33"/>
      <c r="F91" s="33"/>
      <c r="G91" s="33"/>
      <c r="H91" s="33"/>
      <c r="I91" s="33"/>
      <c r="J91" s="33"/>
      <c r="K91" s="33"/>
      <c r="L91" s="90"/>
      <c r="S91" s="33"/>
      <c r="T91" s="33"/>
      <c r="U91" s="33"/>
      <c r="V91" s="33"/>
      <c r="W91" s="33"/>
      <c r="X91" s="33"/>
      <c r="Y91" s="33"/>
      <c r="Z91" s="33"/>
      <c r="AA91" s="33"/>
      <c r="AB91" s="33"/>
      <c r="AC91" s="33"/>
      <c r="AD91" s="33"/>
      <c r="AE91" s="33"/>
    </row>
    <row r="92" spans="1:31" s="2" customFormat="1" ht="15.2" customHeight="1">
      <c r="A92" s="33"/>
      <c r="B92" s="34"/>
      <c r="C92" s="28" t="s">
        <v>25</v>
      </c>
      <c r="D92" s="33"/>
      <c r="E92" s="33"/>
      <c r="F92" s="26" t="str">
        <f>E15</f>
        <v>Město Kolín</v>
      </c>
      <c r="G92" s="33"/>
      <c r="H92" s="33"/>
      <c r="I92" s="28" t="s">
        <v>31</v>
      </c>
      <c r="J92" s="31" t="str">
        <f>E21</f>
        <v>Revitali s.r.o.</v>
      </c>
      <c r="K92" s="33"/>
      <c r="L92" s="90"/>
      <c r="S92" s="33"/>
      <c r="T92" s="33"/>
      <c r="U92" s="33"/>
      <c r="V92" s="33"/>
      <c r="W92" s="33"/>
      <c r="X92" s="33"/>
      <c r="Y92" s="33"/>
      <c r="Z92" s="33"/>
      <c r="AA92" s="33"/>
      <c r="AB92" s="33"/>
      <c r="AC92" s="33"/>
      <c r="AD92" s="33"/>
      <c r="AE92" s="33"/>
    </row>
    <row r="93" spans="1:31" s="2" customFormat="1" ht="15.2" customHeight="1">
      <c r="A93" s="33"/>
      <c r="B93" s="34"/>
      <c r="C93" s="28" t="s">
        <v>29</v>
      </c>
      <c r="D93" s="33"/>
      <c r="E93" s="33"/>
      <c r="F93" s="26" t="str">
        <f>IF(E18="","",E18)</f>
        <v>Vyplň údaj</v>
      </c>
      <c r="G93" s="33"/>
      <c r="H93" s="33"/>
      <c r="I93" s="28" t="s">
        <v>34</v>
      </c>
      <c r="J93" s="31" t="str">
        <f>E24</f>
        <v xml:space="preserve"> </v>
      </c>
      <c r="K93" s="33"/>
      <c r="L93" s="90"/>
      <c r="S93" s="33"/>
      <c r="T93" s="33"/>
      <c r="U93" s="33"/>
      <c r="V93" s="33"/>
      <c r="W93" s="33"/>
      <c r="X93" s="33"/>
      <c r="Y93" s="33"/>
      <c r="Z93" s="33"/>
      <c r="AA93" s="33"/>
      <c r="AB93" s="33"/>
      <c r="AC93" s="33"/>
      <c r="AD93" s="33"/>
      <c r="AE93" s="33"/>
    </row>
    <row r="94" spans="1:31" s="2" customFormat="1" ht="10.35" customHeight="1">
      <c r="A94" s="33"/>
      <c r="B94" s="34"/>
      <c r="C94" s="33"/>
      <c r="D94" s="33"/>
      <c r="E94" s="33"/>
      <c r="F94" s="33"/>
      <c r="G94" s="33"/>
      <c r="H94" s="33"/>
      <c r="I94" s="33"/>
      <c r="J94" s="33"/>
      <c r="K94" s="33"/>
      <c r="L94" s="90"/>
      <c r="S94" s="33"/>
      <c r="T94" s="33"/>
      <c r="U94" s="33"/>
      <c r="V94" s="33"/>
      <c r="W94" s="33"/>
      <c r="X94" s="33"/>
      <c r="Y94" s="33"/>
      <c r="Z94" s="33"/>
      <c r="AA94" s="33"/>
      <c r="AB94" s="33"/>
      <c r="AC94" s="33"/>
      <c r="AD94" s="33"/>
      <c r="AE94" s="33"/>
    </row>
    <row r="95" spans="1:31" s="11" customFormat="1" ht="29.25" customHeight="1">
      <c r="A95" s="115"/>
      <c r="B95" s="116"/>
      <c r="C95" s="117" t="s">
        <v>120</v>
      </c>
      <c r="D95" s="118" t="s">
        <v>56</v>
      </c>
      <c r="E95" s="118" t="s">
        <v>52</v>
      </c>
      <c r="F95" s="118" t="s">
        <v>53</v>
      </c>
      <c r="G95" s="118" t="s">
        <v>121</v>
      </c>
      <c r="H95" s="118" t="s">
        <v>122</v>
      </c>
      <c r="I95" s="118" t="s">
        <v>123</v>
      </c>
      <c r="J95" s="118" t="s">
        <v>100</v>
      </c>
      <c r="K95" s="119" t="s">
        <v>124</v>
      </c>
      <c r="L95" s="120"/>
      <c r="M95" s="58" t="s">
        <v>3</v>
      </c>
      <c r="N95" s="59" t="s">
        <v>41</v>
      </c>
      <c r="O95" s="59" t="s">
        <v>125</v>
      </c>
      <c r="P95" s="59" t="s">
        <v>126</v>
      </c>
      <c r="Q95" s="59" t="s">
        <v>127</v>
      </c>
      <c r="R95" s="59" t="s">
        <v>128</v>
      </c>
      <c r="S95" s="59" t="s">
        <v>129</v>
      </c>
      <c r="T95" s="60" t="s">
        <v>130</v>
      </c>
      <c r="U95" s="115"/>
      <c r="V95" s="115"/>
      <c r="W95" s="115"/>
      <c r="X95" s="115"/>
      <c r="Y95" s="115"/>
      <c r="Z95" s="115"/>
      <c r="AA95" s="115"/>
      <c r="AB95" s="115"/>
      <c r="AC95" s="115"/>
      <c r="AD95" s="115"/>
      <c r="AE95" s="115"/>
    </row>
    <row r="96" spans="1:63" s="2" customFormat="1" ht="22.9" customHeight="1">
      <c r="A96" s="33"/>
      <c r="B96" s="34"/>
      <c r="C96" s="65" t="s">
        <v>131</v>
      </c>
      <c r="D96" s="33"/>
      <c r="E96" s="33"/>
      <c r="F96" s="33"/>
      <c r="G96" s="33"/>
      <c r="H96" s="33"/>
      <c r="I96" s="33"/>
      <c r="J96" s="121">
        <f>BK96</f>
        <v>0</v>
      </c>
      <c r="K96" s="33"/>
      <c r="L96" s="34"/>
      <c r="M96" s="61"/>
      <c r="N96" s="52"/>
      <c r="O96" s="62"/>
      <c r="P96" s="122">
        <f>P97+P181+P363</f>
        <v>0</v>
      </c>
      <c r="Q96" s="62"/>
      <c r="R96" s="122">
        <f>R97+R181+R363</f>
        <v>9.63451009</v>
      </c>
      <c r="S96" s="62"/>
      <c r="T96" s="123">
        <f>T97+T181+T363</f>
        <v>13.022967999999999</v>
      </c>
      <c r="U96" s="33"/>
      <c r="V96" s="33"/>
      <c r="W96" s="33"/>
      <c r="X96" s="33"/>
      <c r="Y96" s="33"/>
      <c r="Z96" s="33"/>
      <c r="AA96" s="33"/>
      <c r="AB96" s="33"/>
      <c r="AC96" s="33"/>
      <c r="AD96" s="33"/>
      <c r="AE96" s="33"/>
      <c r="AT96" s="18" t="s">
        <v>70</v>
      </c>
      <c r="AU96" s="18" t="s">
        <v>101</v>
      </c>
      <c r="BK96" s="124">
        <f>BK97+BK181+BK363</f>
        <v>0</v>
      </c>
    </row>
    <row r="97" spans="2:63" s="12" customFormat="1" ht="25.9" customHeight="1">
      <c r="B97" s="125"/>
      <c r="D97" s="126" t="s">
        <v>70</v>
      </c>
      <c r="E97" s="127" t="s">
        <v>132</v>
      </c>
      <c r="F97" s="127" t="s">
        <v>133</v>
      </c>
      <c r="I97" s="128"/>
      <c r="J97" s="129">
        <f>BK97</f>
        <v>0</v>
      </c>
      <c r="L97" s="125"/>
      <c r="M97" s="130"/>
      <c r="N97" s="131"/>
      <c r="O97" s="131"/>
      <c r="P97" s="132">
        <f>P98+P125+P162+P178</f>
        <v>0</v>
      </c>
      <c r="Q97" s="131"/>
      <c r="R97" s="132">
        <f>R98+R125+R162+R178</f>
        <v>0.0430195</v>
      </c>
      <c r="S97" s="131"/>
      <c r="T97" s="133">
        <f>T98+T125+T162+T178</f>
        <v>0.042800000000000005</v>
      </c>
      <c r="AR97" s="126" t="s">
        <v>15</v>
      </c>
      <c r="AT97" s="134" t="s">
        <v>70</v>
      </c>
      <c r="AU97" s="134" t="s">
        <v>71</v>
      </c>
      <c r="AY97" s="126" t="s">
        <v>134</v>
      </c>
      <c r="BK97" s="135">
        <f>BK98+BK125+BK162+BK178</f>
        <v>0</v>
      </c>
    </row>
    <row r="98" spans="2:63" s="12" customFormat="1" ht="22.9" customHeight="1">
      <c r="B98" s="125"/>
      <c r="D98" s="126" t="s">
        <v>70</v>
      </c>
      <c r="E98" s="136" t="s">
        <v>135</v>
      </c>
      <c r="F98" s="136" t="s">
        <v>136</v>
      </c>
      <c r="I98" s="128"/>
      <c r="J98" s="137">
        <f>BK98</f>
        <v>0</v>
      </c>
      <c r="L98" s="125"/>
      <c r="M98" s="130"/>
      <c r="N98" s="131"/>
      <c r="O98" s="131"/>
      <c r="P98" s="132">
        <f>P99</f>
        <v>0</v>
      </c>
      <c r="Q98" s="131"/>
      <c r="R98" s="132">
        <f>R99</f>
        <v>0.0430195</v>
      </c>
      <c r="S98" s="131"/>
      <c r="T98" s="133">
        <f>T99</f>
        <v>0</v>
      </c>
      <c r="AR98" s="126" t="s">
        <v>15</v>
      </c>
      <c r="AT98" s="134" t="s">
        <v>70</v>
      </c>
      <c r="AU98" s="134" t="s">
        <v>15</v>
      </c>
      <c r="AY98" s="126" t="s">
        <v>134</v>
      </c>
      <c r="BK98" s="135">
        <f>BK99</f>
        <v>0</v>
      </c>
    </row>
    <row r="99" spans="2:63" s="12" customFormat="1" ht="20.85" customHeight="1">
      <c r="B99" s="125"/>
      <c r="D99" s="126" t="s">
        <v>70</v>
      </c>
      <c r="E99" s="136" t="s">
        <v>137</v>
      </c>
      <c r="F99" s="136" t="s">
        <v>138</v>
      </c>
      <c r="I99" s="128"/>
      <c r="J99" s="137">
        <f>BK99</f>
        <v>0</v>
      </c>
      <c r="L99" s="125"/>
      <c r="M99" s="130"/>
      <c r="N99" s="131"/>
      <c r="O99" s="131"/>
      <c r="P99" s="132">
        <f>SUM(P100:P124)</f>
        <v>0</v>
      </c>
      <c r="Q99" s="131"/>
      <c r="R99" s="132">
        <f>SUM(R100:R124)</f>
        <v>0.0430195</v>
      </c>
      <c r="S99" s="131"/>
      <c r="T99" s="133">
        <f>SUM(T100:T124)</f>
        <v>0</v>
      </c>
      <c r="AR99" s="126" t="s">
        <v>15</v>
      </c>
      <c r="AT99" s="134" t="s">
        <v>70</v>
      </c>
      <c r="AU99" s="134" t="s">
        <v>139</v>
      </c>
      <c r="AY99" s="126" t="s">
        <v>134</v>
      </c>
      <c r="BK99" s="135">
        <f>SUM(BK100:BK124)</f>
        <v>0</v>
      </c>
    </row>
    <row r="100" spans="1:65" s="2" customFormat="1" ht="24.2" customHeight="1">
      <c r="A100" s="33"/>
      <c r="B100" s="138"/>
      <c r="C100" s="139" t="s">
        <v>15</v>
      </c>
      <c r="D100" s="139" t="s">
        <v>140</v>
      </c>
      <c r="E100" s="140" t="s">
        <v>141</v>
      </c>
      <c r="F100" s="141" t="s">
        <v>142</v>
      </c>
      <c r="G100" s="142" t="s">
        <v>143</v>
      </c>
      <c r="H100" s="143">
        <v>3.1</v>
      </c>
      <c r="I100" s="144"/>
      <c r="J100" s="145">
        <f>ROUND(I100*H100,2)</f>
        <v>0</v>
      </c>
      <c r="K100" s="141" t="s">
        <v>144</v>
      </c>
      <c r="L100" s="34"/>
      <c r="M100" s="146" t="s">
        <v>3</v>
      </c>
      <c r="N100" s="147" t="s">
        <v>43</v>
      </c>
      <c r="O100" s="54"/>
      <c r="P100" s="148">
        <f>O100*H100</f>
        <v>0</v>
      </c>
      <c r="Q100" s="148">
        <v>0.00026</v>
      </c>
      <c r="R100" s="148">
        <f>Q100*H100</f>
        <v>0.000806</v>
      </c>
      <c r="S100" s="148">
        <v>0</v>
      </c>
      <c r="T100" s="149">
        <f>S100*H100</f>
        <v>0</v>
      </c>
      <c r="U100" s="33"/>
      <c r="V100" s="33"/>
      <c r="W100" s="33"/>
      <c r="X100" s="33"/>
      <c r="Y100" s="33"/>
      <c r="Z100" s="33"/>
      <c r="AA100" s="33"/>
      <c r="AB100" s="33"/>
      <c r="AC100" s="33"/>
      <c r="AD100" s="33"/>
      <c r="AE100" s="33"/>
      <c r="AR100" s="150" t="s">
        <v>145</v>
      </c>
      <c r="AT100" s="150" t="s">
        <v>140</v>
      </c>
      <c r="AU100" s="150" t="s">
        <v>146</v>
      </c>
      <c r="AY100" s="18" t="s">
        <v>134</v>
      </c>
      <c r="BE100" s="151">
        <f>IF(N100="základní",J100,0)</f>
        <v>0</v>
      </c>
      <c r="BF100" s="151">
        <f>IF(N100="snížená",J100,0)</f>
        <v>0</v>
      </c>
      <c r="BG100" s="151">
        <f>IF(N100="zákl. přenesená",J100,0)</f>
        <v>0</v>
      </c>
      <c r="BH100" s="151">
        <f>IF(N100="sníž. přenesená",J100,0)</f>
        <v>0</v>
      </c>
      <c r="BI100" s="151">
        <f>IF(N100="nulová",J100,0)</f>
        <v>0</v>
      </c>
      <c r="BJ100" s="18" t="s">
        <v>139</v>
      </c>
      <c r="BK100" s="151">
        <f>ROUND(I100*H100,2)</f>
        <v>0</v>
      </c>
      <c r="BL100" s="18" t="s">
        <v>145</v>
      </c>
      <c r="BM100" s="150" t="s">
        <v>147</v>
      </c>
    </row>
    <row r="101" spans="1:47" s="2" customFormat="1" ht="12">
      <c r="A101" s="33"/>
      <c r="B101" s="34"/>
      <c r="C101" s="33"/>
      <c r="D101" s="152" t="s">
        <v>148</v>
      </c>
      <c r="E101" s="33"/>
      <c r="F101" s="153" t="s">
        <v>149</v>
      </c>
      <c r="G101" s="33"/>
      <c r="H101" s="33"/>
      <c r="I101" s="154"/>
      <c r="J101" s="33"/>
      <c r="K101" s="33"/>
      <c r="L101" s="34"/>
      <c r="M101" s="155"/>
      <c r="N101" s="156"/>
      <c r="O101" s="54"/>
      <c r="P101" s="54"/>
      <c r="Q101" s="54"/>
      <c r="R101" s="54"/>
      <c r="S101" s="54"/>
      <c r="T101" s="55"/>
      <c r="U101" s="33"/>
      <c r="V101" s="33"/>
      <c r="W101" s="33"/>
      <c r="X101" s="33"/>
      <c r="Y101" s="33"/>
      <c r="Z101" s="33"/>
      <c r="AA101" s="33"/>
      <c r="AB101" s="33"/>
      <c r="AC101" s="33"/>
      <c r="AD101" s="33"/>
      <c r="AE101" s="33"/>
      <c r="AT101" s="18" t="s">
        <v>148</v>
      </c>
      <c r="AU101" s="18" t="s">
        <v>146</v>
      </c>
    </row>
    <row r="102" spans="2:51" s="13" customFormat="1" ht="12">
      <c r="B102" s="157"/>
      <c r="D102" s="158" t="s">
        <v>150</v>
      </c>
      <c r="E102" s="159" t="s">
        <v>3</v>
      </c>
      <c r="F102" s="160" t="s">
        <v>151</v>
      </c>
      <c r="H102" s="159" t="s">
        <v>3</v>
      </c>
      <c r="I102" s="161"/>
      <c r="L102" s="157"/>
      <c r="M102" s="162"/>
      <c r="N102" s="163"/>
      <c r="O102" s="163"/>
      <c r="P102" s="163"/>
      <c r="Q102" s="163"/>
      <c r="R102" s="163"/>
      <c r="S102" s="163"/>
      <c r="T102" s="164"/>
      <c r="AT102" s="159" t="s">
        <v>150</v>
      </c>
      <c r="AU102" s="159" t="s">
        <v>146</v>
      </c>
      <c r="AV102" s="13" t="s">
        <v>15</v>
      </c>
      <c r="AW102" s="13" t="s">
        <v>33</v>
      </c>
      <c r="AX102" s="13" t="s">
        <v>71</v>
      </c>
      <c r="AY102" s="159" t="s">
        <v>134</v>
      </c>
    </row>
    <row r="103" spans="2:51" s="14" customFormat="1" ht="12">
      <c r="B103" s="165"/>
      <c r="D103" s="158" t="s">
        <v>150</v>
      </c>
      <c r="E103" s="166" t="s">
        <v>3</v>
      </c>
      <c r="F103" s="167" t="s">
        <v>594</v>
      </c>
      <c r="H103" s="168">
        <v>0.6</v>
      </c>
      <c r="I103" s="169"/>
      <c r="L103" s="165"/>
      <c r="M103" s="170"/>
      <c r="N103" s="171"/>
      <c r="O103" s="171"/>
      <c r="P103" s="171"/>
      <c r="Q103" s="171"/>
      <c r="R103" s="171"/>
      <c r="S103" s="171"/>
      <c r="T103" s="172"/>
      <c r="AT103" s="166" t="s">
        <v>150</v>
      </c>
      <c r="AU103" s="166" t="s">
        <v>146</v>
      </c>
      <c r="AV103" s="14" t="s">
        <v>139</v>
      </c>
      <c r="AW103" s="14" t="s">
        <v>33</v>
      </c>
      <c r="AX103" s="14" t="s">
        <v>71</v>
      </c>
      <c r="AY103" s="166" t="s">
        <v>134</v>
      </c>
    </row>
    <row r="104" spans="2:51" s="13" customFormat="1" ht="12">
      <c r="B104" s="157"/>
      <c r="D104" s="158" t="s">
        <v>150</v>
      </c>
      <c r="E104" s="159" t="s">
        <v>3</v>
      </c>
      <c r="F104" s="160" t="s">
        <v>153</v>
      </c>
      <c r="H104" s="159" t="s">
        <v>3</v>
      </c>
      <c r="I104" s="161"/>
      <c r="L104" s="157"/>
      <c r="M104" s="162"/>
      <c r="N104" s="163"/>
      <c r="O104" s="163"/>
      <c r="P104" s="163"/>
      <c r="Q104" s="163"/>
      <c r="R104" s="163"/>
      <c r="S104" s="163"/>
      <c r="T104" s="164"/>
      <c r="AT104" s="159" t="s">
        <v>150</v>
      </c>
      <c r="AU104" s="159" t="s">
        <v>146</v>
      </c>
      <c r="AV104" s="13" t="s">
        <v>15</v>
      </c>
      <c r="AW104" s="13" t="s">
        <v>33</v>
      </c>
      <c r="AX104" s="13" t="s">
        <v>71</v>
      </c>
      <c r="AY104" s="159" t="s">
        <v>134</v>
      </c>
    </row>
    <row r="105" spans="2:51" s="14" customFormat="1" ht="12">
      <c r="B105" s="165"/>
      <c r="D105" s="158" t="s">
        <v>150</v>
      </c>
      <c r="E105" s="166" t="s">
        <v>3</v>
      </c>
      <c r="F105" s="167" t="s">
        <v>595</v>
      </c>
      <c r="H105" s="168">
        <v>2.5</v>
      </c>
      <c r="I105" s="169"/>
      <c r="L105" s="165"/>
      <c r="M105" s="170"/>
      <c r="N105" s="171"/>
      <c r="O105" s="171"/>
      <c r="P105" s="171"/>
      <c r="Q105" s="171"/>
      <c r="R105" s="171"/>
      <c r="S105" s="171"/>
      <c r="T105" s="172"/>
      <c r="AT105" s="166" t="s">
        <v>150</v>
      </c>
      <c r="AU105" s="166" t="s">
        <v>146</v>
      </c>
      <c r="AV105" s="14" t="s">
        <v>139</v>
      </c>
      <c r="AW105" s="14" t="s">
        <v>33</v>
      </c>
      <c r="AX105" s="14" t="s">
        <v>71</v>
      </c>
      <c r="AY105" s="166" t="s">
        <v>134</v>
      </c>
    </row>
    <row r="106" spans="2:51" s="15" customFormat="1" ht="12">
      <c r="B106" s="173"/>
      <c r="D106" s="158" t="s">
        <v>150</v>
      </c>
      <c r="E106" s="174" t="s">
        <v>3</v>
      </c>
      <c r="F106" s="175" t="s">
        <v>155</v>
      </c>
      <c r="H106" s="176">
        <v>3.1</v>
      </c>
      <c r="I106" s="177"/>
      <c r="L106" s="173"/>
      <c r="M106" s="178"/>
      <c r="N106" s="179"/>
      <c r="O106" s="179"/>
      <c r="P106" s="179"/>
      <c r="Q106" s="179"/>
      <c r="R106" s="179"/>
      <c r="S106" s="179"/>
      <c r="T106" s="180"/>
      <c r="AT106" s="174" t="s">
        <v>150</v>
      </c>
      <c r="AU106" s="174" t="s">
        <v>146</v>
      </c>
      <c r="AV106" s="15" t="s">
        <v>145</v>
      </c>
      <c r="AW106" s="15" t="s">
        <v>33</v>
      </c>
      <c r="AX106" s="15" t="s">
        <v>15</v>
      </c>
      <c r="AY106" s="174" t="s">
        <v>134</v>
      </c>
    </row>
    <row r="107" spans="1:65" s="2" customFormat="1" ht="66.75" customHeight="1">
      <c r="A107" s="33"/>
      <c r="B107" s="138"/>
      <c r="C107" s="139" t="s">
        <v>139</v>
      </c>
      <c r="D107" s="139" t="s">
        <v>140</v>
      </c>
      <c r="E107" s="140" t="s">
        <v>156</v>
      </c>
      <c r="F107" s="141" t="s">
        <v>157</v>
      </c>
      <c r="G107" s="142" t="s">
        <v>143</v>
      </c>
      <c r="H107" s="143">
        <v>0.6</v>
      </c>
      <c r="I107" s="144"/>
      <c r="J107" s="145">
        <f>ROUND(I107*H107,2)</f>
        <v>0</v>
      </c>
      <c r="K107" s="141" t="s">
        <v>144</v>
      </c>
      <c r="L107" s="34"/>
      <c r="M107" s="146" t="s">
        <v>3</v>
      </c>
      <c r="N107" s="147" t="s">
        <v>43</v>
      </c>
      <c r="O107" s="54"/>
      <c r="P107" s="148">
        <f>O107*H107</f>
        <v>0</v>
      </c>
      <c r="Q107" s="148">
        <v>0.00835</v>
      </c>
      <c r="R107" s="148">
        <f>Q107*H107</f>
        <v>0.00501</v>
      </c>
      <c r="S107" s="148">
        <v>0</v>
      </c>
      <c r="T107" s="149">
        <f>S107*H107</f>
        <v>0</v>
      </c>
      <c r="U107" s="33"/>
      <c r="V107" s="33"/>
      <c r="W107" s="33"/>
      <c r="X107" s="33"/>
      <c r="Y107" s="33"/>
      <c r="Z107" s="33"/>
      <c r="AA107" s="33"/>
      <c r="AB107" s="33"/>
      <c r="AC107" s="33"/>
      <c r="AD107" s="33"/>
      <c r="AE107" s="33"/>
      <c r="AR107" s="150" t="s">
        <v>145</v>
      </c>
      <c r="AT107" s="150" t="s">
        <v>140</v>
      </c>
      <c r="AU107" s="150" t="s">
        <v>146</v>
      </c>
      <c r="AY107" s="18" t="s">
        <v>134</v>
      </c>
      <c r="BE107" s="151">
        <f>IF(N107="základní",J107,0)</f>
        <v>0</v>
      </c>
      <c r="BF107" s="151">
        <f>IF(N107="snížená",J107,0)</f>
        <v>0</v>
      </c>
      <c r="BG107" s="151">
        <f>IF(N107="zákl. přenesená",J107,0)</f>
        <v>0</v>
      </c>
      <c r="BH107" s="151">
        <f>IF(N107="sníž. přenesená",J107,0)</f>
        <v>0</v>
      </c>
      <c r="BI107" s="151">
        <f>IF(N107="nulová",J107,0)</f>
        <v>0</v>
      </c>
      <c r="BJ107" s="18" t="s">
        <v>139</v>
      </c>
      <c r="BK107" s="151">
        <f>ROUND(I107*H107,2)</f>
        <v>0</v>
      </c>
      <c r="BL107" s="18" t="s">
        <v>145</v>
      </c>
      <c r="BM107" s="150" t="s">
        <v>158</v>
      </c>
    </row>
    <row r="108" spans="1:47" s="2" customFormat="1" ht="12">
      <c r="A108" s="33"/>
      <c r="B108" s="34"/>
      <c r="C108" s="33"/>
      <c r="D108" s="152" t="s">
        <v>148</v>
      </c>
      <c r="E108" s="33"/>
      <c r="F108" s="153" t="s">
        <v>159</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148</v>
      </c>
      <c r="AU108" s="18" t="s">
        <v>146</v>
      </c>
    </row>
    <row r="109" spans="2:51" s="13" customFormat="1" ht="12">
      <c r="B109" s="157"/>
      <c r="D109" s="158" t="s">
        <v>150</v>
      </c>
      <c r="E109" s="159" t="s">
        <v>3</v>
      </c>
      <c r="F109" s="160" t="s">
        <v>151</v>
      </c>
      <c r="H109" s="159" t="s">
        <v>3</v>
      </c>
      <c r="I109" s="161"/>
      <c r="L109" s="157"/>
      <c r="M109" s="162"/>
      <c r="N109" s="163"/>
      <c r="O109" s="163"/>
      <c r="P109" s="163"/>
      <c r="Q109" s="163"/>
      <c r="R109" s="163"/>
      <c r="S109" s="163"/>
      <c r="T109" s="164"/>
      <c r="AT109" s="159" t="s">
        <v>150</v>
      </c>
      <c r="AU109" s="159" t="s">
        <v>146</v>
      </c>
      <c r="AV109" s="13" t="s">
        <v>15</v>
      </c>
      <c r="AW109" s="13" t="s">
        <v>33</v>
      </c>
      <c r="AX109" s="13" t="s">
        <v>71</v>
      </c>
      <c r="AY109" s="159" t="s">
        <v>134</v>
      </c>
    </row>
    <row r="110" spans="2:51" s="14" customFormat="1" ht="12">
      <c r="B110" s="165"/>
      <c r="D110" s="158" t="s">
        <v>150</v>
      </c>
      <c r="E110" s="166" t="s">
        <v>3</v>
      </c>
      <c r="F110" s="167" t="s">
        <v>596</v>
      </c>
      <c r="H110" s="168">
        <v>0.6</v>
      </c>
      <c r="I110" s="169"/>
      <c r="L110" s="165"/>
      <c r="M110" s="170"/>
      <c r="N110" s="171"/>
      <c r="O110" s="171"/>
      <c r="P110" s="171"/>
      <c r="Q110" s="171"/>
      <c r="R110" s="171"/>
      <c r="S110" s="171"/>
      <c r="T110" s="172"/>
      <c r="AT110" s="166" t="s">
        <v>150</v>
      </c>
      <c r="AU110" s="166" t="s">
        <v>146</v>
      </c>
      <c r="AV110" s="14" t="s">
        <v>139</v>
      </c>
      <c r="AW110" s="14" t="s">
        <v>33</v>
      </c>
      <c r="AX110" s="14" t="s">
        <v>15</v>
      </c>
      <c r="AY110" s="166" t="s">
        <v>134</v>
      </c>
    </row>
    <row r="111" spans="1:65" s="2" customFormat="1" ht="16.5" customHeight="1">
      <c r="A111" s="33"/>
      <c r="B111" s="138"/>
      <c r="C111" s="181" t="s">
        <v>146</v>
      </c>
      <c r="D111" s="181" t="s">
        <v>160</v>
      </c>
      <c r="E111" s="182" t="s">
        <v>161</v>
      </c>
      <c r="F111" s="183" t="s">
        <v>162</v>
      </c>
      <c r="G111" s="184" t="s">
        <v>143</v>
      </c>
      <c r="H111" s="185">
        <v>0.63</v>
      </c>
      <c r="I111" s="186"/>
      <c r="J111" s="187">
        <f>ROUND(I111*H111,2)</f>
        <v>0</v>
      </c>
      <c r="K111" s="183" t="s">
        <v>144</v>
      </c>
      <c r="L111" s="188"/>
      <c r="M111" s="189" t="s">
        <v>3</v>
      </c>
      <c r="N111" s="190" t="s">
        <v>43</v>
      </c>
      <c r="O111" s="54"/>
      <c r="P111" s="148">
        <f>O111*H111</f>
        <v>0</v>
      </c>
      <c r="Q111" s="148">
        <v>0.00085</v>
      </c>
      <c r="R111" s="148">
        <f>Q111*H111</f>
        <v>0.0005355</v>
      </c>
      <c r="S111" s="148">
        <v>0</v>
      </c>
      <c r="T111" s="149">
        <f>S111*H111</f>
        <v>0</v>
      </c>
      <c r="U111" s="33"/>
      <c r="V111" s="33"/>
      <c r="W111" s="33"/>
      <c r="X111" s="33"/>
      <c r="Y111" s="33"/>
      <c r="Z111" s="33"/>
      <c r="AA111" s="33"/>
      <c r="AB111" s="33"/>
      <c r="AC111" s="33"/>
      <c r="AD111" s="33"/>
      <c r="AE111" s="33"/>
      <c r="AR111" s="150" t="s">
        <v>163</v>
      </c>
      <c r="AT111" s="150" t="s">
        <v>160</v>
      </c>
      <c r="AU111" s="150" t="s">
        <v>146</v>
      </c>
      <c r="AY111" s="18" t="s">
        <v>134</v>
      </c>
      <c r="BE111" s="151">
        <f>IF(N111="základní",J111,0)</f>
        <v>0</v>
      </c>
      <c r="BF111" s="151">
        <f>IF(N111="snížená",J111,0)</f>
        <v>0</v>
      </c>
      <c r="BG111" s="151">
        <f>IF(N111="zákl. přenesená",J111,0)</f>
        <v>0</v>
      </c>
      <c r="BH111" s="151">
        <f>IF(N111="sníž. přenesená",J111,0)</f>
        <v>0</v>
      </c>
      <c r="BI111" s="151">
        <f>IF(N111="nulová",J111,0)</f>
        <v>0</v>
      </c>
      <c r="BJ111" s="18" t="s">
        <v>139</v>
      </c>
      <c r="BK111" s="151">
        <f>ROUND(I111*H111,2)</f>
        <v>0</v>
      </c>
      <c r="BL111" s="18" t="s">
        <v>145</v>
      </c>
      <c r="BM111" s="150" t="s">
        <v>164</v>
      </c>
    </row>
    <row r="112" spans="2:51" s="14" customFormat="1" ht="12">
      <c r="B112" s="165"/>
      <c r="D112" s="158" t="s">
        <v>150</v>
      </c>
      <c r="F112" s="167" t="s">
        <v>597</v>
      </c>
      <c r="H112" s="168">
        <v>0.63</v>
      </c>
      <c r="I112" s="169"/>
      <c r="L112" s="165"/>
      <c r="M112" s="170"/>
      <c r="N112" s="171"/>
      <c r="O112" s="171"/>
      <c r="P112" s="171"/>
      <c r="Q112" s="171"/>
      <c r="R112" s="171"/>
      <c r="S112" s="171"/>
      <c r="T112" s="172"/>
      <c r="AT112" s="166" t="s">
        <v>150</v>
      </c>
      <c r="AU112" s="166" t="s">
        <v>146</v>
      </c>
      <c r="AV112" s="14" t="s">
        <v>139</v>
      </c>
      <c r="AW112" s="14" t="s">
        <v>4</v>
      </c>
      <c r="AX112" s="14" t="s">
        <v>15</v>
      </c>
      <c r="AY112" s="166" t="s">
        <v>134</v>
      </c>
    </row>
    <row r="113" spans="1:65" s="2" customFormat="1" ht="66.75" customHeight="1">
      <c r="A113" s="33"/>
      <c r="B113" s="138"/>
      <c r="C113" s="139" t="s">
        <v>145</v>
      </c>
      <c r="D113" s="139" t="s">
        <v>140</v>
      </c>
      <c r="E113" s="140" t="s">
        <v>166</v>
      </c>
      <c r="F113" s="141" t="s">
        <v>167</v>
      </c>
      <c r="G113" s="142" t="s">
        <v>143</v>
      </c>
      <c r="H113" s="143">
        <v>2.5</v>
      </c>
      <c r="I113" s="144"/>
      <c r="J113" s="145">
        <f>ROUND(I113*H113,2)</f>
        <v>0</v>
      </c>
      <c r="K113" s="141" t="s">
        <v>144</v>
      </c>
      <c r="L113" s="34"/>
      <c r="M113" s="146" t="s">
        <v>3</v>
      </c>
      <c r="N113" s="147" t="s">
        <v>43</v>
      </c>
      <c r="O113" s="54"/>
      <c r="P113" s="148">
        <f>O113*H113</f>
        <v>0</v>
      </c>
      <c r="Q113" s="148">
        <v>0.00852</v>
      </c>
      <c r="R113" s="148">
        <f>Q113*H113</f>
        <v>0.0213</v>
      </c>
      <c r="S113" s="148">
        <v>0</v>
      </c>
      <c r="T113" s="149">
        <f>S113*H113</f>
        <v>0</v>
      </c>
      <c r="U113" s="33"/>
      <c r="V113" s="33"/>
      <c r="W113" s="33"/>
      <c r="X113" s="33"/>
      <c r="Y113" s="33"/>
      <c r="Z113" s="33"/>
      <c r="AA113" s="33"/>
      <c r="AB113" s="33"/>
      <c r="AC113" s="33"/>
      <c r="AD113" s="33"/>
      <c r="AE113" s="33"/>
      <c r="AR113" s="150" t="s">
        <v>145</v>
      </c>
      <c r="AT113" s="150" t="s">
        <v>140</v>
      </c>
      <c r="AU113" s="150" t="s">
        <v>146</v>
      </c>
      <c r="AY113" s="18" t="s">
        <v>134</v>
      </c>
      <c r="BE113" s="151">
        <f>IF(N113="základní",J113,0)</f>
        <v>0</v>
      </c>
      <c r="BF113" s="151">
        <f>IF(N113="snížená",J113,0)</f>
        <v>0</v>
      </c>
      <c r="BG113" s="151">
        <f>IF(N113="zákl. přenesená",J113,0)</f>
        <v>0</v>
      </c>
      <c r="BH113" s="151">
        <f>IF(N113="sníž. přenesená",J113,0)</f>
        <v>0</v>
      </c>
      <c r="BI113" s="151">
        <f>IF(N113="nulová",J113,0)</f>
        <v>0</v>
      </c>
      <c r="BJ113" s="18" t="s">
        <v>139</v>
      </c>
      <c r="BK113" s="151">
        <f>ROUND(I113*H113,2)</f>
        <v>0</v>
      </c>
      <c r="BL113" s="18" t="s">
        <v>145</v>
      </c>
      <c r="BM113" s="150" t="s">
        <v>168</v>
      </c>
    </row>
    <row r="114" spans="1:47" s="2" customFormat="1" ht="12">
      <c r="A114" s="33"/>
      <c r="B114" s="34"/>
      <c r="C114" s="33"/>
      <c r="D114" s="152" t="s">
        <v>148</v>
      </c>
      <c r="E114" s="33"/>
      <c r="F114" s="153" t="s">
        <v>169</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148</v>
      </c>
      <c r="AU114" s="18" t="s">
        <v>146</v>
      </c>
    </row>
    <row r="115" spans="2:51" s="13" customFormat="1" ht="12">
      <c r="B115" s="157"/>
      <c r="D115" s="158" t="s">
        <v>150</v>
      </c>
      <c r="E115" s="159" t="s">
        <v>3</v>
      </c>
      <c r="F115" s="160" t="s">
        <v>153</v>
      </c>
      <c r="H115" s="159" t="s">
        <v>3</v>
      </c>
      <c r="I115" s="161"/>
      <c r="L115" s="157"/>
      <c r="M115" s="162"/>
      <c r="N115" s="163"/>
      <c r="O115" s="163"/>
      <c r="P115" s="163"/>
      <c r="Q115" s="163"/>
      <c r="R115" s="163"/>
      <c r="S115" s="163"/>
      <c r="T115" s="164"/>
      <c r="AT115" s="159" t="s">
        <v>150</v>
      </c>
      <c r="AU115" s="159" t="s">
        <v>146</v>
      </c>
      <c r="AV115" s="13" t="s">
        <v>15</v>
      </c>
      <c r="AW115" s="13" t="s">
        <v>33</v>
      </c>
      <c r="AX115" s="13" t="s">
        <v>71</v>
      </c>
      <c r="AY115" s="159" t="s">
        <v>134</v>
      </c>
    </row>
    <row r="116" spans="2:51" s="14" customFormat="1" ht="12">
      <c r="B116" s="165"/>
      <c r="D116" s="158" t="s">
        <v>150</v>
      </c>
      <c r="E116" s="166" t="s">
        <v>3</v>
      </c>
      <c r="F116" s="167" t="s">
        <v>595</v>
      </c>
      <c r="H116" s="168">
        <v>2.5</v>
      </c>
      <c r="I116" s="169"/>
      <c r="L116" s="165"/>
      <c r="M116" s="170"/>
      <c r="N116" s="171"/>
      <c r="O116" s="171"/>
      <c r="P116" s="171"/>
      <c r="Q116" s="171"/>
      <c r="R116" s="171"/>
      <c r="S116" s="171"/>
      <c r="T116" s="172"/>
      <c r="AT116" s="166" t="s">
        <v>150</v>
      </c>
      <c r="AU116" s="166" t="s">
        <v>146</v>
      </c>
      <c r="AV116" s="14" t="s">
        <v>139</v>
      </c>
      <c r="AW116" s="14" t="s">
        <v>33</v>
      </c>
      <c r="AX116" s="14" t="s">
        <v>15</v>
      </c>
      <c r="AY116" s="166" t="s">
        <v>134</v>
      </c>
    </row>
    <row r="117" spans="1:65" s="2" customFormat="1" ht="16.5" customHeight="1">
      <c r="A117" s="33"/>
      <c r="B117" s="138"/>
      <c r="C117" s="181" t="s">
        <v>170</v>
      </c>
      <c r="D117" s="181" t="s">
        <v>160</v>
      </c>
      <c r="E117" s="182" t="s">
        <v>171</v>
      </c>
      <c r="F117" s="183" t="s">
        <v>172</v>
      </c>
      <c r="G117" s="184" t="s">
        <v>143</v>
      </c>
      <c r="H117" s="185">
        <v>2.625</v>
      </c>
      <c r="I117" s="186"/>
      <c r="J117" s="187">
        <f>ROUND(I117*H117,2)</f>
        <v>0</v>
      </c>
      <c r="K117" s="183" t="s">
        <v>144</v>
      </c>
      <c r="L117" s="188"/>
      <c r="M117" s="189" t="s">
        <v>3</v>
      </c>
      <c r="N117" s="190" t="s">
        <v>43</v>
      </c>
      <c r="O117" s="54"/>
      <c r="P117" s="148">
        <f>O117*H117</f>
        <v>0</v>
      </c>
      <c r="Q117" s="148">
        <v>0.00204</v>
      </c>
      <c r="R117" s="148">
        <f>Q117*H117</f>
        <v>0.005355</v>
      </c>
      <c r="S117" s="148">
        <v>0</v>
      </c>
      <c r="T117" s="149">
        <f>S117*H117</f>
        <v>0</v>
      </c>
      <c r="U117" s="33"/>
      <c r="V117" s="33"/>
      <c r="W117" s="33"/>
      <c r="X117" s="33"/>
      <c r="Y117" s="33"/>
      <c r="Z117" s="33"/>
      <c r="AA117" s="33"/>
      <c r="AB117" s="33"/>
      <c r="AC117" s="33"/>
      <c r="AD117" s="33"/>
      <c r="AE117" s="33"/>
      <c r="AR117" s="150" t="s">
        <v>163</v>
      </c>
      <c r="AT117" s="150" t="s">
        <v>160</v>
      </c>
      <c r="AU117" s="150" t="s">
        <v>146</v>
      </c>
      <c r="AY117" s="18" t="s">
        <v>134</v>
      </c>
      <c r="BE117" s="151">
        <f>IF(N117="základní",J117,0)</f>
        <v>0</v>
      </c>
      <c r="BF117" s="151">
        <f>IF(N117="snížená",J117,0)</f>
        <v>0</v>
      </c>
      <c r="BG117" s="151">
        <f>IF(N117="zákl. přenesená",J117,0)</f>
        <v>0</v>
      </c>
      <c r="BH117" s="151">
        <f>IF(N117="sníž. přenesená",J117,0)</f>
        <v>0</v>
      </c>
      <c r="BI117" s="151">
        <f>IF(N117="nulová",J117,0)</f>
        <v>0</v>
      </c>
      <c r="BJ117" s="18" t="s">
        <v>139</v>
      </c>
      <c r="BK117" s="151">
        <f>ROUND(I117*H117,2)</f>
        <v>0</v>
      </c>
      <c r="BL117" s="18" t="s">
        <v>145</v>
      </c>
      <c r="BM117" s="150" t="s">
        <v>173</v>
      </c>
    </row>
    <row r="118" spans="2:51" s="14" customFormat="1" ht="12">
      <c r="B118" s="165"/>
      <c r="D118" s="158" t="s">
        <v>150</v>
      </c>
      <c r="F118" s="167" t="s">
        <v>598</v>
      </c>
      <c r="H118" s="168">
        <v>2.625</v>
      </c>
      <c r="I118" s="169"/>
      <c r="L118" s="165"/>
      <c r="M118" s="170"/>
      <c r="N118" s="171"/>
      <c r="O118" s="171"/>
      <c r="P118" s="171"/>
      <c r="Q118" s="171"/>
      <c r="R118" s="171"/>
      <c r="S118" s="171"/>
      <c r="T118" s="172"/>
      <c r="AT118" s="166" t="s">
        <v>150</v>
      </c>
      <c r="AU118" s="166" t="s">
        <v>146</v>
      </c>
      <c r="AV118" s="14" t="s">
        <v>139</v>
      </c>
      <c r="AW118" s="14" t="s">
        <v>4</v>
      </c>
      <c r="AX118" s="14" t="s">
        <v>15</v>
      </c>
      <c r="AY118" s="166" t="s">
        <v>134</v>
      </c>
    </row>
    <row r="119" spans="1:65" s="2" customFormat="1" ht="55.5" customHeight="1">
      <c r="A119" s="33"/>
      <c r="B119" s="138"/>
      <c r="C119" s="139" t="s">
        <v>135</v>
      </c>
      <c r="D119" s="139" t="s">
        <v>140</v>
      </c>
      <c r="E119" s="140" t="s">
        <v>175</v>
      </c>
      <c r="F119" s="141" t="s">
        <v>176</v>
      </c>
      <c r="G119" s="142" t="s">
        <v>143</v>
      </c>
      <c r="H119" s="143">
        <v>3.1</v>
      </c>
      <c r="I119" s="144"/>
      <c r="J119" s="145">
        <f>ROUND(I119*H119,2)</f>
        <v>0</v>
      </c>
      <c r="K119" s="141" t="s">
        <v>144</v>
      </c>
      <c r="L119" s="34"/>
      <c r="M119" s="146" t="s">
        <v>3</v>
      </c>
      <c r="N119" s="147" t="s">
        <v>43</v>
      </c>
      <c r="O119" s="54"/>
      <c r="P119" s="148">
        <f>O119*H119</f>
        <v>0</v>
      </c>
      <c r="Q119" s="148">
        <v>8E-05</v>
      </c>
      <c r="R119" s="148">
        <f>Q119*H119</f>
        <v>0.000248</v>
      </c>
      <c r="S119" s="148">
        <v>0</v>
      </c>
      <c r="T119" s="149">
        <f>S119*H119</f>
        <v>0</v>
      </c>
      <c r="U119" s="33"/>
      <c r="V119" s="33"/>
      <c r="W119" s="33"/>
      <c r="X119" s="33"/>
      <c r="Y119" s="33"/>
      <c r="Z119" s="33"/>
      <c r="AA119" s="33"/>
      <c r="AB119" s="33"/>
      <c r="AC119" s="33"/>
      <c r="AD119" s="33"/>
      <c r="AE119" s="33"/>
      <c r="AR119" s="150" t="s">
        <v>145</v>
      </c>
      <c r="AT119" s="150" t="s">
        <v>140</v>
      </c>
      <c r="AU119" s="150" t="s">
        <v>146</v>
      </c>
      <c r="AY119" s="18" t="s">
        <v>134</v>
      </c>
      <c r="BE119" s="151">
        <f>IF(N119="základní",J119,0)</f>
        <v>0</v>
      </c>
      <c r="BF119" s="151">
        <f>IF(N119="snížená",J119,0)</f>
        <v>0</v>
      </c>
      <c r="BG119" s="151">
        <f>IF(N119="zákl. přenesená",J119,0)</f>
        <v>0</v>
      </c>
      <c r="BH119" s="151">
        <f>IF(N119="sníž. přenesená",J119,0)</f>
        <v>0</v>
      </c>
      <c r="BI119" s="151">
        <f>IF(N119="nulová",J119,0)</f>
        <v>0</v>
      </c>
      <c r="BJ119" s="18" t="s">
        <v>139</v>
      </c>
      <c r="BK119" s="151">
        <f>ROUND(I119*H119,2)</f>
        <v>0</v>
      </c>
      <c r="BL119" s="18" t="s">
        <v>145</v>
      </c>
      <c r="BM119" s="150" t="s">
        <v>177</v>
      </c>
    </row>
    <row r="120" spans="1:47" s="2" customFormat="1" ht="12">
      <c r="A120" s="33"/>
      <c r="B120" s="34"/>
      <c r="C120" s="33"/>
      <c r="D120" s="152" t="s">
        <v>148</v>
      </c>
      <c r="E120" s="33"/>
      <c r="F120" s="153" t="s">
        <v>178</v>
      </c>
      <c r="G120" s="33"/>
      <c r="H120" s="33"/>
      <c r="I120" s="154"/>
      <c r="J120" s="33"/>
      <c r="K120" s="33"/>
      <c r="L120" s="34"/>
      <c r="M120" s="155"/>
      <c r="N120" s="156"/>
      <c r="O120" s="54"/>
      <c r="P120" s="54"/>
      <c r="Q120" s="54"/>
      <c r="R120" s="54"/>
      <c r="S120" s="54"/>
      <c r="T120" s="55"/>
      <c r="U120" s="33"/>
      <c r="V120" s="33"/>
      <c r="W120" s="33"/>
      <c r="X120" s="33"/>
      <c r="Y120" s="33"/>
      <c r="Z120" s="33"/>
      <c r="AA120" s="33"/>
      <c r="AB120" s="33"/>
      <c r="AC120" s="33"/>
      <c r="AD120" s="33"/>
      <c r="AE120" s="33"/>
      <c r="AT120" s="18" t="s">
        <v>148</v>
      </c>
      <c r="AU120" s="18" t="s">
        <v>146</v>
      </c>
    </row>
    <row r="121" spans="1:65" s="2" customFormat="1" ht="24.2" customHeight="1">
      <c r="A121" s="33"/>
      <c r="B121" s="138"/>
      <c r="C121" s="139" t="s">
        <v>179</v>
      </c>
      <c r="D121" s="139" t="s">
        <v>140</v>
      </c>
      <c r="E121" s="140" t="s">
        <v>180</v>
      </c>
      <c r="F121" s="141" t="s">
        <v>181</v>
      </c>
      <c r="G121" s="142" t="s">
        <v>143</v>
      </c>
      <c r="H121" s="143">
        <v>3.1</v>
      </c>
      <c r="I121" s="144"/>
      <c r="J121" s="145">
        <f>ROUND(I121*H121,2)</f>
        <v>0</v>
      </c>
      <c r="K121" s="141" t="s">
        <v>144</v>
      </c>
      <c r="L121" s="34"/>
      <c r="M121" s="146" t="s">
        <v>3</v>
      </c>
      <c r="N121" s="147" t="s">
        <v>43</v>
      </c>
      <c r="O121" s="54"/>
      <c r="P121" s="148">
        <f>O121*H121</f>
        <v>0</v>
      </c>
      <c r="Q121" s="148">
        <v>0.0003</v>
      </c>
      <c r="R121" s="148">
        <f>Q121*H121</f>
        <v>0.0009299999999999999</v>
      </c>
      <c r="S121" s="148">
        <v>0</v>
      </c>
      <c r="T121" s="149">
        <f>S121*H121</f>
        <v>0</v>
      </c>
      <c r="U121" s="33"/>
      <c r="V121" s="33"/>
      <c r="W121" s="33"/>
      <c r="X121" s="33"/>
      <c r="Y121" s="33"/>
      <c r="Z121" s="33"/>
      <c r="AA121" s="33"/>
      <c r="AB121" s="33"/>
      <c r="AC121" s="33"/>
      <c r="AD121" s="33"/>
      <c r="AE121" s="33"/>
      <c r="AR121" s="150" t="s">
        <v>145</v>
      </c>
      <c r="AT121" s="150" t="s">
        <v>140</v>
      </c>
      <c r="AU121" s="150" t="s">
        <v>146</v>
      </c>
      <c r="AY121" s="18" t="s">
        <v>134</v>
      </c>
      <c r="BE121" s="151">
        <f>IF(N121="základní",J121,0)</f>
        <v>0</v>
      </c>
      <c r="BF121" s="151">
        <f>IF(N121="snížená",J121,0)</f>
        <v>0</v>
      </c>
      <c r="BG121" s="151">
        <f>IF(N121="zákl. přenesená",J121,0)</f>
        <v>0</v>
      </c>
      <c r="BH121" s="151">
        <f>IF(N121="sníž. přenesená",J121,0)</f>
        <v>0</v>
      </c>
      <c r="BI121" s="151">
        <f>IF(N121="nulová",J121,0)</f>
        <v>0</v>
      </c>
      <c r="BJ121" s="18" t="s">
        <v>139</v>
      </c>
      <c r="BK121" s="151">
        <f>ROUND(I121*H121,2)</f>
        <v>0</v>
      </c>
      <c r="BL121" s="18" t="s">
        <v>145</v>
      </c>
      <c r="BM121" s="150" t="s">
        <v>182</v>
      </c>
    </row>
    <row r="122" spans="1:47" s="2" customFormat="1" ht="12">
      <c r="A122" s="33"/>
      <c r="B122" s="34"/>
      <c r="C122" s="33"/>
      <c r="D122" s="152" t="s">
        <v>148</v>
      </c>
      <c r="E122" s="33"/>
      <c r="F122" s="153" t="s">
        <v>183</v>
      </c>
      <c r="G122" s="33"/>
      <c r="H122" s="33"/>
      <c r="I122" s="154"/>
      <c r="J122" s="33"/>
      <c r="K122" s="33"/>
      <c r="L122" s="34"/>
      <c r="M122" s="155"/>
      <c r="N122" s="156"/>
      <c r="O122" s="54"/>
      <c r="P122" s="54"/>
      <c r="Q122" s="54"/>
      <c r="R122" s="54"/>
      <c r="S122" s="54"/>
      <c r="T122" s="55"/>
      <c r="U122" s="33"/>
      <c r="V122" s="33"/>
      <c r="W122" s="33"/>
      <c r="X122" s="33"/>
      <c r="Y122" s="33"/>
      <c r="Z122" s="33"/>
      <c r="AA122" s="33"/>
      <c r="AB122" s="33"/>
      <c r="AC122" s="33"/>
      <c r="AD122" s="33"/>
      <c r="AE122" s="33"/>
      <c r="AT122" s="18" t="s">
        <v>148</v>
      </c>
      <c r="AU122" s="18" t="s">
        <v>146</v>
      </c>
    </row>
    <row r="123" spans="1:65" s="2" customFormat="1" ht="37.9" customHeight="1">
      <c r="A123" s="33"/>
      <c r="B123" s="138"/>
      <c r="C123" s="139" t="s">
        <v>163</v>
      </c>
      <c r="D123" s="139" t="s">
        <v>140</v>
      </c>
      <c r="E123" s="140" t="s">
        <v>184</v>
      </c>
      <c r="F123" s="141" t="s">
        <v>185</v>
      </c>
      <c r="G123" s="142" t="s">
        <v>143</v>
      </c>
      <c r="H123" s="143">
        <v>3.1</v>
      </c>
      <c r="I123" s="144"/>
      <c r="J123" s="145">
        <f>ROUND(I123*H123,2)</f>
        <v>0</v>
      </c>
      <c r="K123" s="141" t="s">
        <v>144</v>
      </c>
      <c r="L123" s="34"/>
      <c r="M123" s="146" t="s">
        <v>3</v>
      </c>
      <c r="N123" s="147" t="s">
        <v>43</v>
      </c>
      <c r="O123" s="54"/>
      <c r="P123" s="148">
        <f>O123*H123</f>
        <v>0</v>
      </c>
      <c r="Q123" s="148">
        <v>0.00285</v>
      </c>
      <c r="R123" s="148">
        <f>Q123*H123</f>
        <v>0.008835</v>
      </c>
      <c r="S123" s="148">
        <v>0</v>
      </c>
      <c r="T123" s="149">
        <f>S123*H123</f>
        <v>0</v>
      </c>
      <c r="U123" s="33"/>
      <c r="V123" s="33"/>
      <c r="W123" s="33"/>
      <c r="X123" s="33"/>
      <c r="Y123" s="33"/>
      <c r="Z123" s="33"/>
      <c r="AA123" s="33"/>
      <c r="AB123" s="33"/>
      <c r="AC123" s="33"/>
      <c r="AD123" s="33"/>
      <c r="AE123" s="33"/>
      <c r="AR123" s="150" t="s">
        <v>145</v>
      </c>
      <c r="AT123" s="150" t="s">
        <v>140</v>
      </c>
      <c r="AU123" s="150" t="s">
        <v>146</v>
      </c>
      <c r="AY123" s="18" t="s">
        <v>134</v>
      </c>
      <c r="BE123" s="151">
        <f>IF(N123="základní",J123,0)</f>
        <v>0</v>
      </c>
      <c r="BF123" s="151">
        <f>IF(N123="snížená",J123,0)</f>
        <v>0</v>
      </c>
      <c r="BG123" s="151">
        <f>IF(N123="zákl. přenesená",J123,0)</f>
        <v>0</v>
      </c>
      <c r="BH123" s="151">
        <f>IF(N123="sníž. přenesená",J123,0)</f>
        <v>0</v>
      </c>
      <c r="BI123" s="151">
        <f>IF(N123="nulová",J123,0)</f>
        <v>0</v>
      </c>
      <c r="BJ123" s="18" t="s">
        <v>139</v>
      </c>
      <c r="BK123" s="151">
        <f>ROUND(I123*H123,2)</f>
        <v>0</v>
      </c>
      <c r="BL123" s="18" t="s">
        <v>145</v>
      </c>
      <c r="BM123" s="150" t="s">
        <v>186</v>
      </c>
    </row>
    <row r="124" spans="1:47" s="2" customFormat="1" ht="12">
      <c r="A124" s="33"/>
      <c r="B124" s="34"/>
      <c r="C124" s="33"/>
      <c r="D124" s="152" t="s">
        <v>148</v>
      </c>
      <c r="E124" s="33"/>
      <c r="F124" s="153" t="s">
        <v>187</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148</v>
      </c>
      <c r="AU124" s="18" t="s">
        <v>146</v>
      </c>
    </row>
    <row r="125" spans="2:63" s="12" customFormat="1" ht="22.9" customHeight="1">
      <c r="B125" s="125"/>
      <c r="D125" s="126" t="s">
        <v>70</v>
      </c>
      <c r="E125" s="136" t="s">
        <v>188</v>
      </c>
      <c r="F125" s="136" t="s">
        <v>189</v>
      </c>
      <c r="I125" s="128"/>
      <c r="J125" s="137">
        <f>BK125</f>
        <v>0</v>
      </c>
      <c r="L125" s="125"/>
      <c r="M125" s="130"/>
      <c r="N125" s="131"/>
      <c r="O125" s="131"/>
      <c r="P125" s="132">
        <f>P126+P142+P152</f>
        <v>0</v>
      </c>
      <c r="Q125" s="131"/>
      <c r="R125" s="132">
        <f>R126+R142+R152</f>
        <v>0</v>
      </c>
      <c r="S125" s="131"/>
      <c r="T125" s="133">
        <f>T126+T142+T152</f>
        <v>0.042800000000000005</v>
      </c>
      <c r="AR125" s="126" t="s">
        <v>15</v>
      </c>
      <c r="AT125" s="134" t="s">
        <v>70</v>
      </c>
      <c r="AU125" s="134" t="s">
        <v>15</v>
      </c>
      <c r="AY125" s="126" t="s">
        <v>134</v>
      </c>
      <c r="BK125" s="135">
        <f>BK126+BK142+BK152</f>
        <v>0</v>
      </c>
    </row>
    <row r="126" spans="2:63" s="12" customFormat="1" ht="20.85" customHeight="1">
      <c r="B126" s="125"/>
      <c r="D126" s="126" t="s">
        <v>70</v>
      </c>
      <c r="E126" s="136" t="s">
        <v>190</v>
      </c>
      <c r="F126" s="136" t="s">
        <v>191</v>
      </c>
      <c r="I126" s="128"/>
      <c r="J126" s="137">
        <f>BK126</f>
        <v>0</v>
      </c>
      <c r="L126" s="125"/>
      <c r="M126" s="130"/>
      <c r="N126" s="131"/>
      <c r="O126" s="131"/>
      <c r="P126" s="132">
        <f>SUM(P127:P141)</f>
        <v>0</v>
      </c>
      <c r="Q126" s="131"/>
      <c r="R126" s="132">
        <f>SUM(R127:R141)</f>
        <v>0</v>
      </c>
      <c r="S126" s="131"/>
      <c r="T126" s="133">
        <f>SUM(T127:T141)</f>
        <v>0</v>
      </c>
      <c r="AR126" s="126" t="s">
        <v>15</v>
      </c>
      <c r="AT126" s="134" t="s">
        <v>70</v>
      </c>
      <c r="AU126" s="134" t="s">
        <v>139</v>
      </c>
      <c r="AY126" s="126" t="s">
        <v>134</v>
      </c>
      <c r="BK126" s="135">
        <f>SUM(BK127:BK141)</f>
        <v>0</v>
      </c>
    </row>
    <row r="127" spans="1:65" s="2" customFormat="1" ht="44.25" customHeight="1">
      <c r="A127" s="33"/>
      <c r="B127" s="138"/>
      <c r="C127" s="139" t="s">
        <v>188</v>
      </c>
      <c r="D127" s="139" t="s">
        <v>140</v>
      </c>
      <c r="E127" s="140" t="s">
        <v>192</v>
      </c>
      <c r="F127" s="141" t="s">
        <v>193</v>
      </c>
      <c r="G127" s="142" t="s">
        <v>143</v>
      </c>
      <c r="H127" s="143">
        <v>225</v>
      </c>
      <c r="I127" s="144"/>
      <c r="J127" s="145">
        <f>ROUND(I127*H127,2)</f>
        <v>0</v>
      </c>
      <c r="K127" s="141" t="s">
        <v>144</v>
      </c>
      <c r="L127" s="34"/>
      <c r="M127" s="146" t="s">
        <v>3</v>
      </c>
      <c r="N127" s="147" t="s">
        <v>43</v>
      </c>
      <c r="O127" s="54"/>
      <c r="P127" s="148">
        <f>O127*H127</f>
        <v>0</v>
      </c>
      <c r="Q127" s="148">
        <v>0</v>
      </c>
      <c r="R127" s="148">
        <f>Q127*H127</f>
        <v>0</v>
      </c>
      <c r="S127" s="148">
        <v>0</v>
      </c>
      <c r="T127" s="149">
        <f>S127*H127</f>
        <v>0</v>
      </c>
      <c r="U127" s="33"/>
      <c r="V127" s="33"/>
      <c r="W127" s="33"/>
      <c r="X127" s="33"/>
      <c r="Y127" s="33"/>
      <c r="Z127" s="33"/>
      <c r="AA127" s="33"/>
      <c r="AB127" s="33"/>
      <c r="AC127" s="33"/>
      <c r="AD127" s="33"/>
      <c r="AE127" s="33"/>
      <c r="AR127" s="150" t="s">
        <v>145</v>
      </c>
      <c r="AT127" s="150" t="s">
        <v>140</v>
      </c>
      <c r="AU127" s="150" t="s">
        <v>146</v>
      </c>
      <c r="AY127" s="18" t="s">
        <v>134</v>
      </c>
      <c r="BE127" s="151">
        <f>IF(N127="základní",J127,0)</f>
        <v>0</v>
      </c>
      <c r="BF127" s="151">
        <f>IF(N127="snížená",J127,0)</f>
        <v>0</v>
      </c>
      <c r="BG127" s="151">
        <f>IF(N127="zákl. přenesená",J127,0)</f>
        <v>0</v>
      </c>
      <c r="BH127" s="151">
        <f>IF(N127="sníž. přenesená",J127,0)</f>
        <v>0</v>
      </c>
      <c r="BI127" s="151">
        <f>IF(N127="nulová",J127,0)</f>
        <v>0</v>
      </c>
      <c r="BJ127" s="18" t="s">
        <v>139</v>
      </c>
      <c r="BK127" s="151">
        <f>ROUND(I127*H127,2)</f>
        <v>0</v>
      </c>
      <c r="BL127" s="18" t="s">
        <v>145</v>
      </c>
      <c r="BM127" s="150" t="s">
        <v>194</v>
      </c>
    </row>
    <row r="128" spans="1:47" s="2" customFormat="1" ht="12">
      <c r="A128" s="33"/>
      <c r="B128" s="34"/>
      <c r="C128" s="33"/>
      <c r="D128" s="152" t="s">
        <v>148</v>
      </c>
      <c r="E128" s="33"/>
      <c r="F128" s="153" t="s">
        <v>195</v>
      </c>
      <c r="G128" s="33"/>
      <c r="H128" s="33"/>
      <c r="I128" s="154"/>
      <c r="J128" s="33"/>
      <c r="K128" s="33"/>
      <c r="L128" s="34"/>
      <c r="M128" s="155"/>
      <c r="N128" s="156"/>
      <c r="O128" s="54"/>
      <c r="P128" s="54"/>
      <c r="Q128" s="54"/>
      <c r="R128" s="54"/>
      <c r="S128" s="54"/>
      <c r="T128" s="55"/>
      <c r="U128" s="33"/>
      <c r="V128" s="33"/>
      <c r="W128" s="33"/>
      <c r="X128" s="33"/>
      <c r="Y128" s="33"/>
      <c r="Z128" s="33"/>
      <c r="AA128" s="33"/>
      <c r="AB128" s="33"/>
      <c r="AC128" s="33"/>
      <c r="AD128" s="33"/>
      <c r="AE128" s="33"/>
      <c r="AT128" s="18" t="s">
        <v>148</v>
      </c>
      <c r="AU128" s="18" t="s">
        <v>146</v>
      </c>
    </row>
    <row r="129" spans="2:51" s="13" customFormat="1" ht="12">
      <c r="B129" s="157"/>
      <c r="D129" s="158" t="s">
        <v>150</v>
      </c>
      <c r="E129" s="159" t="s">
        <v>3</v>
      </c>
      <c r="F129" s="160" t="s">
        <v>196</v>
      </c>
      <c r="H129" s="159" t="s">
        <v>3</v>
      </c>
      <c r="I129" s="161"/>
      <c r="L129" s="157"/>
      <c r="M129" s="162"/>
      <c r="N129" s="163"/>
      <c r="O129" s="163"/>
      <c r="P129" s="163"/>
      <c r="Q129" s="163"/>
      <c r="R129" s="163"/>
      <c r="S129" s="163"/>
      <c r="T129" s="164"/>
      <c r="AT129" s="159" t="s">
        <v>150</v>
      </c>
      <c r="AU129" s="159" t="s">
        <v>146</v>
      </c>
      <c r="AV129" s="13" t="s">
        <v>15</v>
      </c>
      <c r="AW129" s="13" t="s">
        <v>33</v>
      </c>
      <c r="AX129" s="13" t="s">
        <v>71</v>
      </c>
      <c r="AY129" s="159" t="s">
        <v>134</v>
      </c>
    </row>
    <row r="130" spans="2:51" s="14" customFormat="1" ht="12">
      <c r="B130" s="165"/>
      <c r="D130" s="158" t="s">
        <v>150</v>
      </c>
      <c r="E130" s="166" t="s">
        <v>3</v>
      </c>
      <c r="F130" s="167" t="s">
        <v>599</v>
      </c>
      <c r="H130" s="168">
        <v>225</v>
      </c>
      <c r="I130" s="169"/>
      <c r="L130" s="165"/>
      <c r="M130" s="170"/>
      <c r="N130" s="171"/>
      <c r="O130" s="171"/>
      <c r="P130" s="171"/>
      <c r="Q130" s="171"/>
      <c r="R130" s="171"/>
      <c r="S130" s="171"/>
      <c r="T130" s="172"/>
      <c r="AT130" s="166" t="s">
        <v>150</v>
      </c>
      <c r="AU130" s="166" t="s">
        <v>146</v>
      </c>
      <c r="AV130" s="14" t="s">
        <v>139</v>
      </c>
      <c r="AW130" s="14" t="s">
        <v>33</v>
      </c>
      <c r="AX130" s="14" t="s">
        <v>15</v>
      </c>
      <c r="AY130" s="166" t="s">
        <v>134</v>
      </c>
    </row>
    <row r="131" spans="1:65" s="2" customFormat="1" ht="55.5" customHeight="1">
      <c r="A131" s="33"/>
      <c r="B131" s="138"/>
      <c r="C131" s="139" t="s">
        <v>198</v>
      </c>
      <c r="D131" s="139" t="s">
        <v>140</v>
      </c>
      <c r="E131" s="140" t="s">
        <v>199</v>
      </c>
      <c r="F131" s="141" t="s">
        <v>200</v>
      </c>
      <c r="G131" s="142" t="s">
        <v>143</v>
      </c>
      <c r="H131" s="143">
        <v>20925</v>
      </c>
      <c r="I131" s="144"/>
      <c r="J131" s="145">
        <f>ROUND(I131*H131,2)</f>
        <v>0</v>
      </c>
      <c r="K131" s="141" t="s">
        <v>144</v>
      </c>
      <c r="L131" s="34"/>
      <c r="M131" s="146" t="s">
        <v>3</v>
      </c>
      <c r="N131" s="147" t="s">
        <v>43</v>
      </c>
      <c r="O131" s="54"/>
      <c r="P131" s="148">
        <f>O131*H131</f>
        <v>0</v>
      </c>
      <c r="Q131" s="148">
        <v>0</v>
      </c>
      <c r="R131" s="148">
        <f>Q131*H131</f>
        <v>0</v>
      </c>
      <c r="S131" s="148">
        <v>0</v>
      </c>
      <c r="T131" s="149">
        <f>S131*H131</f>
        <v>0</v>
      </c>
      <c r="U131" s="33"/>
      <c r="V131" s="33"/>
      <c r="W131" s="33"/>
      <c r="X131" s="33"/>
      <c r="Y131" s="33"/>
      <c r="Z131" s="33"/>
      <c r="AA131" s="33"/>
      <c r="AB131" s="33"/>
      <c r="AC131" s="33"/>
      <c r="AD131" s="33"/>
      <c r="AE131" s="33"/>
      <c r="AR131" s="150" t="s">
        <v>145</v>
      </c>
      <c r="AT131" s="150" t="s">
        <v>140</v>
      </c>
      <c r="AU131" s="150" t="s">
        <v>146</v>
      </c>
      <c r="AY131" s="18" t="s">
        <v>134</v>
      </c>
      <c r="BE131" s="151">
        <f>IF(N131="základní",J131,0)</f>
        <v>0</v>
      </c>
      <c r="BF131" s="151">
        <f>IF(N131="snížená",J131,0)</f>
        <v>0</v>
      </c>
      <c r="BG131" s="151">
        <f>IF(N131="zákl. přenesená",J131,0)</f>
        <v>0</v>
      </c>
      <c r="BH131" s="151">
        <f>IF(N131="sníž. přenesená",J131,0)</f>
        <v>0</v>
      </c>
      <c r="BI131" s="151">
        <f>IF(N131="nulová",J131,0)</f>
        <v>0</v>
      </c>
      <c r="BJ131" s="18" t="s">
        <v>139</v>
      </c>
      <c r="BK131" s="151">
        <f>ROUND(I131*H131,2)</f>
        <v>0</v>
      </c>
      <c r="BL131" s="18" t="s">
        <v>145</v>
      </c>
      <c r="BM131" s="150" t="s">
        <v>201</v>
      </c>
    </row>
    <row r="132" spans="1:47" s="2" customFormat="1" ht="12">
      <c r="A132" s="33"/>
      <c r="B132" s="34"/>
      <c r="C132" s="33"/>
      <c r="D132" s="152" t="s">
        <v>148</v>
      </c>
      <c r="E132" s="33"/>
      <c r="F132" s="153" t="s">
        <v>202</v>
      </c>
      <c r="G132" s="33"/>
      <c r="H132" s="33"/>
      <c r="I132" s="154"/>
      <c r="J132" s="33"/>
      <c r="K132" s="33"/>
      <c r="L132" s="34"/>
      <c r="M132" s="155"/>
      <c r="N132" s="156"/>
      <c r="O132" s="54"/>
      <c r="P132" s="54"/>
      <c r="Q132" s="54"/>
      <c r="R132" s="54"/>
      <c r="S132" s="54"/>
      <c r="T132" s="55"/>
      <c r="U132" s="33"/>
      <c r="V132" s="33"/>
      <c r="W132" s="33"/>
      <c r="X132" s="33"/>
      <c r="Y132" s="33"/>
      <c r="Z132" s="33"/>
      <c r="AA132" s="33"/>
      <c r="AB132" s="33"/>
      <c r="AC132" s="33"/>
      <c r="AD132" s="33"/>
      <c r="AE132" s="33"/>
      <c r="AT132" s="18" t="s">
        <v>148</v>
      </c>
      <c r="AU132" s="18" t="s">
        <v>146</v>
      </c>
    </row>
    <row r="133" spans="2:51" s="14" customFormat="1" ht="12">
      <c r="B133" s="165"/>
      <c r="D133" s="158" t="s">
        <v>150</v>
      </c>
      <c r="E133" s="166" t="s">
        <v>3</v>
      </c>
      <c r="F133" s="167" t="s">
        <v>600</v>
      </c>
      <c r="H133" s="168">
        <v>20925</v>
      </c>
      <c r="I133" s="169"/>
      <c r="L133" s="165"/>
      <c r="M133" s="170"/>
      <c r="N133" s="171"/>
      <c r="O133" s="171"/>
      <c r="P133" s="171"/>
      <c r="Q133" s="171"/>
      <c r="R133" s="171"/>
      <c r="S133" s="171"/>
      <c r="T133" s="172"/>
      <c r="AT133" s="166" t="s">
        <v>150</v>
      </c>
      <c r="AU133" s="166" t="s">
        <v>146</v>
      </c>
      <c r="AV133" s="14" t="s">
        <v>139</v>
      </c>
      <c r="AW133" s="14" t="s">
        <v>33</v>
      </c>
      <c r="AX133" s="14" t="s">
        <v>15</v>
      </c>
      <c r="AY133" s="166" t="s">
        <v>134</v>
      </c>
    </row>
    <row r="134" spans="1:65" s="2" customFormat="1" ht="44.25" customHeight="1">
      <c r="A134" s="33"/>
      <c r="B134" s="138"/>
      <c r="C134" s="139" t="s">
        <v>76</v>
      </c>
      <c r="D134" s="139" t="s">
        <v>140</v>
      </c>
      <c r="E134" s="140" t="s">
        <v>204</v>
      </c>
      <c r="F134" s="141" t="s">
        <v>205</v>
      </c>
      <c r="G134" s="142" t="s">
        <v>143</v>
      </c>
      <c r="H134" s="143">
        <v>225</v>
      </c>
      <c r="I134" s="144"/>
      <c r="J134" s="145">
        <f>ROUND(I134*H134,2)</f>
        <v>0</v>
      </c>
      <c r="K134" s="141" t="s">
        <v>144</v>
      </c>
      <c r="L134" s="34"/>
      <c r="M134" s="146" t="s">
        <v>3</v>
      </c>
      <c r="N134" s="147" t="s">
        <v>43</v>
      </c>
      <c r="O134" s="54"/>
      <c r="P134" s="148">
        <f>O134*H134</f>
        <v>0</v>
      </c>
      <c r="Q134" s="148">
        <v>0</v>
      </c>
      <c r="R134" s="148">
        <f>Q134*H134</f>
        <v>0</v>
      </c>
      <c r="S134" s="148">
        <v>0</v>
      </c>
      <c r="T134" s="149">
        <f>S134*H134</f>
        <v>0</v>
      </c>
      <c r="U134" s="33"/>
      <c r="V134" s="33"/>
      <c r="W134" s="33"/>
      <c r="X134" s="33"/>
      <c r="Y134" s="33"/>
      <c r="Z134" s="33"/>
      <c r="AA134" s="33"/>
      <c r="AB134" s="33"/>
      <c r="AC134" s="33"/>
      <c r="AD134" s="33"/>
      <c r="AE134" s="33"/>
      <c r="AR134" s="150" t="s">
        <v>145</v>
      </c>
      <c r="AT134" s="150" t="s">
        <v>140</v>
      </c>
      <c r="AU134" s="150" t="s">
        <v>146</v>
      </c>
      <c r="AY134" s="18" t="s">
        <v>134</v>
      </c>
      <c r="BE134" s="151">
        <f>IF(N134="základní",J134,0)</f>
        <v>0</v>
      </c>
      <c r="BF134" s="151">
        <f>IF(N134="snížená",J134,0)</f>
        <v>0</v>
      </c>
      <c r="BG134" s="151">
        <f>IF(N134="zákl. přenesená",J134,0)</f>
        <v>0</v>
      </c>
      <c r="BH134" s="151">
        <f>IF(N134="sníž. přenesená",J134,0)</f>
        <v>0</v>
      </c>
      <c r="BI134" s="151">
        <f>IF(N134="nulová",J134,0)</f>
        <v>0</v>
      </c>
      <c r="BJ134" s="18" t="s">
        <v>139</v>
      </c>
      <c r="BK134" s="151">
        <f>ROUND(I134*H134,2)</f>
        <v>0</v>
      </c>
      <c r="BL134" s="18" t="s">
        <v>145</v>
      </c>
      <c r="BM134" s="150" t="s">
        <v>206</v>
      </c>
    </row>
    <row r="135" spans="1:47" s="2" customFormat="1" ht="12">
      <c r="A135" s="33"/>
      <c r="B135" s="34"/>
      <c r="C135" s="33"/>
      <c r="D135" s="152" t="s">
        <v>148</v>
      </c>
      <c r="E135" s="33"/>
      <c r="F135" s="153" t="s">
        <v>207</v>
      </c>
      <c r="G135" s="33"/>
      <c r="H135" s="33"/>
      <c r="I135" s="154"/>
      <c r="J135" s="33"/>
      <c r="K135" s="33"/>
      <c r="L135" s="34"/>
      <c r="M135" s="155"/>
      <c r="N135" s="156"/>
      <c r="O135" s="54"/>
      <c r="P135" s="54"/>
      <c r="Q135" s="54"/>
      <c r="R135" s="54"/>
      <c r="S135" s="54"/>
      <c r="T135" s="55"/>
      <c r="U135" s="33"/>
      <c r="V135" s="33"/>
      <c r="W135" s="33"/>
      <c r="X135" s="33"/>
      <c r="Y135" s="33"/>
      <c r="Z135" s="33"/>
      <c r="AA135" s="33"/>
      <c r="AB135" s="33"/>
      <c r="AC135" s="33"/>
      <c r="AD135" s="33"/>
      <c r="AE135" s="33"/>
      <c r="AT135" s="18" t="s">
        <v>148</v>
      </c>
      <c r="AU135" s="18" t="s">
        <v>146</v>
      </c>
    </row>
    <row r="136" spans="1:65" s="2" customFormat="1" ht="24.2" customHeight="1">
      <c r="A136" s="33"/>
      <c r="B136" s="138"/>
      <c r="C136" s="139" t="s">
        <v>208</v>
      </c>
      <c r="D136" s="139" t="s">
        <v>140</v>
      </c>
      <c r="E136" s="140" t="s">
        <v>209</v>
      </c>
      <c r="F136" s="141" t="s">
        <v>210</v>
      </c>
      <c r="G136" s="142" t="s">
        <v>143</v>
      </c>
      <c r="H136" s="143">
        <v>225</v>
      </c>
      <c r="I136" s="144"/>
      <c r="J136" s="145">
        <f>ROUND(I136*H136,2)</f>
        <v>0</v>
      </c>
      <c r="K136" s="141" t="s">
        <v>144</v>
      </c>
      <c r="L136" s="34"/>
      <c r="M136" s="146" t="s">
        <v>3</v>
      </c>
      <c r="N136" s="147" t="s">
        <v>43</v>
      </c>
      <c r="O136" s="54"/>
      <c r="P136" s="148">
        <f>O136*H136</f>
        <v>0</v>
      </c>
      <c r="Q136" s="148">
        <v>0</v>
      </c>
      <c r="R136" s="148">
        <f>Q136*H136</f>
        <v>0</v>
      </c>
      <c r="S136" s="148">
        <v>0</v>
      </c>
      <c r="T136" s="149">
        <f>S136*H136</f>
        <v>0</v>
      </c>
      <c r="U136" s="33"/>
      <c r="V136" s="33"/>
      <c r="W136" s="33"/>
      <c r="X136" s="33"/>
      <c r="Y136" s="33"/>
      <c r="Z136" s="33"/>
      <c r="AA136" s="33"/>
      <c r="AB136" s="33"/>
      <c r="AC136" s="33"/>
      <c r="AD136" s="33"/>
      <c r="AE136" s="33"/>
      <c r="AR136" s="150" t="s">
        <v>145</v>
      </c>
      <c r="AT136" s="150" t="s">
        <v>140</v>
      </c>
      <c r="AU136" s="150" t="s">
        <v>146</v>
      </c>
      <c r="AY136" s="18" t="s">
        <v>134</v>
      </c>
      <c r="BE136" s="151">
        <f>IF(N136="základní",J136,0)</f>
        <v>0</v>
      </c>
      <c r="BF136" s="151">
        <f>IF(N136="snížená",J136,0)</f>
        <v>0</v>
      </c>
      <c r="BG136" s="151">
        <f>IF(N136="zákl. přenesená",J136,0)</f>
        <v>0</v>
      </c>
      <c r="BH136" s="151">
        <f>IF(N136="sníž. přenesená",J136,0)</f>
        <v>0</v>
      </c>
      <c r="BI136" s="151">
        <f>IF(N136="nulová",J136,0)</f>
        <v>0</v>
      </c>
      <c r="BJ136" s="18" t="s">
        <v>139</v>
      </c>
      <c r="BK136" s="151">
        <f>ROUND(I136*H136,2)</f>
        <v>0</v>
      </c>
      <c r="BL136" s="18" t="s">
        <v>145</v>
      </c>
      <c r="BM136" s="150" t="s">
        <v>211</v>
      </c>
    </row>
    <row r="137" spans="1:47" s="2" customFormat="1" ht="12">
      <c r="A137" s="33"/>
      <c r="B137" s="34"/>
      <c r="C137" s="33"/>
      <c r="D137" s="152" t="s">
        <v>148</v>
      </c>
      <c r="E137" s="33"/>
      <c r="F137" s="153" t="s">
        <v>212</v>
      </c>
      <c r="G137" s="33"/>
      <c r="H137" s="33"/>
      <c r="I137" s="154"/>
      <c r="J137" s="33"/>
      <c r="K137" s="33"/>
      <c r="L137" s="34"/>
      <c r="M137" s="155"/>
      <c r="N137" s="156"/>
      <c r="O137" s="54"/>
      <c r="P137" s="54"/>
      <c r="Q137" s="54"/>
      <c r="R137" s="54"/>
      <c r="S137" s="54"/>
      <c r="T137" s="55"/>
      <c r="U137" s="33"/>
      <c r="V137" s="33"/>
      <c r="W137" s="33"/>
      <c r="X137" s="33"/>
      <c r="Y137" s="33"/>
      <c r="Z137" s="33"/>
      <c r="AA137" s="33"/>
      <c r="AB137" s="33"/>
      <c r="AC137" s="33"/>
      <c r="AD137" s="33"/>
      <c r="AE137" s="33"/>
      <c r="AT137" s="18" t="s">
        <v>148</v>
      </c>
      <c r="AU137" s="18" t="s">
        <v>146</v>
      </c>
    </row>
    <row r="138" spans="1:65" s="2" customFormat="1" ht="24.2" customHeight="1">
      <c r="A138" s="33"/>
      <c r="B138" s="138"/>
      <c r="C138" s="139" t="s">
        <v>213</v>
      </c>
      <c r="D138" s="139" t="s">
        <v>140</v>
      </c>
      <c r="E138" s="140" t="s">
        <v>214</v>
      </c>
      <c r="F138" s="141" t="s">
        <v>215</v>
      </c>
      <c r="G138" s="142" t="s">
        <v>143</v>
      </c>
      <c r="H138" s="143">
        <v>20925</v>
      </c>
      <c r="I138" s="144"/>
      <c r="J138" s="145">
        <f>ROUND(I138*H138,2)</f>
        <v>0</v>
      </c>
      <c r="K138" s="141" t="s">
        <v>144</v>
      </c>
      <c r="L138" s="34"/>
      <c r="M138" s="146" t="s">
        <v>3</v>
      </c>
      <c r="N138" s="147" t="s">
        <v>43</v>
      </c>
      <c r="O138" s="54"/>
      <c r="P138" s="148">
        <f>O138*H138</f>
        <v>0</v>
      </c>
      <c r="Q138" s="148">
        <v>0</v>
      </c>
      <c r="R138" s="148">
        <f>Q138*H138</f>
        <v>0</v>
      </c>
      <c r="S138" s="148">
        <v>0</v>
      </c>
      <c r="T138" s="149">
        <f>S138*H138</f>
        <v>0</v>
      </c>
      <c r="U138" s="33"/>
      <c r="V138" s="33"/>
      <c r="W138" s="33"/>
      <c r="X138" s="33"/>
      <c r="Y138" s="33"/>
      <c r="Z138" s="33"/>
      <c r="AA138" s="33"/>
      <c r="AB138" s="33"/>
      <c r="AC138" s="33"/>
      <c r="AD138" s="33"/>
      <c r="AE138" s="33"/>
      <c r="AR138" s="150" t="s">
        <v>145</v>
      </c>
      <c r="AT138" s="150" t="s">
        <v>140</v>
      </c>
      <c r="AU138" s="150" t="s">
        <v>146</v>
      </c>
      <c r="AY138" s="18" t="s">
        <v>134</v>
      </c>
      <c r="BE138" s="151">
        <f>IF(N138="základní",J138,0)</f>
        <v>0</v>
      </c>
      <c r="BF138" s="151">
        <f>IF(N138="snížená",J138,0)</f>
        <v>0</v>
      </c>
      <c r="BG138" s="151">
        <f>IF(N138="zákl. přenesená",J138,0)</f>
        <v>0</v>
      </c>
      <c r="BH138" s="151">
        <f>IF(N138="sníž. přenesená",J138,0)</f>
        <v>0</v>
      </c>
      <c r="BI138" s="151">
        <f>IF(N138="nulová",J138,0)</f>
        <v>0</v>
      </c>
      <c r="BJ138" s="18" t="s">
        <v>139</v>
      </c>
      <c r="BK138" s="151">
        <f>ROUND(I138*H138,2)</f>
        <v>0</v>
      </c>
      <c r="BL138" s="18" t="s">
        <v>145</v>
      </c>
      <c r="BM138" s="150" t="s">
        <v>216</v>
      </c>
    </row>
    <row r="139" spans="1:47" s="2" customFormat="1" ht="12">
      <c r="A139" s="33"/>
      <c r="B139" s="34"/>
      <c r="C139" s="33"/>
      <c r="D139" s="152" t="s">
        <v>148</v>
      </c>
      <c r="E139" s="33"/>
      <c r="F139" s="153" t="s">
        <v>217</v>
      </c>
      <c r="G139" s="33"/>
      <c r="H139" s="33"/>
      <c r="I139" s="154"/>
      <c r="J139" s="33"/>
      <c r="K139" s="33"/>
      <c r="L139" s="34"/>
      <c r="M139" s="155"/>
      <c r="N139" s="156"/>
      <c r="O139" s="54"/>
      <c r="P139" s="54"/>
      <c r="Q139" s="54"/>
      <c r="R139" s="54"/>
      <c r="S139" s="54"/>
      <c r="T139" s="55"/>
      <c r="U139" s="33"/>
      <c r="V139" s="33"/>
      <c r="W139" s="33"/>
      <c r="X139" s="33"/>
      <c r="Y139" s="33"/>
      <c r="Z139" s="33"/>
      <c r="AA139" s="33"/>
      <c r="AB139" s="33"/>
      <c r="AC139" s="33"/>
      <c r="AD139" s="33"/>
      <c r="AE139" s="33"/>
      <c r="AT139" s="18" t="s">
        <v>148</v>
      </c>
      <c r="AU139" s="18" t="s">
        <v>146</v>
      </c>
    </row>
    <row r="140" spans="1:65" s="2" customFormat="1" ht="24.2" customHeight="1">
      <c r="A140" s="33"/>
      <c r="B140" s="138"/>
      <c r="C140" s="139" t="s">
        <v>218</v>
      </c>
      <c r="D140" s="139" t="s">
        <v>140</v>
      </c>
      <c r="E140" s="140" t="s">
        <v>219</v>
      </c>
      <c r="F140" s="141" t="s">
        <v>220</v>
      </c>
      <c r="G140" s="142" t="s">
        <v>143</v>
      </c>
      <c r="H140" s="143">
        <v>225</v>
      </c>
      <c r="I140" s="144"/>
      <c r="J140" s="145">
        <f>ROUND(I140*H140,2)</f>
        <v>0</v>
      </c>
      <c r="K140" s="141" t="s">
        <v>144</v>
      </c>
      <c r="L140" s="34"/>
      <c r="M140" s="146" t="s">
        <v>3</v>
      </c>
      <c r="N140" s="147" t="s">
        <v>43</v>
      </c>
      <c r="O140" s="54"/>
      <c r="P140" s="148">
        <f>O140*H140</f>
        <v>0</v>
      </c>
      <c r="Q140" s="148">
        <v>0</v>
      </c>
      <c r="R140" s="148">
        <f>Q140*H140</f>
        <v>0</v>
      </c>
      <c r="S140" s="148">
        <v>0</v>
      </c>
      <c r="T140" s="149">
        <f>S140*H140</f>
        <v>0</v>
      </c>
      <c r="U140" s="33"/>
      <c r="V140" s="33"/>
      <c r="W140" s="33"/>
      <c r="X140" s="33"/>
      <c r="Y140" s="33"/>
      <c r="Z140" s="33"/>
      <c r="AA140" s="33"/>
      <c r="AB140" s="33"/>
      <c r="AC140" s="33"/>
      <c r="AD140" s="33"/>
      <c r="AE140" s="33"/>
      <c r="AR140" s="150" t="s">
        <v>145</v>
      </c>
      <c r="AT140" s="150" t="s">
        <v>140</v>
      </c>
      <c r="AU140" s="150" t="s">
        <v>146</v>
      </c>
      <c r="AY140" s="18" t="s">
        <v>134</v>
      </c>
      <c r="BE140" s="151">
        <f>IF(N140="základní",J140,0)</f>
        <v>0</v>
      </c>
      <c r="BF140" s="151">
        <f>IF(N140="snížená",J140,0)</f>
        <v>0</v>
      </c>
      <c r="BG140" s="151">
        <f>IF(N140="zákl. přenesená",J140,0)</f>
        <v>0</v>
      </c>
      <c r="BH140" s="151">
        <f>IF(N140="sníž. přenesená",J140,0)</f>
        <v>0</v>
      </c>
      <c r="BI140" s="151">
        <f>IF(N140="nulová",J140,0)</f>
        <v>0</v>
      </c>
      <c r="BJ140" s="18" t="s">
        <v>139</v>
      </c>
      <c r="BK140" s="151">
        <f>ROUND(I140*H140,2)</f>
        <v>0</v>
      </c>
      <c r="BL140" s="18" t="s">
        <v>145</v>
      </c>
      <c r="BM140" s="150" t="s">
        <v>221</v>
      </c>
    </row>
    <row r="141" spans="1:47" s="2" customFormat="1" ht="12">
      <c r="A141" s="33"/>
      <c r="B141" s="34"/>
      <c r="C141" s="33"/>
      <c r="D141" s="152" t="s">
        <v>148</v>
      </c>
      <c r="E141" s="33"/>
      <c r="F141" s="153" t="s">
        <v>222</v>
      </c>
      <c r="G141" s="33"/>
      <c r="H141" s="33"/>
      <c r="I141" s="154"/>
      <c r="J141" s="33"/>
      <c r="K141" s="33"/>
      <c r="L141" s="34"/>
      <c r="M141" s="155"/>
      <c r="N141" s="156"/>
      <c r="O141" s="54"/>
      <c r="P141" s="54"/>
      <c r="Q141" s="54"/>
      <c r="R141" s="54"/>
      <c r="S141" s="54"/>
      <c r="T141" s="55"/>
      <c r="U141" s="33"/>
      <c r="V141" s="33"/>
      <c r="W141" s="33"/>
      <c r="X141" s="33"/>
      <c r="Y141" s="33"/>
      <c r="Z141" s="33"/>
      <c r="AA141" s="33"/>
      <c r="AB141" s="33"/>
      <c r="AC141" s="33"/>
      <c r="AD141" s="33"/>
      <c r="AE141" s="33"/>
      <c r="AT141" s="18" t="s">
        <v>148</v>
      </c>
      <c r="AU141" s="18" t="s">
        <v>146</v>
      </c>
    </row>
    <row r="142" spans="2:63" s="12" customFormat="1" ht="20.85" customHeight="1">
      <c r="B142" s="125"/>
      <c r="D142" s="126" t="s">
        <v>70</v>
      </c>
      <c r="E142" s="136" t="s">
        <v>223</v>
      </c>
      <c r="F142" s="136" t="s">
        <v>224</v>
      </c>
      <c r="I142" s="128"/>
      <c r="J142" s="137">
        <f>BK142</f>
        <v>0</v>
      </c>
      <c r="L142" s="125"/>
      <c r="M142" s="130"/>
      <c r="N142" s="131"/>
      <c r="O142" s="131"/>
      <c r="P142" s="132">
        <f>SUM(P143:P151)</f>
        <v>0</v>
      </c>
      <c r="Q142" s="131"/>
      <c r="R142" s="132">
        <f>SUM(R143:R151)</f>
        <v>0</v>
      </c>
      <c r="S142" s="131"/>
      <c r="T142" s="133">
        <f>SUM(T143:T151)</f>
        <v>0.042800000000000005</v>
      </c>
      <c r="AR142" s="126" t="s">
        <v>15</v>
      </c>
      <c r="AT142" s="134" t="s">
        <v>70</v>
      </c>
      <c r="AU142" s="134" t="s">
        <v>139</v>
      </c>
      <c r="AY142" s="126" t="s">
        <v>134</v>
      </c>
      <c r="BK142" s="135">
        <f>SUM(BK143:BK151)</f>
        <v>0</v>
      </c>
    </row>
    <row r="143" spans="1:65" s="2" customFormat="1" ht="37.9" customHeight="1">
      <c r="A143" s="33"/>
      <c r="B143" s="138"/>
      <c r="C143" s="139" t="s">
        <v>9</v>
      </c>
      <c r="D143" s="139" t="s">
        <v>140</v>
      </c>
      <c r="E143" s="140" t="s">
        <v>225</v>
      </c>
      <c r="F143" s="141" t="s">
        <v>226</v>
      </c>
      <c r="G143" s="142" t="s">
        <v>143</v>
      </c>
      <c r="H143" s="143">
        <v>0.6</v>
      </c>
      <c r="I143" s="144"/>
      <c r="J143" s="145">
        <f>ROUND(I143*H143,2)</f>
        <v>0</v>
      </c>
      <c r="K143" s="141" t="s">
        <v>144</v>
      </c>
      <c r="L143" s="34"/>
      <c r="M143" s="146" t="s">
        <v>3</v>
      </c>
      <c r="N143" s="147" t="s">
        <v>43</v>
      </c>
      <c r="O143" s="54"/>
      <c r="P143" s="148">
        <f>O143*H143</f>
        <v>0</v>
      </c>
      <c r="Q143" s="148">
        <v>0</v>
      </c>
      <c r="R143" s="148">
        <f>Q143*H143</f>
        <v>0</v>
      </c>
      <c r="S143" s="148">
        <v>0.013</v>
      </c>
      <c r="T143" s="149">
        <f>S143*H143</f>
        <v>0.0078</v>
      </c>
      <c r="U143" s="33"/>
      <c r="V143" s="33"/>
      <c r="W143" s="33"/>
      <c r="X143" s="33"/>
      <c r="Y143" s="33"/>
      <c r="Z143" s="33"/>
      <c r="AA143" s="33"/>
      <c r="AB143" s="33"/>
      <c r="AC143" s="33"/>
      <c r="AD143" s="33"/>
      <c r="AE143" s="33"/>
      <c r="AR143" s="150" t="s">
        <v>145</v>
      </c>
      <c r="AT143" s="150" t="s">
        <v>140</v>
      </c>
      <c r="AU143" s="150" t="s">
        <v>146</v>
      </c>
      <c r="AY143" s="18" t="s">
        <v>134</v>
      </c>
      <c r="BE143" s="151">
        <f>IF(N143="základní",J143,0)</f>
        <v>0</v>
      </c>
      <c r="BF143" s="151">
        <f>IF(N143="snížená",J143,0)</f>
        <v>0</v>
      </c>
      <c r="BG143" s="151">
        <f>IF(N143="zákl. přenesená",J143,0)</f>
        <v>0</v>
      </c>
      <c r="BH143" s="151">
        <f>IF(N143="sníž. přenesená",J143,0)</f>
        <v>0</v>
      </c>
      <c r="BI143" s="151">
        <f>IF(N143="nulová",J143,0)</f>
        <v>0</v>
      </c>
      <c r="BJ143" s="18" t="s">
        <v>139</v>
      </c>
      <c r="BK143" s="151">
        <f>ROUND(I143*H143,2)</f>
        <v>0</v>
      </c>
      <c r="BL143" s="18" t="s">
        <v>145</v>
      </c>
      <c r="BM143" s="150" t="s">
        <v>227</v>
      </c>
    </row>
    <row r="144" spans="1:47" s="2" customFormat="1" ht="12">
      <c r="A144" s="33"/>
      <c r="B144" s="34"/>
      <c r="C144" s="33"/>
      <c r="D144" s="152" t="s">
        <v>148</v>
      </c>
      <c r="E144" s="33"/>
      <c r="F144" s="153" t="s">
        <v>228</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148</v>
      </c>
      <c r="AU144" s="18" t="s">
        <v>146</v>
      </c>
    </row>
    <row r="145" spans="2:51" s="13" customFormat="1" ht="12">
      <c r="B145" s="157"/>
      <c r="D145" s="158" t="s">
        <v>150</v>
      </c>
      <c r="E145" s="159" t="s">
        <v>3</v>
      </c>
      <c r="F145" s="160" t="s">
        <v>151</v>
      </c>
      <c r="H145" s="159" t="s">
        <v>3</v>
      </c>
      <c r="I145" s="161"/>
      <c r="L145" s="157"/>
      <c r="M145" s="162"/>
      <c r="N145" s="163"/>
      <c r="O145" s="163"/>
      <c r="P145" s="163"/>
      <c r="Q145" s="163"/>
      <c r="R145" s="163"/>
      <c r="S145" s="163"/>
      <c r="T145" s="164"/>
      <c r="AT145" s="159" t="s">
        <v>150</v>
      </c>
      <c r="AU145" s="159" t="s">
        <v>146</v>
      </c>
      <c r="AV145" s="13" t="s">
        <v>15</v>
      </c>
      <c r="AW145" s="13" t="s">
        <v>33</v>
      </c>
      <c r="AX145" s="13" t="s">
        <v>71</v>
      </c>
      <c r="AY145" s="159" t="s">
        <v>134</v>
      </c>
    </row>
    <row r="146" spans="2:51" s="14" customFormat="1" ht="12">
      <c r="B146" s="165"/>
      <c r="D146" s="158" t="s">
        <v>150</v>
      </c>
      <c r="E146" s="166" t="s">
        <v>3</v>
      </c>
      <c r="F146" s="167" t="s">
        <v>596</v>
      </c>
      <c r="H146" s="168">
        <v>0.6</v>
      </c>
      <c r="I146" s="169"/>
      <c r="L146" s="165"/>
      <c r="M146" s="170"/>
      <c r="N146" s="171"/>
      <c r="O146" s="171"/>
      <c r="P146" s="171"/>
      <c r="Q146" s="171"/>
      <c r="R146" s="171"/>
      <c r="S146" s="171"/>
      <c r="T146" s="172"/>
      <c r="AT146" s="166" t="s">
        <v>150</v>
      </c>
      <c r="AU146" s="166" t="s">
        <v>146</v>
      </c>
      <c r="AV146" s="14" t="s">
        <v>139</v>
      </c>
      <c r="AW146" s="14" t="s">
        <v>33</v>
      </c>
      <c r="AX146" s="14" t="s">
        <v>15</v>
      </c>
      <c r="AY146" s="166" t="s">
        <v>134</v>
      </c>
    </row>
    <row r="147" spans="1:65" s="2" customFormat="1" ht="37.9" customHeight="1">
      <c r="A147" s="33"/>
      <c r="B147" s="138"/>
      <c r="C147" s="139" t="s">
        <v>229</v>
      </c>
      <c r="D147" s="139" t="s">
        <v>140</v>
      </c>
      <c r="E147" s="140" t="s">
        <v>230</v>
      </c>
      <c r="F147" s="141" t="s">
        <v>231</v>
      </c>
      <c r="G147" s="142" t="s">
        <v>143</v>
      </c>
      <c r="H147" s="143">
        <v>2.5</v>
      </c>
      <c r="I147" s="144"/>
      <c r="J147" s="145">
        <f>ROUND(I147*H147,2)</f>
        <v>0</v>
      </c>
      <c r="K147" s="141" t="s">
        <v>144</v>
      </c>
      <c r="L147" s="34"/>
      <c r="M147" s="146" t="s">
        <v>3</v>
      </c>
      <c r="N147" s="147" t="s">
        <v>43</v>
      </c>
      <c r="O147" s="54"/>
      <c r="P147" s="148">
        <f>O147*H147</f>
        <v>0</v>
      </c>
      <c r="Q147" s="148">
        <v>0</v>
      </c>
      <c r="R147" s="148">
        <f>Q147*H147</f>
        <v>0</v>
      </c>
      <c r="S147" s="148">
        <v>0.014</v>
      </c>
      <c r="T147" s="149">
        <f>S147*H147</f>
        <v>0.035</v>
      </c>
      <c r="U147" s="33"/>
      <c r="V147" s="33"/>
      <c r="W147" s="33"/>
      <c r="X147" s="33"/>
      <c r="Y147" s="33"/>
      <c r="Z147" s="33"/>
      <c r="AA147" s="33"/>
      <c r="AB147" s="33"/>
      <c r="AC147" s="33"/>
      <c r="AD147" s="33"/>
      <c r="AE147" s="33"/>
      <c r="AR147" s="150" t="s">
        <v>145</v>
      </c>
      <c r="AT147" s="150" t="s">
        <v>140</v>
      </c>
      <c r="AU147" s="150" t="s">
        <v>146</v>
      </c>
      <c r="AY147" s="18" t="s">
        <v>134</v>
      </c>
      <c r="BE147" s="151">
        <f>IF(N147="základní",J147,0)</f>
        <v>0</v>
      </c>
      <c r="BF147" s="151">
        <f>IF(N147="snížená",J147,0)</f>
        <v>0</v>
      </c>
      <c r="BG147" s="151">
        <f>IF(N147="zákl. přenesená",J147,0)</f>
        <v>0</v>
      </c>
      <c r="BH147" s="151">
        <f>IF(N147="sníž. přenesená",J147,0)</f>
        <v>0</v>
      </c>
      <c r="BI147" s="151">
        <f>IF(N147="nulová",J147,0)</f>
        <v>0</v>
      </c>
      <c r="BJ147" s="18" t="s">
        <v>139</v>
      </c>
      <c r="BK147" s="151">
        <f>ROUND(I147*H147,2)</f>
        <v>0</v>
      </c>
      <c r="BL147" s="18" t="s">
        <v>145</v>
      </c>
      <c r="BM147" s="150" t="s">
        <v>232</v>
      </c>
    </row>
    <row r="148" spans="1:47" s="2" customFormat="1" ht="12">
      <c r="A148" s="33"/>
      <c r="B148" s="34"/>
      <c r="C148" s="33"/>
      <c r="D148" s="152" t="s">
        <v>148</v>
      </c>
      <c r="E148" s="33"/>
      <c r="F148" s="153" t="s">
        <v>233</v>
      </c>
      <c r="G148" s="33"/>
      <c r="H148" s="33"/>
      <c r="I148" s="154"/>
      <c r="J148" s="33"/>
      <c r="K148" s="33"/>
      <c r="L148" s="34"/>
      <c r="M148" s="155"/>
      <c r="N148" s="156"/>
      <c r="O148" s="54"/>
      <c r="P148" s="54"/>
      <c r="Q148" s="54"/>
      <c r="R148" s="54"/>
      <c r="S148" s="54"/>
      <c r="T148" s="55"/>
      <c r="U148" s="33"/>
      <c r="V148" s="33"/>
      <c r="W148" s="33"/>
      <c r="X148" s="33"/>
      <c r="Y148" s="33"/>
      <c r="Z148" s="33"/>
      <c r="AA148" s="33"/>
      <c r="AB148" s="33"/>
      <c r="AC148" s="33"/>
      <c r="AD148" s="33"/>
      <c r="AE148" s="33"/>
      <c r="AT148" s="18" t="s">
        <v>148</v>
      </c>
      <c r="AU148" s="18" t="s">
        <v>146</v>
      </c>
    </row>
    <row r="149" spans="2:51" s="13" customFormat="1" ht="12">
      <c r="B149" s="157"/>
      <c r="D149" s="158" t="s">
        <v>150</v>
      </c>
      <c r="E149" s="159" t="s">
        <v>3</v>
      </c>
      <c r="F149" s="160" t="s">
        <v>153</v>
      </c>
      <c r="H149" s="159" t="s">
        <v>3</v>
      </c>
      <c r="I149" s="161"/>
      <c r="L149" s="157"/>
      <c r="M149" s="162"/>
      <c r="N149" s="163"/>
      <c r="O149" s="163"/>
      <c r="P149" s="163"/>
      <c r="Q149" s="163"/>
      <c r="R149" s="163"/>
      <c r="S149" s="163"/>
      <c r="T149" s="164"/>
      <c r="AT149" s="159" t="s">
        <v>150</v>
      </c>
      <c r="AU149" s="159" t="s">
        <v>146</v>
      </c>
      <c r="AV149" s="13" t="s">
        <v>15</v>
      </c>
      <c r="AW149" s="13" t="s">
        <v>33</v>
      </c>
      <c r="AX149" s="13" t="s">
        <v>71</v>
      </c>
      <c r="AY149" s="159" t="s">
        <v>134</v>
      </c>
    </row>
    <row r="150" spans="2:51" s="14" customFormat="1" ht="12">
      <c r="B150" s="165"/>
      <c r="D150" s="158" t="s">
        <v>150</v>
      </c>
      <c r="E150" s="166" t="s">
        <v>3</v>
      </c>
      <c r="F150" s="167" t="s">
        <v>595</v>
      </c>
      <c r="H150" s="168">
        <v>2.5</v>
      </c>
      <c r="I150" s="169"/>
      <c r="L150" s="165"/>
      <c r="M150" s="170"/>
      <c r="N150" s="171"/>
      <c r="O150" s="171"/>
      <c r="P150" s="171"/>
      <c r="Q150" s="171"/>
      <c r="R150" s="171"/>
      <c r="S150" s="171"/>
      <c r="T150" s="172"/>
      <c r="AT150" s="166" t="s">
        <v>150</v>
      </c>
      <c r="AU150" s="166" t="s">
        <v>146</v>
      </c>
      <c r="AV150" s="14" t="s">
        <v>139</v>
      </c>
      <c r="AW150" s="14" t="s">
        <v>33</v>
      </c>
      <c r="AX150" s="14" t="s">
        <v>71</v>
      </c>
      <c r="AY150" s="166" t="s">
        <v>134</v>
      </c>
    </row>
    <row r="151" spans="2:51" s="15" customFormat="1" ht="12">
      <c r="B151" s="173"/>
      <c r="D151" s="158" t="s">
        <v>150</v>
      </c>
      <c r="E151" s="174" t="s">
        <v>3</v>
      </c>
      <c r="F151" s="175" t="s">
        <v>155</v>
      </c>
      <c r="H151" s="176">
        <v>2.5</v>
      </c>
      <c r="I151" s="177"/>
      <c r="L151" s="173"/>
      <c r="M151" s="178"/>
      <c r="N151" s="179"/>
      <c r="O151" s="179"/>
      <c r="P151" s="179"/>
      <c r="Q151" s="179"/>
      <c r="R151" s="179"/>
      <c r="S151" s="179"/>
      <c r="T151" s="180"/>
      <c r="AT151" s="174" t="s">
        <v>150</v>
      </c>
      <c r="AU151" s="174" t="s">
        <v>146</v>
      </c>
      <c r="AV151" s="15" t="s">
        <v>145</v>
      </c>
      <c r="AW151" s="15" t="s">
        <v>33</v>
      </c>
      <c r="AX151" s="15" t="s">
        <v>15</v>
      </c>
      <c r="AY151" s="174" t="s">
        <v>134</v>
      </c>
    </row>
    <row r="152" spans="2:63" s="12" customFormat="1" ht="20.85" customHeight="1">
      <c r="B152" s="125"/>
      <c r="D152" s="126" t="s">
        <v>70</v>
      </c>
      <c r="E152" s="136" t="s">
        <v>234</v>
      </c>
      <c r="F152" s="136" t="s">
        <v>235</v>
      </c>
      <c r="I152" s="128"/>
      <c r="J152" s="137">
        <f>BK152</f>
        <v>0</v>
      </c>
      <c r="L152" s="125"/>
      <c r="M152" s="130"/>
      <c r="N152" s="131"/>
      <c r="O152" s="131"/>
      <c r="P152" s="132">
        <f>SUM(P153:P161)</f>
        <v>0</v>
      </c>
      <c r="Q152" s="131"/>
      <c r="R152" s="132">
        <f>SUM(R153:R161)</f>
        <v>0</v>
      </c>
      <c r="S152" s="131"/>
      <c r="T152" s="133">
        <f>SUM(T153:T161)</f>
        <v>0</v>
      </c>
      <c r="AR152" s="126" t="s">
        <v>15</v>
      </c>
      <c r="AT152" s="134" t="s">
        <v>70</v>
      </c>
      <c r="AU152" s="134" t="s">
        <v>139</v>
      </c>
      <c r="AY152" s="126" t="s">
        <v>134</v>
      </c>
      <c r="BK152" s="135">
        <f>SUM(BK153:BK161)</f>
        <v>0</v>
      </c>
    </row>
    <row r="153" spans="1:65" s="2" customFormat="1" ht="24.2" customHeight="1">
      <c r="A153" s="33"/>
      <c r="B153" s="138"/>
      <c r="C153" s="139" t="s">
        <v>236</v>
      </c>
      <c r="D153" s="139" t="s">
        <v>140</v>
      </c>
      <c r="E153" s="140" t="s">
        <v>237</v>
      </c>
      <c r="F153" s="141" t="s">
        <v>238</v>
      </c>
      <c r="G153" s="142" t="s">
        <v>239</v>
      </c>
      <c r="H153" s="143">
        <v>25</v>
      </c>
      <c r="I153" s="144"/>
      <c r="J153" s="145">
        <f>ROUND(I153*H153,2)</f>
        <v>0</v>
      </c>
      <c r="K153" s="141" t="s">
        <v>3</v>
      </c>
      <c r="L153" s="34"/>
      <c r="M153" s="146" t="s">
        <v>3</v>
      </c>
      <c r="N153" s="147" t="s">
        <v>43</v>
      </c>
      <c r="O153" s="54"/>
      <c r="P153" s="148">
        <f>O153*H153</f>
        <v>0</v>
      </c>
      <c r="Q153" s="148">
        <v>0</v>
      </c>
      <c r="R153" s="148">
        <f>Q153*H153</f>
        <v>0</v>
      </c>
      <c r="S153" s="148">
        <v>0</v>
      </c>
      <c r="T153" s="149">
        <f>S153*H153</f>
        <v>0</v>
      </c>
      <c r="U153" s="33"/>
      <c r="V153" s="33"/>
      <c r="W153" s="33"/>
      <c r="X153" s="33"/>
      <c r="Y153" s="33"/>
      <c r="Z153" s="33"/>
      <c r="AA153" s="33"/>
      <c r="AB153" s="33"/>
      <c r="AC153" s="33"/>
      <c r="AD153" s="33"/>
      <c r="AE153" s="33"/>
      <c r="AR153" s="150" t="s">
        <v>145</v>
      </c>
      <c r="AT153" s="150" t="s">
        <v>140</v>
      </c>
      <c r="AU153" s="150" t="s">
        <v>146</v>
      </c>
      <c r="AY153" s="18" t="s">
        <v>134</v>
      </c>
      <c r="BE153" s="151">
        <f>IF(N153="základní",J153,0)</f>
        <v>0</v>
      </c>
      <c r="BF153" s="151">
        <f>IF(N153="snížená",J153,0)</f>
        <v>0</v>
      </c>
      <c r="BG153" s="151">
        <f>IF(N153="zákl. přenesená",J153,0)</f>
        <v>0</v>
      </c>
      <c r="BH153" s="151">
        <f>IF(N153="sníž. přenesená",J153,0)</f>
        <v>0</v>
      </c>
      <c r="BI153" s="151">
        <f>IF(N153="nulová",J153,0)</f>
        <v>0</v>
      </c>
      <c r="BJ153" s="18" t="s">
        <v>139</v>
      </c>
      <c r="BK153" s="151">
        <f>ROUND(I153*H153,2)</f>
        <v>0</v>
      </c>
      <c r="BL153" s="18" t="s">
        <v>145</v>
      </c>
      <c r="BM153" s="150" t="s">
        <v>240</v>
      </c>
    </row>
    <row r="154" spans="2:51" s="13" customFormat="1" ht="12">
      <c r="B154" s="157"/>
      <c r="D154" s="158" t="s">
        <v>150</v>
      </c>
      <c r="E154" s="159" t="s">
        <v>3</v>
      </c>
      <c r="F154" s="160" t="s">
        <v>241</v>
      </c>
      <c r="H154" s="159" t="s">
        <v>3</v>
      </c>
      <c r="I154" s="161"/>
      <c r="L154" s="157"/>
      <c r="M154" s="162"/>
      <c r="N154" s="163"/>
      <c r="O154" s="163"/>
      <c r="P154" s="163"/>
      <c r="Q154" s="163"/>
      <c r="R154" s="163"/>
      <c r="S154" s="163"/>
      <c r="T154" s="164"/>
      <c r="AT154" s="159" t="s">
        <v>150</v>
      </c>
      <c r="AU154" s="159" t="s">
        <v>146</v>
      </c>
      <c r="AV154" s="13" t="s">
        <v>15</v>
      </c>
      <c r="AW154" s="13" t="s">
        <v>33</v>
      </c>
      <c r="AX154" s="13" t="s">
        <v>71</v>
      </c>
      <c r="AY154" s="159" t="s">
        <v>134</v>
      </c>
    </row>
    <row r="155" spans="2:51" s="14" customFormat="1" ht="12">
      <c r="B155" s="165"/>
      <c r="D155" s="158" t="s">
        <v>150</v>
      </c>
      <c r="E155" s="166" t="s">
        <v>3</v>
      </c>
      <c r="F155" s="167" t="s">
        <v>242</v>
      </c>
      <c r="H155" s="168">
        <v>25</v>
      </c>
      <c r="I155" s="169"/>
      <c r="L155" s="165"/>
      <c r="M155" s="170"/>
      <c r="N155" s="171"/>
      <c r="O155" s="171"/>
      <c r="P155" s="171"/>
      <c r="Q155" s="171"/>
      <c r="R155" s="171"/>
      <c r="S155" s="171"/>
      <c r="T155" s="172"/>
      <c r="AT155" s="166" t="s">
        <v>150</v>
      </c>
      <c r="AU155" s="166" t="s">
        <v>146</v>
      </c>
      <c r="AV155" s="14" t="s">
        <v>139</v>
      </c>
      <c r="AW155" s="14" t="s">
        <v>33</v>
      </c>
      <c r="AX155" s="14" t="s">
        <v>15</v>
      </c>
      <c r="AY155" s="166" t="s">
        <v>134</v>
      </c>
    </row>
    <row r="156" spans="1:65" s="2" customFormat="1" ht="16.5" customHeight="1">
      <c r="A156" s="33"/>
      <c r="B156" s="138"/>
      <c r="C156" s="139" t="s">
        <v>243</v>
      </c>
      <c r="D156" s="139" t="s">
        <v>140</v>
      </c>
      <c r="E156" s="140" t="s">
        <v>244</v>
      </c>
      <c r="F156" s="141" t="s">
        <v>245</v>
      </c>
      <c r="G156" s="142" t="s">
        <v>143</v>
      </c>
      <c r="H156" s="143">
        <v>177.9</v>
      </c>
      <c r="I156" s="144"/>
      <c r="J156" s="145">
        <f>ROUND(I156*H156,2)</f>
        <v>0</v>
      </c>
      <c r="K156" s="141" t="s">
        <v>3</v>
      </c>
      <c r="L156" s="34"/>
      <c r="M156" s="146" t="s">
        <v>3</v>
      </c>
      <c r="N156" s="147" t="s">
        <v>43</v>
      </c>
      <c r="O156" s="54"/>
      <c r="P156" s="148">
        <f>O156*H156</f>
        <v>0</v>
      </c>
      <c r="Q156" s="148">
        <v>0</v>
      </c>
      <c r="R156" s="148">
        <f>Q156*H156</f>
        <v>0</v>
      </c>
      <c r="S156" s="148">
        <v>0</v>
      </c>
      <c r="T156" s="149">
        <f>S156*H156</f>
        <v>0</v>
      </c>
      <c r="U156" s="33"/>
      <c r="V156" s="33"/>
      <c r="W156" s="33"/>
      <c r="X156" s="33"/>
      <c r="Y156" s="33"/>
      <c r="Z156" s="33"/>
      <c r="AA156" s="33"/>
      <c r="AB156" s="33"/>
      <c r="AC156" s="33"/>
      <c r="AD156" s="33"/>
      <c r="AE156" s="33"/>
      <c r="AR156" s="150" t="s">
        <v>145</v>
      </c>
      <c r="AT156" s="150" t="s">
        <v>140</v>
      </c>
      <c r="AU156" s="150" t="s">
        <v>146</v>
      </c>
      <c r="AY156" s="18" t="s">
        <v>134</v>
      </c>
      <c r="BE156" s="151">
        <f>IF(N156="základní",J156,0)</f>
        <v>0</v>
      </c>
      <c r="BF156" s="151">
        <f>IF(N156="snížená",J156,0)</f>
        <v>0</v>
      </c>
      <c r="BG156" s="151">
        <f>IF(N156="zákl. přenesená",J156,0)</f>
        <v>0</v>
      </c>
      <c r="BH156" s="151">
        <f>IF(N156="sníž. přenesená",J156,0)</f>
        <v>0</v>
      </c>
      <c r="BI156" s="151">
        <f>IF(N156="nulová",J156,0)</f>
        <v>0</v>
      </c>
      <c r="BJ156" s="18" t="s">
        <v>139</v>
      </c>
      <c r="BK156" s="151">
        <f>ROUND(I156*H156,2)</f>
        <v>0</v>
      </c>
      <c r="BL156" s="18" t="s">
        <v>145</v>
      </c>
      <c r="BM156" s="150" t="s">
        <v>246</v>
      </c>
    </row>
    <row r="157" spans="2:51" s="14" customFormat="1" ht="12">
      <c r="B157" s="165"/>
      <c r="D157" s="158" t="s">
        <v>150</v>
      </c>
      <c r="E157" s="166" t="s">
        <v>3</v>
      </c>
      <c r="F157" s="167" t="s">
        <v>601</v>
      </c>
      <c r="H157" s="168">
        <v>180.3</v>
      </c>
      <c r="I157" s="169"/>
      <c r="L157" s="165"/>
      <c r="M157" s="170"/>
      <c r="N157" s="171"/>
      <c r="O157" s="171"/>
      <c r="P157" s="171"/>
      <c r="Q157" s="171"/>
      <c r="R157" s="171"/>
      <c r="S157" s="171"/>
      <c r="T157" s="172"/>
      <c r="AT157" s="166" t="s">
        <v>150</v>
      </c>
      <c r="AU157" s="166" t="s">
        <v>146</v>
      </c>
      <c r="AV157" s="14" t="s">
        <v>139</v>
      </c>
      <c r="AW157" s="14" t="s">
        <v>33</v>
      </c>
      <c r="AX157" s="14" t="s">
        <v>71</v>
      </c>
      <c r="AY157" s="166" t="s">
        <v>134</v>
      </c>
    </row>
    <row r="158" spans="2:51" s="14" customFormat="1" ht="12">
      <c r="B158" s="165"/>
      <c r="D158" s="158" t="s">
        <v>150</v>
      </c>
      <c r="E158" s="166" t="s">
        <v>3</v>
      </c>
      <c r="F158" s="167" t="s">
        <v>602</v>
      </c>
      <c r="H158" s="168">
        <v>-2.4</v>
      </c>
      <c r="I158" s="169"/>
      <c r="L158" s="165"/>
      <c r="M158" s="170"/>
      <c r="N158" s="171"/>
      <c r="O158" s="171"/>
      <c r="P158" s="171"/>
      <c r="Q158" s="171"/>
      <c r="R158" s="171"/>
      <c r="S158" s="171"/>
      <c r="T158" s="172"/>
      <c r="AT158" s="166" t="s">
        <v>150</v>
      </c>
      <c r="AU158" s="166" t="s">
        <v>146</v>
      </c>
      <c r="AV158" s="14" t="s">
        <v>139</v>
      </c>
      <c r="AW158" s="14" t="s">
        <v>33</v>
      </c>
      <c r="AX158" s="14" t="s">
        <v>71</v>
      </c>
      <c r="AY158" s="166" t="s">
        <v>134</v>
      </c>
    </row>
    <row r="159" spans="2:51" s="15" customFormat="1" ht="12">
      <c r="B159" s="173"/>
      <c r="D159" s="158" t="s">
        <v>150</v>
      </c>
      <c r="E159" s="174" t="s">
        <v>3</v>
      </c>
      <c r="F159" s="175" t="s">
        <v>155</v>
      </c>
      <c r="H159" s="176">
        <v>177.9</v>
      </c>
      <c r="I159" s="177"/>
      <c r="L159" s="173"/>
      <c r="M159" s="178"/>
      <c r="N159" s="179"/>
      <c r="O159" s="179"/>
      <c r="P159" s="179"/>
      <c r="Q159" s="179"/>
      <c r="R159" s="179"/>
      <c r="S159" s="179"/>
      <c r="T159" s="180"/>
      <c r="AT159" s="174" t="s">
        <v>150</v>
      </c>
      <c r="AU159" s="174" t="s">
        <v>146</v>
      </c>
      <c r="AV159" s="15" t="s">
        <v>145</v>
      </c>
      <c r="AW159" s="15" t="s">
        <v>33</v>
      </c>
      <c r="AX159" s="15" t="s">
        <v>15</v>
      </c>
      <c r="AY159" s="174" t="s">
        <v>134</v>
      </c>
    </row>
    <row r="160" spans="1:65" s="2" customFormat="1" ht="55.5" customHeight="1">
      <c r="A160" s="33"/>
      <c r="B160" s="138"/>
      <c r="C160" s="139" t="s">
        <v>250</v>
      </c>
      <c r="D160" s="139" t="s">
        <v>140</v>
      </c>
      <c r="E160" s="140" t="s">
        <v>603</v>
      </c>
      <c r="F160" s="141" t="s">
        <v>604</v>
      </c>
      <c r="G160" s="142" t="s">
        <v>359</v>
      </c>
      <c r="H160" s="143">
        <v>25</v>
      </c>
      <c r="I160" s="144"/>
      <c r="J160" s="145">
        <f>ROUND(I160*H160,2)</f>
        <v>0</v>
      </c>
      <c r="K160" s="141" t="s">
        <v>3</v>
      </c>
      <c r="L160" s="34"/>
      <c r="M160" s="146" t="s">
        <v>3</v>
      </c>
      <c r="N160" s="147" t="s">
        <v>43</v>
      </c>
      <c r="O160" s="54"/>
      <c r="P160" s="148">
        <f>O160*H160</f>
        <v>0</v>
      </c>
      <c r="Q160" s="148">
        <v>0</v>
      </c>
      <c r="R160" s="148">
        <f>Q160*H160</f>
        <v>0</v>
      </c>
      <c r="S160" s="148">
        <v>0</v>
      </c>
      <c r="T160" s="149">
        <f>S160*H160</f>
        <v>0</v>
      </c>
      <c r="U160" s="33"/>
      <c r="V160" s="33"/>
      <c r="W160" s="33"/>
      <c r="X160" s="33"/>
      <c r="Y160" s="33"/>
      <c r="Z160" s="33"/>
      <c r="AA160" s="33"/>
      <c r="AB160" s="33"/>
      <c r="AC160" s="33"/>
      <c r="AD160" s="33"/>
      <c r="AE160" s="33"/>
      <c r="AR160" s="150" t="s">
        <v>145</v>
      </c>
      <c r="AT160" s="150" t="s">
        <v>140</v>
      </c>
      <c r="AU160" s="150" t="s">
        <v>146</v>
      </c>
      <c r="AY160" s="18" t="s">
        <v>134</v>
      </c>
      <c r="BE160" s="151">
        <f>IF(N160="základní",J160,0)</f>
        <v>0</v>
      </c>
      <c r="BF160" s="151">
        <f>IF(N160="snížená",J160,0)</f>
        <v>0</v>
      </c>
      <c r="BG160" s="151">
        <f>IF(N160="zákl. přenesená",J160,0)</f>
        <v>0</v>
      </c>
      <c r="BH160" s="151">
        <f>IF(N160="sníž. přenesená",J160,0)</f>
        <v>0</v>
      </c>
      <c r="BI160" s="151">
        <f>IF(N160="nulová",J160,0)</f>
        <v>0</v>
      </c>
      <c r="BJ160" s="18" t="s">
        <v>139</v>
      </c>
      <c r="BK160" s="151">
        <f>ROUND(I160*H160,2)</f>
        <v>0</v>
      </c>
      <c r="BL160" s="18" t="s">
        <v>145</v>
      </c>
      <c r="BM160" s="150" t="s">
        <v>605</v>
      </c>
    </row>
    <row r="161" spans="2:51" s="14" customFormat="1" ht="12">
      <c r="B161" s="165"/>
      <c r="D161" s="158" t="s">
        <v>150</v>
      </c>
      <c r="E161" s="166" t="s">
        <v>3</v>
      </c>
      <c r="F161" s="167" t="s">
        <v>280</v>
      </c>
      <c r="H161" s="168">
        <v>25</v>
      </c>
      <c r="I161" s="169"/>
      <c r="L161" s="165"/>
      <c r="M161" s="170"/>
      <c r="N161" s="171"/>
      <c r="O161" s="171"/>
      <c r="P161" s="171"/>
      <c r="Q161" s="171"/>
      <c r="R161" s="171"/>
      <c r="S161" s="171"/>
      <c r="T161" s="172"/>
      <c r="AT161" s="166" t="s">
        <v>150</v>
      </c>
      <c r="AU161" s="166" t="s">
        <v>146</v>
      </c>
      <c r="AV161" s="14" t="s">
        <v>139</v>
      </c>
      <c r="AW161" s="14" t="s">
        <v>33</v>
      </c>
      <c r="AX161" s="14" t="s">
        <v>15</v>
      </c>
      <c r="AY161" s="166" t="s">
        <v>134</v>
      </c>
    </row>
    <row r="162" spans="2:63" s="12" customFormat="1" ht="22.9" customHeight="1">
      <c r="B162" s="125"/>
      <c r="D162" s="126" t="s">
        <v>70</v>
      </c>
      <c r="E162" s="136" t="s">
        <v>248</v>
      </c>
      <c r="F162" s="136" t="s">
        <v>249</v>
      </c>
      <c r="I162" s="128"/>
      <c r="J162" s="137">
        <f>BK162</f>
        <v>0</v>
      </c>
      <c r="L162" s="125"/>
      <c r="M162" s="130"/>
      <c r="N162" s="131"/>
      <c r="O162" s="131"/>
      <c r="P162" s="132">
        <f>SUM(P163:P177)</f>
        <v>0</v>
      </c>
      <c r="Q162" s="131"/>
      <c r="R162" s="132">
        <f>SUM(R163:R177)</f>
        <v>0</v>
      </c>
      <c r="S162" s="131"/>
      <c r="T162" s="133">
        <f>SUM(T163:T177)</f>
        <v>0</v>
      </c>
      <c r="AR162" s="126" t="s">
        <v>15</v>
      </c>
      <c r="AT162" s="134" t="s">
        <v>70</v>
      </c>
      <c r="AU162" s="134" t="s">
        <v>15</v>
      </c>
      <c r="AY162" s="126" t="s">
        <v>134</v>
      </c>
      <c r="BK162" s="135">
        <f>SUM(BK163:BK177)</f>
        <v>0</v>
      </c>
    </row>
    <row r="163" spans="1:65" s="2" customFormat="1" ht="37.9" customHeight="1">
      <c r="A163" s="33"/>
      <c r="B163" s="138"/>
      <c r="C163" s="139" t="s">
        <v>256</v>
      </c>
      <c r="D163" s="139" t="s">
        <v>140</v>
      </c>
      <c r="E163" s="140" t="s">
        <v>251</v>
      </c>
      <c r="F163" s="141" t="s">
        <v>252</v>
      </c>
      <c r="G163" s="142" t="s">
        <v>253</v>
      </c>
      <c r="H163" s="143">
        <v>13.023</v>
      </c>
      <c r="I163" s="144"/>
      <c r="J163" s="145">
        <f>ROUND(I163*H163,2)</f>
        <v>0</v>
      </c>
      <c r="K163" s="141" t="s">
        <v>144</v>
      </c>
      <c r="L163" s="34"/>
      <c r="M163" s="146" t="s">
        <v>3</v>
      </c>
      <c r="N163" s="147" t="s">
        <v>43</v>
      </c>
      <c r="O163" s="54"/>
      <c r="P163" s="148">
        <f>O163*H163</f>
        <v>0</v>
      </c>
      <c r="Q163" s="148">
        <v>0</v>
      </c>
      <c r="R163" s="148">
        <f>Q163*H163</f>
        <v>0</v>
      </c>
      <c r="S163" s="148">
        <v>0</v>
      </c>
      <c r="T163" s="149">
        <f>S163*H163</f>
        <v>0</v>
      </c>
      <c r="U163" s="33"/>
      <c r="V163" s="33"/>
      <c r="W163" s="33"/>
      <c r="X163" s="33"/>
      <c r="Y163" s="33"/>
      <c r="Z163" s="33"/>
      <c r="AA163" s="33"/>
      <c r="AB163" s="33"/>
      <c r="AC163" s="33"/>
      <c r="AD163" s="33"/>
      <c r="AE163" s="33"/>
      <c r="AR163" s="150" t="s">
        <v>145</v>
      </c>
      <c r="AT163" s="150" t="s">
        <v>140</v>
      </c>
      <c r="AU163" s="150" t="s">
        <v>139</v>
      </c>
      <c r="AY163" s="18" t="s">
        <v>134</v>
      </c>
      <c r="BE163" s="151">
        <f>IF(N163="základní",J163,0)</f>
        <v>0</v>
      </c>
      <c r="BF163" s="151">
        <f>IF(N163="snížená",J163,0)</f>
        <v>0</v>
      </c>
      <c r="BG163" s="151">
        <f>IF(N163="zákl. přenesená",J163,0)</f>
        <v>0</v>
      </c>
      <c r="BH163" s="151">
        <f>IF(N163="sníž. přenesená",J163,0)</f>
        <v>0</v>
      </c>
      <c r="BI163" s="151">
        <f>IF(N163="nulová",J163,0)</f>
        <v>0</v>
      </c>
      <c r="BJ163" s="18" t="s">
        <v>139</v>
      </c>
      <c r="BK163" s="151">
        <f>ROUND(I163*H163,2)</f>
        <v>0</v>
      </c>
      <c r="BL163" s="18" t="s">
        <v>145</v>
      </c>
      <c r="BM163" s="150" t="s">
        <v>254</v>
      </c>
    </row>
    <row r="164" spans="1:47" s="2" customFormat="1" ht="12">
      <c r="A164" s="33"/>
      <c r="B164" s="34"/>
      <c r="C164" s="33"/>
      <c r="D164" s="152" t="s">
        <v>148</v>
      </c>
      <c r="E164" s="33"/>
      <c r="F164" s="153" t="s">
        <v>255</v>
      </c>
      <c r="G164" s="33"/>
      <c r="H164" s="33"/>
      <c r="I164" s="154"/>
      <c r="J164" s="33"/>
      <c r="K164" s="33"/>
      <c r="L164" s="34"/>
      <c r="M164" s="155"/>
      <c r="N164" s="156"/>
      <c r="O164" s="54"/>
      <c r="P164" s="54"/>
      <c r="Q164" s="54"/>
      <c r="R164" s="54"/>
      <c r="S164" s="54"/>
      <c r="T164" s="55"/>
      <c r="U164" s="33"/>
      <c r="V164" s="33"/>
      <c r="W164" s="33"/>
      <c r="X164" s="33"/>
      <c r="Y164" s="33"/>
      <c r="Z164" s="33"/>
      <c r="AA164" s="33"/>
      <c r="AB164" s="33"/>
      <c r="AC164" s="33"/>
      <c r="AD164" s="33"/>
      <c r="AE164" s="33"/>
      <c r="AT164" s="18" t="s">
        <v>148</v>
      </c>
      <c r="AU164" s="18" t="s">
        <v>139</v>
      </c>
    </row>
    <row r="165" spans="1:65" s="2" customFormat="1" ht="33" customHeight="1">
      <c r="A165" s="33"/>
      <c r="B165" s="138"/>
      <c r="C165" s="139" t="s">
        <v>8</v>
      </c>
      <c r="D165" s="139" t="s">
        <v>140</v>
      </c>
      <c r="E165" s="140" t="s">
        <v>257</v>
      </c>
      <c r="F165" s="141" t="s">
        <v>258</v>
      </c>
      <c r="G165" s="142" t="s">
        <v>253</v>
      </c>
      <c r="H165" s="143">
        <v>13.023</v>
      </c>
      <c r="I165" s="144"/>
      <c r="J165" s="145">
        <f>ROUND(I165*H165,2)</f>
        <v>0</v>
      </c>
      <c r="K165" s="141" t="s">
        <v>144</v>
      </c>
      <c r="L165" s="34"/>
      <c r="M165" s="146" t="s">
        <v>3</v>
      </c>
      <c r="N165" s="147" t="s">
        <v>43</v>
      </c>
      <c r="O165" s="54"/>
      <c r="P165" s="148">
        <f>O165*H165</f>
        <v>0</v>
      </c>
      <c r="Q165" s="148">
        <v>0</v>
      </c>
      <c r="R165" s="148">
        <f>Q165*H165</f>
        <v>0</v>
      </c>
      <c r="S165" s="148">
        <v>0</v>
      </c>
      <c r="T165" s="149">
        <f>S165*H165</f>
        <v>0</v>
      </c>
      <c r="U165" s="33"/>
      <c r="V165" s="33"/>
      <c r="W165" s="33"/>
      <c r="X165" s="33"/>
      <c r="Y165" s="33"/>
      <c r="Z165" s="33"/>
      <c r="AA165" s="33"/>
      <c r="AB165" s="33"/>
      <c r="AC165" s="33"/>
      <c r="AD165" s="33"/>
      <c r="AE165" s="33"/>
      <c r="AR165" s="150" t="s">
        <v>145</v>
      </c>
      <c r="AT165" s="150" t="s">
        <v>140</v>
      </c>
      <c r="AU165" s="150" t="s">
        <v>139</v>
      </c>
      <c r="AY165" s="18" t="s">
        <v>134</v>
      </c>
      <c r="BE165" s="151">
        <f>IF(N165="základní",J165,0)</f>
        <v>0</v>
      </c>
      <c r="BF165" s="151">
        <f>IF(N165="snížená",J165,0)</f>
        <v>0</v>
      </c>
      <c r="BG165" s="151">
        <f>IF(N165="zákl. přenesená",J165,0)</f>
        <v>0</v>
      </c>
      <c r="BH165" s="151">
        <f>IF(N165="sníž. přenesená",J165,0)</f>
        <v>0</v>
      </c>
      <c r="BI165" s="151">
        <f>IF(N165="nulová",J165,0)</f>
        <v>0</v>
      </c>
      <c r="BJ165" s="18" t="s">
        <v>139</v>
      </c>
      <c r="BK165" s="151">
        <f>ROUND(I165*H165,2)</f>
        <v>0</v>
      </c>
      <c r="BL165" s="18" t="s">
        <v>145</v>
      </c>
      <c r="BM165" s="150" t="s">
        <v>259</v>
      </c>
    </row>
    <row r="166" spans="1:47" s="2" customFormat="1" ht="12">
      <c r="A166" s="33"/>
      <c r="B166" s="34"/>
      <c r="C166" s="33"/>
      <c r="D166" s="152" t="s">
        <v>148</v>
      </c>
      <c r="E166" s="33"/>
      <c r="F166" s="153" t="s">
        <v>260</v>
      </c>
      <c r="G166" s="33"/>
      <c r="H166" s="33"/>
      <c r="I166" s="154"/>
      <c r="J166" s="33"/>
      <c r="K166" s="33"/>
      <c r="L166" s="34"/>
      <c r="M166" s="155"/>
      <c r="N166" s="156"/>
      <c r="O166" s="54"/>
      <c r="P166" s="54"/>
      <c r="Q166" s="54"/>
      <c r="R166" s="54"/>
      <c r="S166" s="54"/>
      <c r="T166" s="55"/>
      <c r="U166" s="33"/>
      <c r="V166" s="33"/>
      <c r="W166" s="33"/>
      <c r="X166" s="33"/>
      <c r="Y166" s="33"/>
      <c r="Z166" s="33"/>
      <c r="AA166" s="33"/>
      <c r="AB166" s="33"/>
      <c r="AC166" s="33"/>
      <c r="AD166" s="33"/>
      <c r="AE166" s="33"/>
      <c r="AT166" s="18" t="s">
        <v>148</v>
      </c>
      <c r="AU166" s="18" t="s">
        <v>139</v>
      </c>
    </row>
    <row r="167" spans="1:65" s="2" customFormat="1" ht="44.25" customHeight="1">
      <c r="A167" s="33"/>
      <c r="B167" s="138"/>
      <c r="C167" s="139" t="s">
        <v>80</v>
      </c>
      <c r="D167" s="139" t="s">
        <v>140</v>
      </c>
      <c r="E167" s="140" t="s">
        <v>261</v>
      </c>
      <c r="F167" s="141" t="s">
        <v>262</v>
      </c>
      <c r="G167" s="142" t="s">
        <v>253</v>
      </c>
      <c r="H167" s="143">
        <v>195.345</v>
      </c>
      <c r="I167" s="144"/>
      <c r="J167" s="145">
        <f>ROUND(I167*H167,2)</f>
        <v>0</v>
      </c>
      <c r="K167" s="141" t="s">
        <v>144</v>
      </c>
      <c r="L167" s="34"/>
      <c r="M167" s="146" t="s">
        <v>3</v>
      </c>
      <c r="N167" s="147" t="s">
        <v>43</v>
      </c>
      <c r="O167" s="54"/>
      <c r="P167" s="148">
        <f>O167*H167</f>
        <v>0</v>
      </c>
      <c r="Q167" s="148">
        <v>0</v>
      </c>
      <c r="R167" s="148">
        <f>Q167*H167</f>
        <v>0</v>
      </c>
      <c r="S167" s="148">
        <v>0</v>
      </c>
      <c r="T167" s="149">
        <f>S167*H167</f>
        <v>0</v>
      </c>
      <c r="U167" s="33"/>
      <c r="V167" s="33"/>
      <c r="W167" s="33"/>
      <c r="X167" s="33"/>
      <c r="Y167" s="33"/>
      <c r="Z167" s="33"/>
      <c r="AA167" s="33"/>
      <c r="AB167" s="33"/>
      <c r="AC167" s="33"/>
      <c r="AD167" s="33"/>
      <c r="AE167" s="33"/>
      <c r="AR167" s="150" t="s">
        <v>145</v>
      </c>
      <c r="AT167" s="150" t="s">
        <v>140</v>
      </c>
      <c r="AU167" s="150" t="s">
        <v>139</v>
      </c>
      <c r="AY167" s="18" t="s">
        <v>134</v>
      </c>
      <c r="BE167" s="151">
        <f>IF(N167="základní",J167,0)</f>
        <v>0</v>
      </c>
      <c r="BF167" s="151">
        <f>IF(N167="snížená",J167,0)</f>
        <v>0</v>
      </c>
      <c r="BG167" s="151">
        <f>IF(N167="zákl. přenesená",J167,0)</f>
        <v>0</v>
      </c>
      <c r="BH167" s="151">
        <f>IF(N167="sníž. přenesená",J167,0)</f>
        <v>0</v>
      </c>
      <c r="BI167" s="151">
        <f>IF(N167="nulová",J167,0)</f>
        <v>0</v>
      </c>
      <c r="BJ167" s="18" t="s">
        <v>139</v>
      </c>
      <c r="BK167" s="151">
        <f>ROUND(I167*H167,2)</f>
        <v>0</v>
      </c>
      <c r="BL167" s="18" t="s">
        <v>145</v>
      </c>
      <c r="BM167" s="150" t="s">
        <v>263</v>
      </c>
    </row>
    <row r="168" spans="1:47" s="2" customFormat="1" ht="12">
      <c r="A168" s="33"/>
      <c r="B168" s="34"/>
      <c r="C168" s="33"/>
      <c r="D168" s="152" t="s">
        <v>148</v>
      </c>
      <c r="E168" s="33"/>
      <c r="F168" s="153" t="s">
        <v>264</v>
      </c>
      <c r="G168" s="33"/>
      <c r="H168" s="33"/>
      <c r="I168" s="154"/>
      <c r="J168" s="33"/>
      <c r="K168" s="33"/>
      <c r="L168" s="34"/>
      <c r="M168" s="155"/>
      <c r="N168" s="156"/>
      <c r="O168" s="54"/>
      <c r="P168" s="54"/>
      <c r="Q168" s="54"/>
      <c r="R168" s="54"/>
      <c r="S168" s="54"/>
      <c r="T168" s="55"/>
      <c r="U168" s="33"/>
      <c r="V168" s="33"/>
      <c r="W168" s="33"/>
      <c r="X168" s="33"/>
      <c r="Y168" s="33"/>
      <c r="Z168" s="33"/>
      <c r="AA168" s="33"/>
      <c r="AB168" s="33"/>
      <c r="AC168" s="33"/>
      <c r="AD168" s="33"/>
      <c r="AE168" s="33"/>
      <c r="AT168" s="18" t="s">
        <v>148</v>
      </c>
      <c r="AU168" s="18" t="s">
        <v>139</v>
      </c>
    </row>
    <row r="169" spans="2:51" s="14" customFormat="1" ht="12">
      <c r="B169" s="165"/>
      <c r="D169" s="158" t="s">
        <v>150</v>
      </c>
      <c r="F169" s="167" t="s">
        <v>606</v>
      </c>
      <c r="H169" s="168">
        <v>195.345</v>
      </c>
      <c r="I169" s="169"/>
      <c r="L169" s="165"/>
      <c r="M169" s="170"/>
      <c r="N169" s="171"/>
      <c r="O169" s="171"/>
      <c r="P169" s="171"/>
      <c r="Q169" s="171"/>
      <c r="R169" s="171"/>
      <c r="S169" s="171"/>
      <c r="T169" s="172"/>
      <c r="AT169" s="166" t="s">
        <v>150</v>
      </c>
      <c r="AU169" s="166" t="s">
        <v>139</v>
      </c>
      <c r="AV169" s="14" t="s">
        <v>139</v>
      </c>
      <c r="AW169" s="14" t="s">
        <v>4</v>
      </c>
      <c r="AX169" s="14" t="s">
        <v>15</v>
      </c>
      <c r="AY169" s="166" t="s">
        <v>134</v>
      </c>
    </row>
    <row r="170" spans="1:65" s="2" customFormat="1" ht="44.25" customHeight="1">
      <c r="A170" s="33"/>
      <c r="B170" s="138"/>
      <c r="C170" s="139" t="s">
        <v>270</v>
      </c>
      <c r="D170" s="139" t="s">
        <v>140</v>
      </c>
      <c r="E170" s="140" t="s">
        <v>266</v>
      </c>
      <c r="F170" s="141" t="s">
        <v>267</v>
      </c>
      <c r="G170" s="142" t="s">
        <v>253</v>
      </c>
      <c r="H170" s="143">
        <v>0.275</v>
      </c>
      <c r="I170" s="144"/>
      <c r="J170" s="145">
        <f>ROUND(I170*H170,2)</f>
        <v>0</v>
      </c>
      <c r="K170" s="141" t="s">
        <v>144</v>
      </c>
      <c r="L170" s="34"/>
      <c r="M170" s="146" t="s">
        <v>3</v>
      </c>
      <c r="N170" s="147" t="s">
        <v>43</v>
      </c>
      <c r="O170" s="54"/>
      <c r="P170" s="148">
        <f>O170*H170</f>
        <v>0</v>
      </c>
      <c r="Q170" s="148">
        <v>0</v>
      </c>
      <c r="R170" s="148">
        <f>Q170*H170</f>
        <v>0</v>
      </c>
      <c r="S170" s="148">
        <v>0</v>
      </c>
      <c r="T170" s="149">
        <f>S170*H170</f>
        <v>0</v>
      </c>
      <c r="U170" s="33"/>
      <c r="V170" s="33"/>
      <c r="W170" s="33"/>
      <c r="X170" s="33"/>
      <c r="Y170" s="33"/>
      <c r="Z170" s="33"/>
      <c r="AA170" s="33"/>
      <c r="AB170" s="33"/>
      <c r="AC170" s="33"/>
      <c r="AD170" s="33"/>
      <c r="AE170" s="33"/>
      <c r="AR170" s="150" t="s">
        <v>145</v>
      </c>
      <c r="AT170" s="150" t="s">
        <v>140</v>
      </c>
      <c r="AU170" s="150" t="s">
        <v>139</v>
      </c>
      <c r="AY170" s="18" t="s">
        <v>134</v>
      </c>
      <c r="BE170" s="151">
        <f>IF(N170="základní",J170,0)</f>
        <v>0</v>
      </c>
      <c r="BF170" s="151">
        <f>IF(N170="snížená",J170,0)</f>
        <v>0</v>
      </c>
      <c r="BG170" s="151">
        <f>IF(N170="zákl. přenesená",J170,0)</f>
        <v>0</v>
      </c>
      <c r="BH170" s="151">
        <f>IF(N170="sníž. přenesená",J170,0)</f>
        <v>0</v>
      </c>
      <c r="BI170" s="151">
        <f>IF(N170="nulová",J170,0)</f>
        <v>0</v>
      </c>
      <c r="BJ170" s="18" t="s">
        <v>139</v>
      </c>
      <c r="BK170" s="151">
        <f>ROUND(I170*H170,2)</f>
        <v>0</v>
      </c>
      <c r="BL170" s="18" t="s">
        <v>145</v>
      </c>
      <c r="BM170" s="150" t="s">
        <v>268</v>
      </c>
    </row>
    <row r="171" spans="1:47" s="2" customFormat="1" ht="12">
      <c r="A171" s="33"/>
      <c r="B171" s="34"/>
      <c r="C171" s="33"/>
      <c r="D171" s="152" t="s">
        <v>148</v>
      </c>
      <c r="E171" s="33"/>
      <c r="F171" s="153" t="s">
        <v>269</v>
      </c>
      <c r="G171" s="33"/>
      <c r="H171" s="33"/>
      <c r="I171" s="154"/>
      <c r="J171" s="33"/>
      <c r="K171" s="33"/>
      <c r="L171" s="34"/>
      <c r="M171" s="155"/>
      <c r="N171" s="156"/>
      <c r="O171" s="54"/>
      <c r="P171" s="54"/>
      <c r="Q171" s="54"/>
      <c r="R171" s="54"/>
      <c r="S171" s="54"/>
      <c r="T171" s="55"/>
      <c r="U171" s="33"/>
      <c r="V171" s="33"/>
      <c r="W171" s="33"/>
      <c r="X171" s="33"/>
      <c r="Y171" s="33"/>
      <c r="Z171" s="33"/>
      <c r="AA171" s="33"/>
      <c r="AB171" s="33"/>
      <c r="AC171" s="33"/>
      <c r="AD171" s="33"/>
      <c r="AE171" s="33"/>
      <c r="AT171" s="18" t="s">
        <v>148</v>
      </c>
      <c r="AU171" s="18" t="s">
        <v>139</v>
      </c>
    </row>
    <row r="172" spans="1:65" s="2" customFormat="1" ht="37.9" customHeight="1">
      <c r="A172" s="33"/>
      <c r="B172" s="138"/>
      <c r="C172" s="139" t="s">
        <v>275</v>
      </c>
      <c r="D172" s="139" t="s">
        <v>140</v>
      </c>
      <c r="E172" s="140" t="s">
        <v>271</v>
      </c>
      <c r="F172" s="141" t="s">
        <v>272</v>
      </c>
      <c r="G172" s="142" t="s">
        <v>253</v>
      </c>
      <c r="H172" s="143">
        <v>6.863</v>
      </c>
      <c r="I172" s="144"/>
      <c r="J172" s="145">
        <f>ROUND(I172*H172,2)</f>
        <v>0</v>
      </c>
      <c r="K172" s="141" t="s">
        <v>144</v>
      </c>
      <c r="L172" s="34"/>
      <c r="M172" s="146" t="s">
        <v>3</v>
      </c>
      <c r="N172" s="147" t="s">
        <v>43</v>
      </c>
      <c r="O172" s="54"/>
      <c r="P172" s="148">
        <f>O172*H172</f>
        <v>0</v>
      </c>
      <c r="Q172" s="148">
        <v>0</v>
      </c>
      <c r="R172" s="148">
        <f>Q172*H172</f>
        <v>0</v>
      </c>
      <c r="S172" s="148">
        <v>0</v>
      </c>
      <c r="T172" s="149">
        <f>S172*H172</f>
        <v>0</v>
      </c>
      <c r="U172" s="33"/>
      <c r="V172" s="33"/>
      <c r="W172" s="33"/>
      <c r="X172" s="33"/>
      <c r="Y172" s="33"/>
      <c r="Z172" s="33"/>
      <c r="AA172" s="33"/>
      <c r="AB172" s="33"/>
      <c r="AC172" s="33"/>
      <c r="AD172" s="33"/>
      <c r="AE172" s="33"/>
      <c r="AR172" s="150" t="s">
        <v>145</v>
      </c>
      <c r="AT172" s="150" t="s">
        <v>140</v>
      </c>
      <c r="AU172" s="150" t="s">
        <v>139</v>
      </c>
      <c r="AY172" s="18" t="s">
        <v>134</v>
      </c>
      <c r="BE172" s="151">
        <f>IF(N172="základní",J172,0)</f>
        <v>0</v>
      </c>
      <c r="BF172" s="151">
        <f>IF(N172="snížená",J172,0)</f>
        <v>0</v>
      </c>
      <c r="BG172" s="151">
        <f>IF(N172="zákl. přenesená",J172,0)</f>
        <v>0</v>
      </c>
      <c r="BH172" s="151">
        <f>IF(N172="sníž. přenesená",J172,0)</f>
        <v>0</v>
      </c>
      <c r="BI172" s="151">
        <f>IF(N172="nulová",J172,0)</f>
        <v>0</v>
      </c>
      <c r="BJ172" s="18" t="s">
        <v>139</v>
      </c>
      <c r="BK172" s="151">
        <f>ROUND(I172*H172,2)</f>
        <v>0</v>
      </c>
      <c r="BL172" s="18" t="s">
        <v>145</v>
      </c>
      <c r="BM172" s="150" t="s">
        <v>273</v>
      </c>
    </row>
    <row r="173" spans="1:47" s="2" customFormat="1" ht="12">
      <c r="A173" s="33"/>
      <c r="B173" s="34"/>
      <c r="C173" s="33"/>
      <c r="D173" s="152" t="s">
        <v>148</v>
      </c>
      <c r="E173" s="33"/>
      <c r="F173" s="153" t="s">
        <v>274</v>
      </c>
      <c r="G173" s="33"/>
      <c r="H173" s="33"/>
      <c r="I173" s="154"/>
      <c r="J173" s="33"/>
      <c r="K173" s="33"/>
      <c r="L173" s="34"/>
      <c r="M173" s="155"/>
      <c r="N173" s="156"/>
      <c r="O173" s="54"/>
      <c r="P173" s="54"/>
      <c r="Q173" s="54"/>
      <c r="R173" s="54"/>
      <c r="S173" s="54"/>
      <c r="T173" s="55"/>
      <c r="U173" s="33"/>
      <c r="V173" s="33"/>
      <c r="W173" s="33"/>
      <c r="X173" s="33"/>
      <c r="Y173" s="33"/>
      <c r="Z173" s="33"/>
      <c r="AA173" s="33"/>
      <c r="AB173" s="33"/>
      <c r="AC173" s="33"/>
      <c r="AD173" s="33"/>
      <c r="AE173" s="33"/>
      <c r="AT173" s="18" t="s">
        <v>148</v>
      </c>
      <c r="AU173" s="18" t="s">
        <v>139</v>
      </c>
    </row>
    <row r="174" spans="1:65" s="2" customFormat="1" ht="44.25" customHeight="1">
      <c r="A174" s="33"/>
      <c r="B174" s="138"/>
      <c r="C174" s="139" t="s">
        <v>280</v>
      </c>
      <c r="D174" s="139" t="s">
        <v>140</v>
      </c>
      <c r="E174" s="140" t="s">
        <v>276</v>
      </c>
      <c r="F174" s="141" t="s">
        <v>277</v>
      </c>
      <c r="G174" s="142" t="s">
        <v>253</v>
      </c>
      <c r="H174" s="143">
        <v>0.908</v>
      </c>
      <c r="I174" s="144"/>
      <c r="J174" s="145">
        <f>ROUND(I174*H174,2)</f>
        <v>0</v>
      </c>
      <c r="K174" s="141" t="s">
        <v>144</v>
      </c>
      <c r="L174" s="34"/>
      <c r="M174" s="146" t="s">
        <v>3</v>
      </c>
      <c r="N174" s="147" t="s">
        <v>43</v>
      </c>
      <c r="O174" s="54"/>
      <c r="P174" s="148">
        <f>O174*H174</f>
        <v>0</v>
      </c>
      <c r="Q174" s="148">
        <v>0</v>
      </c>
      <c r="R174" s="148">
        <f>Q174*H174</f>
        <v>0</v>
      </c>
      <c r="S174" s="148">
        <v>0</v>
      </c>
      <c r="T174" s="149">
        <f>S174*H174</f>
        <v>0</v>
      </c>
      <c r="U174" s="33"/>
      <c r="V174" s="33"/>
      <c r="W174" s="33"/>
      <c r="X174" s="33"/>
      <c r="Y174" s="33"/>
      <c r="Z174" s="33"/>
      <c r="AA174" s="33"/>
      <c r="AB174" s="33"/>
      <c r="AC174" s="33"/>
      <c r="AD174" s="33"/>
      <c r="AE174" s="33"/>
      <c r="AR174" s="150" t="s">
        <v>145</v>
      </c>
      <c r="AT174" s="150" t="s">
        <v>140</v>
      </c>
      <c r="AU174" s="150" t="s">
        <v>139</v>
      </c>
      <c r="AY174" s="18" t="s">
        <v>134</v>
      </c>
      <c r="BE174" s="151">
        <f>IF(N174="základní",J174,0)</f>
        <v>0</v>
      </c>
      <c r="BF174" s="151">
        <f>IF(N174="snížená",J174,0)</f>
        <v>0</v>
      </c>
      <c r="BG174" s="151">
        <f>IF(N174="zákl. přenesená",J174,0)</f>
        <v>0</v>
      </c>
      <c r="BH174" s="151">
        <f>IF(N174="sníž. přenesená",J174,0)</f>
        <v>0</v>
      </c>
      <c r="BI174" s="151">
        <f>IF(N174="nulová",J174,0)</f>
        <v>0</v>
      </c>
      <c r="BJ174" s="18" t="s">
        <v>139</v>
      </c>
      <c r="BK174" s="151">
        <f>ROUND(I174*H174,2)</f>
        <v>0</v>
      </c>
      <c r="BL174" s="18" t="s">
        <v>145</v>
      </c>
      <c r="BM174" s="150" t="s">
        <v>278</v>
      </c>
    </row>
    <row r="175" spans="1:47" s="2" customFormat="1" ht="12">
      <c r="A175" s="33"/>
      <c r="B175" s="34"/>
      <c r="C175" s="33"/>
      <c r="D175" s="152" t="s">
        <v>148</v>
      </c>
      <c r="E175" s="33"/>
      <c r="F175" s="153" t="s">
        <v>279</v>
      </c>
      <c r="G175" s="33"/>
      <c r="H175" s="33"/>
      <c r="I175" s="154"/>
      <c r="J175" s="33"/>
      <c r="K175" s="33"/>
      <c r="L175" s="34"/>
      <c r="M175" s="155"/>
      <c r="N175" s="156"/>
      <c r="O175" s="54"/>
      <c r="P175" s="54"/>
      <c r="Q175" s="54"/>
      <c r="R175" s="54"/>
      <c r="S175" s="54"/>
      <c r="T175" s="55"/>
      <c r="U175" s="33"/>
      <c r="V175" s="33"/>
      <c r="W175" s="33"/>
      <c r="X175" s="33"/>
      <c r="Y175" s="33"/>
      <c r="Z175" s="33"/>
      <c r="AA175" s="33"/>
      <c r="AB175" s="33"/>
      <c r="AC175" s="33"/>
      <c r="AD175" s="33"/>
      <c r="AE175" s="33"/>
      <c r="AT175" s="18" t="s">
        <v>148</v>
      </c>
      <c r="AU175" s="18" t="s">
        <v>139</v>
      </c>
    </row>
    <row r="176" spans="1:65" s="2" customFormat="1" ht="44.25" customHeight="1">
      <c r="A176" s="33"/>
      <c r="B176" s="138"/>
      <c r="C176" s="139" t="s">
        <v>287</v>
      </c>
      <c r="D176" s="139" t="s">
        <v>140</v>
      </c>
      <c r="E176" s="140" t="s">
        <v>281</v>
      </c>
      <c r="F176" s="141" t="s">
        <v>282</v>
      </c>
      <c r="G176" s="142" t="s">
        <v>253</v>
      </c>
      <c r="H176" s="143">
        <v>4.977</v>
      </c>
      <c r="I176" s="144"/>
      <c r="J176" s="145">
        <f>ROUND(I176*H176,2)</f>
        <v>0</v>
      </c>
      <c r="K176" s="141" t="s">
        <v>144</v>
      </c>
      <c r="L176" s="34"/>
      <c r="M176" s="146" t="s">
        <v>3</v>
      </c>
      <c r="N176" s="147" t="s">
        <v>43</v>
      </c>
      <c r="O176" s="54"/>
      <c r="P176" s="148">
        <f>O176*H176</f>
        <v>0</v>
      </c>
      <c r="Q176" s="148">
        <v>0</v>
      </c>
      <c r="R176" s="148">
        <f>Q176*H176</f>
        <v>0</v>
      </c>
      <c r="S176" s="148">
        <v>0</v>
      </c>
      <c r="T176" s="149">
        <f>S176*H176</f>
        <v>0</v>
      </c>
      <c r="U176" s="33"/>
      <c r="V176" s="33"/>
      <c r="W176" s="33"/>
      <c r="X176" s="33"/>
      <c r="Y176" s="33"/>
      <c r="Z176" s="33"/>
      <c r="AA176" s="33"/>
      <c r="AB176" s="33"/>
      <c r="AC176" s="33"/>
      <c r="AD176" s="33"/>
      <c r="AE176" s="33"/>
      <c r="AR176" s="150" t="s">
        <v>145</v>
      </c>
      <c r="AT176" s="150" t="s">
        <v>140</v>
      </c>
      <c r="AU176" s="150" t="s">
        <v>139</v>
      </c>
      <c r="AY176" s="18" t="s">
        <v>134</v>
      </c>
      <c r="BE176" s="151">
        <f>IF(N176="základní",J176,0)</f>
        <v>0</v>
      </c>
      <c r="BF176" s="151">
        <f>IF(N176="snížená",J176,0)</f>
        <v>0</v>
      </c>
      <c r="BG176" s="151">
        <f>IF(N176="zákl. přenesená",J176,0)</f>
        <v>0</v>
      </c>
      <c r="BH176" s="151">
        <f>IF(N176="sníž. přenesená",J176,0)</f>
        <v>0</v>
      </c>
      <c r="BI176" s="151">
        <f>IF(N176="nulová",J176,0)</f>
        <v>0</v>
      </c>
      <c r="BJ176" s="18" t="s">
        <v>139</v>
      </c>
      <c r="BK176" s="151">
        <f>ROUND(I176*H176,2)</f>
        <v>0</v>
      </c>
      <c r="BL176" s="18" t="s">
        <v>145</v>
      </c>
      <c r="BM176" s="150" t="s">
        <v>283</v>
      </c>
    </row>
    <row r="177" spans="1:47" s="2" customFormat="1" ht="12">
      <c r="A177" s="33"/>
      <c r="B177" s="34"/>
      <c r="C177" s="33"/>
      <c r="D177" s="152" t="s">
        <v>148</v>
      </c>
      <c r="E177" s="33"/>
      <c r="F177" s="153" t="s">
        <v>284</v>
      </c>
      <c r="G177" s="33"/>
      <c r="H177" s="33"/>
      <c r="I177" s="154"/>
      <c r="J177" s="33"/>
      <c r="K177" s="33"/>
      <c r="L177" s="34"/>
      <c r="M177" s="155"/>
      <c r="N177" s="156"/>
      <c r="O177" s="54"/>
      <c r="P177" s="54"/>
      <c r="Q177" s="54"/>
      <c r="R177" s="54"/>
      <c r="S177" s="54"/>
      <c r="T177" s="55"/>
      <c r="U177" s="33"/>
      <c r="V177" s="33"/>
      <c r="W177" s="33"/>
      <c r="X177" s="33"/>
      <c r="Y177" s="33"/>
      <c r="Z177" s="33"/>
      <c r="AA177" s="33"/>
      <c r="AB177" s="33"/>
      <c r="AC177" s="33"/>
      <c r="AD177" s="33"/>
      <c r="AE177" s="33"/>
      <c r="AT177" s="18" t="s">
        <v>148</v>
      </c>
      <c r="AU177" s="18" t="s">
        <v>139</v>
      </c>
    </row>
    <row r="178" spans="2:63" s="12" customFormat="1" ht="22.9" customHeight="1">
      <c r="B178" s="125"/>
      <c r="D178" s="126" t="s">
        <v>70</v>
      </c>
      <c r="E178" s="136" t="s">
        <v>285</v>
      </c>
      <c r="F178" s="136" t="s">
        <v>286</v>
      </c>
      <c r="I178" s="128"/>
      <c r="J178" s="137">
        <f>BK178</f>
        <v>0</v>
      </c>
      <c r="L178" s="125"/>
      <c r="M178" s="130"/>
      <c r="N178" s="131"/>
      <c r="O178" s="131"/>
      <c r="P178" s="132">
        <f>SUM(P179:P180)</f>
        <v>0</v>
      </c>
      <c r="Q178" s="131"/>
      <c r="R178" s="132">
        <f>SUM(R179:R180)</f>
        <v>0</v>
      </c>
      <c r="S178" s="131"/>
      <c r="T178" s="133">
        <f>SUM(T179:T180)</f>
        <v>0</v>
      </c>
      <c r="AR178" s="126" t="s">
        <v>15</v>
      </c>
      <c r="AT178" s="134" t="s">
        <v>70</v>
      </c>
      <c r="AU178" s="134" t="s">
        <v>15</v>
      </c>
      <c r="AY178" s="126" t="s">
        <v>134</v>
      </c>
      <c r="BK178" s="135">
        <f>SUM(BK179:BK180)</f>
        <v>0</v>
      </c>
    </row>
    <row r="179" spans="1:65" s="2" customFormat="1" ht="55.5" customHeight="1">
      <c r="A179" s="33"/>
      <c r="B179" s="138"/>
      <c r="C179" s="139" t="s">
        <v>607</v>
      </c>
      <c r="D179" s="139" t="s">
        <v>140</v>
      </c>
      <c r="E179" s="140" t="s">
        <v>288</v>
      </c>
      <c r="F179" s="141" t="s">
        <v>289</v>
      </c>
      <c r="G179" s="142" t="s">
        <v>253</v>
      </c>
      <c r="H179" s="143">
        <v>0.043</v>
      </c>
      <c r="I179" s="144"/>
      <c r="J179" s="145">
        <f>ROUND(I179*H179,2)</f>
        <v>0</v>
      </c>
      <c r="K179" s="141" t="s">
        <v>144</v>
      </c>
      <c r="L179" s="34"/>
      <c r="M179" s="146" t="s">
        <v>3</v>
      </c>
      <c r="N179" s="147" t="s">
        <v>43</v>
      </c>
      <c r="O179" s="54"/>
      <c r="P179" s="148">
        <f>O179*H179</f>
        <v>0</v>
      </c>
      <c r="Q179" s="148">
        <v>0</v>
      </c>
      <c r="R179" s="148">
        <f>Q179*H179</f>
        <v>0</v>
      </c>
      <c r="S179" s="148">
        <v>0</v>
      </c>
      <c r="T179" s="149">
        <f>S179*H179</f>
        <v>0</v>
      </c>
      <c r="U179" s="33"/>
      <c r="V179" s="33"/>
      <c r="W179" s="33"/>
      <c r="X179" s="33"/>
      <c r="Y179" s="33"/>
      <c r="Z179" s="33"/>
      <c r="AA179" s="33"/>
      <c r="AB179" s="33"/>
      <c r="AC179" s="33"/>
      <c r="AD179" s="33"/>
      <c r="AE179" s="33"/>
      <c r="AR179" s="150" t="s">
        <v>145</v>
      </c>
      <c r="AT179" s="150" t="s">
        <v>140</v>
      </c>
      <c r="AU179" s="150" t="s">
        <v>139</v>
      </c>
      <c r="AY179" s="18" t="s">
        <v>134</v>
      </c>
      <c r="BE179" s="151">
        <f>IF(N179="základní",J179,0)</f>
        <v>0</v>
      </c>
      <c r="BF179" s="151">
        <f>IF(N179="snížená",J179,0)</f>
        <v>0</v>
      </c>
      <c r="BG179" s="151">
        <f>IF(N179="zákl. přenesená",J179,0)</f>
        <v>0</v>
      </c>
      <c r="BH179" s="151">
        <f>IF(N179="sníž. přenesená",J179,0)</f>
        <v>0</v>
      </c>
      <c r="BI179" s="151">
        <f>IF(N179="nulová",J179,0)</f>
        <v>0</v>
      </c>
      <c r="BJ179" s="18" t="s">
        <v>139</v>
      </c>
      <c r="BK179" s="151">
        <f>ROUND(I179*H179,2)</f>
        <v>0</v>
      </c>
      <c r="BL179" s="18" t="s">
        <v>145</v>
      </c>
      <c r="BM179" s="150" t="s">
        <v>290</v>
      </c>
    </row>
    <row r="180" spans="1:47" s="2" customFormat="1" ht="12">
      <c r="A180" s="33"/>
      <c r="B180" s="34"/>
      <c r="C180" s="33"/>
      <c r="D180" s="152" t="s">
        <v>148</v>
      </c>
      <c r="E180" s="33"/>
      <c r="F180" s="153" t="s">
        <v>291</v>
      </c>
      <c r="G180" s="33"/>
      <c r="H180" s="33"/>
      <c r="I180" s="154"/>
      <c r="J180" s="33"/>
      <c r="K180" s="33"/>
      <c r="L180" s="34"/>
      <c r="M180" s="155"/>
      <c r="N180" s="156"/>
      <c r="O180" s="54"/>
      <c r="P180" s="54"/>
      <c r="Q180" s="54"/>
      <c r="R180" s="54"/>
      <c r="S180" s="54"/>
      <c r="T180" s="55"/>
      <c r="U180" s="33"/>
      <c r="V180" s="33"/>
      <c r="W180" s="33"/>
      <c r="X180" s="33"/>
      <c r="Y180" s="33"/>
      <c r="Z180" s="33"/>
      <c r="AA180" s="33"/>
      <c r="AB180" s="33"/>
      <c r="AC180" s="33"/>
      <c r="AD180" s="33"/>
      <c r="AE180" s="33"/>
      <c r="AT180" s="18" t="s">
        <v>148</v>
      </c>
      <c r="AU180" s="18" t="s">
        <v>139</v>
      </c>
    </row>
    <row r="181" spans="2:63" s="12" customFormat="1" ht="25.9" customHeight="1">
      <c r="B181" s="125"/>
      <c r="D181" s="126" t="s">
        <v>70</v>
      </c>
      <c r="E181" s="127" t="s">
        <v>292</v>
      </c>
      <c r="F181" s="127" t="s">
        <v>293</v>
      </c>
      <c r="I181" s="128"/>
      <c r="J181" s="129">
        <f>BK181</f>
        <v>0</v>
      </c>
      <c r="L181" s="125"/>
      <c r="M181" s="130"/>
      <c r="N181" s="131"/>
      <c r="O181" s="131"/>
      <c r="P181" s="132">
        <f>P182+P229+P285+P289+P331+P351</f>
        <v>0</v>
      </c>
      <c r="Q181" s="131"/>
      <c r="R181" s="132">
        <f>R182+R229+R285+R289+R331+R351</f>
        <v>9.59149059</v>
      </c>
      <c r="S181" s="131"/>
      <c r="T181" s="133">
        <f>T182+T229+T285+T289+T331+T351</f>
        <v>12.980167999999999</v>
      </c>
      <c r="AR181" s="126" t="s">
        <v>139</v>
      </c>
      <c r="AT181" s="134" t="s">
        <v>70</v>
      </c>
      <c r="AU181" s="134" t="s">
        <v>71</v>
      </c>
      <c r="AY181" s="126" t="s">
        <v>134</v>
      </c>
      <c r="BK181" s="135">
        <f>BK182+BK229+BK285+BK289+BK331+BK351</f>
        <v>0</v>
      </c>
    </row>
    <row r="182" spans="2:63" s="12" customFormat="1" ht="22.9" customHeight="1">
      <c r="B182" s="125"/>
      <c r="D182" s="126" t="s">
        <v>70</v>
      </c>
      <c r="E182" s="136" t="s">
        <v>294</v>
      </c>
      <c r="F182" s="136" t="s">
        <v>295</v>
      </c>
      <c r="I182" s="128"/>
      <c r="J182" s="137">
        <f>BK182</f>
        <v>0</v>
      </c>
      <c r="L182" s="125"/>
      <c r="M182" s="130"/>
      <c r="N182" s="131"/>
      <c r="O182" s="131"/>
      <c r="P182" s="132">
        <f>SUM(P183:P228)</f>
        <v>0</v>
      </c>
      <c r="Q182" s="131"/>
      <c r="R182" s="132">
        <f>SUM(R183:R228)</f>
        <v>0.8020484999999999</v>
      </c>
      <c r="S182" s="131"/>
      <c r="T182" s="133">
        <f>SUM(T183:T228)</f>
        <v>0.926118</v>
      </c>
      <c r="AR182" s="126" t="s">
        <v>139</v>
      </c>
      <c r="AT182" s="134" t="s">
        <v>70</v>
      </c>
      <c r="AU182" s="134" t="s">
        <v>15</v>
      </c>
      <c r="AY182" s="126" t="s">
        <v>134</v>
      </c>
      <c r="BK182" s="135">
        <f>SUM(BK183:BK228)</f>
        <v>0</v>
      </c>
    </row>
    <row r="183" spans="1:65" s="2" customFormat="1" ht="44.25" customHeight="1">
      <c r="A183" s="33"/>
      <c r="B183" s="138"/>
      <c r="C183" s="139" t="s">
        <v>296</v>
      </c>
      <c r="D183" s="139" t="s">
        <v>140</v>
      </c>
      <c r="E183" s="140" t="s">
        <v>297</v>
      </c>
      <c r="F183" s="141" t="s">
        <v>298</v>
      </c>
      <c r="G183" s="142" t="s">
        <v>143</v>
      </c>
      <c r="H183" s="143">
        <v>257.255</v>
      </c>
      <c r="I183" s="144"/>
      <c r="J183" s="145">
        <f>ROUND(I183*H183,2)</f>
        <v>0</v>
      </c>
      <c r="K183" s="141" t="s">
        <v>144</v>
      </c>
      <c r="L183" s="34"/>
      <c r="M183" s="146" t="s">
        <v>3</v>
      </c>
      <c r="N183" s="147" t="s">
        <v>43</v>
      </c>
      <c r="O183" s="54"/>
      <c r="P183" s="148">
        <f>O183*H183</f>
        <v>0</v>
      </c>
      <c r="Q183" s="148">
        <v>0</v>
      </c>
      <c r="R183" s="148">
        <f>Q183*H183</f>
        <v>0</v>
      </c>
      <c r="S183" s="148">
        <v>0.0036</v>
      </c>
      <c r="T183" s="149">
        <f>S183*H183</f>
        <v>0.926118</v>
      </c>
      <c r="U183" s="33"/>
      <c r="V183" s="33"/>
      <c r="W183" s="33"/>
      <c r="X183" s="33"/>
      <c r="Y183" s="33"/>
      <c r="Z183" s="33"/>
      <c r="AA183" s="33"/>
      <c r="AB183" s="33"/>
      <c r="AC183" s="33"/>
      <c r="AD183" s="33"/>
      <c r="AE183" s="33"/>
      <c r="AR183" s="150" t="s">
        <v>229</v>
      </c>
      <c r="AT183" s="150" t="s">
        <v>140</v>
      </c>
      <c r="AU183" s="150" t="s">
        <v>139</v>
      </c>
      <c r="AY183" s="18" t="s">
        <v>134</v>
      </c>
      <c r="BE183" s="151">
        <f>IF(N183="základní",J183,0)</f>
        <v>0</v>
      </c>
      <c r="BF183" s="151">
        <f>IF(N183="snížená",J183,0)</f>
        <v>0</v>
      </c>
      <c r="BG183" s="151">
        <f>IF(N183="zákl. přenesená",J183,0)</f>
        <v>0</v>
      </c>
      <c r="BH183" s="151">
        <f>IF(N183="sníž. přenesená",J183,0)</f>
        <v>0</v>
      </c>
      <c r="BI183" s="151">
        <f>IF(N183="nulová",J183,0)</f>
        <v>0</v>
      </c>
      <c r="BJ183" s="18" t="s">
        <v>139</v>
      </c>
      <c r="BK183" s="151">
        <f>ROUND(I183*H183,2)</f>
        <v>0</v>
      </c>
      <c r="BL183" s="18" t="s">
        <v>229</v>
      </c>
      <c r="BM183" s="150" t="s">
        <v>299</v>
      </c>
    </row>
    <row r="184" spans="1:47" s="2" customFormat="1" ht="12">
      <c r="A184" s="33"/>
      <c r="B184" s="34"/>
      <c r="C184" s="33"/>
      <c r="D184" s="152" t="s">
        <v>148</v>
      </c>
      <c r="E184" s="33"/>
      <c r="F184" s="153" t="s">
        <v>300</v>
      </c>
      <c r="G184" s="33"/>
      <c r="H184" s="33"/>
      <c r="I184" s="154"/>
      <c r="J184" s="33"/>
      <c r="K184" s="33"/>
      <c r="L184" s="34"/>
      <c r="M184" s="155"/>
      <c r="N184" s="156"/>
      <c r="O184" s="54"/>
      <c r="P184" s="54"/>
      <c r="Q184" s="54"/>
      <c r="R184" s="54"/>
      <c r="S184" s="54"/>
      <c r="T184" s="55"/>
      <c r="U184" s="33"/>
      <c r="V184" s="33"/>
      <c r="W184" s="33"/>
      <c r="X184" s="33"/>
      <c r="Y184" s="33"/>
      <c r="Z184" s="33"/>
      <c r="AA184" s="33"/>
      <c r="AB184" s="33"/>
      <c r="AC184" s="33"/>
      <c r="AD184" s="33"/>
      <c r="AE184" s="33"/>
      <c r="AT184" s="18" t="s">
        <v>148</v>
      </c>
      <c r="AU184" s="18" t="s">
        <v>139</v>
      </c>
    </row>
    <row r="185" spans="2:51" s="13" customFormat="1" ht="12">
      <c r="B185" s="157"/>
      <c r="D185" s="158" t="s">
        <v>150</v>
      </c>
      <c r="E185" s="159" t="s">
        <v>3</v>
      </c>
      <c r="F185" s="160" t="s">
        <v>608</v>
      </c>
      <c r="H185" s="159" t="s">
        <v>3</v>
      </c>
      <c r="I185" s="161"/>
      <c r="L185" s="157"/>
      <c r="M185" s="162"/>
      <c r="N185" s="163"/>
      <c r="O185" s="163"/>
      <c r="P185" s="163"/>
      <c r="Q185" s="163"/>
      <c r="R185" s="163"/>
      <c r="S185" s="163"/>
      <c r="T185" s="164"/>
      <c r="AT185" s="159" t="s">
        <v>150</v>
      </c>
      <c r="AU185" s="159" t="s">
        <v>139</v>
      </c>
      <c r="AV185" s="13" t="s">
        <v>15</v>
      </c>
      <c r="AW185" s="13" t="s">
        <v>33</v>
      </c>
      <c r="AX185" s="13" t="s">
        <v>71</v>
      </c>
      <c r="AY185" s="159" t="s">
        <v>134</v>
      </c>
    </row>
    <row r="186" spans="2:51" s="14" customFormat="1" ht="12">
      <c r="B186" s="165"/>
      <c r="D186" s="158" t="s">
        <v>150</v>
      </c>
      <c r="E186" s="166" t="s">
        <v>3</v>
      </c>
      <c r="F186" s="167" t="s">
        <v>609</v>
      </c>
      <c r="H186" s="168">
        <v>206</v>
      </c>
      <c r="I186" s="169"/>
      <c r="L186" s="165"/>
      <c r="M186" s="170"/>
      <c r="N186" s="171"/>
      <c r="O186" s="171"/>
      <c r="P186" s="171"/>
      <c r="Q186" s="171"/>
      <c r="R186" s="171"/>
      <c r="S186" s="171"/>
      <c r="T186" s="172"/>
      <c r="AT186" s="166" t="s">
        <v>150</v>
      </c>
      <c r="AU186" s="166" t="s">
        <v>139</v>
      </c>
      <c r="AV186" s="14" t="s">
        <v>139</v>
      </c>
      <c r="AW186" s="14" t="s">
        <v>33</v>
      </c>
      <c r="AX186" s="14" t="s">
        <v>71</v>
      </c>
      <c r="AY186" s="166" t="s">
        <v>134</v>
      </c>
    </row>
    <row r="187" spans="2:51" s="13" customFormat="1" ht="12">
      <c r="B187" s="157"/>
      <c r="D187" s="158" t="s">
        <v>150</v>
      </c>
      <c r="E187" s="159" t="s">
        <v>3</v>
      </c>
      <c r="F187" s="160" t="s">
        <v>303</v>
      </c>
      <c r="H187" s="159" t="s">
        <v>3</v>
      </c>
      <c r="I187" s="161"/>
      <c r="L187" s="157"/>
      <c r="M187" s="162"/>
      <c r="N187" s="163"/>
      <c r="O187" s="163"/>
      <c r="P187" s="163"/>
      <c r="Q187" s="163"/>
      <c r="R187" s="163"/>
      <c r="S187" s="163"/>
      <c r="T187" s="164"/>
      <c r="AT187" s="159" t="s">
        <v>150</v>
      </c>
      <c r="AU187" s="159" t="s">
        <v>139</v>
      </c>
      <c r="AV187" s="13" t="s">
        <v>15</v>
      </c>
      <c r="AW187" s="13" t="s">
        <v>33</v>
      </c>
      <c r="AX187" s="13" t="s">
        <v>71</v>
      </c>
      <c r="AY187" s="159" t="s">
        <v>134</v>
      </c>
    </row>
    <row r="188" spans="2:51" s="14" customFormat="1" ht="12">
      <c r="B188" s="165"/>
      <c r="D188" s="158" t="s">
        <v>150</v>
      </c>
      <c r="E188" s="166" t="s">
        <v>3</v>
      </c>
      <c r="F188" s="167" t="s">
        <v>610</v>
      </c>
      <c r="H188" s="168">
        <v>23.55</v>
      </c>
      <c r="I188" s="169"/>
      <c r="L188" s="165"/>
      <c r="M188" s="170"/>
      <c r="N188" s="171"/>
      <c r="O188" s="171"/>
      <c r="P188" s="171"/>
      <c r="Q188" s="171"/>
      <c r="R188" s="171"/>
      <c r="S188" s="171"/>
      <c r="T188" s="172"/>
      <c r="AT188" s="166" t="s">
        <v>150</v>
      </c>
      <c r="AU188" s="166" t="s">
        <v>139</v>
      </c>
      <c r="AV188" s="14" t="s">
        <v>139</v>
      </c>
      <c r="AW188" s="14" t="s">
        <v>33</v>
      </c>
      <c r="AX188" s="14" t="s">
        <v>71</v>
      </c>
      <c r="AY188" s="166" t="s">
        <v>134</v>
      </c>
    </row>
    <row r="189" spans="2:51" s="14" customFormat="1" ht="12">
      <c r="B189" s="165"/>
      <c r="D189" s="158" t="s">
        <v>150</v>
      </c>
      <c r="E189" s="166" t="s">
        <v>3</v>
      </c>
      <c r="F189" s="167" t="s">
        <v>611</v>
      </c>
      <c r="H189" s="168">
        <v>3.225</v>
      </c>
      <c r="I189" s="169"/>
      <c r="L189" s="165"/>
      <c r="M189" s="170"/>
      <c r="N189" s="171"/>
      <c r="O189" s="171"/>
      <c r="P189" s="171"/>
      <c r="Q189" s="171"/>
      <c r="R189" s="171"/>
      <c r="S189" s="171"/>
      <c r="T189" s="172"/>
      <c r="AT189" s="166" t="s">
        <v>150</v>
      </c>
      <c r="AU189" s="166" t="s">
        <v>139</v>
      </c>
      <c r="AV189" s="14" t="s">
        <v>139</v>
      </c>
      <c r="AW189" s="14" t="s">
        <v>33</v>
      </c>
      <c r="AX189" s="14" t="s">
        <v>71</v>
      </c>
      <c r="AY189" s="166" t="s">
        <v>134</v>
      </c>
    </row>
    <row r="190" spans="2:51" s="13" customFormat="1" ht="12">
      <c r="B190" s="157"/>
      <c r="D190" s="158" t="s">
        <v>150</v>
      </c>
      <c r="E190" s="159" t="s">
        <v>3</v>
      </c>
      <c r="F190" s="160" t="s">
        <v>305</v>
      </c>
      <c r="H190" s="159" t="s">
        <v>3</v>
      </c>
      <c r="I190" s="161"/>
      <c r="L190" s="157"/>
      <c r="M190" s="162"/>
      <c r="N190" s="163"/>
      <c r="O190" s="163"/>
      <c r="P190" s="163"/>
      <c r="Q190" s="163"/>
      <c r="R190" s="163"/>
      <c r="S190" s="163"/>
      <c r="T190" s="164"/>
      <c r="AT190" s="159" t="s">
        <v>150</v>
      </c>
      <c r="AU190" s="159" t="s">
        <v>139</v>
      </c>
      <c r="AV190" s="13" t="s">
        <v>15</v>
      </c>
      <c r="AW190" s="13" t="s">
        <v>33</v>
      </c>
      <c r="AX190" s="13" t="s">
        <v>71</v>
      </c>
      <c r="AY190" s="159" t="s">
        <v>134</v>
      </c>
    </row>
    <row r="191" spans="2:51" s="14" customFormat="1" ht="12">
      <c r="B191" s="165"/>
      <c r="D191" s="158" t="s">
        <v>150</v>
      </c>
      <c r="E191" s="166" t="s">
        <v>3</v>
      </c>
      <c r="F191" s="167" t="s">
        <v>612</v>
      </c>
      <c r="H191" s="168">
        <v>24.48</v>
      </c>
      <c r="I191" s="169"/>
      <c r="L191" s="165"/>
      <c r="M191" s="170"/>
      <c r="N191" s="171"/>
      <c r="O191" s="171"/>
      <c r="P191" s="171"/>
      <c r="Q191" s="171"/>
      <c r="R191" s="171"/>
      <c r="S191" s="171"/>
      <c r="T191" s="172"/>
      <c r="AT191" s="166" t="s">
        <v>150</v>
      </c>
      <c r="AU191" s="166" t="s">
        <v>139</v>
      </c>
      <c r="AV191" s="14" t="s">
        <v>139</v>
      </c>
      <c r="AW191" s="14" t="s">
        <v>33</v>
      </c>
      <c r="AX191" s="14" t="s">
        <v>71</v>
      </c>
      <c r="AY191" s="166" t="s">
        <v>134</v>
      </c>
    </row>
    <row r="192" spans="2:51" s="15" customFormat="1" ht="12">
      <c r="B192" s="173"/>
      <c r="D192" s="158" t="s">
        <v>150</v>
      </c>
      <c r="E192" s="174" t="s">
        <v>3</v>
      </c>
      <c r="F192" s="175" t="s">
        <v>155</v>
      </c>
      <c r="H192" s="176">
        <v>257.255</v>
      </c>
      <c r="I192" s="177"/>
      <c r="L192" s="173"/>
      <c r="M192" s="178"/>
      <c r="N192" s="179"/>
      <c r="O192" s="179"/>
      <c r="P192" s="179"/>
      <c r="Q192" s="179"/>
      <c r="R192" s="179"/>
      <c r="S192" s="179"/>
      <c r="T192" s="180"/>
      <c r="AT192" s="174" t="s">
        <v>150</v>
      </c>
      <c r="AU192" s="174" t="s">
        <v>139</v>
      </c>
      <c r="AV192" s="15" t="s">
        <v>145</v>
      </c>
      <c r="AW192" s="15" t="s">
        <v>33</v>
      </c>
      <c r="AX192" s="15" t="s">
        <v>15</v>
      </c>
      <c r="AY192" s="174" t="s">
        <v>134</v>
      </c>
    </row>
    <row r="193" spans="1:65" s="2" customFormat="1" ht="16.5" customHeight="1">
      <c r="A193" s="33"/>
      <c r="B193" s="138"/>
      <c r="C193" s="139" t="s">
        <v>308</v>
      </c>
      <c r="D193" s="139" t="s">
        <v>140</v>
      </c>
      <c r="E193" s="140" t="s">
        <v>309</v>
      </c>
      <c r="F193" s="141" t="s">
        <v>310</v>
      </c>
      <c r="G193" s="142" t="s">
        <v>143</v>
      </c>
      <c r="H193" s="143">
        <v>257.255</v>
      </c>
      <c r="I193" s="144"/>
      <c r="J193" s="145">
        <f>ROUND(I193*H193,2)</f>
        <v>0</v>
      </c>
      <c r="K193" s="141" t="s">
        <v>3</v>
      </c>
      <c r="L193" s="34"/>
      <c r="M193" s="146" t="s">
        <v>3</v>
      </c>
      <c r="N193" s="147" t="s">
        <v>43</v>
      </c>
      <c r="O193" s="54"/>
      <c r="P193" s="148">
        <f>O193*H193</f>
        <v>0</v>
      </c>
      <c r="Q193" s="148">
        <v>0</v>
      </c>
      <c r="R193" s="148">
        <f>Q193*H193</f>
        <v>0</v>
      </c>
      <c r="S193" s="148">
        <v>0</v>
      </c>
      <c r="T193" s="149">
        <f>S193*H193</f>
        <v>0</v>
      </c>
      <c r="U193" s="33"/>
      <c r="V193" s="33"/>
      <c r="W193" s="33"/>
      <c r="X193" s="33"/>
      <c r="Y193" s="33"/>
      <c r="Z193" s="33"/>
      <c r="AA193" s="33"/>
      <c r="AB193" s="33"/>
      <c r="AC193" s="33"/>
      <c r="AD193" s="33"/>
      <c r="AE193" s="33"/>
      <c r="AR193" s="150" t="s">
        <v>229</v>
      </c>
      <c r="AT193" s="150" t="s">
        <v>140</v>
      </c>
      <c r="AU193" s="150" t="s">
        <v>139</v>
      </c>
      <c r="AY193" s="18" t="s">
        <v>134</v>
      </c>
      <c r="BE193" s="151">
        <f>IF(N193="základní",J193,0)</f>
        <v>0</v>
      </c>
      <c r="BF193" s="151">
        <f>IF(N193="snížená",J193,0)</f>
        <v>0</v>
      </c>
      <c r="BG193" s="151">
        <f>IF(N193="zákl. přenesená",J193,0)</f>
        <v>0</v>
      </c>
      <c r="BH193" s="151">
        <f>IF(N193="sníž. přenesená",J193,0)</f>
        <v>0</v>
      </c>
      <c r="BI193" s="151">
        <f>IF(N193="nulová",J193,0)</f>
        <v>0</v>
      </c>
      <c r="BJ193" s="18" t="s">
        <v>139</v>
      </c>
      <c r="BK193" s="151">
        <f>ROUND(I193*H193,2)</f>
        <v>0</v>
      </c>
      <c r="BL193" s="18" t="s">
        <v>229</v>
      </c>
      <c r="BM193" s="150" t="s">
        <v>311</v>
      </c>
    </row>
    <row r="194" spans="1:65" s="2" customFormat="1" ht="37.9" customHeight="1">
      <c r="A194" s="33"/>
      <c r="B194" s="138"/>
      <c r="C194" s="139" t="s">
        <v>312</v>
      </c>
      <c r="D194" s="139" t="s">
        <v>140</v>
      </c>
      <c r="E194" s="140" t="s">
        <v>313</v>
      </c>
      <c r="F194" s="141" t="s">
        <v>314</v>
      </c>
      <c r="G194" s="142" t="s">
        <v>143</v>
      </c>
      <c r="H194" s="143">
        <v>118.21</v>
      </c>
      <c r="I194" s="144"/>
      <c r="J194" s="145">
        <f>ROUND(I194*H194,2)</f>
        <v>0</v>
      </c>
      <c r="K194" s="141" t="s">
        <v>144</v>
      </c>
      <c r="L194" s="34"/>
      <c r="M194" s="146" t="s">
        <v>3</v>
      </c>
      <c r="N194" s="147" t="s">
        <v>43</v>
      </c>
      <c r="O194" s="54"/>
      <c r="P194" s="148">
        <f>O194*H194</f>
        <v>0</v>
      </c>
      <c r="Q194" s="148">
        <v>0</v>
      </c>
      <c r="R194" s="148">
        <f>Q194*H194</f>
        <v>0</v>
      </c>
      <c r="S194" s="148">
        <v>0</v>
      </c>
      <c r="T194" s="149">
        <f>S194*H194</f>
        <v>0</v>
      </c>
      <c r="U194" s="33"/>
      <c r="V194" s="33"/>
      <c r="W194" s="33"/>
      <c r="X194" s="33"/>
      <c r="Y194" s="33"/>
      <c r="Z194" s="33"/>
      <c r="AA194" s="33"/>
      <c r="AB194" s="33"/>
      <c r="AC194" s="33"/>
      <c r="AD194" s="33"/>
      <c r="AE194" s="33"/>
      <c r="AR194" s="150" t="s">
        <v>229</v>
      </c>
      <c r="AT194" s="150" t="s">
        <v>140</v>
      </c>
      <c r="AU194" s="150" t="s">
        <v>139</v>
      </c>
      <c r="AY194" s="18" t="s">
        <v>134</v>
      </c>
      <c r="BE194" s="151">
        <f>IF(N194="základní",J194,0)</f>
        <v>0</v>
      </c>
      <c r="BF194" s="151">
        <f>IF(N194="snížená",J194,0)</f>
        <v>0</v>
      </c>
      <c r="BG194" s="151">
        <f>IF(N194="zákl. přenesená",J194,0)</f>
        <v>0</v>
      </c>
      <c r="BH194" s="151">
        <f>IF(N194="sníž. přenesená",J194,0)</f>
        <v>0</v>
      </c>
      <c r="BI194" s="151">
        <f>IF(N194="nulová",J194,0)</f>
        <v>0</v>
      </c>
      <c r="BJ194" s="18" t="s">
        <v>139</v>
      </c>
      <c r="BK194" s="151">
        <f>ROUND(I194*H194,2)</f>
        <v>0</v>
      </c>
      <c r="BL194" s="18" t="s">
        <v>229</v>
      </c>
      <c r="BM194" s="150" t="s">
        <v>315</v>
      </c>
    </row>
    <row r="195" spans="1:47" s="2" customFormat="1" ht="12">
      <c r="A195" s="33"/>
      <c r="B195" s="34"/>
      <c r="C195" s="33"/>
      <c r="D195" s="152" t="s">
        <v>148</v>
      </c>
      <c r="E195" s="33"/>
      <c r="F195" s="153" t="s">
        <v>316</v>
      </c>
      <c r="G195" s="33"/>
      <c r="H195" s="33"/>
      <c r="I195" s="154"/>
      <c r="J195" s="33"/>
      <c r="K195" s="33"/>
      <c r="L195" s="34"/>
      <c r="M195" s="155"/>
      <c r="N195" s="156"/>
      <c r="O195" s="54"/>
      <c r="P195" s="54"/>
      <c r="Q195" s="54"/>
      <c r="R195" s="54"/>
      <c r="S195" s="54"/>
      <c r="T195" s="55"/>
      <c r="U195" s="33"/>
      <c r="V195" s="33"/>
      <c r="W195" s="33"/>
      <c r="X195" s="33"/>
      <c r="Y195" s="33"/>
      <c r="Z195" s="33"/>
      <c r="AA195" s="33"/>
      <c r="AB195" s="33"/>
      <c r="AC195" s="33"/>
      <c r="AD195" s="33"/>
      <c r="AE195" s="33"/>
      <c r="AT195" s="18" t="s">
        <v>148</v>
      </c>
      <c r="AU195" s="18" t="s">
        <v>139</v>
      </c>
    </row>
    <row r="196" spans="2:51" s="13" customFormat="1" ht="12">
      <c r="B196" s="157"/>
      <c r="D196" s="158" t="s">
        <v>150</v>
      </c>
      <c r="E196" s="159" t="s">
        <v>3</v>
      </c>
      <c r="F196" s="160" t="s">
        <v>317</v>
      </c>
      <c r="H196" s="159" t="s">
        <v>3</v>
      </c>
      <c r="I196" s="161"/>
      <c r="L196" s="157"/>
      <c r="M196" s="162"/>
      <c r="N196" s="163"/>
      <c r="O196" s="163"/>
      <c r="P196" s="163"/>
      <c r="Q196" s="163"/>
      <c r="R196" s="163"/>
      <c r="S196" s="163"/>
      <c r="T196" s="164"/>
      <c r="AT196" s="159" t="s">
        <v>150</v>
      </c>
      <c r="AU196" s="159" t="s">
        <v>139</v>
      </c>
      <c r="AV196" s="13" t="s">
        <v>15</v>
      </c>
      <c r="AW196" s="13" t="s">
        <v>33</v>
      </c>
      <c r="AX196" s="13" t="s">
        <v>71</v>
      </c>
      <c r="AY196" s="159" t="s">
        <v>134</v>
      </c>
    </row>
    <row r="197" spans="2:51" s="14" customFormat="1" ht="12">
      <c r="B197" s="165"/>
      <c r="D197" s="158" t="s">
        <v>150</v>
      </c>
      <c r="E197" s="166" t="s">
        <v>3</v>
      </c>
      <c r="F197" s="167" t="s">
        <v>613</v>
      </c>
      <c r="H197" s="168">
        <v>11.8</v>
      </c>
      <c r="I197" s="169"/>
      <c r="L197" s="165"/>
      <c r="M197" s="170"/>
      <c r="N197" s="171"/>
      <c r="O197" s="171"/>
      <c r="P197" s="171"/>
      <c r="Q197" s="171"/>
      <c r="R197" s="171"/>
      <c r="S197" s="171"/>
      <c r="T197" s="172"/>
      <c r="AT197" s="166" t="s">
        <v>150</v>
      </c>
      <c r="AU197" s="166" t="s">
        <v>139</v>
      </c>
      <c r="AV197" s="14" t="s">
        <v>139</v>
      </c>
      <c r="AW197" s="14" t="s">
        <v>33</v>
      </c>
      <c r="AX197" s="14" t="s">
        <v>71</v>
      </c>
      <c r="AY197" s="166" t="s">
        <v>134</v>
      </c>
    </row>
    <row r="198" spans="2:51" s="13" customFormat="1" ht="12">
      <c r="B198" s="157"/>
      <c r="D198" s="158" t="s">
        <v>150</v>
      </c>
      <c r="E198" s="159" t="s">
        <v>3</v>
      </c>
      <c r="F198" s="160" t="s">
        <v>319</v>
      </c>
      <c r="H198" s="159" t="s">
        <v>3</v>
      </c>
      <c r="I198" s="161"/>
      <c r="L198" s="157"/>
      <c r="M198" s="162"/>
      <c r="N198" s="163"/>
      <c r="O198" s="163"/>
      <c r="P198" s="163"/>
      <c r="Q198" s="163"/>
      <c r="R198" s="163"/>
      <c r="S198" s="163"/>
      <c r="T198" s="164"/>
      <c r="AT198" s="159" t="s">
        <v>150</v>
      </c>
      <c r="AU198" s="159" t="s">
        <v>139</v>
      </c>
      <c r="AV198" s="13" t="s">
        <v>15</v>
      </c>
      <c r="AW198" s="13" t="s">
        <v>33</v>
      </c>
      <c r="AX198" s="13" t="s">
        <v>71</v>
      </c>
      <c r="AY198" s="159" t="s">
        <v>134</v>
      </c>
    </row>
    <row r="199" spans="2:51" s="14" customFormat="1" ht="12">
      <c r="B199" s="165"/>
      <c r="D199" s="158" t="s">
        <v>150</v>
      </c>
      <c r="E199" s="166" t="s">
        <v>3</v>
      </c>
      <c r="F199" s="167" t="s">
        <v>614</v>
      </c>
      <c r="H199" s="168">
        <v>72.75</v>
      </c>
      <c r="I199" s="169"/>
      <c r="L199" s="165"/>
      <c r="M199" s="170"/>
      <c r="N199" s="171"/>
      <c r="O199" s="171"/>
      <c r="P199" s="171"/>
      <c r="Q199" s="171"/>
      <c r="R199" s="171"/>
      <c r="S199" s="171"/>
      <c r="T199" s="172"/>
      <c r="AT199" s="166" t="s">
        <v>150</v>
      </c>
      <c r="AU199" s="166" t="s">
        <v>139</v>
      </c>
      <c r="AV199" s="14" t="s">
        <v>139</v>
      </c>
      <c r="AW199" s="14" t="s">
        <v>33</v>
      </c>
      <c r="AX199" s="14" t="s">
        <v>71</v>
      </c>
      <c r="AY199" s="166" t="s">
        <v>134</v>
      </c>
    </row>
    <row r="200" spans="2:51" s="13" customFormat="1" ht="12">
      <c r="B200" s="157"/>
      <c r="D200" s="158" t="s">
        <v>150</v>
      </c>
      <c r="E200" s="159" t="s">
        <v>3</v>
      </c>
      <c r="F200" s="160" t="s">
        <v>305</v>
      </c>
      <c r="H200" s="159" t="s">
        <v>3</v>
      </c>
      <c r="I200" s="161"/>
      <c r="L200" s="157"/>
      <c r="M200" s="162"/>
      <c r="N200" s="163"/>
      <c r="O200" s="163"/>
      <c r="P200" s="163"/>
      <c r="Q200" s="163"/>
      <c r="R200" s="163"/>
      <c r="S200" s="163"/>
      <c r="T200" s="164"/>
      <c r="AT200" s="159" t="s">
        <v>150</v>
      </c>
      <c r="AU200" s="159" t="s">
        <v>139</v>
      </c>
      <c r="AV200" s="13" t="s">
        <v>15</v>
      </c>
      <c r="AW200" s="13" t="s">
        <v>33</v>
      </c>
      <c r="AX200" s="13" t="s">
        <v>71</v>
      </c>
      <c r="AY200" s="159" t="s">
        <v>134</v>
      </c>
    </row>
    <row r="201" spans="2:51" s="14" customFormat="1" ht="12">
      <c r="B201" s="165"/>
      <c r="D201" s="158" t="s">
        <v>150</v>
      </c>
      <c r="E201" s="166" t="s">
        <v>3</v>
      </c>
      <c r="F201" s="167" t="s">
        <v>615</v>
      </c>
      <c r="H201" s="168">
        <v>33.66</v>
      </c>
      <c r="I201" s="169"/>
      <c r="L201" s="165"/>
      <c r="M201" s="170"/>
      <c r="N201" s="171"/>
      <c r="O201" s="171"/>
      <c r="P201" s="171"/>
      <c r="Q201" s="171"/>
      <c r="R201" s="171"/>
      <c r="S201" s="171"/>
      <c r="T201" s="172"/>
      <c r="AT201" s="166" t="s">
        <v>150</v>
      </c>
      <c r="AU201" s="166" t="s">
        <v>139</v>
      </c>
      <c r="AV201" s="14" t="s">
        <v>139</v>
      </c>
      <c r="AW201" s="14" t="s">
        <v>33</v>
      </c>
      <c r="AX201" s="14" t="s">
        <v>71</v>
      </c>
      <c r="AY201" s="166" t="s">
        <v>134</v>
      </c>
    </row>
    <row r="202" spans="2:51" s="15" customFormat="1" ht="12">
      <c r="B202" s="173"/>
      <c r="D202" s="158" t="s">
        <v>150</v>
      </c>
      <c r="E202" s="174" t="s">
        <v>3</v>
      </c>
      <c r="F202" s="175" t="s">
        <v>155</v>
      </c>
      <c r="H202" s="176">
        <v>118.21</v>
      </c>
      <c r="I202" s="177"/>
      <c r="L202" s="173"/>
      <c r="M202" s="178"/>
      <c r="N202" s="179"/>
      <c r="O202" s="179"/>
      <c r="P202" s="179"/>
      <c r="Q202" s="179"/>
      <c r="R202" s="179"/>
      <c r="S202" s="179"/>
      <c r="T202" s="180"/>
      <c r="AT202" s="174" t="s">
        <v>150</v>
      </c>
      <c r="AU202" s="174" t="s">
        <v>139</v>
      </c>
      <c r="AV202" s="15" t="s">
        <v>145</v>
      </c>
      <c r="AW202" s="15" t="s">
        <v>33</v>
      </c>
      <c r="AX202" s="15" t="s">
        <v>15</v>
      </c>
      <c r="AY202" s="174" t="s">
        <v>134</v>
      </c>
    </row>
    <row r="203" spans="1:65" s="2" customFormat="1" ht="16.5" customHeight="1">
      <c r="A203" s="33"/>
      <c r="B203" s="138"/>
      <c r="C203" s="181" t="s">
        <v>323</v>
      </c>
      <c r="D203" s="181" t="s">
        <v>160</v>
      </c>
      <c r="E203" s="182" t="s">
        <v>324</v>
      </c>
      <c r="F203" s="183" t="s">
        <v>325</v>
      </c>
      <c r="G203" s="184" t="s">
        <v>253</v>
      </c>
      <c r="H203" s="185">
        <v>0.038</v>
      </c>
      <c r="I203" s="186"/>
      <c r="J203" s="187">
        <f>ROUND(I203*H203,2)</f>
        <v>0</v>
      </c>
      <c r="K203" s="183" t="s">
        <v>144</v>
      </c>
      <c r="L203" s="188"/>
      <c r="M203" s="189" t="s">
        <v>3</v>
      </c>
      <c r="N203" s="190" t="s">
        <v>43</v>
      </c>
      <c r="O203" s="54"/>
      <c r="P203" s="148">
        <f>O203*H203</f>
        <v>0</v>
      </c>
      <c r="Q203" s="148">
        <v>1</v>
      </c>
      <c r="R203" s="148">
        <f>Q203*H203</f>
        <v>0.038</v>
      </c>
      <c r="S203" s="148">
        <v>0</v>
      </c>
      <c r="T203" s="149">
        <f>S203*H203</f>
        <v>0</v>
      </c>
      <c r="U203" s="33"/>
      <c r="V203" s="33"/>
      <c r="W203" s="33"/>
      <c r="X203" s="33"/>
      <c r="Y203" s="33"/>
      <c r="Z203" s="33"/>
      <c r="AA203" s="33"/>
      <c r="AB203" s="33"/>
      <c r="AC203" s="33"/>
      <c r="AD203" s="33"/>
      <c r="AE203" s="33"/>
      <c r="AR203" s="150" t="s">
        <v>326</v>
      </c>
      <c r="AT203" s="150" t="s">
        <v>160</v>
      </c>
      <c r="AU203" s="150" t="s">
        <v>139</v>
      </c>
      <c r="AY203" s="18" t="s">
        <v>134</v>
      </c>
      <c r="BE203" s="151">
        <f>IF(N203="základní",J203,0)</f>
        <v>0</v>
      </c>
      <c r="BF203" s="151">
        <f>IF(N203="snížená",J203,0)</f>
        <v>0</v>
      </c>
      <c r="BG203" s="151">
        <f>IF(N203="zákl. přenesená",J203,0)</f>
        <v>0</v>
      </c>
      <c r="BH203" s="151">
        <f>IF(N203="sníž. přenesená",J203,0)</f>
        <v>0</v>
      </c>
      <c r="BI203" s="151">
        <f>IF(N203="nulová",J203,0)</f>
        <v>0</v>
      </c>
      <c r="BJ203" s="18" t="s">
        <v>139</v>
      </c>
      <c r="BK203" s="151">
        <f>ROUND(I203*H203,2)</f>
        <v>0</v>
      </c>
      <c r="BL203" s="18" t="s">
        <v>229</v>
      </c>
      <c r="BM203" s="150" t="s">
        <v>327</v>
      </c>
    </row>
    <row r="204" spans="2:51" s="14" customFormat="1" ht="12">
      <c r="B204" s="165"/>
      <c r="D204" s="158" t="s">
        <v>150</v>
      </c>
      <c r="F204" s="167" t="s">
        <v>616</v>
      </c>
      <c r="H204" s="168">
        <v>0.038</v>
      </c>
      <c r="I204" s="169"/>
      <c r="L204" s="165"/>
      <c r="M204" s="170"/>
      <c r="N204" s="171"/>
      <c r="O204" s="171"/>
      <c r="P204" s="171"/>
      <c r="Q204" s="171"/>
      <c r="R204" s="171"/>
      <c r="S204" s="171"/>
      <c r="T204" s="172"/>
      <c r="AT204" s="166" t="s">
        <v>150</v>
      </c>
      <c r="AU204" s="166" t="s">
        <v>139</v>
      </c>
      <c r="AV204" s="14" t="s">
        <v>139</v>
      </c>
      <c r="AW204" s="14" t="s">
        <v>4</v>
      </c>
      <c r="AX204" s="14" t="s">
        <v>15</v>
      </c>
      <c r="AY204" s="166" t="s">
        <v>134</v>
      </c>
    </row>
    <row r="205" spans="1:65" s="2" customFormat="1" ht="24.2" customHeight="1">
      <c r="A205" s="33"/>
      <c r="B205" s="138"/>
      <c r="C205" s="139" t="s">
        <v>329</v>
      </c>
      <c r="D205" s="139" t="s">
        <v>140</v>
      </c>
      <c r="E205" s="140" t="s">
        <v>330</v>
      </c>
      <c r="F205" s="141" t="s">
        <v>331</v>
      </c>
      <c r="G205" s="142" t="s">
        <v>143</v>
      </c>
      <c r="H205" s="143">
        <v>11.8</v>
      </c>
      <c r="I205" s="144"/>
      <c r="J205" s="145">
        <f>ROUND(I205*H205,2)</f>
        <v>0</v>
      </c>
      <c r="K205" s="141" t="s">
        <v>144</v>
      </c>
      <c r="L205" s="34"/>
      <c r="M205" s="146" t="s">
        <v>3</v>
      </c>
      <c r="N205" s="147" t="s">
        <v>43</v>
      </c>
      <c r="O205" s="54"/>
      <c r="P205" s="148">
        <f>O205*H205</f>
        <v>0</v>
      </c>
      <c r="Q205" s="148">
        <v>0.00088</v>
      </c>
      <c r="R205" s="148">
        <f>Q205*H205</f>
        <v>0.010384000000000001</v>
      </c>
      <c r="S205" s="148">
        <v>0</v>
      </c>
      <c r="T205" s="149">
        <f>S205*H205</f>
        <v>0</v>
      </c>
      <c r="U205" s="33"/>
      <c r="V205" s="33"/>
      <c r="W205" s="33"/>
      <c r="X205" s="33"/>
      <c r="Y205" s="33"/>
      <c r="Z205" s="33"/>
      <c r="AA205" s="33"/>
      <c r="AB205" s="33"/>
      <c r="AC205" s="33"/>
      <c r="AD205" s="33"/>
      <c r="AE205" s="33"/>
      <c r="AR205" s="150" t="s">
        <v>229</v>
      </c>
      <c r="AT205" s="150" t="s">
        <v>140</v>
      </c>
      <c r="AU205" s="150" t="s">
        <v>139</v>
      </c>
      <c r="AY205" s="18" t="s">
        <v>134</v>
      </c>
      <c r="BE205" s="151">
        <f>IF(N205="základní",J205,0)</f>
        <v>0</v>
      </c>
      <c r="BF205" s="151">
        <f>IF(N205="snížená",J205,0)</f>
        <v>0</v>
      </c>
      <c r="BG205" s="151">
        <f>IF(N205="zákl. přenesená",J205,0)</f>
        <v>0</v>
      </c>
      <c r="BH205" s="151">
        <f>IF(N205="sníž. přenesená",J205,0)</f>
        <v>0</v>
      </c>
      <c r="BI205" s="151">
        <f>IF(N205="nulová",J205,0)</f>
        <v>0</v>
      </c>
      <c r="BJ205" s="18" t="s">
        <v>139</v>
      </c>
      <c r="BK205" s="151">
        <f>ROUND(I205*H205,2)</f>
        <v>0</v>
      </c>
      <c r="BL205" s="18" t="s">
        <v>229</v>
      </c>
      <c r="BM205" s="150" t="s">
        <v>332</v>
      </c>
    </row>
    <row r="206" spans="1:47" s="2" customFormat="1" ht="12">
      <c r="A206" s="33"/>
      <c r="B206" s="34"/>
      <c r="C206" s="33"/>
      <c r="D206" s="152" t="s">
        <v>148</v>
      </c>
      <c r="E206" s="33"/>
      <c r="F206" s="153" t="s">
        <v>333</v>
      </c>
      <c r="G206" s="33"/>
      <c r="H206" s="33"/>
      <c r="I206" s="154"/>
      <c r="J206" s="33"/>
      <c r="K206" s="33"/>
      <c r="L206" s="34"/>
      <c r="M206" s="155"/>
      <c r="N206" s="156"/>
      <c r="O206" s="54"/>
      <c r="P206" s="54"/>
      <c r="Q206" s="54"/>
      <c r="R206" s="54"/>
      <c r="S206" s="54"/>
      <c r="T206" s="55"/>
      <c r="U206" s="33"/>
      <c r="V206" s="33"/>
      <c r="W206" s="33"/>
      <c r="X206" s="33"/>
      <c r="Y206" s="33"/>
      <c r="Z206" s="33"/>
      <c r="AA206" s="33"/>
      <c r="AB206" s="33"/>
      <c r="AC206" s="33"/>
      <c r="AD206" s="33"/>
      <c r="AE206" s="33"/>
      <c r="AT206" s="18" t="s">
        <v>148</v>
      </c>
      <c r="AU206" s="18" t="s">
        <v>139</v>
      </c>
    </row>
    <row r="207" spans="2:51" s="13" customFormat="1" ht="12">
      <c r="B207" s="157"/>
      <c r="D207" s="158" t="s">
        <v>150</v>
      </c>
      <c r="E207" s="159" t="s">
        <v>3</v>
      </c>
      <c r="F207" s="160" t="s">
        <v>317</v>
      </c>
      <c r="H207" s="159" t="s">
        <v>3</v>
      </c>
      <c r="I207" s="161"/>
      <c r="L207" s="157"/>
      <c r="M207" s="162"/>
      <c r="N207" s="163"/>
      <c r="O207" s="163"/>
      <c r="P207" s="163"/>
      <c r="Q207" s="163"/>
      <c r="R207" s="163"/>
      <c r="S207" s="163"/>
      <c r="T207" s="164"/>
      <c r="AT207" s="159" t="s">
        <v>150</v>
      </c>
      <c r="AU207" s="159" t="s">
        <v>139</v>
      </c>
      <c r="AV207" s="13" t="s">
        <v>15</v>
      </c>
      <c r="AW207" s="13" t="s">
        <v>33</v>
      </c>
      <c r="AX207" s="13" t="s">
        <v>71</v>
      </c>
      <c r="AY207" s="159" t="s">
        <v>134</v>
      </c>
    </row>
    <row r="208" spans="2:51" s="14" customFormat="1" ht="12">
      <c r="B208" s="165"/>
      <c r="D208" s="158" t="s">
        <v>150</v>
      </c>
      <c r="E208" s="166" t="s">
        <v>3</v>
      </c>
      <c r="F208" s="167" t="s">
        <v>613</v>
      </c>
      <c r="H208" s="168">
        <v>11.8</v>
      </c>
      <c r="I208" s="169"/>
      <c r="L208" s="165"/>
      <c r="M208" s="170"/>
      <c r="N208" s="171"/>
      <c r="O208" s="171"/>
      <c r="P208" s="171"/>
      <c r="Q208" s="171"/>
      <c r="R208" s="171"/>
      <c r="S208" s="171"/>
      <c r="T208" s="172"/>
      <c r="AT208" s="166" t="s">
        <v>150</v>
      </c>
      <c r="AU208" s="166" t="s">
        <v>139</v>
      </c>
      <c r="AV208" s="14" t="s">
        <v>139</v>
      </c>
      <c r="AW208" s="14" t="s">
        <v>33</v>
      </c>
      <c r="AX208" s="14" t="s">
        <v>15</v>
      </c>
      <c r="AY208" s="166" t="s">
        <v>134</v>
      </c>
    </row>
    <row r="209" spans="1:65" s="2" customFormat="1" ht="44.25" customHeight="1">
      <c r="A209" s="33"/>
      <c r="B209" s="138"/>
      <c r="C209" s="181" t="s">
        <v>326</v>
      </c>
      <c r="D209" s="181" t="s">
        <v>160</v>
      </c>
      <c r="E209" s="182" t="s">
        <v>334</v>
      </c>
      <c r="F209" s="183" t="s">
        <v>335</v>
      </c>
      <c r="G209" s="184" t="s">
        <v>143</v>
      </c>
      <c r="H209" s="185">
        <v>13.753</v>
      </c>
      <c r="I209" s="186"/>
      <c r="J209" s="187">
        <f>ROUND(I209*H209,2)</f>
        <v>0</v>
      </c>
      <c r="K209" s="183" t="s">
        <v>144</v>
      </c>
      <c r="L209" s="188"/>
      <c r="M209" s="189" t="s">
        <v>3</v>
      </c>
      <c r="N209" s="190" t="s">
        <v>43</v>
      </c>
      <c r="O209" s="54"/>
      <c r="P209" s="148">
        <f>O209*H209</f>
        <v>0</v>
      </c>
      <c r="Q209" s="148">
        <v>0.0054</v>
      </c>
      <c r="R209" s="148">
        <f>Q209*H209</f>
        <v>0.0742662</v>
      </c>
      <c r="S209" s="148">
        <v>0</v>
      </c>
      <c r="T209" s="149">
        <f>S209*H209</f>
        <v>0</v>
      </c>
      <c r="U209" s="33"/>
      <c r="V209" s="33"/>
      <c r="W209" s="33"/>
      <c r="X209" s="33"/>
      <c r="Y209" s="33"/>
      <c r="Z209" s="33"/>
      <c r="AA209" s="33"/>
      <c r="AB209" s="33"/>
      <c r="AC209" s="33"/>
      <c r="AD209" s="33"/>
      <c r="AE209" s="33"/>
      <c r="AR209" s="150" t="s">
        <v>326</v>
      </c>
      <c r="AT209" s="150" t="s">
        <v>160</v>
      </c>
      <c r="AU209" s="150" t="s">
        <v>139</v>
      </c>
      <c r="AY209" s="18" t="s">
        <v>134</v>
      </c>
      <c r="BE209" s="151">
        <f>IF(N209="základní",J209,0)</f>
        <v>0</v>
      </c>
      <c r="BF209" s="151">
        <f>IF(N209="snížená",J209,0)</f>
        <v>0</v>
      </c>
      <c r="BG209" s="151">
        <f>IF(N209="zákl. přenesená",J209,0)</f>
        <v>0</v>
      </c>
      <c r="BH209" s="151">
        <f>IF(N209="sníž. přenesená",J209,0)</f>
        <v>0</v>
      </c>
      <c r="BI209" s="151">
        <f>IF(N209="nulová",J209,0)</f>
        <v>0</v>
      </c>
      <c r="BJ209" s="18" t="s">
        <v>139</v>
      </c>
      <c r="BK209" s="151">
        <f>ROUND(I209*H209,2)</f>
        <v>0</v>
      </c>
      <c r="BL209" s="18" t="s">
        <v>229</v>
      </c>
      <c r="BM209" s="150" t="s">
        <v>336</v>
      </c>
    </row>
    <row r="210" spans="2:51" s="14" customFormat="1" ht="12">
      <c r="B210" s="165"/>
      <c r="D210" s="158" t="s">
        <v>150</v>
      </c>
      <c r="F210" s="167" t="s">
        <v>617</v>
      </c>
      <c r="H210" s="168">
        <v>13.753</v>
      </c>
      <c r="I210" s="169"/>
      <c r="L210" s="165"/>
      <c r="M210" s="170"/>
      <c r="N210" s="171"/>
      <c r="O210" s="171"/>
      <c r="P210" s="171"/>
      <c r="Q210" s="171"/>
      <c r="R210" s="171"/>
      <c r="S210" s="171"/>
      <c r="T210" s="172"/>
      <c r="AT210" s="166" t="s">
        <v>150</v>
      </c>
      <c r="AU210" s="166" t="s">
        <v>139</v>
      </c>
      <c r="AV210" s="14" t="s">
        <v>139</v>
      </c>
      <c r="AW210" s="14" t="s">
        <v>4</v>
      </c>
      <c r="AX210" s="14" t="s">
        <v>15</v>
      </c>
      <c r="AY210" s="166" t="s">
        <v>134</v>
      </c>
    </row>
    <row r="211" spans="1:65" s="2" customFormat="1" ht="33" customHeight="1">
      <c r="A211" s="33"/>
      <c r="B211" s="138"/>
      <c r="C211" s="139" t="s">
        <v>83</v>
      </c>
      <c r="D211" s="139" t="s">
        <v>140</v>
      </c>
      <c r="E211" s="140" t="s">
        <v>338</v>
      </c>
      <c r="F211" s="141" t="s">
        <v>339</v>
      </c>
      <c r="G211" s="142" t="s">
        <v>143</v>
      </c>
      <c r="H211" s="143">
        <v>257.255</v>
      </c>
      <c r="I211" s="144"/>
      <c r="J211" s="145">
        <f>ROUND(I211*H211,2)</f>
        <v>0</v>
      </c>
      <c r="K211" s="141" t="s">
        <v>144</v>
      </c>
      <c r="L211" s="34"/>
      <c r="M211" s="146" t="s">
        <v>3</v>
      </c>
      <c r="N211" s="147" t="s">
        <v>43</v>
      </c>
      <c r="O211" s="54"/>
      <c r="P211" s="148">
        <f>O211*H211</f>
        <v>0</v>
      </c>
      <c r="Q211" s="148">
        <v>0</v>
      </c>
      <c r="R211" s="148">
        <f>Q211*H211</f>
        <v>0</v>
      </c>
      <c r="S211" s="148">
        <v>0</v>
      </c>
      <c r="T211" s="149">
        <f>S211*H211</f>
        <v>0</v>
      </c>
      <c r="U211" s="33"/>
      <c r="V211" s="33"/>
      <c r="W211" s="33"/>
      <c r="X211" s="33"/>
      <c r="Y211" s="33"/>
      <c r="Z211" s="33"/>
      <c r="AA211" s="33"/>
      <c r="AB211" s="33"/>
      <c r="AC211" s="33"/>
      <c r="AD211" s="33"/>
      <c r="AE211" s="33"/>
      <c r="AR211" s="150" t="s">
        <v>229</v>
      </c>
      <c r="AT211" s="150" t="s">
        <v>140</v>
      </c>
      <c r="AU211" s="150" t="s">
        <v>139</v>
      </c>
      <c r="AY211" s="18" t="s">
        <v>134</v>
      </c>
      <c r="BE211" s="151">
        <f>IF(N211="základní",J211,0)</f>
        <v>0</v>
      </c>
      <c r="BF211" s="151">
        <f>IF(N211="snížená",J211,0)</f>
        <v>0</v>
      </c>
      <c r="BG211" s="151">
        <f>IF(N211="zákl. přenesená",J211,0)</f>
        <v>0</v>
      </c>
      <c r="BH211" s="151">
        <f>IF(N211="sníž. přenesená",J211,0)</f>
        <v>0</v>
      </c>
      <c r="BI211" s="151">
        <f>IF(N211="nulová",J211,0)</f>
        <v>0</v>
      </c>
      <c r="BJ211" s="18" t="s">
        <v>139</v>
      </c>
      <c r="BK211" s="151">
        <f>ROUND(I211*H211,2)</f>
        <v>0</v>
      </c>
      <c r="BL211" s="18" t="s">
        <v>229</v>
      </c>
      <c r="BM211" s="150" t="s">
        <v>340</v>
      </c>
    </row>
    <row r="212" spans="1:47" s="2" customFormat="1" ht="12">
      <c r="A212" s="33"/>
      <c r="B212" s="34"/>
      <c r="C212" s="33"/>
      <c r="D212" s="152" t="s">
        <v>148</v>
      </c>
      <c r="E212" s="33"/>
      <c r="F212" s="153" t="s">
        <v>341</v>
      </c>
      <c r="G212" s="33"/>
      <c r="H212" s="33"/>
      <c r="I212" s="154"/>
      <c r="J212" s="33"/>
      <c r="K212" s="33"/>
      <c r="L212" s="34"/>
      <c r="M212" s="155"/>
      <c r="N212" s="156"/>
      <c r="O212" s="54"/>
      <c r="P212" s="54"/>
      <c r="Q212" s="54"/>
      <c r="R212" s="54"/>
      <c r="S212" s="54"/>
      <c r="T212" s="55"/>
      <c r="U212" s="33"/>
      <c r="V212" s="33"/>
      <c r="W212" s="33"/>
      <c r="X212" s="33"/>
      <c r="Y212" s="33"/>
      <c r="Z212" s="33"/>
      <c r="AA212" s="33"/>
      <c r="AB212" s="33"/>
      <c r="AC212" s="33"/>
      <c r="AD212" s="33"/>
      <c r="AE212" s="33"/>
      <c r="AT212" s="18" t="s">
        <v>148</v>
      </c>
      <c r="AU212" s="18" t="s">
        <v>139</v>
      </c>
    </row>
    <row r="213" spans="1:65" s="2" customFormat="1" ht="24.2" customHeight="1">
      <c r="A213" s="33"/>
      <c r="B213" s="138"/>
      <c r="C213" s="181" t="s">
        <v>342</v>
      </c>
      <c r="D213" s="181" t="s">
        <v>160</v>
      </c>
      <c r="E213" s="182" t="s">
        <v>343</v>
      </c>
      <c r="F213" s="183" t="s">
        <v>344</v>
      </c>
      <c r="G213" s="184" t="s">
        <v>143</v>
      </c>
      <c r="H213" s="185">
        <v>297.13</v>
      </c>
      <c r="I213" s="186"/>
      <c r="J213" s="187">
        <f>ROUND(I213*H213,2)</f>
        <v>0</v>
      </c>
      <c r="K213" s="183" t="s">
        <v>144</v>
      </c>
      <c r="L213" s="188"/>
      <c r="M213" s="189" t="s">
        <v>3</v>
      </c>
      <c r="N213" s="190" t="s">
        <v>43</v>
      </c>
      <c r="O213" s="54"/>
      <c r="P213" s="148">
        <f>O213*H213</f>
        <v>0</v>
      </c>
      <c r="Q213" s="148">
        <v>0.0003</v>
      </c>
      <c r="R213" s="148">
        <f>Q213*H213</f>
        <v>0.089139</v>
      </c>
      <c r="S213" s="148">
        <v>0</v>
      </c>
      <c r="T213" s="149">
        <f>S213*H213</f>
        <v>0</v>
      </c>
      <c r="U213" s="33"/>
      <c r="V213" s="33"/>
      <c r="W213" s="33"/>
      <c r="X213" s="33"/>
      <c r="Y213" s="33"/>
      <c r="Z213" s="33"/>
      <c r="AA213" s="33"/>
      <c r="AB213" s="33"/>
      <c r="AC213" s="33"/>
      <c r="AD213" s="33"/>
      <c r="AE213" s="33"/>
      <c r="AR213" s="150" t="s">
        <v>326</v>
      </c>
      <c r="AT213" s="150" t="s">
        <v>160</v>
      </c>
      <c r="AU213" s="150" t="s">
        <v>139</v>
      </c>
      <c r="AY213" s="18" t="s">
        <v>134</v>
      </c>
      <c r="BE213" s="151">
        <f>IF(N213="základní",J213,0)</f>
        <v>0</v>
      </c>
      <c r="BF213" s="151">
        <f>IF(N213="snížená",J213,0)</f>
        <v>0</v>
      </c>
      <c r="BG213" s="151">
        <f>IF(N213="zákl. přenesená",J213,0)</f>
        <v>0</v>
      </c>
      <c r="BH213" s="151">
        <f>IF(N213="sníž. přenesená",J213,0)</f>
        <v>0</v>
      </c>
      <c r="BI213" s="151">
        <f>IF(N213="nulová",J213,0)</f>
        <v>0</v>
      </c>
      <c r="BJ213" s="18" t="s">
        <v>139</v>
      </c>
      <c r="BK213" s="151">
        <f>ROUND(I213*H213,2)</f>
        <v>0</v>
      </c>
      <c r="BL213" s="18" t="s">
        <v>229</v>
      </c>
      <c r="BM213" s="150" t="s">
        <v>345</v>
      </c>
    </row>
    <row r="214" spans="2:51" s="14" customFormat="1" ht="12">
      <c r="B214" s="165"/>
      <c r="D214" s="158" t="s">
        <v>150</v>
      </c>
      <c r="F214" s="167" t="s">
        <v>618</v>
      </c>
      <c r="H214" s="168">
        <v>297.13</v>
      </c>
      <c r="I214" s="169"/>
      <c r="L214" s="165"/>
      <c r="M214" s="170"/>
      <c r="N214" s="171"/>
      <c r="O214" s="171"/>
      <c r="P214" s="171"/>
      <c r="Q214" s="171"/>
      <c r="R214" s="171"/>
      <c r="S214" s="171"/>
      <c r="T214" s="172"/>
      <c r="AT214" s="166" t="s">
        <v>150</v>
      </c>
      <c r="AU214" s="166" t="s">
        <v>139</v>
      </c>
      <c r="AV214" s="14" t="s">
        <v>139</v>
      </c>
      <c r="AW214" s="14" t="s">
        <v>4</v>
      </c>
      <c r="AX214" s="14" t="s">
        <v>15</v>
      </c>
      <c r="AY214" s="166" t="s">
        <v>134</v>
      </c>
    </row>
    <row r="215" spans="1:65" s="2" customFormat="1" ht="49.15" customHeight="1">
      <c r="A215" s="33"/>
      <c r="B215" s="138"/>
      <c r="C215" s="139" t="s">
        <v>347</v>
      </c>
      <c r="D215" s="139" t="s">
        <v>140</v>
      </c>
      <c r="E215" s="140" t="s">
        <v>348</v>
      </c>
      <c r="F215" s="141" t="s">
        <v>349</v>
      </c>
      <c r="G215" s="142" t="s">
        <v>143</v>
      </c>
      <c r="H215" s="143">
        <v>257.255</v>
      </c>
      <c r="I215" s="144"/>
      <c r="J215" s="145">
        <f>ROUND(I215*H215,2)</f>
        <v>0</v>
      </c>
      <c r="K215" s="141" t="s">
        <v>3</v>
      </c>
      <c r="L215" s="34"/>
      <c r="M215" s="146" t="s">
        <v>3</v>
      </c>
      <c r="N215" s="147" t="s">
        <v>43</v>
      </c>
      <c r="O215" s="54"/>
      <c r="P215" s="148">
        <f>O215*H215</f>
        <v>0</v>
      </c>
      <c r="Q215" s="148">
        <v>8E-05</v>
      </c>
      <c r="R215" s="148">
        <f>Q215*H215</f>
        <v>0.020580400000000002</v>
      </c>
      <c r="S215" s="148">
        <v>0</v>
      </c>
      <c r="T215" s="149">
        <f>S215*H215</f>
        <v>0</v>
      </c>
      <c r="U215" s="33"/>
      <c r="V215" s="33"/>
      <c r="W215" s="33"/>
      <c r="X215" s="33"/>
      <c r="Y215" s="33"/>
      <c r="Z215" s="33"/>
      <c r="AA215" s="33"/>
      <c r="AB215" s="33"/>
      <c r="AC215" s="33"/>
      <c r="AD215" s="33"/>
      <c r="AE215" s="33"/>
      <c r="AR215" s="150" t="s">
        <v>229</v>
      </c>
      <c r="AT215" s="150" t="s">
        <v>140</v>
      </c>
      <c r="AU215" s="150" t="s">
        <v>139</v>
      </c>
      <c r="AY215" s="18" t="s">
        <v>134</v>
      </c>
      <c r="BE215" s="151">
        <f>IF(N215="základní",J215,0)</f>
        <v>0</v>
      </c>
      <c r="BF215" s="151">
        <f>IF(N215="snížená",J215,0)</f>
        <v>0</v>
      </c>
      <c r="BG215" s="151">
        <f>IF(N215="zákl. přenesená",J215,0)</f>
        <v>0</v>
      </c>
      <c r="BH215" s="151">
        <f>IF(N215="sníž. přenesená",J215,0)</f>
        <v>0</v>
      </c>
      <c r="BI215" s="151">
        <f>IF(N215="nulová",J215,0)</f>
        <v>0</v>
      </c>
      <c r="BJ215" s="18" t="s">
        <v>139</v>
      </c>
      <c r="BK215" s="151">
        <f>ROUND(I215*H215,2)</f>
        <v>0</v>
      </c>
      <c r="BL215" s="18" t="s">
        <v>229</v>
      </c>
      <c r="BM215" s="150" t="s">
        <v>350</v>
      </c>
    </row>
    <row r="216" spans="2:51" s="13" customFormat="1" ht="12">
      <c r="B216" s="157"/>
      <c r="D216" s="158" t="s">
        <v>150</v>
      </c>
      <c r="E216" s="159" t="s">
        <v>3</v>
      </c>
      <c r="F216" s="160" t="s">
        <v>608</v>
      </c>
      <c r="H216" s="159" t="s">
        <v>3</v>
      </c>
      <c r="I216" s="161"/>
      <c r="L216" s="157"/>
      <c r="M216" s="162"/>
      <c r="N216" s="163"/>
      <c r="O216" s="163"/>
      <c r="P216" s="163"/>
      <c r="Q216" s="163"/>
      <c r="R216" s="163"/>
      <c r="S216" s="163"/>
      <c r="T216" s="164"/>
      <c r="AT216" s="159" t="s">
        <v>150</v>
      </c>
      <c r="AU216" s="159" t="s">
        <v>139</v>
      </c>
      <c r="AV216" s="13" t="s">
        <v>15</v>
      </c>
      <c r="AW216" s="13" t="s">
        <v>33</v>
      </c>
      <c r="AX216" s="13" t="s">
        <v>71</v>
      </c>
      <c r="AY216" s="159" t="s">
        <v>134</v>
      </c>
    </row>
    <row r="217" spans="2:51" s="14" customFormat="1" ht="12">
      <c r="B217" s="165"/>
      <c r="D217" s="158" t="s">
        <v>150</v>
      </c>
      <c r="E217" s="166" t="s">
        <v>3</v>
      </c>
      <c r="F217" s="167" t="s">
        <v>609</v>
      </c>
      <c r="H217" s="168">
        <v>206</v>
      </c>
      <c r="I217" s="169"/>
      <c r="L217" s="165"/>
      <c r="M217" s="170"/>
      <c r="N217" s="171"/>
      <c r="O217" s="171"/>
      <c r="P217" s="171"/>
      <c r="Q217" s="171"/>
      <c r="R217" s="171"/>
      <c r="S217" s="171"/>
      <c r="T217" s="172"/>
      <c r="AT217" s="166" t="s">
        <v>150</v>
      </c>
      <c r="AU217" s="166" t="s">
        <v>139</v>
      </c>
      <c r="AV217" s="14" t="s">
        <v>139</v>
      </c>
      <c r="AW217" s="14" t="s">
        <v>33</v>
      </c>
      <c r="AX217" s="14" t="s">
        <v>71</v>
      </c>
      <c r="AY217" s="166" t="s">
        <v>134</v>
      </c>
    </row>
    <row r="218" spans="2:51" s="13" customFormat="1" ht="12">
      <c r="B218" s="157"/>
      <c r="D218" s="158" t="s">
        <v>150</v>
      </c>
      <c r="E218" s="159" t="s">
        <v>3</v>
      </c>
      <c r="F218" s="160" t="s">
        <v>303</v>
      </c>
      <c r="H218" s="159" t="s">
        <v>3</v>
      </c>
      <c r="I218" s="161"/>
      <c r="L218" s="157"/>
      <c r="M218" s="162"/>
      <c r="N218" s="163"/>
      <c r="O218" s="163"/>
      <c r="P218" s="163"/>
      <c r="Q218" s="163"/>
      <c r="R218" s="163"/>
      <c r="S218" s="163"/>
      <c r="T218" s="164"/>
      <c r="AT218" s="159" t="s">
        <v>150</v>
      </c>
      <c r="AU218" s="159" t="s">
        <v>139</v>
      </c>
      <c r="AV218" s="13" t="s">
        <v>15</v>
      </c>
      <c r="AW218" s="13" t="s">
        <v>33</v>
      </c>
      <c r="AX218" s="13" t="s">
        <v>71</v>
      </c>
      <c r="AY218" s="159" t="s">
        <v>134</v>
      </c>
    </row>
    <row r="219" spans="2:51" s="14" customFormat="1" ht="12">
      <c r="B219" s="165"/>
      <c r="D219" s="158" t="s">
        <v>150</v>
      </c>
      <c r="E219" s="166" t="s">
        <v>3</v>
      </c>
      <c r="F219" s="167" t="s">
        <v>610</v>
      </c>
      <c r="H219" s="168">
        <v>23.55</v>
      </c>
      <c r="I219" s="169"/>
      <c r="L219" s="165"/>
      <c r="M219" s="170"/>
      <c r="N219" s="171"/>
      <c r="O219" s="171"/>
      <c r="P219" s="171"/>
      <c r="Q219" s="171"/>
      <c r="R219" s="171"/>
      <c r="S219" s="171"/>
      <c r="T219" s="172"/>
      <c r="AT219" s="166" t="s">
        <v>150</v>
      </c>
      <c r="AU219" s="166" t="s">
        <v>139</v>
      </c>
      <c r="AV219" s="14" t="s">
        <v>139</v>
      </c>
      <c r="AW219" s="14" t="s">
        <v>33</v>
      </c>
      <c r="AX219" s="14" t="s">
        <v>71</v>
      </c>
      <c r="AY219" s="166" t="s">
        <v>134</v>
      </c>
    </row>
    <row r="220" spans="2:51" s="14" customFormat="1" ht="12">
      <c r="B220" s="165"/>
      <c r="D220" s="158" t="s">
        <v>150</v>
      </c>
      <c r="E220" s="166" t="s">
        <v>3</v>
      </c>
      <c r="F220" s="167" t="s">
        <v>611</v>
      </c>
      <c r="H220" s="168">
        <v>3.225</v>
      </c>
      <c r="I220" s="169"/>
      <c r="L220" s="165"/>
      <c r="M220" s="170"/>
      <c r="N220" s="171"/>
      <c r="O220" s="171"/>
      <c r="P220" s="171"/>
      <c r="Q220" s="171"/>
      <c r="R220" s="171"/>
      <c r="S220" s="171"/>
      <c r="T220" s="172"/>
      <c r="AT220" s="166" t="s">
        <v>150</v>
      </c>
      <c r="AU220" s="166" t="s">
        <v>139</v>
      </c>
      <c r="AV220" s="14" t="s">
        <v>139</v>
      </c>
      <c r="AW220" s="14" t="s">
        <v>33</v>
      </c>
      <c r="AX220" s="14" t="s">
        <v>71</v>
      </c>
      <c r="AY220" s="166" t="s">
        <v>134</v>
      </c>
    </row>
    <row r="221" spans="2:51" s="13" customFormat="1" ht="12">
      <c r="B221" s="157"/>
      <c r="D221" s="158" t="s">
        <v>150</v>
      </c>
      <c r="E221" s="159" t="s">
        <v>3</v>
      </c>
      <c r="F221" s="160" t="s">
        <v>305</v>
      </c>
      <c r="H221" s="159" t="s">
        <v>3</v>
      </c>
      <c r="I221" s="161"/>
      <c r="L221" s="157"/>
      <c r="M221" s="162"/>
      <c r="N221" s="163"/>
      <c r="O221" s="163"/>
      <c r="P221" s="163"/>
      <c r="Q221" s="163"/>
      <c r="R221" s="163"/>
      <c r="S221" s="163"/>
      <c r="T221" s="164"/>
      <c r="AT221" s="159" t="s">
        <v>150</v>
      </c>
      <c r="AU221" s="159" t="s">
        <v>139</v>
      </c>
      <c r="AV221" s="13" t="s">
        <v>15</v>
      </c>
      <c r="AW221" s="13" t="s">
        <v>33</v>
      </c>
      <c r="AX221" s="13" t="s">
        <v>71</v>
      </c>
      <c r="AY221" s="159" t="s">
        <v>134</v>
      </c>
    </row>
    <row r="222" spans="2:51" s="14" customFormat="1" ht="12">
      <c r="B222" s="165"/>
      <c r="D222" s="158" t="s">
        <v>150</v>
      </c>
      <c r="E222" s="166" t="s">
        <v>3</v>
      </c>
      <c r="F222" s="167" t="s">
        <v>612</v>
      </c>
      <c r="H222" s="168">
        <v>24.48</v>
      </c>
      <c r="I222" s="169"/>
      <c r="L222" s="165"/>
      <c r="M222" s="170"/>
      <c r="N222" s="171"/>
      <c r="O222" s="171"/>
      <c r="P222" s="171"/>
      <c r="Q222" s="171"/>
      <c r="R222" s="171"/>
      <c r="S222" s="171"/>
      <c r="T222" s="172"/>
      <c r="AT222" s="166" t="s">
        <v>150</v>
      </c>
      <c r="AU222" s="166" t="s">
        <v>139</v>
      </c>
      <c r="AV222" s="14" t="s">
        <v>139</v>
      </c>
      <c r="AW222" s="14" t="s">
        <v>33</v>
      </c>
      <c r="AX222" s="14" t="s">
        <v>71</v>
      </c>
      <c r="AY222" s="166" t="s">
        <v>134</v>
      </c>
    </row>
    <row r="223" spans="2:51" s="15" customFormat="1" ht="12">
      <c r="B223" s="173"/>
      <c r="D223" s="158" t="s">
        <v>150</v>
      </c>
      <c r="E223" s="174" t="s">
        <v>3</v>
      </c>
      <c r="F223" s="175" t="s">
        <v>155</v>
      </c>
      <c r="H223" s="176">
        <v>257.255</v>
      </c>
      <c r="I223" s="177"/>
      <c r="L223" s="173"/>
      <c r="M223" s="178"/>
      <c r="N223" s="179"/>
      <c r="O223" s="179"/>
      <c r="P223" s="179"/>
      <c r="Q223" s="179"/>
      <c r="R223" s="179"/>
      <c r="S223" s="179"/>
      <c r="T223" s="180"/>
      <c r="AT223" s="174" t="s">
        <v>150</v>
      </c>
      <c r="AU223" s="174" t="s">
        <v>139</v>
      </c>
      <c r="AV223" s="15" t="s">
        <v>145</v>
      </c>
      <c r="AW223" s="15" t="s">
        <v>33</v>
      </c>
      <c r="AX223" s="15" t="s">
        <v>15</v>
      </c>
      <c r="AY223" s="174" t="s">
        <v>134</v>
      </c>
    </row>
    <row r="224" spans="1:65" s="2" customFormat="1" ht="24.2" customHeight="1">
      <c r="A224" s="33"/>
      <c r="B224" s="138"/>
      <c r="C224" s="181" t="s">
        <v>351</v>
      </c>
      <c r="D224" s="181" t="s">
        <v>160</v>
      </c>
      <c r="E224" s="182" t="s">
        <v>352</v>
      </c>
      <c r="F224" s="183" t="s">
        <v>353</v>
      </c>
      <c r="G224" s="184" t="s">
        <v>143</v>
      </c>
      <c r="H224" s="185">
        <v>299.831</v>
      </c>
      <c r="I224" s="186"/>
      <c r="J224" s="187">
        <f>ROUND(I224*H224,2)</f>
        <v>0</v>
      </c>
      <c r="K224" s="183" t="s">
        <v>144</v>
      </c>
      <c r="L224" s="188"/>
      <c r="M224" s="189" t="s">
        <v>3</v>
      </c>
      <c r="N224" s="190" t="s">
        <v>43</v>
      </c>
      <c r="O224" s="54"/>
      <c r="P224" s="148">
        <f>O224*H224</f>
        <v>0</v>
      </c>
      <c r="Q224" s="148">
        <v>0.0019</v>
      </c>
      <c r="R224" s="148">
        <f>Q224*H224</f>
        <v>0.5696789</v>
      </c>
      <c r="S224" s="148">
        <v>0</v>
      </c>
      <c r="T224" s="149">
        <f>S224*H224</f>
        <v>0</v>
      </c>
      <c r="U224" s="33"/>
      <c r="V224" s="33"/>
      <c r="W224" s="33"/>
      <c r="X224" s="33"/>
      <c r="Y224" s="33"/>
      <c r="Z224" s="33"/>
      <c r="AA224" s="33"/>
      <c r="AB224" s="33"/>
      <c r="AC224" s="33"/>
      <c r="AD224" s="33"/>
      <c r="AE224" s="33"/>
      <c r="AR224" s="150" t="s">
        <v>326</v>
      </c>
      <c r="AT224" s="150" t="s">
        <v>160</v>
      </c>
      <c r="AU224" s="150" t="s">
        <v>139</v>
      </c>
      <c r="AY224" s="18" t="s">
        <v>134</v>
      </c>
      <c r="BE224" s="151">
        <f>IF(N224="základní",J224,0)</f>
        <v>0</v>
      </c>
      <c r="BF224" s="151">
        <f>IF(N224="snížená",J224,0)</f>
        <v>0</v>
      </c>
      <c r="BG224" s="151">
        <f>IF(N224="zákl. přenesená",J224,0)</f>
        <v>0</v>
      </c>
      <c r="BH224" s="151">
        <f>IF(N224="sníž. přenesená",J224,0)</f>
        <v>0</v>
      </c>
      <c r="BI224" s="151">
        <f>IF(N224="nulová",J224,0)</f>
        <v>0</v>
      </c>
      <c r="BJ224" s="18" t="s">
        <v>139</v>
      </c>
      <c r="BK224" s="151">
        <f>ROUND(I224*H224,2)</f>
        <v>0</v>
      </c>
      <c r="BL224" s="18" t="s">
        <v>229</v>
      </c>
      <c r="BM224" s="150" t="s">
        <v>354</v>
      </c>
    </row>
    <row r="225" spans="2:51" s="14" customFormat="1" ht="12">
      <c r="B225" s="165"/>
      <c r="D225" s="158" t="s">
        <v>150</v>
      </c>
      <c r="F225" s="167" t="s">
        <v>619</v>
      </c>
      <c r="H225" s="168">
        <v>299.831</v>
      </c>
      <c r="I225" s="169"/>
      <c r="L225" s="165"/>
      <c r="M225" s="170"/>
      <c r="N225" s="171"/>
      <c r="O225" s="171"/>
      <c r="P225" s="171"/>
      <c r="Q225" s="171"/>
      <c r="R225" s="171"/>
      <c r="S225" s="171"/>
      <c r="T225" s="172"/>
      <c r="AT225" s="166" t="s">
        <v>150</v>
      </c>
      <c r="AU225" s="166" t="s">
        <v>139</v>
      </c>
      <c r="AV225" s="14" t="s">
        <v>139</v>
      </c>
      <c r="AW225" s="14" t="s">
        <v>4</v>
      </c>
      <c r="AX225" s="14" t="s">
        <v>15</v>
      </c>
      <c r="AY225" s="166" t="s">
        <v>134</v>
      </c>
    </row>
    <row r="226" spans="1:65" s="2" customFormat="1" ht="24.2" customHeight="1">
      <c r="A226" s="33"/>
      <c r="B226" s="138"/>
      <c r="C226" s="139" t="s">
        <v>356</v>
      </c>
      <c r="D226" s="139" t="s">
        <v>140</v>
      </c>
      <c r="E226" s="140" t="s">
        <v>357</v>
      </c>
      <c r="F226" s="141" t="s">
        <v>358</v>
      </c>
      <c r="G226" s="142" t="s">
        <v>359</v>
      </c>
      <c r="H226" s="143">
        <v>14</v>
      </c>
      <c r="I226" s="144"/>
      <c r="J226" s="145">
        <f>ROUND(I226*H226,2)</f>
        <v>0</v>
      </c>
      <c r="K226" s="141" t="s">
        <v>3</v>
      </c>
      <c r="L226" s="34"/>
      <c r="M226" s="146" t="s">
        <v>3</v>
      </c>
      <c r="N226" s="147" t="s">
        <v>43</v>
      </c>
      <c r="O226" s="54"/>
      <c r="P226" s="148">
        <f>O226*H226</f>
        <v>0</v>
      </c>
      <c r="Q226" s="148">
        <v>0</v>
      </c>
      <c r="R226" s="148">
        <f>Q226*H226</f>
        <v>0</v>
      </c>
      <c r="S226" s="148">
        <v>0</v>
      </c>
      <c r="T226" s="149">
        <f>S226*H226</f>
        <v>0</v>
      </c>
      <c r="U226" s="33"/>
      <c r="V226" s="33"/>
      <c r="W226" s="33"/>
      <c r="X226" s="33"/>
      <c r="Y226" s="33"/>
      <c r="Z226" s="33"/>
      <c r="AA226" s="33"/>
      <c r="AB226" s="33"/>
      <c r="AC226" s="33"/>
      <c r="AD226" s="33"/>
      <c r="AE226" s="33"/>
      <c r="AR226" s="150" t="s">
        <v>229</v>
      </c>
      <c r="AT226" s="150" t="s">
        <v>140</v>
      </c>
      <c r="AU226" s="150" t="s">
        <v>139</v>
      </c>
      <c r="AY226" s="18" t="s">
        <v>134</v>
      </c>
      <c r="BE226" s="151">
        <f>IF(N226="základní",J226,0)</f>
        <v>0</v>
      </c>
      <c r="BF226" s="151">
        <f>IF(N226="snížená",J226,0)</f>
        <v>0</v>
      </c>
      <c r="BG226" s="151">
        <f>IF(N226="zákl. přenesená",J226,0)</f>
        <v>0</v>
      </c>
      <c r="BH226" s="151">
        <f>IF(N226="sníž. přenesená",J226,0)</f>
        <v>0</v>
      </c>
      <c r="BI226" s="151">
        <f>IF(N226="nulová",J226,0)</f>
        <v>0</v>
      </c>
      <c r="BJ226" s="18" t="s">
        <v>139</v>
      </c>
      <c r="BK226" s="151">
        <f>ROUND(I226*H226,2)</f>
        <v>0</v>
      </c>
      <c r="BL226" s="18" t="s">
        <v>229</v>
      </c>
      <c r="BM226" s="150" t="s">
        <v>360</v>
      </c>
    </row>
    <row r="227" spans="1:65" s="2" customFormat="1" ht="49.15" customHeight="1">
      <c r="A227" s="33"/>
      <c r="B227" s="138"/>
      <c r="C227" s="139" t="s">
        <v>361</v>
      </c>
      <c r="D227" s="139" t="s">
        <v>140</v>
      </c>
      <c r="E227" s="140" t="s">
        <v>362</v>
      </c>
      <c r="F227" s="141" t="s">
        <v>363</v>
      </c>
      <c r="G227" s="142" t="s">
        <v>253</v>
      </c>
      <c r="H227" s="143">
        <v>0.802</v>
      </c>
      <c r="I227" s="144"/>
      <c r="J227" s="145">
        <f>ROUND(I227*H227,2)</f>
        <v>0</v>
      </c>
      <c r="K227" s="141" t="s">
        <v>144</v>
      </c>
      <c r="L227" s="34"/>
      <c r="M227" s="146" t="s">
        <v>3</v>
      </c>
      <c r="N227" s="147" t="s">
        <v>43</v>
      </c>
      <c r="O227" s="54"/>
      <c r="P227" s="148">
        <f>O227*H227</f>
        <v>0</v>
      </c>
      <c r="Q227" s="148">
        <v>0</v>
      </c>
      <c r="R227" s="148">
        <f>Q227*H227</f>
        <v>0</v>
      </c>
      <c r="S227" s="148">
        <v>0</v>
      </c>
      <c r="T227" s="149">
        <f>S227*H227</f>
        <v>0</v>
      </c>
      <c r="U227" s="33"/>
      <c r="V227" s="33"/>
      <c r="W227" s="33"/>
      <c r="X227" s="33"/>
      <c r="Y227" s="33"/>
      <c r="Z227" s="33"/>
      <c r="AA227" s="33"/>
      <c r="AB227" s="33"/>
      <c r="AC227" s="33"/>
      <c r="AD227" s="33"/>
      <c r="AE227" s="33"/>
      <c r="AR227" s="150" t="s">
        <v>229</v>
      </c>
      <c r="AT227" s="150" t="s">
        <v>140</v>
      </c>
      <c r="AU227" s="150" t="s">
        <v>139</v>
      </c>
      <c r="AY227" s="18" t="s">
        <v>134</v>
      </c>
      <c r="BE227" s="151">
        <f>IF(N227="základní",J227,0)</f>
        <v>0</v>
      </c>
      <c r="BF227" s="151">
        <f>IF(N227="snížená",J227,0)</f>
        <v>0</v>
      </c>
      <c r="BG227" s="151">
        <f>IF(N227="zákl. přenesená",J227,0)</f>
        <v>0</v>
      </c>
      <c r="BH227" s="151">
        <f>IF(N227="sníž. přenesená",J227,0)</f>
        <v>0</v>
      </c>
      <c r="BI227" s="151">
        <f>IF(N227="nulová",J227,0)</f>
        <v>0</v>
      </c>
      <c r="BJ227" s="18" t="s">
        <v>139</v>
      </c>
      <c r="BK227" s="151">
        <f>ROUND(I227*H227,2)</f>
        <v>0</v>
      </c>
      <c r="BL227" s="18" t="s">
        <v>229</v>
      </c>
      <c r="BM227" s="150" t="s">
        <v>364</v>
      </c>
    </row>
    <row r="228" spans="1:47" s="2" customFormat="1" ht="12">
      <c r="A228" s="33"/>
      <c r="B228" s="34"/>
      <c r="C228" s="33"/>
      <c r="D228" s="152" t="s">
        <v>148</v>
      </c>
      <c r="E228" s="33"/>
      <c r="F228" s="153" t="s">
        <v>365</v>
      </c>
      <c r="G228" s="33"/>
      <c r="H228" s="33"/>
      <c r="I228" s="154"/>
      <c r="J228" s="33"/>
      <c r="K228" s="33"/>
      <c r="L228" s="34"/>
      <c r="M228" s="155"/>
      <c r="N228" s="156"/>
      <c r="O228" s="54"/>
      <c r="P228" s="54"/>
      <c r="Q228" s="54"/>
      <c r="R228" s="54"/>
      <c r="S228" s="54"/>
      <c r="T228" s="55"/>
      <c r="U228" s="33"/>
      <c r="V228" s="33"/>
      <c r="W228" s="33"/>
      <c r="X228" s="33"/>
      <c r="Y228" s="33"/>
      <c r="Z228" s="33"/>
      <c r="AA228" s="33"/>
      <c r="AB228" s="33"/>
      <c r="AC228" s="33"/>
      <c r="AD228" s="33"/>
      <c r="AE228" s="33"/>
      <c r="AT228" s="18" t="s">
        <v>148</v>
      </c>
      <c r="AU228" s="18" t="s">
        <v>139</v>
      </c>
    </row>
    <row r="229" spans="2:63" s="12" customFormat="1" ht="22.9" customHeight="1">
      <c r="B229" s="125"/>
      <c r="D229" s="126" t="s">
        <v>70</v>
      </c>
      <c r="E229" s="136" t="s">
        <v>366</v>
      </c>
      <c r="F229" s="136" t="s">
        <v>367</v>
      </c>
      <c r="I229" s="128"/>
      <c r="J229" s="137">
        <f>BK229</f>
        <v>0</v>
      </c>
      <c r="L229" s="125"/>
      <c r="M229" s="130"/>
      <c r="N229" s="131"/>
      <c r="O229" s="131"/>
      <c r="P229" s="132">
        <f>SUM(P230:P284)</f>
        <v>0</v>
      </c>
      <c r="Q229" s="131"/>
      <c r="R229" s="132">
        <f>SUM(R230:R284)</f>
        <v>2.0490070600000005</v>
      </c>
      <c r="S229" s="131"/>
      <c r="T229" s="133">
        <f>SUM(T230:T284)</f>
        <v>4.98995</v>
      </c>
      <c r="AR229" s="126" t="s">
        <v>139</v>
      </c>
      <c r="AT229" s="134" t="s">
        <v>70</v>
      </c>
      <c r="AU229" s="134" t="s">
        <v>15</v>
      </c>
      <c r="AY229" s="126" t="s">
        <v>134</v>
      </c>
      <c r="BK229" s="135">
        <f>SUM(BK230:BK284)</f>
        <v>0</v>
      </c>
    </row>
    <row r="230" spans="1:65" s="2" customFormat="1" ht="49.15" customHeight="1">
      <c r="A230" s="33"/>
      <c r="B230" s="138"/>
      <c r="C230" s="139" t="s">
        <v>368</v>
      </c>
      <c r="D230" s="139" t="s">
        <v>140</v>
      </c>
      <c r="E230" s="140" t="s">
        <v>369</v>
      </c>
      <c r="F230" s="141" t="s">
        <v>370</v>
      </c>
      <c r="G230" s="142" t="s">
        <v>143</v>
      </c>
      <c r="H230" s="143">
        <v>177.9</v>
      </c>
      <c r="I230" s="144"/>
      <c r="J230" s="145">
        <f>ROUND(I230*H230,2)</f>
        <v>0</v>
      </c>
      <c r="K230" s="141" t="s">
        <v>144</v>
      </c>
      <c r="L230" s="34"/>
      <c r="M230" s="146" t="s">
        <v>3</v>
      </c>
      <c r="N230" s="147" t="s">
        <v>43</v>
      </c>
      <c r="O230" s="54"/>
      <c r="P230" s="148">
        <f>O230*H230</f>
        <v>0</v>
      </c>
      <c r="Q230" s="148">
        <v>0</v>
      </c>
      <c r="R230" s="148">
        <f>Q230*H230</f>
        <v>0</v>
      </c>
      <c r="S230" s="148">
        <v>0.024</v>
      </c>
      <c r="T230" s="149">
        <f>S230*H230</f>
        <v>4.2696000000000005</v>
      </c>
      <c r="U230" s="33"/>
      <c r="V230" s="33"/>
      <c r="W230" s="33"/>
      <c r="X230" s="33"/>
      <c r="Y230" s="33"/>
      <c r="Z230" s="33"/>
      <c r="AA230" s="33"/>
      <c r="AB230" s="33"/>
      <c r="AC230" s="33"/>
      <c r="AD230" s="33"/>
      <c r="AE230" s="33"/>
      <c r="AR230" s="150" t="s">
        <v>229</v>
      </c>
      <c r="AT230" s="150" t="s">
        <v>140</v>
      </c>
      <c r="AU230" s="150" t="s">
        <v>139</v>
      </c>
      <c r="AY230" s="18" t="s">
        <v>134</v>
      </c>
      <c r="BE230" s="151">
        <f>IF(N230="základní",J230,0)</f>
        <v>0</v>
      </c>
      <c r="BF230" s="151">
        <f>IF(N230="snížená",J230,0)</f>
        <v>0</v>
      </c>
      <c r="BG230" s="151">
        <f>IF(N230="zákl. přenesená",J230,0)</f>
        <v>0</v>
      </c>
      <c r="BH230" s="151">
        <f>IF(N230="sníž. přenesená",J230,0)</f>
        <v>0</v>
      </c>
      <c r="BI230" s="151">
        <f>IF(N230="nulová",J230,0)</f>
        <v>0</v>
      </c>
      <c r="BJ230" s="18" t="s">
        <v>139</v>
      </c>
      <c r="BK230" s="151">
        <f>ROUND(I230*H230,2)</f>
        <v>0</v>
      </c>
      <c r="BL230" s="18" t="s">
        <v>229</v>
      </c>
      <c r="BM230" s="150" t="s">
        <v>371</v>
      </c>
    </row>
    <row r="231" spans="1:47" s="2" customFormat="1" ht="12">
      <c r="A231" s="33"/>
      <c r="B231" s="34"/>
      <c r="C231" s="33"/>
      <c r="D231" s="152" t="s">
        <v>148</v>
      </c>
      <c r="E231" s="33"/>
      <c r="F231" s="153" t="s">
        <v>372</v>
      </c>
      <c r="G231" s="33"/>
      <c r="H231" s="33"/>
      <c r="I231" s="154"/>
      <c r="J231" s="33"/>
      <c r="K231" s="33"/>
      <c r="L231" s="34"/>
      <c r="M231" s="155"/>
      <c r="N231" s="156"/>
      <c r="O231" s="54"/>
      <c r="P231" s="54"/>
      <c r="Q231" s="54"/>
      <c r="R231" s="54"/>
      <c r="S231" s="54"/>
      <c r="T231" s="55"/>
      <c r="U231" s="33"/>
      <c r="V231" s="33"/>
      <c r="W231" s="33"/>
      <c r="X231" s="33"/>
      <c r="Y231" s="33"/>
      <c r="Z231" s="33"/>
      <c r="AA231" s="33"/>
      <c r="AB231" s="33"/>
      <c r="AC231" s="33"/>
      <c r="AD231" s="33"/>
      <c r="AE231" s="33"/>
      <c r="AT231" s="18" t="s">
        <v>148</v>
      </c>
      <c r="AU231" s="18" t="s">
        <v>139</v>
      </c>
    </row>
    <row r="232" spans="2:51" s="14" customFormat="1" ht="12">
      <c r="B232" s="165"/>
      <c r="D232" s="158" t="s">
        <v>150</v>
      </c>
      <c r="E232" s="166" t="s">
        <v>3</v>
      </c>
      <c r="F232" s="167" t="s">
        <v>601</v>
      </c>
      <c r="H232" s="168">
        <v>180.3</v>
      </c>
      <c r="I232" s="169"/>
      <c r="L232" s="165"/>
      <c r="M232" s="170"/>
      <c r="N232" s="171"/>
      <c r="O232" s="171"/>
      <c r="P232" s="171"/>
      <c r="Q232" s="171"/>
      <c r="R232" s="171"/>
      <c r="S232" s="171"/>
      <c r="T232" s="172"/>
      <c r="AT232" s="166" t="s">
        <v>150</v>
      </c>
      <c r="AU232" s="166" t="s">
        <v>139</v>
      </c>
      <c r="AV232" s="14" t="s">
        <v>139</v>
      </c>
      <c r="AW232" s="14" t="s">
        <v>33</v>
      </c>
      <c r="AX232" s="14" t="s">
        <v>71</v>
      </c>
      <c r="AY232" s="166" t="s">
        <v>134</v>
      </c>
    </row>
    <row r="233" spans="2:51" s="14" customFormat="1" ht="12">
      <c r="B233" s="165"/>
      <c r="D233" s="158" t="s">
        <v>150</v>
      </c>
      <c r="E233" s="166" t="s">
        <v>3</v>
      </c>
      <c r="F233" s="167" t="s">
        <v>602</v>
      </c>
      <c r="H233" s="168">
        <v>-2.4</v>
      </c>
      <c r="I233" s="169"/>
      <c r="L233" s="165"/>
      <c r="M233" s="170"/>
      <c r="N233" s="171"/>
      <c r="O233" s="171"/>
      <c r="P233" s="171"/>
      <c r="Q233" s="171"/>
      <c r="R233" s="171"/>
      <c r="S233" s="171"/>
      <c r="T233" s="172"/>
      <c r="AT233" s="166" t="s">
        <v>150</v>
      </c>
      <c r="AU233" s="166" t="s">
        <v>139</v>
      </c>
      <c r="AV233" s="14" t="s">
        <v>139</v>
      </c>
      <c r="AW233" s="14" t="s">
        <v>33</v>
      </c>
      <c r="AX233" s="14" t="s">
        <v>71</v>
      </c>
      <c r="AY233" s="166" t="s">
        <v>134</v>
      </c>
    </row>
    <row r="234" spans="2:51" s="15" customFormat="1" ht="12">
      <c r="B234" s="173"/>
      <c r="D234" s="158" t="s">
        <v>150</v>
      </c>
      <c r="E234" s="174" t="s">
        <v>3</v>
      </c>
      <c r="F234" s="175" t="s">
        <v>155</v>
      </c>
      <c r="H234" s="176">
        <v>177.9</v>
      </c>
      <c r="I234" s="177"/>
      <c r="L234" s="173"/>
      <c r="M234" s="178"/>
      <c r="N234" s="179"/>
      <c r="O234" s="179"/>
      <c r="P234" s="179"/>
      <c r="Q234" s="179"/>
      <c r="R234" s="179"/>
      <c r="S234" s="179"/>
      <c r="T234" s="180"/>
      <c r="AT234" s="174" t="s">
        <v>150</v>
      </c>
      <c r="AU234" s="174" t="s">
        <v>139</v>
      </c>
      <c r="AV234" s="15" t="s">
        <v>145</v>
      </c>
      <c r="AW234" s="15" t="s">
        <v>33</v>
      </c>
      <c r="AX234" s="15" t="s">
        <v>15</v>
      </c>
      <c r="AY234" s="174" t="s">
        <v>134</v>
      </c>
    </row>
    <row r="235" spans="1:65" s="2" customFormat="1" ht="37.9" customHeight="1">
      <c r="A235" s="33"/>
      <c r="B235" s="138"/>
      <c r="C235" s="139" t="s">
        <v>373</v>
      </c>
      <c r="D235" s="139" t="s">
        <v>140</v>
      </c>
      <c r="E235" s="140" t="s">
        <v>374</v>
      </c>
      <c r="F235" s="141" t="s">
        <v>375</v>
      </c>
      <c r="G235" s="142" t="s">
        <v>143</v>
      </c>
      <c r="H235" s="143">
        <v>177.9</v>
      </c>
      <c r="I235" s="144"/>
      <c r="J235" s="145">
        <f>ROUND(I235*H235,2)</f>
        <v>0</v>
      </c>
      <c r="K235" s="141" t="s">
        <v>3</v>
      </c>
      <c r="L235" s="34"/>
      <c r="M235" s="146" t="s">
        <v>3</v>
      </c>
      <c r="N235" s="147" t="s">
        <v>43</v>
      </c>
      <c r="O235" s="54"/>
      <c r="P235" s="148">
        <f>O235*H235</f>
        <v>0</v>
      </c>
      <c r="Q235" s="148">
        <v>0</v>
      </c>
      <c r="R235" s="148">
        <f>Q235*H235</f>
        <v>0</v>
      </c>
      <c r="S235" s="148">
        <v>0</v>
      </c>
      <c r="T235" s="149">
        <f>S235*H235</f>
        <v>0</v>
      </c>
      <c r="U235" s="33"/>
      <c r="V235" s="33"/>
      <c r="W235" s="33"/>
      <c r="X235" s="33"/>
      <c r="Y235" s="33"/>
      <c r="Z235" s="33"/>
      <c r="AA235" s="33"/>
      <c r="AB235" s="33"/>
      <c r="AC235" s="33"/>
      <c r="AD235" s="33"/>
      <c r="AE235" s="33"/>
      <c r="AR235" s="150" t="s">
        <v>229</v>
      </c>
      <c r="AT235" s="150" t="s">
        <v>140</v>
      </c>
      <c r="AU235" s="150" t="s">
        <v>139</v>
      </c>
      <c r="AY235" s="18" t="s">
        <v>134</v>
      </c>
      <c r="BE235" s="151">
        <f>IF(N235="základní",J235,0)</f>
        <v>0</v>
      </c>
      <c r="BF235" s="151">
        <f>IF(N235="snížená",J235,0)</f>
        <v>0</v>
      </c>
      <c r="BG235" s="151">
        <f>IF(N235="zákl. přenesená",J235,0)</f>
        <v>0</v>
      </c>
      <c r="BH235" s="151">
        <f>IF(N235="sníž. přenesená",J235,0)</f>
        <v>0</v>
      </c>
      <c r="BI235" s="151">
        <f>IF(N235="nulová",J235,0)</f>
        <v>0</v>
      </c>
      <c r="BJ235" s="18" t="s">
        <v>139</v>
      </c>
      <c r="BK235" s="151">
        <f>ROUND(I235*H235,2)</f>
        <v>0</v>
      </c>
      <c r="BL235" s="18" t="s">
        <v>229</v>
      </c>
      <c r="BM235" s="150" t="s">
        <v>376</v>
      </c>
    </row>
    <row r="236" spans="2:51" s="14" customFormat="1" ht="12">
      <c r="B236" s="165"/>
      <c r="D236" s="158" t="s">
        <v>150</v>
      </c>
      <c r="E236" s="166" t="s">
        <v>3</v>
      </c>
      <c r="F236" s="167" t="s">
        <v>601</v>
      </c>
      <c r="H236" s="168">
        <v>180.3</v>
      </c>
      <c r="I236" s="169"/>
      <c r="L236" s="165"/>
      <c r="M236" s="170"/>
      <c r="N236" s="171"/>
      <c r="O236" s="171"/>
      <c r="P236" s="171"/>
      <c r="Q236" s="171"/>
      <c r="R236" s="171"/>
      <c r="S236" s="171"/>
      <c r="T236" s="172"/>
      <c r="AT236" s="166" t="s">
        <v>150</v>
      </c>
      <c r="AU236" s="166" t="s">
        <v>139</v>
      </c>
      <c r="AV236" s="14" t="s">
        <v>139</v>
      </c>
      <c r="AW236" s="14" t="s">
        <v>33</v>
      </c>
      <c r="AX236" s="14" t="s">
        <v>71</v>
      </c>
      <c r="AY236" s="166" t="s">
        <v>134</v>
      </c>
    </row>
    <row r="237" spans="2:51" s="14" customFormat="1" ht="12">
      <c r="B237" s="165"/>
      <c r="D237" s="158" t="s">
        <v>150</v>
      </c>
      <c r="E237" s="166" t="s">
        <v>3</v>
      </c>
      <c r="F237" s="167" t="s">
        <v>602</v>
      </c>
      <c r="H237" s="168">
        <v>-2.4</v>
      </c>
      <c r="I237" s="169"/>
      <c r="L237" s="165"/>
      <c r="M237" s="170"/>
      <c r="N237" s="171"/>
      <c r="O237" s="171"/>
      <c r="P237" s="171"/>
      <c r="Q237" s="171"/>
      <c r="R237" s="171"/>
      <c r="S237" s="171"/>
      <c r="T237" s="172"/>
      <c r="AT237" s="166" t="s">
        <v>150</v>
      </c>
      <c r="AU237" s="166" t="s">
        <v>139</v>
      </c>
      <c r="AV237" s="14" t="s">
        <v>139</v>
      </c>
      <c r="AW237" s="14" t="s">
        <v>33</v>
      </c>
      <c r="AX237" s="14" t="s">
        <v>71</v>
      </c>
      <c r="AY237" s="166" t="s">
        <v>134</v>
      </c>
    </row>
    <row r="238" spans="2:51" s="15" customFormat="1" ht="12">
      <c r="B238" s="173"/>
      <c r="D238" s="158" t="s">
        <v>150</v>
      </c>
      <c r="E238" s="174" t="s">
        <v>3</v>
      </c>
      <c r="F238" s="175" t="s">
        <v>155</v>
      </c>
      <c r="H238" s="176">
        <v>177.9</v>
      </c>
      <c r="I238" s="177"/>
      <c r="L238" s="173"/>
      <c r="M238" s="178"/>
      <c r="N238" s="179"/>
      <c r="O238" s="179"/>
      <c r="P238" s="179"/>
      <c r="Q238" s="179"/>
      <c r="R238" s="179"/>
      <c r="S238" s="179"/>
      <c r="T238" s="180"/>
      <c r="AT238" s="174" t="s">
        <v>150</v>
      </c>
      <c r="AU238" s="174" t="s">
        <v>139</v>
      </c>
      <c r="AV238" s="15" t="s">
        <v>145</v>
      </c>
      <c r="AW238" s="15" t="s">
        <v>33</v>
      </c>
      <c r="AX238" s="15" t="s">
        <v>15</v>
      </c>
      <c r="AY238" s="174" t="s">
        <v>134</v>
      </c>
    </row>
    <row r="239" spans="1:65" s="2" customFormat="1" ht="21.75" customHeight="1">
      <c r="A239" s="33"/>
      <c r="B239" s="138"/>
      <c r="C239" s="181" t="s">
        <v>377</v>
      </c>
      <c r="D239" s="181" t="s">
        <v>160</v>
      </c>
      <c r="E239" s="182" t="s">
        <v>378</v>
      </c>
      <c r="F239" s="183" t="s">
        <v>379</v>
      </c>
      <c r="G239" s="184" t="s">
        <v>143</v>
      </c>
      <c r="H239" s="185">
        <v>186.795</v>
      </c>
      <c r="I239" s="186"/>
      <c r="J239" s="187">
        <f>ROUND(I239*H239,2)</f>
        <v>0</v>
      </c>
      <c r="K239" s="183" t="s">
        <v>3</v>
      </c>
      <c r="L239" s="188"/>
      <c r="M239" s="189" t="s">
        <v>3</v>
      </c>
      <c r="N239" s="190" t="s">
        <v>43</v>
      </c>
      <c r="O239" s="54"/>
      <c r="P239" s="148">
        <f>O239*H239</f>
        <v>0</v>
      </c>
      <c r="Q239" s="148">
        <v>0.006</v>
      </c>
      <c r="R239" s="148">
        <f>Q239*H239</f>
        <v>1.12077</v>
      </c>
      <c r="S239" s="148">
        <v>0</v>
      </c>
      <c r="T239" s="149">
        <f>S239*H239</f>
        <v>0</v>
      </c>
      <c r="U239" s="33"/>
      <c r="V239" s="33"/>
      <c r="W239" s="33"/>
      <c r="X239" s="33"/>
      <c r="Y239" s="33"/>
      <c r="Z239" s="33"/>
      <c r="AA239" s="33"/>
      <c r="AB239" s="33"/>
      <c r="AC239" s="33"/>
      <c r="AD239" s="33"/>
      <c r="AE239" s="33"/>
      <c r="AR239" s="150" t="s">
        <v>326</v>
      </c>
      <c r="AT239" s="150" t="s">
        <v>160</v>
      </c>
      <c r="AU239" s="150" t="s">
        <v>139</v>
      </c>
      <c r="AY239" s="18" t="s">
        <v>134</v>
      </c>
      <c r="BE239" s="151">
        <f>IF(N239="základní",J239,0)</f>
        <v>0</v>
      </c>
      <c r="BF239" s="151">
        <f>IF(N239="snížená",J239,0)</f>
        <v>0</v>
      </c>
      <c r="BG239" s="151">
        <f>IF(N239="zákl. přenesená",J239,0)</f>
        <v>0</v>
      </c>
      <c r="BH239" s="151">
        <f>IF(N239="sníž. přenesená",J239,0)</f>
        <v>0</v>
      </c>
      <c r="BI239" s="151">
        <f>IF(N239="nulová",J239,0)</f>
        <v>0</v>
      </c>
      <c r="BJ239" s="18" t="s">
        <v>139</v>
      </c>
      <c r="BK239" s="151">
        <f>ROUND(I239*H239,2)</f>
        <v>0</v>
      </c>
      <c r="BL239" s="18" t="s">
        <v>229</v>
      </c>
      <c r="BM239" s="150" t="s">
        <v>380</v>
      </c>
    </row>
    <row r="240" spans="2:51" s="14" customFormat="1" ht="12">
      <c r="B240" s="165"/>
      <c r="D240" s="158" t="s">
        <v>150</v>
      </c>
      <c r="F240" s="167" t="s">
        <v>620</v>
      </c>
      <c r="H240" s="168">
        <v>186.795</v>
      </c>
      <c r="I240" s="169"/>
      <c r="L240" s="165"/>
      <c r="M240" s="170"/>
      <c r="N240" s="171"/>
      <c r="O240" s="171"/>
      <c r="P240" s="171"/>
      <c r="Q240" s="171"/>
      <c r="R240" s="171"/>
      <c r="S240" s="171"/>
      <c r="T240" s="172"/>
      <c r="AT240" s="166" t="s">
        <v>150</v>
      </c>
      <c r="AU240" s="166" t="s">
        <v>139</v>
      </c>
      <c r="AV240" s="14" t="s">
        <v>139</v>
      </c>
      <c r="AW240" s="14" t="s">
        <v>4</v>
      </c>
      <c r="AX240" s="14" t="s">
        <v>15</v>
      </c>
      <c r="AY240" s="166" t="s">
        <v>134</v>
      </c>
    </row>
    <row r="241" spans="1:65" s="2" customFormat="1" ht="44.25" customHeight="1">
      <c r="A241" s="33"/>
      <c r="B241" s="138"/>
      <c r="C241" s="139" t="s">
        <v>382</v>
      </c>
      <c r="D241" s="139" t="s">
        <v>140</v>
      </c>
      <c r="E241" s="140" t="s">
        <v>383</v>
      </c>
      <c r="F241" s="141" t="s">
        <v>384</v>
      </c>
      <c r="G241" s="142" t="s">
        <v>143</v>
      </c>
      <c r="H241" s="143">
        <v>109.635</v>
      </c>
      <c r="I241" s="144"/>
      <c r="J241" s="145">
        <f>ROUND(I241*H241,2)</f>
        <v>0</v>
      </c>
      <c r="K241" s="141" t="s">
        <v>144</v>
      </c>
      <c r="L241" s="34"/>
      <c r="M241" s="146" t="s">
        <v>3</v>
      </c>
      <c r="N241" s="147" t="s">
        <v>43</v>
      </c>
      <c r="O241" s="54"/>
      <c r="P241" s="148">
        <f>O241*H241</f>
        <v>0</v>
      </c>
      <c r="Q241" s="148">
        <v>0</v>
      </c>
      <c r="R241" s="148">
        <f>Q241*H241</f>
        <v>0</v>
      </c>
      <c r="S241" s="148">
        <v>0.006</v>
      </c>
      <c r="T241" s="149">
        <f>S241*H241</f>
        <v>0.65781</v>
      </c>
      <c r="U241" s="33"/>
      <c r="V241" s="33"/>
      <c r="W241" s="33"/>
      <c r="X241" s="33"/>
      <c r="Y241" s="33"/>
      <c r="Z241" s="33"/>
      <c r="AA241" s="33"/>
      <c r="AB241" s="33"/>
      <c r="AC241" s="33"/>
      <c r="AD241" s="33"/>
      <c r="AE241" s="33"/>
      <c r="AR241" s="150" t="s">
        <v>229</v>
      </c>
      <c r="AT241" s="150" t="s">
        <v>140</v>
      </c>
      <c r="AU241" s="150" t="s">
        <v>139</v>
      </c>
      <c r="AY241" s="18" t="s">
        <v>134</v>
      </c>
      <c r="BE241" s="151">
        <f>IF(N241="základní",J241,0)</f>
        <v>0</v>
      </c>
      <c r="BF241" s="151">
        <f>IF(N241="snížená",J241,0)</f>
        <v>0</v>
      </c>
      <c r="BG241" s="151">
        <f>IF(N241="zákl. přenesená",J241,0)</f>
        <v>0</v>
      </c>
      <c r="BH241" s="151">
        <f>IF(N241="sníž. přenesená",J241,0)</f>
        <v>0</v>
      </c>
      <c r="BI241" s="151">
        <f>IF(N241="nulová",J241,0)</f>
        <v>0</v>
      </c>
      <c r="BJ241" s="18" t="s">
        <v>139</v>
      </c>
      <c r="BK241" s="151">
        <f>ROUND(I241*H241,2)</f>
        <v>0</v>
      </c>
      <c r="BL241" s="18" t="s">
        <v>229</v>
      </c>
      <c r="BM241" s="150" t="s">
        <v>385</v>
      </c>
    </row>
    <row r="242" spans="1:47" s="2" customFormat="1" ht="12">
      <c r="A242" s="33"/>
      <c r="B242" s="34"/>
      <c r="C242" s="33"/>
      <c r="D242" s="152" t="s">
        <v>148</v>
      </c>
      <c r="E242" s="33"/>
      <c r="F242" s="153" t="s">
        <v>386</v>
      </c>
      <c r="G242" s="33"/>
      <c r="H242" s="33"/>
      <c r="I242" s="154"/>
      <c r="J242" s="33"/>
      <c r="K242" s="33"/>
      <c r="L242" s="34"/>
      <c r="M242" s="155"/>
      <c r="N242" s="156"/>
      <c r="O242" s="54"/>
      <c r="P242" s="54"/>
      <c r="Q242" s="54"/>
      <c r="R242" s="54"/>
      <c r="S242" s="54"/>
      <c r="T242" s="55"/>
      <c r="U242" s="33"/>
      <c r="V242" s="33"/>
      <c r="W242" s="33"/>
      <c r="X242" s="33"/>
      <c r="Y242" s="33"/>
      <c r="Z242" s="33"/>
      <c r="AA242" s="33"/>
      <c r="AB242" s="33"/>
      <c r="AC242" s="33"/>
      <c r="AD242" s="33"/>
      <c r="AE242" s="33"/>
      <c r="AT242" s="18" t="s">
        <v>148</v>
      </c>
      <c r="AU242" s="18" t="s">
        <v>139</v>
      </c>
    </row>
    <row r="243" spans="2:51" s="13" customFormat="1" ht="12">
      <c r="B243" s="157"/>
      <c r="D243" s="158" t="s">
        <v>150</v>
      </c>
      <c r="E243" s="159" t="s">
        <v>3</v>
      </c>
      <c r="F243" s="160" t="s">
        <v>319</v>
      </c>
      <c r="H243" s="159" t="s">
        <v>3</v>
      </c>
      <c r="I243" s="161"/>
      <c r="L243" s="157"/>
      <c r="M243" s="162"/>
      <c r="N243" s="163"/>
      <c r="O243" s="163"/>
      <c r="P243" s="163"/>
      <c r="Q243" s="163"/>
      <c r="R243" s="163"/>
      <c r="S243" s="163"/>
      <c r="T243" s="164"/>
      <c r="AT243" s="159" t="s">
        <v>150</v>
      </c>
      <c r="AU243" s="159" t="s">
        <v>139</v>
      </c>
      <c r="AV243" s="13" t="s">
        <v>15</v>
      </c>
      <c r="AW243" s="13" t="s">
        <v>33</v>
      </c>
      <c r="AX243" s="13" t="s">
        <v>71</v>
      </c>
      <c r="AY243" s="159" t="s">
        <v>134</v>
      </c>
    </row>
    <row r="244" spans="2:51" s="14" customFormat="1" ht="12">
      <c r="B244" s="165"/>
      <c r="D244" s="158" t="s">
        <v>150</v>
      </c>
      <c r="E244" s="166" t="s">
        <v>3</v>
      </c>
      <c r="F244" s="167" t="s">
        <v>614</v>
      </c>
      <c r="H244" s="168">
        <v>72.75</v>
      </c>
      <c r="I244" s="169"/>
      <c r="L244" s="165"/>
      <c r="M244" s="170"/>
      <c r="N244" s="171"/>
      <c r="O244" s="171"/>
      <c r="P244" s="171"/>
      <c r="Q244" s="171"/>
      <c r="R244" s="171"/>
      <c r="S244" s="171"/>
      <c r="T244" s="172"/>
      <c r="AT244" s="166" t="s">
        <v>150</v>
      </c>
      <c r="AU244" s="166" t="s">
        <v>139</v>
      </c>
      <c r="AV244" s="14" t="s">
        <v>139</v>
      </c>
      <c r="AW244" s="14" t="s">
        <v>33</v>
      </c>
      <c r="AX244" s="14" t="s">
        <v>71</v>
      </c>
      <c r="AY244" s="166" t="s">
        <v>134</v>
      </c>
    </row>
    <row r="245" spans="2:51" s="14" customFormat="1" ht="12">
      <c r="B245" s="165"/>
      <c r="D245" s="158" t="s">
        <v>150</v>
      </c>
      <c r="E245" s="166" t="s">
        <v>3</v>
      </c>
      <c r="F245" s="167" t="s">
        <v>621</v>
      </c>
      <c r="H245" s="168">
        <v>-3.225</v>
      </c>
      <c r="I245" s="169"/>
      <c r="L245" s="165"/>
      <c r="M245" s="170"/>
      <c r="N245" s="171"/>
      <c r="O245" s="171"/>
      <c r="P245" s="171"/>
      <c r="Q245" s="171"/>
      <c r="R245" s="171"/>
      <c r="S245" s="171"/>
      <c r="T245" s="172"/>
      <c r="AT245" s="166" t="s">
        <v>150</v>
      </c>
      <c r="AU245" s="166" t="s">
        <v>139</v>
      </c>
      <c r="AV245" s="14" t="s">
        <v>139</v>
      </c>
      <c r="AW245" s="14" t="s">
        <v>33</v>
      </c>
      <c r="AX245" s="14" t="s">
        <v>71</v>
      </c>
      <c r="AY245" s="166" t="s">
        <v>134</v>
      </c>
    </row>
    <row r="246" spans="2:51" s="13" customFormat="1" ht="12">
      <c r="B246" s="157"/>
      <c r="D246" s="158" t="s">
        <v>150</v>
      </c>
      <c r="E246" s="159" t="s">
        <v>3</v>
      </c>
      <c r="F246" s="160" t="s">
        <v>305</v>
      </c>
      <c r="H246" s="159" t="s">
        <v>3</v>
      </c>
      <c r="I246" s="161"/>
      <c r="L246" s="157"/>
      <c r="M246" s="162"/>
      <c r="N246" s="163"/>
      <c r="O246" s="163"/>
      <c r="P246" s="163"/>
      <c r="Q246" s="163"/>
      <c r="R246" s="163"/>
      <c r="S246" s="163"/>
      <c r="T246" s="164"/>
      <c r="AT246" s="159" t="s">
        <v>150</v>
      </c>
      <c r="AU246" s="159" t="s">
        <v>139</v>
      </c>
      <c r="AV246" s="13" t="s">
        <v>15</v>
      </c>
      <c r="AW246" s="13" t="s">
        <v>33</v>
      </c>
      <c r="AX246" s="13" t="s">
        <v>71</v>
      </c>
      <c r="AY246" s="159" t="s">
        <v>134</v>
      </c>
    </row>
    <row r="247" spans="2:51" s="14" customFormat="1" ht="12">
      <c r="B247" s="165"/>
      <c r="D247" s="158" t="s">
        <v>150</v>
      </c>
      <c r="E247" s="166" t="s">
        <v>3</v>
      </c>
      <c r="F247" s="167" t="s">
        <v>615</v>
      </c>
      <c r="H247" s="168">
        <v>33.66</v>
      </c>
      <c r="I247" s="169"/>
      <c r="L247" s="165"/>
      <c r="M247" s="170"/>
      <c r="N247" s="171"/>
      <c r="O247" s="171"/>
      <c r="P247" s="171"/>
      <c r="Q247" s="171"/>
      <c r="R247" s="171"/>
      <c r="S247" s="171"/>
      <c r="T247" s="172"/>
      <c r="AT247" s="166" t="s">
        <v>150</v>
      </c>
      <c r="AU247" s="166" t="s">
        <v>139</v>
      </c>
      <c r="AV247" s="14" t="s">
        <v>139</v>
      </c>
      <c r="AW247" s="14" t="s">
        <v>33</v>
      </c>
      <c r="AX247" s="14" t="s">
        <v>71</v>
      </c>
      <c r="AY247" s="166" t="s">
        <v>134</v>
      </c>
    </row>
    <row r="248" spans="2:51" s="14" customFormat="1" ht="12">
      <c r="B248" s="165"/>
      <c r="D248" s="158" t="s">
        <v>150</v>
      </c>
      <c r="E248" s="166" t="s">
        <v>3</v>
      </c>
      <c r="F248" s="167" t="s">
        <v>622</v>
      </c>
      <c r="H248" s="168">
        <v>6.45</v>
      </c>
      <c r="I248" s="169"/>
      <c r="L248" s="165"/>
      <c r="M248" s="170"/>
      <c r="N248" s="171"/>
      <c r="O248" s="171"/>
      <c r="P248" s="171"/>
      <c r="Q248" s="171"/>
      <c r="R248" s="171"/>
      <c r="S248" s="171"/>
      <c r="T248" s="172"/>
      <c r="AT248" s="166" t="s">
        <v>150</v>
      </c>
      <c r="AU248" s="166" t="s">
        <v>139</v>
      </c>
      <c r="AV248" s="14" t="s">
        <v>139</v>
      </c>
      <c r="AW248" s="14" t="s">
        <v>33</v>
      </c>
      <c r="AX248" s="14" t="s">
        <v>71</v>
      </c>
      <c r="AY248" s="166" t="s">
        <v>134</v>
      </c>
    </row>
    <row r="249" spans="2:51" s="15" customFormat="1" ht="12">
      <c r="B249" s="173"/>
      <c r="D249" s="158" t="s">
        <v>150</v>
      </c>
      <c r="E249" s="174" t="s">
        <v>3</v>
      </c>
      <c r="F249" s="175" t="s">
        <v>155</v>
      </c>
      <c r="H249" s="176">
        <v>109.635</v>
      </c>
      <c r="I249" s="177"/>
      <c r="L249" s="173"/>
      <c r="M249" s="178"/>
      <c r="N249" s="179"/>
      <c r="O249" s="179"/>
      <c r="P249" s="179"/>
      <c r="Q249" s="179"/>
      <c r="R249" s="179"/>
      <c r="S249" s="179"/>
      <c r="T249" s="180"/>
      <c r="AT249" s="174" t="s">
        <v>150</v>
      </c>
      <c r="AU249" s="174" t="s">
        <v>139</v>
      </c>
      <c r="AV249" s="15" t="s">
        <v>145</v>
      </c>
      <c r="AW249" s="15" t="s">
        <v>33</v>
      </c>
      <c r="AX249" s="15" t="s">
        <v>15</v>
      </c>
      <c r="AY249" s="174" t="s">
        <v>134</v>
      </c>
    </row>
    <row r="250" spans="1:65" s="2" customFormat="1" ht="44.25" customHeight="1">
      <c r="A250" s="33"/>
      <c r="B250" s="138"/>
      <c r="C250" s="139" t="s">
        <v>387</v>
      </c>
      <c r="D250" s="139" t="s">
        <v>140</v>
      </c>
      <c r="E250" s="140" t="s">
        <v>388</v>
      </c>
      <c r="F250" s="141" t="s">
        <v>389</v>
      </c>
      <c r="G250" s="142" t="s">
        <v>143</v>
      </c>
      <c r="H250" s="143">
        <v>69.525</v>
      </c>
      <c r="I250" s="144"/>
      <c r="J250" s="145">
        <f>ROUND(I250*H250,2)</f>
        <v>0</v>
      </c>
      <c r="K250" s="141" t="s">
        <v>144</v>
      </c>
      <c r="L250" s="34"/>
      <c r="M250" s="146" t="s">
        <v>3</v>
      </c>
      <c r="N250" s="147" t="s">
        <v>43</v>
      </c>
      <c r="O250" s="54"/>
      <c r="P250" s="148">
        <f>O250*H250</f>
        <v>0</v>
      </c>
      <c r="Q250" s="148">
        <v>0.00606</v>
      </c>
      <c r="R250" s="148">
        <f>Q250*H250</f>
        <v>0.42132150000000007</v>
      </c>
      <c r="S250" s="148">
        <v>0</v>
      </c>
      <c r="T250" s="149">
        <f>S250*H250</f>
        <v>0</v>
      </c>
      <c r="U250" s="33"/>
      <c r="V250" s="33"/>
      <c r="W250" s="33"/>
      <c r="X250" s="33"/>
      <c r="Y250" s="33"/>
      <c r="Z250" s="33"/>
      <c r="AA250" s="33"/>
      <c r="AB250" s="33"/>
      <c r="AC250" s="33"/>
      <c r="AD250" s="33"/>
      <c r="AE250" s="33"/>
      <c r="AR250" s="150" t="s">
        <v>229</v>
      </c>
      <c r="AT250" s="150" t="s">
        <v>140</v>
      </c>
      <c r="AU250" s="150" t="s">
        <v>139</v>
      </c>
      <c r="AY250" s="18" t="s">
        <v>134</v>
      </c>
      <c r="BE250" s="151">
        <f>IF(N250="základní",J250,0)</f>
        <v>0</v>
      </c>
      <c r="BF250" s="151">
        <f>IF(N250="snížená",J250,0)</f>
        <v>0</v>
      </c>
      <c r="BG250" s="151">
        <f>IF(N250="zákl. přenesená",J250,0)</f>
        <v>0</v>
      </c>
      <c r="BH250" s="151">
        <f>IF(N250="sníž. přenesená",J250,0)</f>
        <v>0</v>
      </c>
      <c r="BI250" s="151">
        <f>IF(N250="nulová",J250,0)</f>
        <v>0</v>
      </c>
      <c r="BJ250" s="18" t="s">
        <v>139</v>
      </c>
      <c r="BK250" s="151">
        <f>ROUND(I250*H250,2)</f>
        <v>0</v>
      </c>
      <c r="BL250" s="18" t="s">
        <v>229</v>
      </c>
      <c r="BM250" s="150" t="s">
        <v>390</v>
      </c>
    </row>
    <row r="251" spans="1:47" s="2" customFormat="1" ht="12">
      <c r="A251" s="33"/>
      <c r="B251" s="34"/>
      <c r="C251" s="33"/>
      <c r="D251" s="152" t="s">
        <v>148</v>
      </c>
      <c r="E251" s="33"/>
      <c r="F251" s="153" t="s">
        <v>391</v>
      </c>
      <c r="G251" s="33"/>
      <c r="H251" s="33"/>
      <c r="I251" s="154"/>
      <c r="J251" s="33"/>
      <c r="K251" s="33"/>
      <c r="L251" s="34"/>
      <c r="M251" s="155"/>
      <c r="N251" s="156"/>
      <c r="O251" s="54"/>
      <c r="P251" s="54"/>
      <c r="Q251" s="54"/>
      <c r="R251" s="54"/>
      <c r="S251" s="54"/>
      <c r="T251" s="55"/>
      <c r="U251" s="33"/>
      <c r="V251" s="33"/>
      <c r="W251" s="33"/>
      <c r="X251" s="33"/>
      <c r="Y251" s="33"/>
      <c r="Z251" s="33"/>
      <c r="AA251" s="33"/>
      <c r="AB251" s="33"/>
      <c r="AC251" s="33"/>
      <c r="AD251" s="33"/>
      <c r="AE251" s="33"/>
      <c r="AT251" s="18" t="s">
        <v>148</v>
      </c>
      <c r="AU251" s="18" t="s">
        <v>139</v>
      </c>
    </row>
    <row r="252" spans="2:51" s="13" customFormat="1" ht="12">
      <c r="B252" s="157"/>
      <c r="D252" s="158" t="s">
        <v>150</v>
      </c>
      <c r="E252" s="159" t="s">
        <v>3</v>
      </c>
      <c r="F252" s="160" t="s">
        <v>319</v>
      </c>
      <c r="H252" s="159" t="s">
        <v>3</v>
      </c>
      <c r="I252" s="161"/>
      <c r="L252" s="157"/>
      <c r="M252" s="162"/>
      <c r="N252" s="163"/>
      <c r="O252" s="163"/>
      <c r="P252" s="163"/>
      <c r="Q252" s="163"/>
      <c r="R252" s="163"/>
      <c r="S252" s="163"/>
      <c r="T252" s="164"/>
      <c r="AT252" s="159" t="s">
        <v>150</v>
      </c>
      <c r="AU252" s="159" t="s">
        <v>139</v>
      </c>
      <c r="AV252" s="13" t="s">
        <v>15</v>
      </c>
      <c r="AW252" s="13" t="s">
        <v>33</v>
      </c>
      <c r="AX252" s="13" t="s">
        <v>71</v>
      </c>
      <c r="AY252" s="159" t="s">
        <v>134</v>
      </c>
    </row>
    <row r="253" spans="2:51" s="14" customFormat="1" ht="12">
      <c r="B253" s="165"/>
      <c r="D253" s="158" t="s">
        <v>150</v>
      </c>
      <c r="E253" s="166" t="s">
        <v>3</v>
      </c>
      <c r="F253" s="167" t="s">
        <v>614</v>
      </c>
      <c r="H253" s="168">
        <v>72.75</v>
      </c>
      <c r="I253" s="169"/>
      <c r="L253" s="165"/>
      <c r="M253" s="170"/>
      <c r="N253" s="171"/>
      <c r="O253" s="171"/>
      <c r="P253" s="171"/>
      <c r="Q253" s="171"/>
      <c r="R253" s="171"/>
      <c r="S253" s="171"/>
      <c r="T253" s="172"/>
      <c r="AT253" s="166" t="s">
        <v>150</v>
      </c>
      <c r="AU253" s="166" t="s">
        <v>139</v>
      </c>
      <c r="AV253" s="14" t="s">
        <v>139</v>
      </c>
      <c r="AW253" s="14" t="s">
        <v>33</v>
      </c>
      <c r="AX253" s="14" t="s">
        <v>71</v>
      </c>
      <c r="AY253" s="166" t="s">
        <v>134</v>
      </c>
    </row>
    <row r="254" spans="2:51" s="14" customFormat="1" ht="12">
      <c r="B254" s="165"/>
      <c r="D254" s="158" t="s">
        <v>150</v>
      </c>
      <c r="E254" s="166" t="s">
        <v>3</v>
      </c>
      <c r="F254" s="167" t="s">
        <v>621</v>
      </c>
      <c r="H254" s="168">
        <v>-3.225</v>
      </c>
      <c r="I254" s="169"/>
      <c r="L254" s="165"/>
      <c r="M254" s="170"/>
      <c r="N254" s="171"/>
      <c r="O254" s="171"/>
      <c r="P254" s="171"/>
      <c r="Q254" s="171"/>
      <c r="R254" s="171"/>
      <c r="S254" s="171"/>
      <c r="T254" s="172"/>
      <c r="AT254" s="166" t="s">
        <v>150</v>
      </c>
      <c r="AU254" s="166" t="s">
        <v>139</v>
      </c>
      <c r="AV254" s="14" t="s">
        <v>139</v>
      </c>
      <c r="AW254" s="14" t="s">
        <v>33</v>
      </c>
      <c r="AX254" s="14" t="s">
        <v>71</v>
      </c>
      <c r="AY254" s="166" t="s">
        <v>134</v>
      </c>
    </row>
    <row r="255" spans="2:51" s="15" customFormat="1" ht="12">
      <c r="B255" s="173"/>
      <c r="D255" s="158" t="s">
        <v>150</v>
      </c>
      <c r="E255" s="174" t="s">
        <v>3</v>
      </c>
      <c r="F255" s="175" t="s">
        <v>155</v>
      </c>
      <c r="H255" s="176">
        <v>69.525</v>
      </c>
      <c r="I255" s="177"/>
      <c r="L255" s="173"/>
      <c r="M255" s="178"/>
      <c r="N255" s="179"/>
      <c r="O255" s="179"/>
      <c r="P255" s="179"/>
      <c r="Q255" s="179"/>
      <c r="R255" s="179"/>
      <c r="S255" s="179"/>
      <c r="T255" s="180"/>
      <c r="AT255" s="174" t="s">
        <v>150</v>
      </c>
      <c r="AU255" s="174" t="s">
        <v>139</v>
      </c>
      <c r="AV255" s="15" t="s">
        <v>145</v>
      </c>
      <c r="AW255" s="15" t="s">
        <v>33</v>
      </c>
      <c r="AX255" s="15" t="s">
        <v>15</v>
      </c>
      <c r="AY255" s="174" t="s">
        <v>134</v>
      </c>
    </row>
    <row r="256" spans="1:65" s="2" customFormat="1" ht="16.5" customHeight="1">
      <c r="A256" s="33"/>
      <c r="B256" s="138"/>
      <c r="C256" s="181" t="s">
        <v>86</v>
      </c>
      <c r="D256" s="181" t="s">
        <v>160</v>
      </c>
      <c r="E256" s="182" t="s">
        <v>392</v>
      </c>
      <c r="F256" s="183" t="s">
        <v>393</v>
      </c>
      <c r="G256" s="184" t="s">
        <v>143</v>
      </c>
      <c r="H256" s="185">
        <v>73.001</v>
      </c>
      <c r="I256" s="186"/>
      <c r="J256" s="187">
        <f>ROUND(I256*H256,2)</f>
        <v>0</v>
      </c>
      <c r="K256" s="183" t="s">
        <v>144</v>
      </c>
      <c r="L256" s="188"/>
      <c r="M256" s="189" t="s">
        <v>3</v>
      </c>
      <c r="N256" s="190" t="s">
        <v>43</v>
      </c>
      <c r="O256" s="54"/>
      <c r="P256" s="148">
        <f>O256*H256</f>
        <v>0</v>
      </c>
      <c r="Q256" s="148">
        <v>0.00136</v>
      </c>
      <c r="R256" s="148">
        <f>Q256*H256</f>
        <v>0.09928136000000001</v>
      </c>
      <c r="S256" s="148">
        <v>0</v>
      </c>
      <c r="T256" s="149">
        <f>S256*H256</f>
        <v>0</v>
      </c>
      <c r="U256" s="33"/>
      <c r="V256" s="33"/>
      <c r="W256" s="33"/>
      <c r="X256" s="33"/>
      <c r="Y256" s="33"/>
      <c r="Z256" s="33"/>
      <c r="AA256" s="33"/>
      <c r="AB256" s="33"/>
      <c r="AC256" s="33"/>
      <c r="AD256" s="33"/>
      <c r="AE256" s="33"/>
      <c r="AR256" s="150" t="s">
        <v>326</v>
      </c>
      <c r="AT256" s="150" t="s">
        <v>160</v>
      </c>
      <c r="AU256" s="150" t="s">
        <v>139</v>
      </c>
      <c r="AY256" s="18" t="s">
        <v>134</v>
      </c>
      <c r="BE256" s="151">
        <f>IF(N256="základní",J256,0)</f>
        <v>0</v>
      </c>
      <c r="BF256" s="151">
        <f>IF(N256="snížená",J256,0)</f>
        <v>0</v>
      </c>
      <c r="BG256" s="151">
        <f>IF(N256="zákl. přenesená",J256,0)</f>
        <v>0</v>
      </c>
      <c r="BH256" s="151">
        <f>IF(N256="sníž. přenesená",J256,0)</f>
        <v>0</v>
      </c>
      <c r="BI256" s="151">
        <f>IF(N256="nulová",J256,0)</f>
        <v>0</v>
      </c>
      <c r="BJ256" s="18" t="s">
        <v>139</v>
      </c>
      <c r="BK256" s="151">
        <f>ROUND(I256*H256,2)</f>
        <v>0</v>
      </c>
      <c r="BL256" s="18" t="s">
        <v>229</v>
      </c>
      <c r="BM256" s="150" t="s">
        <v>394</v>
      </c>
    </row>
    <row r="257" spans="2:51" s="14" customFormat="1" ht="12">
      <c r="B257" s="165"/>
      <c r="D257" s="158" t="s">
        <v>150</v>
      </c>
      <c r="F257" s="167" t="s">
        <v>623</v>
      </c>
      <c r="H257" s="168">
        <v>73.001</v>
      </c>
      <c r="I257" s="169"/>
      <c r="L257" s="165"/>
      <c r="M257" s="170"/>
      <c r="N257" s="171"/>
      <c r="O257" s="171"/>
      <c r="P257" s="171"/>
      <c r="Q257" s="171"/>
      <c r="R257" s="171"/>
      <c r="S257" s="171"/>
      <c r="T257" s="172"/>
      <c r="AT257" s="166" t="s">
        <v>150</v>
      </c>
      <c r="AU257" s="166" t="s">
        <v>139</v>
      </c>
      <c r="AV257" s="14" t="s">
        <v>139</v>
      </c>
      <c r="AW257" s="14" t="s">
        <v>4</v>
      </c>
      <c r="AX257" s="14" t="s">
        <v>15</v>
      </c>
      <c r="AY257" s="166" t="s">
        <v>134</v>
      </c>
    </row>
    <row r="258" spans="1:65" s="2" customFormat="1" ht="44.25" customHeight="1">
      <c r="A258" s="33"/>
      <c r="B258" s="138"/>
      <c r="C258" s="139" t="s">
        <v>396</v>
      </c>
      <c r="D258" s="139" t="s">
        <v>140</v>
      </c>
      <c r="E258" s="140" t="s">
        <v>388</v>
      </c>
      <c r="F258" s="141" t="s">
        <v>389</v>
      </c>
      <c r="G258" s="142" t="s">
        <v>143</v>
      </c>
      <c r="H258" s="143">
        <v>40.11</v>
      </c>
      <c r="I258" s="144"/>
      <c r="J258" s="145">
        <f>ROUND(I258*H258,2)</f>
        <v>0</v>
      </c>
      <c r="K258" s="141" t="s">
        <v>144</v>
      </c>
      <c r="L258" s="34"/>
      <c r="M258" s="146" t="s">
        <v>3</v>
      </c>
      <c r="N258" s="147" t="s">
        <v>43</v>
      </c>
      <c r="O258" s="54"/>
      <c r="P258" s="148">
        <f>O258*H258</f>
        <v>0</v>
      </c>
      <c r="Q258" s="148">
        <v>0.00606</v>
      </c>
      <c r="R258" s="148">
        <f>Q258*H258</f>
        <v>0.24306660000000002</v>
      </c>
      <c r="S258" s="148">
        <v>0</v>
      </c>
      <c r="T258" s="149">
        <f>S258*H258</f>
        <v>0</v>
      </c>
      <c r="U258" s="33"/>
      <c r="V258" s="33"/>
      <c r="W258" s="33"/>
      <c r="X258" s="33"/>
      <c r="Y258" s="33"/>
      <c r="Z258" s="33"/>
      <c r="AA258" s="33"/>
      <c r="AB258" s="33"/>
      <c r="AC258" s="33"/>
      <c r="AD258" s="33"/>
      <c r="AE258" s="33"/>
      <c r="AR258" s="150" t="s">
        <v>229</v>
      </c>
      <c r="AT258" s="150" t="s">
        <v>140</v>
      </c>
      <c r="AU258" s="150" t="s">
        <v>139</v>
      </c>
      <c r="AY258" s="18" t="s">
        <v>134</v>
      </c>
      <c r="BE258" s="151">
        <f>IF(N258="základní",J258,0)</f>
        <v>0</v>
      </c>
      <c r="BF258" s="151">
        <f>IF(N258="snížená",J258,0)</f>
        <v>0</v>
      </c>
      <c r="BG258" s="151">
        <f>IF(N258="zákl. přenesená",J258,0)</f>
        <v>0</v>
      </c>
      <c r="BH258" s="151">
        <f>IF(N258="sníž. přenesená",J258,0)</f>
        <v>0</v>
      </c>
      <c r="BI258" s="151">
        <f>IF(N258="nulová",J258,0)</f>
        <v>0</v>
      </c>
      <c r="BJ258" s="18" t="s">
        <v>139</v>
      </c>
      <c r="BK258" s="151">
        <f>ROUND(I258*H258,2)</f>
        <v>0</v>
      </c>
      <c r="BL258" s="18" t="s">
        <v>229</v>
      </c>
      <c r="BM258" s="150" t="s">
        <v>397</v>
      </c>
    </row>
    <row r="259" spans="1:47" s="2" customFormat="1" ht="12">
      <c r="A259" s="33"/>
      <c r="B259" s="34"/>
      <c r="C259" s="33"/>
      <c r="D259" s="152" t="s">
        <v>148</v>
      </c>
      <c r="E259" s="33"/>
      <c r="F259" s="153" t="s">
        <v>391</v>
      </c>
      <c r="G259" s="33"/>
      <c r="H259" s="33"/>
      <c r="I259" s="154"/>
      <c r="J259" s="33"/>
      <c r="K259" s="33"/>
      <c r="L259" s="34"/>
      <c r="M259" s="155"/>
      <c r="N259" s="156"/>
      <c r="O259" s="54"/>
      <c r="P259" s="54"/>
      <c r="Q259" s="54"/>
      <c r="R259" s="54"/>
      <c r="S259" s="54"/>
      <c r="T259" s="55"/>
      <c r="U259" s="33"/>
      <c r="V259" s="33"/>
      <c r="W259" s="33"/>
      <c r="X259" s="33"/>
      <c r="Y259" s="33"/>
      <c r="Z259" s="33"/>
      <c r="AA259" s="33"/>
      <c r="AB259" s="33"/>
      <c r="AC259" s="33"/>
      <c r="AD259" s="33"/>
      <c r="AE259" s="33"/>
      <c r="AT259" s="18" t="s">
        <v>148</v>
      </c>
      <c r="AU259" s="18" t="s">
        <v>139</v>
      </c>
    </row>
    <row r="260" spans="2:51" s="13" customFormat="1" ht="12">
      <c r="B260" s="157"/>
      <c r="D260" s="158" t="s">
        <v>150</v>
      </c>
      <c r="E260" s="159" t="s">
        <v>3</v>
      </c>
      <c r="F260" s="160" t="s">
        <v>305</v>
      </c>
      <c r="H260" s="159" t="s">
        <v>3</v>
      </c>
      <c r="I260" s="161"/>
      <c r="L260" s="157"/>
      <c r="M260" s="162"/>
      <c r="N260" s="163"/>
      <c r="O260" s="163"/>
      <c r="P260" s="163"/>
      <c r="Q260" s="163"/>
      <c r="R260" s="163"/>
      <c r="S260" s="163"/>
      <c r="T260" s="164"/>
      <c r="AT260" s="159" t="s">
        <v>150</v>
      </c>
      <c r="AU260" s="159" t="s">
        <v>139</v>
      </c>
      <c r="AV260" s="13" t="s">
        <v>15</v>
      </c>
      <c r="AW260" s="13" t="s">
        <v>33</v>
      </c>
      <c r="AX260" s="13" t="s">
        <v>71</v>
      </c>
      <c r="AY260" s="159" t="s">
        <v>134</v>
      </c>
    </row>
    <row r="261" spans="2:51" s="14" customFormat="1" ht="12">
      <c r="B261" s="165"/>
      <c r="D261" s="158" t="s">
        <v>150</v>
      </c>
      <c r="E261" s="166" t="s">
        <v>3</v>
      </c>
      <c r="F261" s="167" t="s">
        <v>615</v>
      </c>
      <c r="H261" s="168">
        <v>33.66</v>
      </c>
      <c r="I261" s="169"/>
      <c r="L261" s="165"/>
      <c r="M261" s="170"/>
      <c r="N261" s="171"/>
      <c r="O261" s="171"/>
      <c r="P261" s="171"/>
      <c r="Q261" s="171"/>
      <c r="R261" s="171"/>
      <c r="S261" s="171"/>
      <c r="T261" s="172"/>
      <c r="AT261" s="166" t="s">
        <v>150</v>
      </c>
      <c r="AU261" s="166" t="s">
        <v>139</v>
      </c>
      <c r="AV261" s="14" t="s">
        <v>139</v>
      </c>
      <c r="AW261" s="14" t="s">
        <v>33</v>
      </c>
      <c r="AX261" s="14" t="s">
        <v>71</v>
      </c>
      <c r="AY261" s="166" t="s">
        <v>134</v>
      </c>
    </row>
    <row r="262" spans="2:51" s="14" customFormat="1" ht="12">
      <c r="B262" s="165"/>
      <c r="D262" s="158" t="s">
        <v>150</v>
      </c>
      <c r="E262" s="166" t="s">
        <v>3</v>
      </c>
      <c r="F262" s="167" t="s">
        <v>622</v>
      </c>
      <c r="H262" s="168">
        <v>6.45</v>
      </c>
      <c r="I262" s="169"/>
      <c r="L262" s="165"/>
      <c r="M262" s="170"/>
      <c r="N262" s="171"/>
      <c r="O262" s="171"/>
      <c r="P262" s="171"/>
      <c r="Q262" s="171"/>
      <c r="R262" s="171"/>
      <c r="S262" s="171"/>
      <c r="T262" s="172"/>
      <c r="AT262" s="166" t="s">
        <v>150</v>
      </c>
      <c r="AU262" s="166" t="s">
        <v>139</v>
      </c>
      <c r="AV262" s="14" t="s">
        <v>139</v>
      </c>
      <c r="AW262" s="14" t="s">
        <v>33</v>
      </c>
      <c r="AX262" s="14" t="s">
        <v>71</v>
      </c>
      <c r="AY262" s="166" t="s">
        <v>134</v>
      </c>
    </row>
    <row r="263" spans="2:51" s="15" customFormat="1" ht="12">
      <c r="B263" s="173"/>
      <c r="D263" s="158" t="s">
        <v>150</v>
      </c>
      <c r="E263" s="174" t="s">
        <v>3</v>
      </c>
      <c r="F263" s="175" t="s">
        <v>155</v>
      </c>
      <c r="H263" s="176">
        <v>40.11</v>
      </c>
      <c r="I263" s="177"/>
      <c r="L263" s="173"/>
      <c r="M263" s="178"/>
      <c r="N263" s="179"/>
      <c r="O263" s="179"/>
      <c r="P263" s="179"/>
      <c r="Q263" s="179"/>
      <c r="R263" s="179"/>
      <c r="S263" s="179"/>
      <c r="T263" s="180"/>
      <c r="AT263" s="174" t="s">
        <v>150</v>
      </c>
      <c r="AU263" s="174" t="s">
        <v>139</v>
      </c>
      <c r="AV263" s="15" t="s">
        <v>145</v>
      </c>
      <c r="AW263" s="15" t="s">
        <v>33</v>
      </c>
      <c r="AX263" s="15" t="s">
        <v>15</v>
      </c>
      <c r="AY263" s="174" t="s">
        <v>134</v>
      </c>
    </row>
    <row r="264" spans="1:65" s="2" customFormat="1" ht="16.5" customHeight="1">
      <c r="A264" s="33"/>
      <c r="B264" s="138"/>
      <c r="C264" s="181" t="s">
        <v>398</v>
      </c>
      <c r="D264" s="181" t="s">
        <v>160</v>
      </c>
      <c r="E264" s="182" t="s">
        <v>161</v>
      </c>
      <c r="F264" s="183" t="s">
        <v>162</v>
      </c>
      <c r="G264" s="184" t="s">
        <v>143</v>
      </c>
      <c r="H264" s="185">
        <v>42.116</v>
      </c>
      <c r="I264" s="186"/>
      <c r="J264" s="187">
        <f>ROUND(I264*H264,2)</f>
        <v>0</v>
      </c>
      <c r="K264" s="183" t="s">
        <v>144</v>
      </c>
      <c r="L264" s="188"/>
      <c r="M264" s="189" t="s">
        <v>3</v>
      </c>
      <c r="N264" s="190" t="s">
        <v>43</v>
      </c>
      <c r="O264" s="54"/>
      <c r="P264" s="148">
        <f>O264*H264</f>
        <v>0</v>
      </c>
      <c r="Q264" s="148">
        <v>0.00085</v>
      </c>
      <c r="R264" s="148">
        <f>Q264*H264</f>
        <v>0.0357986</v>
      </c>
      <c r="S264" s="148">
        <v>0</v>
      </c>
      <c r="T264" s="149">
        <f>S264*H264</f>
        <v>0</v>
      </c>
      <c r="U264" s="33"/>
      <c r="V264" s="33"/>
      <c r="W264" s="33"/>
      <c r="X264" s="33"/>
      <c r="Y264" s="33"/>
      <c r="Z264" s="33"/>
      <c r="AA264" s="33"/>
      <c r="AB264" s="33"/>
      <c r="AC264" s="33"/>
      <c r="AD264" s="33"/>
      <c r="AE264" s="33"/>
      <c r="AR264" s="150" t="s">
        <v>326</v>
      </c>
      <c r="AT264" s="150" t="s">
        <v>160</v>
      </c>
      <c r="AU264" s="150" t="s">
        <v>139</v>
      </c>
      <c r="AY264" s="18" t="s">
        <v>134</v>
      </c>
      <c r="BE264" s="151">
        <f>IF(N264="základní",J264,0)</f>
        <v>0</v>
      </c>
      <c r="BF264" s="151">
        <f>IF(N264="snížená",J264,0)</f>
        <v>0</v>
      </c>
      <c r="BG264" s="151">
        <f>IF(N264="zákl. přenesená",J264,0)</f>
        <v>0</v>
      </c>
      <c r="BH264" s="151">
        <f>IF(N264="sníž. přenesená",J264,0)</f>
        <v>0</v>
      </c>
      <c r="BI264" s="151">
        <f>IF(N264="nulová",J264,0)</f>
        <v>0</v>
      </c>
      <c r="BJ264" s="18" t="s">
        <v>139</v>
      </c>
      <c r="BK264" s="151">
        <f>ROUND(I264*H264,2)</f>
        <v>0</v>
      </c>
      <c r="BL264" s="18" t="s">
        <v>229</v>
      </c>
      <c r="BM264" s="150" t="s">
        <v>399</v>
      </c>
    </row>
    <row r="265" spans="2:51" s="14" customFormat="1" ht="12">
      <c r="B265" s="165"/>
      <c r="D265" s="158" t="s">
        <v>150</v>
      </c>
      <c r="F265" s="167" t="s">
        <v>624</v>
      </c>
      <c r="H265" s="168">
        <v>42.116</v>
      </c>
      <c r="I265" s="169"/>
      <c r="L265" s="165"/>
      <c r="M265" s="170"/>
      <c r="N265" s="171"/>
      <c r="O265" s="171"/>
      <c r="P265" s="171"/>
      <c r="Q265" s="171"/>
      <c r="R265" s="171"/>
      <c r="S265" s="171"/>
      <c r="T265" s="172"/>
      <c r="AT265" s="166" t="s">
        <v>150</v>
      </c>
      <c r="AU265" s="166" t="s">
        <v>139</v>
      </c>
      <c r="AV265" s="14" t="s">
        <v>139</v>
      </c>
      <c r="AW265" s="14" t="s">
        <v>4</v>
      </c>
      <c r="AX265" s="14" t="s">
        <v>15</v>
      </c>
      <c r="AY265" s="166" t="s">
        <v>134</v>
      </c>
    </row>
    <row r="266" spans="1:65" s="2" customFormat="1" ht="49.15" customHeight="1">
      <c r="A266" s="33"/>
      <c r="B266" s="138"/>
      <c r="C266" s="139" t="s">
        <v>401</v>
      </c>
      <c r="D266" s="139" t="s">
        <v>140</v>
      </c>
      <c r="E266" s="140" t="s">
        <v>402</v>
      </c>
      <c r="F266" s="141" t="s">
        <v>403</v>
      </c>
      <c r="G266" s="142" t="s">
        <v>143</v>
      </c>
      <c r="H266" s="143">
        <v>11.8</v>
      </c>
      <c r="I266" s="144"/>
      <c r="J266" s="145">
        <f>ROUND(I266*H266,2)</f>
        <v>0</v>
      </c>
      <c r="K266" s="141" t="s">
        <v>144</v>
      </c>
      <c r="L266" s="34"/>
      <c r="M266" s="146" t="s">
        <v>3</v>
      </c>
      <c r="N266" s="147" t="s">
        <v>43</v>
      </c>
      <c r="O266" s="54"/>
      <c r="P266" s="148">
        <f>O266*H266</f>
        <v>0</v>
      </c>
      <c r="Q266" s="148">
        <v>0</v>
      </c>
      <c r="R266" s="148">
        <f>Q266*H266</f>
        <v>0</v>
      </c>
      <c r="S266" s="148">
        <v>0.0053</v>
      </c>
      <c r="T266" s="149">
        <f>S266*H266</f>
        <v>0.06254</v>
      </c>
      <c r="U266" s="33"/>
      <c r="V266" s="33"/>
      <c r="W266" s="33"/>
      <c r="X266" s="33"/>
      <c r="Y266" s="33"/>
      <c r="Z266" s="33"/>
      <c r="AA266" s="33"/>
      <c r="AB266" s="33"/>
      <c r="AC266" s="33"/>
      <c r="AD266" s="33"/>
      <c r="AE266" s="33"/>
      <c r="AR266" s="150" t="s">
        <v>229</v>
      </c>
      <c r="AT266" s="150" t="s">
        <v>140</v>
      </c>
      <c r="AU266" s="150" t="s">
        <v>139</v>
      </c>
      <c r="AY266" s="18" t="s">
        <v>134</v>
      </c>
      <c r="BE266" s="151">
        <f>IF(N266="základní",J266,0)</f>
        <v>0</v>
      </c>
      <c r="BF266" s="151">
        <f>IF(N266="snížená",J266,0)</f>
        <v>0</v>
      </c>
      <c r="BG266" s="151">
        <f>IF(N266="zákl. přenesená",J266,0)</f>
        <v>0</v>
      </c>
      <c r="BH266" s="151">
        <f>IF(N266="sníž. přenesená",J266,0)</f>
        <v>0</v>
      </c>
      <c r="BI266" s="151">
        <f>IF(N266="nulová",J266,0)</f>
        <v>0</v>
      </c>
      <c r="BJ266" s="18" t="s">
        <v>139</v>
      </c>
      <c r="BK266" s="151">
        <f>ROUND(I266*H266,2)</f>
        <v>0</v>
      </c>
      <c r="BL266" s="18" t="s">
        <v>229</v>
      </c>
      <c r="BM266" s="150" t="s">
        <v>404</v>
      </c>
    </row>
    <row r="267" spans="1:47" s="2" customFormat="1" ht="12">
      <c r="A267" s="33"/>
      <c r="B267" s="34"/>
      <c r="C267" s="33"/>
      <c r="D267" s="152" t="s">
        <v>148</v>
      </c>
      <c r="E267" s="33"/>
      <c r="F267" s="153" t="s">
        <v>405</v>
      </c>
      <c r="G267" s="33"/>
      <c r="H267" s="33"/>
      <c r="I267" s="154"/>
      <c r="J267" s="33"/>
      <c r="K267" s="33"/>
      <c r="L267" s="34"/>
      <c r="M267" s="155"/>
      <c r="N267" s="156"/>
      <c r="O267" s="54"/>
      <c r="P267" s="54"/>
      <c r="Q267" s="54"/>
      <c r="R267" s="54"/>
      <c r="S267" s="54"/>
      <c r="T267" s="55"/>
      <c r="U267" s="33"/>
      <c r="V267" s="33"/>
      <c r="W267" s="33"/>
      <c r="X267" s="33"/>
      <c r="Y267" s="33"/>
      <c r="Z267" s="33"/>
      <c r="AA267" s="33"/>
      <c r="AB267" s="33"/>
      <c r="AC267" s="33"/>
      <c r="AD267" s="33"/>
      <c r="AE267" s="33"/>
      <c r="AT267" s="18" t="s">
        <v>148</v>
      </c>
      <c r="AU267" s="18" t="s">
        <v>139</v>
      </c>
    </row>
    <row r="268" spans="2:51" s="13" customFormat="1" ht="12">
      <c r="B268" s="157"/>
      <c r="D268" s="158" t="s">
        <v>150</v>
      </c>
      <c r="E268" s="159" t="s">
        <v>3</v>
      </c>
      <c r="F268" s="160" t="s">
        <v>317</v>
      </c>
      <c r="H268" s="159" t="s">
        <v>3</v>
      </c>
      <c r="I268" s="161"/>
      <c r="L268" s="157"/>
      <c r="M268" s="162"/>
      <c r="N268" s="163"/>
      <c r="O268" s="163"/>
      <c r="P268" s="163"/>
      <c r="Q268" s="163"/>
      <c r="R268" s="163"/>
      <c r="S268" s="163"/>
      <c r="T268" s="164"/>
      <c r="AT268" s="159" t="s">
        <v>150</v>
      </c>
      <c r="AU268" s="159" t="s">
        <v>139</v>
      </c>
      <c r="AV268" s="13" t="s">
        <v>15</v>
      </c>
      <c r="AW268" s="13" t="s">
        <v>33</v>
      </c>
      <c r="AX268" s="13" t="s">
        <v>71</v>
      </c>
      <c r="AY268" s="159" t="s">
        <v>134</v>
      </c>
    </row>
    <row r="269" spans="2:51" s="14" customFormat="1" ht="12">
      <c r="B269" s="165"/>
      <c r="D269" s="158" t="s">
        <v>150</v>
      </c>
      <c r="E269" s="166" t="s">
        <v>3</v>
      </c>
      <c r="F269" s="167" t="s">
        <v>613</v>
      </c>
      <c r="H269" s="168">
        <v>11.8</v>
      </c>
      <c r="I269" s="169"/>
      <c r="L269" s="165"/>
      <c r="M269" s="170"/>
      <c r="N269" s="171"/>
      <c r="O269" s="171"/>
      <c r="P269" s="171"/>
      <c r="Q269" s="171"/>
      <c r="R269" s="171"/>
      <c r="S269" s="171"/>
      <c r="T269" s="172"/>
      <c r="AT269" s="166" t="s">
        <v>150</v>
      </c>
      <c r="AU269" s="166" t="s">
        <v>139</v>
      </c>
      <c r="AV269" s="14" t="s">
        <v>139</v>
      </c>
      <c r="AW269" s="14" t="s">
        <v>33</v>
      </c>
      <c r="AX269" s="14" t="s">
        <v>15</v>
      </c>
      <c r="AY269" s="166" t="s">
        <v>134</v>
      </c>
    </row>
    <row r="270" spans="1:65" s="2" customFormat="1" ht="33" customHeight="1">
      <c r="A270" s="33"/>
      <c r="B270" s="138"/>
      <c r="C270" s="139" t="s">
        <v>406</v>
      </c>
      <c r="D270" s="139" t="s">
        <v>140</v>
      </c>
      <c r="E270" s="140" t="s">
        <v>407</v>
      </c>
      <c r="F270" s="141" t="s">
        <v>408</v>
      </c>
      <c r="G270" s="142" t="s">
        <v>143</v>
      </c>
      <c r="H270" s="143">
        <v>11.8</v>
      </c>
      <c r="I270" s="144"/>
      <c r="J270" s="145">
        <f>ROUND(I270*H270,2)</f>
        <v>0</v>
      </c>
      <c r="K270" s="141" t="s">
        <v>144</v>
      </c>
      <c r="L270" s="34"/>
      <c r="M270" s="146" t="s">
        <v>3</v>
      </c>
      <c r="N270" s="147" t="s">
        <v>43</v>
      </c>
      <c r="O270" s="54"/>
      <c r="P270" s="148">
        <f>O270*H270</f>
        <v>0</v>
      </c>
      <c r="Q270" s="148">
        <v>0.00058</v>
      </c>
      <c r="R270" s="148">
        <f>Q270*H270</f>
        <v>0.006844</v>
      </c>
      <c r="S270" s="148">
        <v>0</v>
      </c>
      <c r="T270" s="149">
        <f>S270*H270</f>
        <v>0</v>
      </c>
      <c r="U270" s="33"/>
      <c r="V270" s="33"/>
      <c r="W270" s="33"/>
      <c r="X270" s="33"/>
      <c r="Y270" s="33"/>
      <c r="Z270" s="33"/>
      <c r="AA270" s="33"/>
      <c r="AB270" s="33"/>
      <c r="AC270" s="33"/>
      <c r="AD270" s="33"/>
      <c r="AE270" s="33"/>
      <c r="AR270" s="150" t="s">
        <v>229</v>
      </c>
      <c r="AT270" s="150" t="s">
        <v>140</v>
      </c>
      <c r="AU270" s="150" t="s">
        <v>139</v>
      </c>
      <c r="AY270" s="18" t="s">
        <v>134</v>
      </c>
      <c r="BE270" s="151">
        <f>IF(N270="základní",J270,0)</f>
        <v>0</v>
      </c>
      <c r="BF270" s="151">
        <f>IF(N270="snížená",J270,0)</f>
        <v>0</v>
      </c>
      <c r="BG270" s="151">
        <f>IF(N270="zákl. přenesená",J270,0)</f>
        <v>0</v>
      </c>
      <c r="BH270" s="151">
        <f>IF(N270="sníž. přenesená",J270,0)</f>
        <v>0</v>
      </c>
      <c r="BI270" s="151">
        <f>IF(N270="nulová",J270,0)</f>
        <v>0</v>
      </c>
      <c r="BJ270" s="18" t="s">
        <v>139</v>
      </c>
      <c r="BK270" s="151">
        <f>ROUND(I270*H270,2)</f>
        <v>0</v>
      </c>
      <c r="BL270" s="18" t="s">
        <v>229</v>
      </c>
      <c r="BM270" s="150" t="s">
        <v>409</v>
      </c>
    </row>
    <row r="271" spans="1:47" s="2" customFormat="1" ht="12">
      <c r="A271" s="33"/>
      <c r="B271" s="34"/>
      <c r="C271" s="33"/>
      <c r="D271" s="152" t="s">
        <v>148</v>
      </c>
      <c r="E271" s="33"/>
      <c r="F271" s="153" t="s">
        <v>410</v>
      </c>
      <c r="G271" s="33"/>
      <c r="H271" s="33"/>
      <c r="I271" s="154"/>
      <c r="J271" s="33"/>
      <c r="K271" s="33"/>
      <c r="L271" s="34"/>
      <c r="M271" s="155"/>
      <c r="N271" s="156"/>
      <c r="O271" s="54"/>
      <c r="P271" s="54"/>
      <c r="Q271" s="54"/>
      <c r="R271" s="54"/>
      <c r="S271" s="54"/>
      <c r="T271" s="55"/>
      <c r="U271" s="33"/>
      <c r="V271" s="33"/>
      <c r="W271" s="33"/>
      <c r="X271" s="33"/>
      <c r="Y271" s="33"/>
      <c r="Z271" s="33"/>
      <c r="AA271" s="33"/>
      <c r="AB271" s="33"/>
      <c r="AC271" s="33"/>
      <c r="AD271" s="33"/>
      <c r="AE271" s="33"/>
      <c r="AT271" s="18" t="s">
        <v>148</v>
      </c>
      <c r="AU271" s="18" t="s">
        <v>139</v>
      </c>
    </row>
    <row r="272" spans="2:51" s="13" customFormat="1" ht="12">
      <c r="B272" s="157"/>
      <c r="D272" s="158" t="s">
        <v>150</v>
      </c>
      <c r="E272" s="159" t="s">
        <v>3</v>
      </c>
      <c r="F272" s="160" t="s">
        <v>317</v>
      </c>
      <c r="H272" s="159" t="s">
        <v>3</v>
      </c>
      <c r="I272" s="161"/>
      <c r="L272" s="157"/>
      <c r="M272" s="162"/>
      <c r="N272" s="163"/>
      <c r="O272" s="163"/>
      <c r="P272" s="163"/>
      <c r="Q272" s="163"/>
      <c r="R272" s="163"/>
      <c r="S272" s="163"/>
      <c r="T272" s="164"/>
      <c r="AT272" s="159" t="s">
        <v>150</v>
      </c>
      <c r="AU272" s="159" t="s">
        <v>139</v>
      </c>
      <c r="AV272" s="13" t="s">
        <v>15</v>
      </c>
      <c r="AW272" s="13" t="s">
        <v>33</v>
      </c>
      <c r="AX272" s="13" t="s">
        <v>71</v>
      </c>
      <c r="AY272" s="159" t="s">
        <v>134</v>
      </c>
    </row>
    <row r="273" spans="2:51" s="14" customFormat="1" ht="12">
      <c r="B273" s="165"/>
      <c r="D273" s="158" t="s">
        <v>150</v>
      </c>
      <c r="E273" s="166" t="s">
        <v>3</v>
      </c>
      <c r="F273" s="167" t="s">
        <v>613</v>
      </c>
      <c r="H273" s="168">
        <v>11.8</v>
      </c>
      <c r="I273" s="169"/>
      <c r="L273" s="165"/>
      <c r="M273" s="170"/>
      <c r="N273" s="171"/>
      <c r="O273" s="171"/>
      <c r="P273" s="171"/>
      <c r="Q273" s="171"/>
      <c r="R273" s="171"/>
      <c r="S273" s="171"/>
      <c r="T273" s="172"/>
      <c r="AT273" s="166" t="s">
        <v>150</v>
      </c>
      <c r="AU273" s="166" t="s">
        <v>139</v>
      </c>
      <c r="AV273" s="14" t="s">
        <v>139</v>
      </c>
      <c r="AW273" s="14" t="s">
        <v>33</v>
      </c>
      <c r="AX273" s="14" t="s">
        <v>15</v>
      </c>
      <c r="AY273" s="166" t="s">
        <v>134</v>
      </c>
    </row>
    <row r="274" spans="1:65" s="2" customFormat="1" ht="16.5" customHeight="1">
      <c r="A274" s="33"/>
      <c r="B274" s="138"/>
      <c r="C274" s="181" t="s">
        <v>411</v>
      </c>
      <c r="D274" s="181" t="s">
        <v>160</v>
      </c>
      <c r="E274" s="182" t="s">
        <v>412</v>
      </c>
      <c r="F274" s="183" t="s">
        <v>413</v>
      </c>
      <c r="G274" s="184" t="s">
        <v>414</v>
      </c>
      <c r="H274" s="185">
        <v>1.611</v>
      </c>
      <c r="I274" s="186"/>
      <c r="J274" s="187">
        <f>ROUND(I274*H274,2)</f>
        <v>0</v>
      </c>
      <c r="K274" s="183" t="s">
        <v>144</v>
      </c>
      <c r="L274" s="188"/>
      <c r="M274" s="189" t="s">
        <v>3</v>
      </c>
      <c r="N274" s="190" t="s">
        <v>43</v>
      </c>
      <c r="O274" s="54"/>
      <c r="P274" s="148">
        <f>O274*H274</f>
        <v>0</v>
      </c>
      <c r="Q274" s="148">
        <v>0.025</v>
      </c>
      <c r="R274" s="148">
        <f>Q274*H274</f>
        <v>0.040275000000000005</v>
      </c>
      <c r="S274" s="148">
        <v>0</v>
      </c>
      <c r="T274" s="149">
        <f>S274*H274</f>
        <v>0</v>
      </c>
      <c r="U274" s="33"/>
      <c r="V274" s="33"/>
      <c r="W274" s="33"/>
      <c r="X274" s="33"/>
      <c r="Y274" s="33"/>
      <c r="Z274" s="33"/>
      <c r="AA274" s="33"/>
      <c r="AB274" s="33"/>
      <c r="AC274" s="33"/>
      <c r="AD274" s="33"/>
      <c r="AE274" s="33"/>
      <c r="AR274" s="150" t="s">
        <v>326</v>
      </c>
      <c r="AT274" s="150" t="s">
        <v>160</v>
      </c>
      <c r="AU274" s="150" t="s">
        <v>139</v>
      </c>
      <c r="AY274" s="18" t="s">
        <v>134</v>
      </c>
      <c r="BE274" s="151">
        <f>IF(N274="základní",J274,0)</f>
        <v>0</v>
      </c>
      <c r="BF274" s="151">
        <f>IF(N274="snížená",J274,0)</f>
        <v>0</v>
      </c>
      <c r="BG274" s="151">
        <f>IF(N274="zákl. přenesená",J274,0)</f>
        <v>0</v>
      </c>
      <c r="BH274" s="151">
        <f>IF(N274="sníž. přenesená",J274,0)</f>
        <v>0</v>
      </c>
      <c r="BI274" s="151">
        <f>IF(N274="nulová",J274,0)</f>
        <v>0</v>
      </c>
      <c r="BJ274" s="18" t="s">
        <v>139</v>
      </c>
      <c r="BK274" s="151">
        <f>ROUND(I274*H274,2)</f>
        <v>0</v>
      </c>
      <c r="BL274" s="18" t="s">
        <v>229</v>
      </c>
      <c r="BM274" s="150" t="s">
        <v>415</v>
      </c>
    </row>
    <row r="275" spans="2:51" s="14" customFormat="1" ht="12">
      <c r="B275" s="165"/>
      <c r="D275" s="158" t="s">
        <v>150</v>
      </c>
      <c r="E275" s="166" t="s">
        <v>3</v>
      </c>
      <c r="F275" s="167" t="s">
        <v>625</v>
      </c>
      <c r="H275" s="168">
        <v>1.534</v>
      </c>
      <c r="I275" s="169"/>
      <c r="L275" s="165"/>
      <c r="M275" s="170"/>
      <c r="N275" s="171"/>
      <c r="O275" s="171"/>
      <c r="P275" s="171"/>
      <c r="Q275" s="171"/>
      <c r="R275" s="171"/>
      <c r="S275" s="171"/>
      <c r="T275" s="172"/>
      <c r="AT275" s="166" t="s">
        <v>150</v>
      </c>
      <c r="AU275" s="166" t="s">
        <v>139</v>
      </c>
      <c r="AV275" s="14" t="s">
        <v>139</v>
      </c>
      <c r="AW275" s="14" t="s">
        <v>33</v>
      </c>
      <c r="AX275" s="14" t="s">
        <v>15</v>
      </c>
      <c r="AY275" s="166" t="s">
        <v>134</v>
      </c>
    </row>
    <row r="276" spans="2:51" s="14" customFormat="1" ht="12">
      <c r="B276" s="165"/>
      <c r="D276" s="158" t="s">
        <v>150</v>
      </c>
      <c r="F276" s="167" t="s">
        <v>626</v>
      </c>
      <c r="H276" s="168">
        <v>1.611</v>
      </c>
      <c r="I276" s="169"/>
      <c r="L276" s="165"/>
      <c r="M276" s="170"/>
      <c r="N276" s="171"/>
      <c r="O276" s="171"/>
      <c r="P276" s="171"/>
      <c r="Q276" s="171"/>
      <c r="R276" s="171"/>
      <c r="S276" s="171"/>
      <c r="T276" s="172"/>
      <c r="AT276" s="166" t="s">
        <v>150</v>
      </c>
      <c r="AU276" s="166" t="s">
        <v>139</v>
      </c>
      <c r="AV276" s="14" t="s">
        <v>139</v>
      </c>
      <c r="AW276" s="14" t="s">
        <v>4</v>
      </c>
      <c r="AX276" s="14" t="s">
        <v>15</v>
      </c>
      <c r="AY276" s="166" t="s">
        <v>134</v>
      </c>
    </row>
    <row r="277" spans="1:65" s="2" customFormat="1" ht="37.9" customHeight="1">
      <c r="A277" s="33"/>
      <c r="B277" s="138"/>
      <c r="C277" s="139" t="s">
        <v>418</v>
      </c>
      <c r="D277" s="139" t="s">
        <v>140</v>
      </c>
      <c r="E277" s="140" t="s">
        <v>419</v>
      </c>
      <c r="F277" s="141" t="s">
        <v>420</v>
      </c>
      <c r="G277" s="142" t="s">
        <v>239</v>
      </c>
      <c r="H277" s="143">
        <v>71</v>
      </c>
      <c r="I277" s="144"/>
      <c r="J277" s="145">
        <f>ROUND(I277*H277,2)</f>
        <v>0</v>
      </c>
      <c r="K277" s="141" t="s">
        <v>144</v>
      </c>
      <c r="L277" s="34"/>
      <c r="M277" s="146" t="s">
        <v>3</v>
      </c>
      <c r="N277" s="147" t="s">
        <v>43</v>
      </c>
      <c r="O277" s="54"/>
      <c r="P277" s="148">
        <f>O277*H277</f>
        <v>0</v>
      </c>
      <c r="Q277" s="148">
        <v>0.0001</v>
      </c>
      <c r="R277" s="148">
        <f>Q277*H277</f>
        <v>0.0071</v>
      </c>
      <c r="S277" s="148">
        <v>0</v>
      </c>
      <c r="T277" s="149">
        <f>S277*H277</f>
        <v>0</v>
      </c>
      <c r="U277" s="33"/>
      <c r="V277" s="33"/>
      <c r="W277" s="33"/>
      <c r="X277" s="33"/>
      <c r="Y277" s="33"/>
      <c r="Z277" s="33"/>
      <c r="AA277" s="33"/>
      <c r="AB277" s="33"/>
      <c r="AC277" s="33"/>
      <c r="AD277" s="33"/>
      <c r="AE277" s="33"/>
      <c r="AR277" s="150" t="s">
        <v>229</v>
      </c>
      <c r="AT277" s="150" t="s">
        <v>140</v>
      </c>
      <c r="AU277" s="150" t="s">
        <v>139</v>
      </c>
      <c r="AY277" s="18" t="s">
        <v>134</v>
      </c>
      <c r="BE277" s="151">
        <f>IF(N277="základní",J277,0)</f>
        <v>0</v>
      </c>
      <c r="BF277" s="151">
        <f>IF(N277="snížená",J277,0)</f>
        <v>0</v>
      </c>
      <c r="BG277" s="151">
        <f>IF(N277="zákl. přenesená",J277,0)</f>
        <v>0</v>
      </c>
      <c r="BH277" s="151">
        <f>IF(N277="sníž. přenesená",J277,0)</f>
        <v>0</v>
      </c>
      <c r="BI277" s="151">
        <f>IF(N277="nulová",J277,0)</f>
        <v>0</v>
      </c>
      <c r="BJ277" s="18" t="s">
        <v>139</v>
      </c>
      <c r="BK277" s="151">
        <f>ROUND(I277*H277,2)</f>
        <v>0</v>
      </c>
      <c r="BL277" s="18" t="s">
        <v>229</v>
      </c>
      <c r="BM277" s="150" t="s">
        <v>421</v>
      </c>
    </row>
    <row r="278" spans="1:47" s="2" customFormat="1" ht="12">
      <c r="A278" s="33"/>
      <c r="B278" s="34"/>
      <c r="C278" s="33"/>
      <c r="D278" s="152" t="s">
        <v>148</v>
      </c>
      <c r="E278" s="33"/>
      <c r="F278" s="153" t="s">
        <v>422</v>
      </c>
      <c r="G278" s="33"/>
      <c r="H278" s="33"/>
      <c r="I278" s="154"/>
      <c r="J278" s="33"/>
      <c r="K278" s="33"/>
      <c r="L278" s="34"/>
      <c r="M278" s="155"/>
      <c r="N278" s="156"/>
      <c r="O278" s="54"/>
      <c r="P278" s="54"/>
      <c r="Q278" s="54"/>
      <c r="R278" s="54"/>
      <c r="S278" s="54"/>
      <c r="T278" s="55"/>
      <c r="U278" s="33"/>
      <c r="V278" s="33"/>
      <c r="W278" s="33"/>
      <c r="X278" s="33"/>
      <c r="Y278" s="33"/>
      <c r="Z278" s="33"/>
      <c r="AA278" s="33"/>
      <c r="AB278" s="33"/>
      <c r="AC278" s="33"/>
      <c r="AD278" s="33"/>
      <c r="AE278" s="33"/>
      <c r="AT278" s="18" t="s">
        <v>148</v>
      </c>
      <c r="AU278" s="18" t="s">
        <v>139</v>
      </c>
    </row>
    <row r="279" spans="2:51" s="14" customFormat="1" ht="12">
      <c r="B279" s="165"/>
      <c r="D279" s="158" t="s">
        <v>150</v>
      </c>
      <c r="E279" s="166" t="s">
        <v>3</v>
      </c>
      <c r="F279" s="167" t="s">
        <v>627</v>
      </c>
      <c r="H279" s="168">
        <v>71</v>
      </c>
      <c r="I279" s="169"/>
      <c r="L279" s="165"/>
      <c r="M279" s="170"/>
      <c r="N279" s="171"/>
      <c r="O279" s="171"/>
      <c r="P279" s="171"/>
      <c r="Q279" s="171"/>
      <c r="R279" s="171"/>
      <c r="S279" s="171"/>
      <c r="T279" s="172"/>
      <c r="AT279" s="166" t="s">
        <v>150</v>
      </c>
      <c r="AU279" s="166" t="s">
        <v>139</v>
      </c>
      <c r="AV279" s="14" t="s">
        <v>139</v>
      </c>
      <c r="AW279" s="14" t="s">
        <v>33</v>
      </c>
      <c r="AX279" s="14" t="s">
        <v>15</v>
      </c>
      <c r="AY279" s="166" t="s">
        <v>134</v>
      </c>
    </row>
    <row r="280" spans="1:65" s="2" customFormat="1" ht="16.5" customHeight="1">
      <c r="A280" s="33"/>
      <c r="B280" s="138"/>
      <c r="C280" s="181" t="s">
        <v>424</v>
      </c>
      <c r="D280" s="181" t="s">
        <v>160</v>
      </c>
      <c r="E280" s="182" t="s">
        <v>412</v>
      </c>
      <c r="F280" s="183" t="s">
        <v>413</v>
      </c>
      <c r="G280" s="184" t="s">
        <v>414</v>
      </c>
      <c r="H280" s="185">
        <v>2.982</v>
      </c>
      <c r="I280" s="186"/>
      <c r="J280" s="187">
        <f>ROUND(I280*H280,2)</f>
        <v>0</v>
      </c>
      <c r="K280" s="183" t="s">
        <v>144</v>
      </c>
      <c r="L280" s="188"/>
      <c r="M280" s="189" t="s">
        <v>3</v>
      </c>
      <c r="N280" s="190" t="s">
        <v>43</v>
      </c>
      <c r="O280" s="54"/>
      <c r="P280" s="148">
        <f>O280*H280</f>
        <v>0</v>
      </c>
      <c r="Q280" s="148">
        <v>0.025</v>
      </c>
      <c r="R280" s="148">
        <f>Q280*H280</f>
        <v>0.07455</v>
      </c>
      <c r="S280" s="148">
        <v>0</v>
      </c>
      <c r="T280" s="149">
        <f>S280*H280</f>
        <v>0</v>
      </c>
      <c r="U280" s="33"/>
      <c r="V280" s="33"/>
      <c r="W280" s="33"/>
      <c r="X280" s="33"/>
      <c r="Y280" s="33"/>
      <c r="Z280" s="33"/>
      <c r="AA280" s="33"/>
      <c r="AB280" s="33"/>
      <c r="AC280" s="33"/>
      <c r="AD280" s="33"/>
      <c r="AE280" s="33"/>
      <c r="AR280" s="150" t="s">
        <v>326</v>
      </c>
      <c r="AT280" s="150" t="s">
        <v>160</v>
      </c>
      <c r="AU280" s="150" t="s">
        <v>139</v>
      </c>
      <c r="AY280" s="18" t="s">
        <v>134</v>
      </c>
      <c r="BE280" s="151">
        <f>IF(N280="základní",J280,0)</f>
        <v>0</v>
      </c>
      <c r="BF280" s="151">
        <f>IF(N280="snížená",J280,0)</f>
        <v>0</v>
      </c>
      <c r="BG280" s="151">
        <f>IF(N280="zákl. přenesená",J280,0)</f>
        <v>0</v>
      </c>
      <c r="BH280" s="151">
        <f>IF(N280="sníž. přenesená",J280,0)</f>
        <v>0</v>
      </c>
      <c r="BI280" s="151">
        <f>IF(N280="nulová",J280,0)</f>
        <v>0</v>
      </c>
      <c r="BJ280" s="18" t="s">
        <v>139</v>
      </c>
      <c r="BK280" s="151">
        <f>ROUND(I280*H280,2)</f>
        <v>0</v>
      </c>
      <c r="BL280" s="18" t="s">
        <v>229</v>
      </c>
      <c r="BM280" s="150" t="s">
        <v>425</v>
      </c>
    </row>
    <row r="281" spans="2:51" s="14" customFormat="1" ht="12">
      <c r="B281" s="165"/>
      <c r="D281" s="158" t="s">
        <v>150</v>
      </c>
      <c r="E281" s="166" t="s">
        <v>3</v>
      </c>
      <c r="F281" s="167" t="s">
        <v>628</v>
      </c>
      <c r="H281" s="168">
        <v>2.84</v>
      </c>
      <c r="I281" s="169"/>
      <c r="L281" s="165"/>
      <c r="M281" s="170"/>
      <c r="N281" s="171"/>
      <c r="O281" s="171"/>
      <c r="P281" s="171"/>
      <c r="Q281" s="171"/>
      <c r="R281" s="171"/>
      <c r="S281" s="171"/>
      <c r="T281" s="172"/>
      <c r="AT281" s="166" t="s">
        <v>150</v>
      </c>
      <c r="AU281" s="166" t="s">
        <v>139</v>
      </c>
      <c r="AV281" s="14" t="s">
        <v>139</v>
      </c>
      <c r="AW281" s="14" t="s">
        <v>33</v>
      </c>
      <c r="AX281" s="14" t="s">
        <v>15</v>
      </c>
      <c r="AY281" s="166" t="s">
        <v>134</v>
      </c>
    </row>
    <row r="282" spans="2:51" s="14" customFormat="1" ht="12">
      <c r="B282" s="165"/>
      <c r="D282" s="158" t="s">
        <v>150</v>
      </c>
      <c r="F282" s="167" t="s">
        <v>629</v>
      </c>
      <c r="H282" s="168">
        <v>2.982</v>
      </c>
      <c r="I282" s="169"/>
      <c r="L282" s="165"/>
      <c r="M282" s="170"/>
      <c r="N282" s="171"/>
      <c r="O282" s="171"/>
      <c r="P282" s="171"/>
      <c r="Q282" s="171"/>
      <c r="R282" s="171"/>
      <c r="S282" s="171"/>
      <c r="T282" s="172"/>
      <c r="AT282" s="166" t="s">
        <v>150</v>
      </c>
      <c r="AU282" s="166" t="s">
        <v>139</v>
      </c>
      <c r="AV282" s="14" t="s">
        <v>139</v>
      </c>
      <c r="AW282" s="14" t="s">
        <v>4</v>
      </c>
      <c r="AX282" s="14" t="s">
        <v>15</v>
      </c>
      <c r="AY282" s="166" t="s">
        <v>134</v>
      </c>
    </row>
    <row r="283" spans="1:65" s="2" customFormat="1" ht="49.15" customHeight="1">
      <c r="A283" s="33"/>
      <c r="B283" s="138"/>
      <c r="C283" s="139" t="s">
        <v>428</v>
      </c>
      <c r="D283" s="139" t="s">
        <v>140</v>
      </c>
      <c r="E283" s="140" t="s">
        <v>429</v>
      </c>
      <c r="F283" s="141" t="s">
        <v>430</v>
      </c>
      <c r="G283" s="142" t="s">
        <v>253</v>
      </c>
      <c r="H283" s="143">
        <v>2.049</v>
      </c>
      <c r="I283" s="144"/>
      <c r="J283" s="145">
        <f>ROUND(I283*H283,2)</f>
        <v>0</v>
      </c>
      <c r="K283" s="141" t="s">
        <v>144</v>
      </c>
      <c r="L283" s="34"/>
      <c r="M283" s="146" t="s">
        <v>3</v>
      </c>
      <c r="N283" s="147" t="s">
        <v>43</v>
      </c>
      <c r="O283" s="54"/>
      <c r="P283" s="148">
        <f>O283*H283</f>
        <v>0</v>
      </c>
      <c r="Q283" s="148">
        <v>0</v>
      </c>
      <c r="R283" s="148">
        <f>Q283*H283</f>
        <v>0</v>
      </c>
      <c r="S283" s="148">
        <v>0</v>
      </c>
      <c r="T283" s="149">
        <f>S283*H283</f>
        <v>0</v>
      </c>
      <c r="U283" s="33"/>
      <c r="V283" s="33"/>
      <c r="W283" s="33"/>
      <c r="X283" s="33"/>
      <c r="Y283" s="33"/>
      <c r="Z283" s="33"/>
      <c r="AA283" s="33"/>
      <c r="AB283" s="33"/>
      <c r="AC283" s="33"/>
      <c r="AD283" s="33"/>
      <c r="AE283" s="33"/>
      <c r="AR283" s="150" t="s">
        <v>229</v>
      </c>
      <c r="AT283" s="150" t="s">
        <v>140</v>
      </c>
      <c r="AU283" s="150" t="s">
        <v>139</v>
      </c>
      <c r="AY283" s="18" t="s">
        <v>134</v>
      </c>
      <c r="BE283" s="151">
        <f>IF(N283="základní",J283,0)</f>
        <v>0</v>
      </c>
      <c r="BF283" s="151">
        <f>IF(N283="snížená",J283,0)</f>
        <v>0</v>
      </c>
      <c r="BG283" s="151">
        <f>IF(N283="zákl. přenesená",J283,0)</f>
        <v>0</v>
      </c>
      <c r="BH283" s="151">
        <f>IF(N283="sníž. přenesená",J283,0)</f>
        <v>0</v>
      </c>
      <c r="BI283" s="151">
        <f>IF(N283="nulová",J283,0)</f>
        <v>0</v>
      </c>
      <c r="BJ283" s="18" t="s">
        <v>139</v>
      </c>
      <c r="BK283" s="151">
        <f>ROUND(I283*H283,2)</f>
        <v>0</v>
      </c>
      <c r="BL283" s="18" t="s">
        <v>229</v>
      </c>
      <c r="BM283" s="150" t="s">
        <v>431</v>
      </c>
    </row>
    <row r="284" spans="1:47" s="2" customFormat="1" ht="12">
      <c r="A284" s="33"/>
      <c r="B284" s="34"/>
      <c r="C284" s="33"/>
      <c r="D284" s="152" t="s">
        <v>148</v>
      </c>
      <c r="E284" s="33"/>
      <c r="F284" s="153" t="s">
        <v>432</v>
      </c>
      <c r="G284" s="33"/>
      <c r="H284" s="33"/>
      <c r="I284" s="154"/>
      <c r="J284" s="33"/>
      <c r="K284" s="33"/>
      <c r="L284" s="34"/>
      <c r="M284" s="155"/>
      <c r="N284" s="156"/>
      <c r="O284" s="54"/>
      <c r="P284" s="54"/>
      <c r="Q284" s="54"/>
      <c r="R284" s="54"/>
      <c r="S284" s="54"/>
      <c r="T284" s="55"/>
      <c r="U284" s="33"/>
      <c r="V284" s="33"/>
      <c r="W284" s="33"/>
      <c r="X284" s="33"/>
      <c r="Y284" s="33"/>
      <c r="Z284" s="33"/>
      <c r="AA284" s="33"/>
      <c r="AB284" s="33"/>
      <c r="AC284" s="33"/>
      <c r="AD284" s="33"/>
      <c r="AE284" s="33"/>
      <c r="AT284" s="18" t="s">
        <v>148</v>
      </c>
      <c r="AU284" s="18" t="s">
        <v>139</v>
      </c>
    </row>
    <row r="285" spans="2:63" s="12" customFormat="1" ht="22.9" customHeight="1">
      <c r="B285" s="125"/>
      <c r="D285" s="126" t="s">
        <v>70</v>
      </c>
      <c r="E285" s="136" t="s">
        <v>433</v>
      </c>
      <c r="F285" s="136" t="s">
        <v>434</v>
      </c>
      <c r="I285" s="128"/>
      <c r="J285" s="137">
        <f>BK285</f>
        <v>0</v>
      </c>
      <c r="L285" s="125"/>
      <c r="M285" s="130"/>
      <c r="N285" s="131"/>
      <c r="O285" s="131"/>
      <c r="P285" s="132">
        <f>SUM(P286:P288)</f>
        <v>0</v>
      </c>
      <c r="Q285" s="131"/>
      <c r="R285" s="132">
        <f>SUM(R286:R288)</f>
        <v>0</v>
      </c>
      <c r="S285" s="131"/>
      <c r="T285" s="133">
        <f>SUM(T286:T288)</f>
        <v>0</v>
      </c>
      <c r="AR285" s="126" t="s">
        <v>139</v>
      </c>
      <c r="AT285" s="134" t="s">
        <v>70</v>
      </c>
      <c r="AU285" s="134" t="s">
        <v>15</v>
      </c>
      <c r="AY285" s="126" t="s">
        <v>134</v>
      </c>
      <c r="BK285" s="135">
        <f>SUM(BK286:BK288)</f>
        <v>0</v>
      </c>
    </row>
    <row r="286" spans="1:65" s="2" customFormat="1" ht="24.2" customHeight="1">
      <c r="A286" s="33"/>
      <c r="B286" s="138"/>
      <c r="C286" s="139" t="s">
        <v>435</v>
      </c>
      <c r="D286" s="139" t="s">
        <v>140</v>
      </c>
      <c r="E286" s="140" t="s">
        <v>436</v>
      </c>
      <c r="F286" s="141" t="s">
        <v>437</v>
      </c>
      <c r="G286" s="142" t="s">
        <v>438</v>
      </c>
      <c r="H286" s="143">
        <v>1</v>
      </c>
      <c r="I286" s="144"/>
      <c r="J286" s="145">
        <f>ROUND(I286*H286,2)</f>
        <v>0</v>
      </c>
      <c r="K286" s="141" t="s">
        <v>3</v>
      </c>
      <c r="L286" s="34"/>
      <c r="M286" s="146" t="s">
        <v>3</v>
      </c>
      <c r="N286" s="147" t="s">
        <v>43</v>
      </c>
      <c r="O286" s="54"/>
      <c r="P286" s="148">
        <f>O286*H286</f>
        <v>0</v>
      </c>
      <c r="Q286" s="148">
        <v>0</v>
      </c>
      <c r="R286" s="148">
        <f>Q286*H286</f>
        <v>0</v>
      </c>
      <c r="S286" s="148">
        <v>0</v>
      </c>
      <c r="T286" s="149">
        <f>S286*H286</f>
        <v>0</v>
      </c>
      <c r="U286" s="33"/>
      <c r="V286" s="33"/>
      <c r="W286" s="33"/>
      <c r="X286" s="33"/>
      <c r="Y286" s="33"/>
      <c r="Z286" s="33"/>
      <c r="AA286" s="33"/>
      <c r="AB286" s="33"/>
      <c r="AC286" s="33"/>
      <c r="AD286" s="33"/>
      <c r="AE286" s="33"/>
      <c r="AR286" s="150" t="s">
        <v>229</v>
      </c>
      <c r="AT286" s="150" t="s">
        <v>140</v>
      </c>
      <c r="AU286" s="150" t="s">
        <v>139</v>
      </c>
      <c r="AY286" s="18" t="s">
        <v>134</v>
      </c>
      <c r="BE286" s="151">
        <f>IF(N286="základní",J286,0)</f>
        <v>0</v>
      </c>
      <c r="BF286" s="151">
        <f>IF(N286="snížená",J286,0)</f>
        <v>0</v>
      </c>
      <c r="BG286" s="151">
        <f>IF(N286="zákl. přenesená",J286,0)</f>
        <v>0</v>
      </c>
      <c r="BH286" s="151">
        <f>IF(N286="sníž. přenesená",J286,0)</f>
        <v>0</v>
      </c>
      <c r="BI286" s="151">
        <f>IF(N286="nulová",J286,0)</f>
        <v>0</v>
      </c>
      <c r="BJ286" s="18" t="s">
        <v>139</v>
      </c>
      <c r="BK286" s="151">
        <f>ROUND(I286*H286,2)</f>
        <v>0</v>
      </c>
      <c r="BL286" s="18" t="s">
        <v>229</v>
      </c>
      <c r="BM286" s="150" t="s">
        <v>439</v>
      </c>
    </row>
    <row r="287" spans="1:65" s="2" customFormat="1" ht="16.5" customHeight="1">
      <c r="A287" s="33"/>
      <c r="B287" s="138"/>
      <c r="C287" s="139" t="s">
        <v>440</v>
      </c>
      <c r="D287" s="139" t="s">
        <v>140</v>
      </c>
      <c r="E287" s="140" t="s">
        <v>441</v>
      </c>
      <c r="F287" s="141" t="s">
        <v>442</v>
      </c>
      <c r="G287" s="142" t="s">
        <v>438</v>
      </c>
      <c r="H287" s="143">
        <v>1</v>
      </c>
      <c r="I287" s="144"/>
      <c r="J287" s="145">
        <f>ROUND(I287*H287,2)</f>
        <v>0</v>
      </c>
      <c r="K287" s="141" t="s">
        <v>3</v>
      </c>
      <c r="L287" s="34"/>
      <c r="M287" s="146" t="s">
        <v>3</v>
      </c>
      <c r="N287" s="147" t="s">
        <v>43</v>
      </c>
      <c r="O287" s="54"/>
      <c r="P287" s="148">
        <f>O287*H287</f>
        <v>0</v>
      </c>
      <c r="Q287" s="148">
        <v>0</v>
      </c>
      <c r="R287" s="148">
        <f>Q287*H287</f>
        <v>0</v>
      </c>
      <c r="S287" s="148">
        <v>0</v>
      </c>
      <c r="T287" s="149">
        <f>S287*H287</f>
        <v>0</v>
      </c>
      <c r="U287" s="33"/>
      <c r="V287" s="33"/>
      <c r="W287" s="33"/>
      <c r="X287" s="33"/>
      <c r="Y287" s="33"/>
      <c r="Z287" s="33"/>
      <c r="AA287" s="33"/>
      <c r="AB287" s="33"/>
      <c r="AC287" s="33"/>
      <c r="AD287" s="33"/>
      <c r="AE287" s="33"/>
      <c r="AR287" s="150" t="s">
        <v>229</v>
      </c>
      <c r="AT287" s="150" t="s">
        <v>140</v>
      </c>
      <c r="AU287" s="150" t="s">
        <v>139</v>
      </c>
      <c r="AY287" s="18" t="s">
        <v>134</v>
      </c>
      <c r="BE287" s="151">
        <f>IF(N287="základní",J287,0)</f>
        <v>0</v>
      </c>
      <c r="BF287" s="151">
        <f>IF(N287="snížená",J287,0)</f>
        <v>0</v>
      </c>
      <c r="BG287" s="151">
        <f>IF(N287="zákl. přenesená",J287,0)</f>
        <v>0</v>
      </c>
      <c r="BH287" s="151">
        <f>IF(N287="sníž. přenesená",J287,0)</f>
        <v>0</v>
      </c>
      <c r="BI287" s="151">
        <f>IF(N287="nulová",J287,0)</f>
        <v>0</v>
      </c>
      <c r="BJ287" s="18" t="s">
        <v>139</v>
      </c>
      <c r="BK287" s="151">
        <f>ROUND(I287*H287,2)</f>
        <v>0</v>
      </c>
      <c r="BL287" s="18" t="s">
        <v>229</v>
      </c>
      <c r="BM287" s="150" t="s">
        <v>443</v>
      </c>
    </row>
    <row r="288" spans="1:65" s="2" customFormat="1" ht="16.5" customHeight="1">
      <c r="A288" s="33"/>
      <c r="B288" s="138"/>
      <c r="C288" s="139" t="s">
        <v>89</v>
      </c>
      <c r="D288" s="139" t="s">
        <v>140</v>
      </c>
      <c r="E288" s="140" t="s">
        <v>444</v>
      </c>
      <c r="F288" s="141" t="s">
        <v>445</v>
      </c>
      <c r="G288" s="142" t="s">
        <v>438</v>
      </c>
      <c r="H288" s="143">
        <v>1</v>
      </c>
      <c r="I288" s="144"/>
      <c r="J288" s="145">
        <f>ROUND(I288*H288,2)</f>
        <v>0</v>
      </c>
      <c r="K288" s="141" t="s">
        <v>3</v>
      </c>
      <c r="L288" s="34"/>
      <c r="M288" s="146" t="s">
        <v>3</v>
      </c>
      <c r="N288" s="147" t="s">
        <v>43</v>
      </c>
      <c r="O288" s="54"/>
      <c r="P288" s="148">
        <f>O288*H288</f>
        <v>0</v>
      </c>
      <c r="Q288" s="148">
        <v>0</v>
      </c>
      <c r="R288" s="148">
        <f>Q288*H288</f>
        <v>0</v>
      </c>
      <c r="S288" s="148">
        <v>0</v>
      </c>
      <c r="T288" s="149">
        <f>S288*H288</f>
        <v>0</v>
      </c>
      <c r="U288" s="33"/>
      <c r="V288" s="33"/>
      <c r="W288" s="33"/>
      <c r="X288" s="33"/>
      <c r="Y288" s="33"/>
      <c r="Z288" s="33"/>
      <c r="AA288" s="33"/>
      <c r="AB288" s="33"/>
      <c r="AC288" s="33"/>
      <c r="AD288" s="33"/>
      <c r="AE288" s="33"/>
      <c r="AR288" s="150" t="s">
        <v>229</v>
      </c>
      <c r="AT288" s="150" t="s">
        <v>140</v>
      </c>
      <c r="AU288" s="150" t="s">
        <v>139</v>
      </c>
      <c r="AY288" s="18" t="s">
        <v>134</v>
      </c>
      <c r="BE288" s="151">
        <f>IF(N288="základní",J288,0)</f>
        <v>0</v>
      </c>
      <c r="BF288" s="151">
        <f>IF(N288="snížená",J288,0)</f>
        <v>0</v>
      </c>
      <c r="BG288" s="151">
        <f>IF(N288="zákl. přenesená",J288,0)</f>
        <v>0</v>
      </c>
      <c r="BH288" s="151">
        <f>IF(N288="sníž. přenesená",J288,0)</f>
        <v>0</v>
      </c>
      <c r="BI288" s="151">
        <f>IF(N288="nulová",J288,0)</f>
        <v>0</v>
      </c>
      <c r="BJ288" s="18" t="s">
        <v>139</v>
      </c>
      <c r="BK288" s="151">
        <f>ROUND(I288*H288,2)</f>
        <v>0</v>
      </c>
      <c r="BL288" s="18" t="s">
        <v>229</v>
      </c>
      <c r="BM288" s="150" t="s">
        <v>446</v>
      </c>
    </row>
    <row r="289" spans="2:63" s="12" customFormat="1" ht="22.9" customHeight="1">
      <c r="B289" s="125"/>
      <c r="D289" s="126" t="s">
        <v>70</v>
      </c>
      <c r="E289" s="136" t="s">
        <v>447</v>
      </c>
      <c r="F289" s="136" t="s">
        <v>448</v>
      </c>
      <c r="I289" s="128"/>
      <c r="J289" s="137">
        <f>BK289</f>
        <v>0</v>
      </c>
      <c r="L289" s="125"/>
      <c r="M289" s="130"/>
      <c r="N289" s="131"/>
      <c r="O289" s="131"/>
      <c r="P289" s="132">
        <f>SUM(P290:P330)</f>
        <v>0</v>
      </c>
      <c r="Q289" s="131"/>
      <c r="R289" s="132">
        <f>SUM(R290:R330)</f>
        <v>6.7404350299999995</v>
      </c>
      <c r="S289" s="131"/>
      <c r="T289" s="133">
        <f>SUM(T290:T330)</f>
        <v>6.8625</v>
      </c>
      <c r="AR289" s="126" t="s">
        <v>139</v>
      </c>
      <c r="AT289" s="134" t="s">
        <v>70</v>
      </c>
      <c r="AU289" s="134" t="s">
        <v>15</v>
      </c>
      <c r="AY289" s="126" t="s">
        <v>134</v>
      </c>
      <c r="BK289" s="135">
        <f>SUM(BK290:BK330)</f>
        <v>0</v>
      </c>
    </row>
    <row r="290" spans="1:65" s="2" customFormat="1" ht="37.9" customHeight="1">
      <c r="A290" s="33"/>
      <c r="B290" s="138"/>
      <c r="C290" s="139" t="s">
        <v>449</v>
      </c>
      <c r="D290" s="139" t="s">
        <v>140</v>
      </c>
      <c r="E290" s="140" t="s">
        <v>450</v>
      </c>
      <c r="F290" s="141" t="s">
        <v>451</v>
      </c>
      <c r="G290" s="142" t="s">
        <v>414</v>
      </c>
      <c r="H290" s="143">
        <v>4.697</v>
      </c>
      <c r="I290" s="144"/>
      <c r="J290" s="145">
        <f>ROUND(I290*H290,2)</f>
        <v>0</v>
      </c>
      <c r="K290" s="141" t="s">
        <v>144</v>
      </c>
      <c r="L290" s="34"/>
      <c r="M290" s="146" t="s">
        <v>3</v>
      </c>
      <c r="N290" s="147" t="s">
        <v>43</v>
      </c>
      <c r="O290" s="54"/>
      <c r="P290" s="148">
        <f>O290*H290</f>
        <v>0</v>
      </c>
      <c r="Q290" s="148">
        <v>0.00122</v>
      </c>
      <c r="R290" s="148">
        <f>Q290*H290</f>
        <v>0.0057303399999999996</v>
      </c>
      <c r="S290" s="148">
        <v>0</v>
      </c>
      <c r="T290" s="149">
        <f>S290*H290</f>
        <v>0</v>
      </c>
      <c r="U290" s="33"/>
      <c r="V290" s="33"/>
      <c r="W290" s="33"/>
      <c r="X290" s="33"/>
      <c r="Y290" s="33"/>
      <c r="Z290" s="33"/>
      <c r="AA290" s="33"/>
      <c r="AB290" s="33"/>
      <c r="AC290" s="33"/>
      <c r="AD290" s="33"/>
      <c r="AE290" s="33"/>
      <c r="AR290" s="150" t="s">
        <v>229</v>
      </c>
      <c r="AT290" s="150" t="s">
        <v>140</v>
      </c>
      <c r="AU290" s="150" t="s">
        <v>139</v>
      </c>
      <c r="AY290" s="18" t="s">
        <v>134</v>
      </c>
      <c r="BE290" s="151">
        <f>IF(N290="základní",J290,0)</f>
        <v>0</v>
      </c>
      <c r="BF290" s="151">
        <f>IF(N290="snížená",J290,0)</f>
        <v>0</v>
      </c>
      <c r="BG290" s="151">
        <f>IF(N290="zákl. přenesená",J290,0)</f>
        <v>0</v>
      </c>
      <c r="BH290" s="151">
        <f>IF(N290="sníž. přenesená",J290,0)</f>
        <v>0</v>
      </c>
      <c r="BI290" s="151">
        <f>IF(N290="nulová",J290,0)</f>
        <v>0</v>
      </c>
      <c r="BJ290" s="18" t="s">
        <v>139</v>
      </c>
      <c r="BK290" s="151">
        <f>ROUND(I290*H290,2)</f>
        <v>0</v>
      </c>
      <c r="BL290" s="18" t="s">
        <v>229</v>
      </c>
      <c r="BM290" s="150" t="s">
        <v>452</v>
      </c>
    </row>
    <row r="291" spans="1:47" s="2" customFormat="1" ht="12">
      <c r="A291" s="33"/>
      <c r="B291" s="34"/>
      <c r="C291" s="33"/>
      <c r="D291" s="152" t="s">
        <v>148</v>
      </c>
      <c r="E291" s="33"/>
      <c r="F291" s="153" t="s">
        <v>453</v>
      </c>
      <c r="G291" s="33"/>
      <c r="H291" s="33"/>
      <c r="I291" s="154"/>
      <c r="J291" s="33"/>
      <c r="K291" s="33"/>
      <c r="L291" s="34"/>
      <c r="M291" s="155"/>
      <c r="N291" s="156"/>
      <c r="O291" s="54"/>
      <c r="P291" s="54"/>
      <c r="Q291" s="54"/>
      <c r="R291" s="54"/>
      <c r="S291" s="54"/>
      <c r="T291" s="55"/>
      <c r="U291" s="33"/>
      <c r="V291" s="33"/>
      <c r="W291" s="33"/>
      <c r="X291" s="33"/>
      <c r="Y291" s="33"/>
      <c r="Z291" s="33"/>
      <c r="AA291" s="33"/>
      <c r="AB291" s="33"/>
      <c r="AC291" s="33"/>
      <c r="AD291" s="33"/>
      <c r="AE291" s="33"/>
      <c r="AT291" s="18" t="s">
        <v>148</v>
      </c>
      <c r="AU291" s="18" t="s">
        <v>139</v>
      </c>
    </row>
    <row r="292" spans="1:65" s="2" customFormat="1" ht="49.15" customHeight="1">
      <c r="A292" s="33"/>
      <c r="B292" s="138"/>
      <c r="C292" s="139" t="s">
        <v>454</v>
      </c>
      <c r="D292" s="139" t="s">
        <v>140</v>
      </c>
      <c r="E292" s="140" t="s">
        <v>455</v>
      </c>
      <c r="F292" s="141" t="s">
        <v>456</v>
      </c>
      <c r="G292" s="142" t="s">
        <v>143</v>
      </c>
      <c r="H292" s="143">
        <v>177.9</v>
      </c>
      <c r="I292" s="144"/>
      <c r="J292" s="145">
        <f>ROUND(I292*H292,2)</f>
        <v>0</v>
      </c>
      <c r="K292" s="141" t="s">
        <v>144</v>
      </c>
      <c r="L292" s="34"/>
      <c r="M292" s="146" t="s">
        <v>3</v>
      </c>
      <c r="N292" s="147" t="s">
        <v>43</v>
      </c>
      <c r="O292" s="54"/>
      <c r="P292" s="148">
        <f>O292*H292</f>
        <v>0</v>
      </c>
      <c r="Q292" s="148">
        <v>0</v>
      </c>
      <c r="R292" s="148">
        <f>Q292*H292</f>
        <v>0</v>
      </c>
      <c r="S292" s="148">
        <v>0.015</v>
      </c>
      <c r="T292" s="149">
        <f>S292*H292</f>
        <v>2.6685</v>
      </c>
      <c r="U292" s="33"/>
      <c r="V292" s="33"/>
      <c r="W292" s="33"/>
      <c r="X292" s="33"/>
      <c r="Y292" s="33"/>
      <c r="Z292" s="33"/>
      <c r="AA292" s="33"/>
      <c r="AB292" s="33"/>
      <c r="AC292" s="33"/>
      <c r="AD292" s="33"/>
      <c r="AE292" s="33"/>
      <c r="AR292" s="150" t="s">
        <v>229</v>
      </c>
      <c r="AT292" s="150" t="s">
        <v>140</v>
      </c>
      <c r="AU292" s="150" t="s">
        <v>139</v>
      </c>
      <c r="AY292" s="18" t="s">
        <v>134</v>
      </c>
      <c r="BE292" s="151">
        <f>IF(N292="základní",J292,0)</f>
        <v>0</v>
      </c>
      <c r="BF292" s="151">
        <f>IF(N292="snížená",J292,0)</f>
        <v>0</v>
      </c>
      <c r="BG292" s="151">
        <f>IF(N292="zákl. přenesená",J292,0)</f>
        <v>0</v>
      </c>
      <c r="BH292" s="151">
        <f>IF(N292="sníž. přenesená",J292,0)</f>
        <v>0</v>
      </c>
      <c r="BI292" s="151">
        <f>IF(N292="nulová",J292,0)</f>
        <v>0</v>
      </c>
      <c r="BJ292" s="18" t="s">
        <v>139</v>
      </c>
      <c r="BK292" s="151">
        <f>ROUND(I292*H292,2)</f>
        <v>0</v>
      </c>
      <c r="BL292" s="18" t="s">
        <v>229</v>
      </c>
      <c r="BM292" s="150" t="s">
        <v>457</v>
      </c>
    </row>
    <row r="293" spans="1:47" s="2" customFormat="1" ht="12">
      <c r="A293" s="33"/>
      <c r="B293" s="34"/>
      <c r="C293" s="33"/>
      <c r="D293" s="152" t="s">
        <v>148</v>
      </c>
      <c r="E293" s="33"/>
      <c r="F293" s="153" t="s">
        <v>458</v>
      </c>
      <c r="G293" s="33"/>
      <c r="H293" s="33"/>
      <c r="I293" s="154"/>
      <c r="J293" s="33"/>
      <c r="K293" s="33"/>
      <c r="L293" s="34"/>
      <c r="M293" s="155"/>
      <c r="N293" s="156"/>
      <c r="O293" s="54"/>
      <c r="P293" s="54"/>
      <c r="Q293" s="54"/>
      <c r="R293" s="54"/>
      <c r="S293" s="54"/>
      <c r="T293" s="55"/>
      <c r="U293" s="33"/>
      <c r="V293" s="33"/>
      <c r="W293" s="33"/>
      <c r="X293" s="33"/>
      <c r="Y293" s="33"/>
      <c r="Z293" s="33"/>
      <c r="AA293" s="33"/>
      <c r="AB293" s="33"/>
      <c r="AC293" s="33"/>
      <c r="AD293" s="33"/>
      <c r="AE293" s="33"/>
      <c r="AT293" s="18" t="s">
        <v>148</v>
      </c>
      <c r="AU293" s="18" t="s">
        <v>139</v>
      </c>
    </row>
    <row r="294" spans="2:51" s="14" customFormat="1" ht="12">
      <c r="B294" s="165"/>
      <c r="D294" s="158" t="s">
        <v>150</v>
      </c>
      <c r="E294" s="166" t="s">
        <v>3</v>
      </c>
      <c r="F294" s="167" t="s">
        <v>601</v>
      </c>
      <c r="H294" s="168">
        <v>180.3</v>
      </c>
      <c r="I294" s="169"/>
      <c r="L294" s="165"/>
      <c r="M294" s="170"/>
      <c r="N294" s="171"/>
      <c r="O294" s="171"/>
      <c r="P294" s="171"/>
      <c r="Q294" s="171"/>
      <c r="R294" s="171"/>
      <c r="S294" s="171"/>
      <c r="T294" s="172"/>
      <c r="AT294" s="166" t="s">
        <v>150</v>
      </c>
      <c r="AU294" s="166" t="s">
        <v>139</v>
      </c>
      <c r="AV294" s="14" t="s">
        <v>139</v>
      </c>
      <c r="AW294" s="14" t="s">
        <v>33</v>
      </c>
      <c r="AX294" s="14" t="s">
        <v>71</v>
      </c>
      <c r="AY294" s="166" t="s">
        <v>134</v>
      </c>
    </row>
    <row r="295" spans="2:51" s="14" customFormat="1" ht="12">
      <c r="B295" s="165"/>
      <c r="D295" s="158" t="s">
        <v>150</v>
      </c>
      <c r="E295" s="166" t="s">
        <v>3</v>
      </c>
      <c r="F295" s="167" t="s">
        <v>602</v>
      </c>
      <c r="H295" s="168">
        <v>-2.4</v>
      </c>
      <c r="I295" s="169"/>
      <c r="L295" s="165"/>
      <c r="M295" s="170"/>
      <c r="N295" s="171"/>
      <c r="O295" s="171"/>
      <c r="P295" s="171"/>
      <c r="Q295" s="171"/>
      <c r="R295" s="171"/>
      <c r="S295" s="171"/>
      <c r="T295" s="172"/>
      <c r="AT295" s="166" t="s">
        <v>150</v>
      </c>
      <c r="AU295" s="166" t="s">
        <v>139</v>
      </c>
      <c r="AV295" s="14" t="s">
        <v>139</v>
      </c>
      <c r="AW295" s="14" t="s">
        <v>33</v>
      </c>
      <c r="AX295" s="14" t="s">
        <v>71</v>
      </c>
      <c r="AY295" s="166" t="s">
        <v>134</v>
      </c>
    </row>
    <row r="296" spans="2:51" s="15" customFormat="1" ht="12">
      <c r="B296" s="173"/>
      <c r="D296" s="158" t="s">
        <v>150</v>
      </c>
      <c r="E296" s="174" t="s">
        <v>3</v>
      </c>
      <c r="F296" s="175" t="s">
        <v>155</v>
      </c>
      <c r="H296" s="176">
        <v>177.9</v>
      </c>
      <c r="I296" s="177"/>
      <c r="L296" s="173"/>
      <c r="M296" s="178"/>
      <c r="N296" s="179"/>
      <c r="O296" s="179"/>
      <c r="P296" s="179"/>
      <c r="Q296" s="179"/>
      <c r="R296" s="179"/>
      <c r="S296" s="179"/>
      <c r="T296" s="180"/>
      <c r="AT296" s="174" t="s">
        <v>150</v>
      </c>
      <c r="AU296" s="174" t="s">
        <v>139</v>
      </c>
      <c r="AV296" s="15" t="s">
        <v>145</v>
      </c>
      <c r="AW296" s="15" t="s">
        <v>33</v>
      </c>
      <c r="AX296" s="15" t="s">
        <v>15</v>
      </c>
      <c r="AY296" s="174" t="s">
        <v>134</v>
      </c>
    </row>
    <row r="297" spans="1:65" s="2" customFormat="1" ht="37.9" customHeight="1">
      <c r="A297" s="33"/>
      <c r="B297" s="138"/>
      <c r="C297" s="139" t="s">
        <v>459</v>
      </c>
      <c r="D297" s="139" t="s">
        <v>140</v>
      </c>
      <c r="E297" s="140" t="s">
        <v>460</v>
      </c>
      <c r="F297" s="141" t="s">
        <v>461</v>
      </c>
      <c r="G297" s="142" t="s">
        <v>143</v>
      </c>
      <c r="H297" s="143">
        <v>177.9</v>
      </c>
      <c r="I297" s="144"/>
      <c r="J297" s="145">
        <f>ROUND(I297*H297,2)</f>
        <v>0</v>
      </c>
      <c r="K297" s="141" t="s">
        <v>144</v>
      </c>
      <c r="L297" s="34"/>
      <c r="M297" s="146" t="s">
        <v>3</v>
      </c>
      <c r="N297" s="147" t="s">
        <v>43</v>
      </c>
      <c r="O297" s="54"/>
      <c r="P297" s="148">
        <f>O297*H297</f>
        <v>0</v>
      </c>
      <c r="Q297" s="148">
        <v>0</v>
      </c>
      <c r="R297" s="148">
        <f>Q297*H297</f>
        <v>0</v>
      </c>
      <c r="S297" s="148">
        <v>0</v>
      </c>
      <c r="T297" s="149">
        <f>S297*H297</f>
        <v>0</v>
      </c>
      <c r="U297" s="33"/>
      <c r="V297" s="33"/>
      <c r="W297" s="33"/>
      <c r="X297" s="33"/>
      <c r="Y297" s="33"/>
      <c r="Z297" s="33"/>
      <c r="AA297" s="33"/>
      <c r="AB297" s="33"/>
      <c r="AC297" s="33"/>
      <c r="AD297" s="33"/>
      <c r="AE297" s="33"/>
      <c r="AR297" s="150" t="s">
        <v>229</v>
      </c>
      <c r="AT297" s="150" t="s">
        <v>140</v>
      </c>
      <c r="AU297" s="150" t="s">
        <v>139</v>
      </c>
      <c r="AY297" s="18" t="s">
        <v>134</v>
      </c>
      <c r="BE297" s="151">
        <f>IF(N297="základní",J297,0)</f>
        <v>0</v>
      </c>
      <c r="BF297" s="151">
        <f>IF(N297="snížená",J297,0)</f>
        <v>0</v>
      </c>
      <c r="BG297" s="151">
        <f>IF(N297="zákl. přenesená",J297,0)</f>
        <v>0</v>
      </c>
      <c r="BH297" s="151">
        <f>IF(N297="sníž. přenesená",J297,0)</f>
        <v>0</v>
      </c>
      <c r="BI297" s="151">
        <f>IF(N297="nulová",J297,0)</f>
        <v>0</v>
      </c>
      <c r="BJ297" s="18" t="s">
        <v>139</v>
      </c>
      <c r="BK297" s="151">
        <f>ROUND(I297*H297,2)</f>
        <v>0</v>
      </c>
      <c r="BL297" s="18" t="s">
        <v>229</v>
      </c>
      <c r="BM297" s="150" t="s">
        <v>462</v>
      </c>
    </row>
    <row r="298" spans="1:47" s="2" customFormat="1" ht="12">
      <c r="A298" s="33"/>
      <c r="B298" s="34"/>
      <c r="C298" s="33"/>
      <c r="D298" s="152" t="s">
        <v>148</v>
      </c>
      <c r="E298" s="33"/>
      <c r="F298" s="153" t="s">
        <v>463</v>
      </c>
      <c r="G298" s="33"/>
      <c r="H298" s="33"/>
      <c r="I298" s="154"/>
      <c r="J298" s="33"/>
      <c r="K298" s="33"/>
      <c r="L298" s="34"/>
      <c r="M298" s="155"/>
      <c r="N298" s="156"/>
      <c r="O298" s="54"/>
      <c r="P298" s="54"/>
      <c r="Q298" s="54"/>
      <c r="R298" s="54"/>
      <c r="S298" s="54"/>
      <c r="T298" s="55"/>
      <c r="U298" s="33"/>
      <c r="V298" s="33"/>
      <c r="W298" s="33"/>
      <c r="X298" s="33"/>
      <c r="Y298" s="33"/>
      <c r="Z298" s="33"/>
      <c r="AA298" s="33"/>
      <c r="AB298" s="33"/>
      <c r="AC298" s="33"/>
      <c r="AD298" s="33"/>
      <c r="AE298" s="33"/>
      <c r="AT298" s="18" t="s">
        <v>148</v>
      </c>
      <c r="AU298" s="18" t="s">
        <v>139</v>
      </c>
    </row>
    <row r="299" spans="1:65" s="2" customFormat="1" ht="16.5" customHeight="1">
      <c r="A299" s="33"/>
      <c r="B299" s="138"/>
      <c r="C299" s="181" t="s">
        <v>464</v>
      </c>
      <c r="D299" s="181" t="s">
        <v>160</v>
      </c>
      <c r="E299" s="182" t="s">
        <v>465</v>
      </c>
      <c r="F299" s="183" t="s">
        <v>466</v>
      </c>
      <c r="G299" s="184" t="s">
        <v>414</v>
      </c>
      <c r="H299" s="185">
        <v>4.697</v>
      </c>
      <c r="I299" s="186"/>
      <c r="J299" s="187">
        <f>ROUND(I299*H299,2)</f>
        <v>0</v>
      </c>
      <c r="K299" s="183" t="s">
        <v>144</v>
      </c>
      <c r="L299" s="188"/>
      <c r="M299" s="189" t="s">
        <v>3</v>
      </c>
      <c r="N299" s="190" t="s">
        <v>43</v>
      </c>
      <c r="O299" s="54"/>
      <c r="P299" s="148">
        <f>O299*H299</f>
        <v>0</v>
      </c>
      <c r="Q299" s="148">
        <v>0.55</v>
      </c>
      <c r="R299" s="148">
        <f>Q299*H299</f>
        <v>2.5833500000000003</v>
      </c>
      <c r="S299" s="148">
        <v>0</v>
      </c>
      <c r="T299" s="149">
        <f>S299*H299</f>
        <v>0</v>
      </c>
      <c r="U299" s="33"/>
      <c r="V299" s="33"/>
      <c r="W299" s="33"/>
      <c r="X299" s="33"/>
      <c r="Y299" s="33"/>
      <c r="Z299" s="33"/>
      <c r="AA299" s="33"/>
      <c r="AB299" s="33"/>
      <c r="AC299" s="33"/>
      <c r="AD299" s="33"/>
      <c r="AE299" s="33"/>
      <c r="AR299" s="150" t="s">
        <v>326</v>
      </c>
      <c r="AT299" s="150" t="s">
        <v>160</v>
      </c>
      <c r="AU299" s="150" t="s">
        <v>139</v>
      </c>
      <c r="AY299" s="18" t="s">
        <v>134</v>
      </c>
      <c r="BE299" s="151">
        <f>IF(N299="základní",J299,0)</f>
        <v>0</v>
      </c>
      <c r="BF299" s="151">
        <f>IF(N299="snížená",J299,0)</f>
        <v>0</v>
      </c>
      <c r="BG299" s="151">
        <f>IF(N299="zákl. přenesená",J299,0)</f>
        <v>0</v>
      </c>
      <c r="BH299" s="151">
        <f>IF(N299="sníž. přenesená",J299,0)</f>
        <v>0</v>
      </c>
      <c r="BI299" s="151">
        <f>IF(N299="nulová",J299,0)</f>
        <v>0</v>
      </c>
      <c r="BJ299" s="18" t="s">
        <v>139</v>
      </c>
      <c r="BK299" s="151">
        <f>ROUND(I299*H299,2)</f>
        <v>0</v>
      </c>
      <c r="BL299" s="18" t="s">
        <v>229</v>
      </c>
      <c r="BM299" s="150" t="s">
        <v>467</v>
      </c>
    </row>
    <row r="300" spans="2:51" s="14" customFormat="1" ht="12">
      <c r="B300" s="165"/>
      <c r="D300" s="158" t="s">
        <v>150</v>
      </c>
      <c r="E300" s="166" t="s">
        <v>3</v>
      </c>
      <c r="F300" s="167" t="s">
        <v>630</v>
      </c>
      <c r="H300" s="168">
        <v>4.27</v>
      </c>
      <c r="I300" s="169"/>
      <c r="L300" s="165"/>
      <c r="M300" s="170"/>
      <c r="N300" s="171"/>
      <c r="O300" s="171"/>
      <c r="P300" s="171"/>
      <c r="Q300" s="171"/>
      <c r="R300" s="171"/>
      <c r="S300" s="171"/>
      <c r="T300" s="172"/>
      <c r="AT300" s="166" t="s">
        <v>150</v>
      </c>
      <c r="AU300" s="166" t="s">
        <v>139</v>
      </c>
      <c r="AV300" s="14" t="s">
        <v>139</v>
      </c>
      <c r="AW300" s="14" t="s">
        <v>33</v>
      </c>
      <c r="AX300" s="14" t="s">
        <v>15</v>
      </c>
      <c r="AY300" s="166" t="s">
        <v>134</v>
      </c>
    </row>
    <row r="301" spans="2:51" s="14" customFormat="1" ht="12">
      <c r="B301" s="165"/>
      <c r="D301" s="158" t="s">
        <v>150</v>
      </c>
      <c r="F301" s="167" t="s">
        <v>631</v>
      </c>
      <c r="H301" s="168">
        <v>4.697</v>
      </c>
      <c r="I301" s="169"/>
      <c r="L301" s="165"/>
      <c r="M301" s="170"/>
      <c r="N301" s="171"/>
      <c r="O301" s="171"/>
      <c r="P301" s="171"/>
      <c r="Q301" s="171"/>
      <c r="R301" s="171"/>
      <c r="S301" s="171"/>
      <c r="T301" s="172"/>
      <c r="AT301" s="166" t="s">
        <v>150</v>
      </c>
      <c r="AU301" s="166" t="s">
        <v>139</v>
      </c>
      <c r="AV301" s="14" t="s">
        <v>139</v>
      </c>
      <c r="AW301" s="14" t="s">
        <v>4</v>
      </c>
      <c r="AX301" s="14" t="s">
        <v>15</v>
      </c>
      <c r="AY301" s="166" t="s">
        <v>134</v>
      </c>
    </row>
    <row r="302" spans="1:65" s="2" customFormat="1" ht="37.9" customHeight="1">
      <c r="A302" s="33"/>
      <c r="B302" s="138"/>
      <c r="C302" s="139" t="s">
        <v>470</v>
      </c>
      <c r="D302" s="139" t="s">
        <v>140</v>
      </c>
      <c r="E302" s="140" t="s">
        <v>471</v>
      </c>
      <c r="F302" s="141" t="s">
        <v>472</v>
      </c>
      <c r="G302" s="142" t="s">
        <v>414</v>
      </c>
      <c r="H302" s="143">
        <v>4.697</v>
      </c>
      <c r="I302" s="144"/>
      <c r="J302" s="145">
        <f>ROUND(I302*H302,2)</f>
        <v>0</v>
      </c>
      <c r="K302" s="141" t="s">
        <v>144</v>
      </c>
      <c r="L302" s="34"/>
      <c r="M302" s="146" t="s">
        <v>3</v>
      </c>
      <c r="N302" s="147" t="s">
        <v>43</v>
      </c>
      <c r="O302" s="54"/>
      <c r="P302" s="148">
        <f>O302*H302</f>
        <v>0</v>
      </c>
      <c r="Q302" s="148">
        <v>0.02337</v>
      </c>
      <c r="R302" s="148">
        <f>Q302*H302</f>
        <v>0.10976889</v>
      </c>
      <c r="S302" s="148">
        <v>0</v>
      </c>
      <c r="T302" s="149">
        <f>S302*H302</f>
        <v>0</v>
      </c>
      <c r="U302" s="33"/>
      <c r="V302" s="33"/>
      <c r="W302" s="33"/>
      <c r="X302" s="33"/>
      <c r="Y302" s="33"/>
      <c r="Z302" s="33"/>
      <c r="AA302" s="33"/>
      <c r="AB302" s="33"/>
      <c r="AC302" s="33"/>
      <c r="AD302" s="33"/>
      <c r="AE302" s="33"/>
      <c r="AR302" s="150" t="s">
        <v>229</v>
      </c>
      <c r="AT302" s="150" t="s">
        <v>140</v>
      </c>
      <c r="AU302" s="150" t="s">
        <v>139</v>
      </c>
      <c r="AY302" s="18" t="s">
        <v>134</v>
      </c>
      <c r="BE302" s="151">
        <f>IF(N302="základní",J302,0)</f>
        <v>0</v>
      </c>
      <c r="BF302" s="151">
        <f>IF(N302="snížená",J302,0)</f>
        <v>0</v>
      </c>
      <c r="BG302" s="151">
        <f>IF(N302="zákl. přenesená",J302,0)</f>
        <v>0</v>
      </c>
      <c r="BH302" s="151">
        <f>IF(N302="sníž. přenesená",J302,0)</f>
        <v>0</v>
      </c>
      <c r="BI302" s="151">
        <f>IF(N302="nulová",J302,0)</f>
        <v>0</v>
      </c>
      <c r="BJ302" s="18" t="s">
        <v>139</v>
      </c>
      <c r="BK302" s="151">
        <f>ROUND(I302*H302,2)</f>
        <v>0</v>
      </c>
      <c r="BL302" s="18" t="s">
        <v>229</v>
      </c>
      <c r="BM302" s="150" t="s">
        <v>473</v>
      </c>
    </row>
    <row r="303" spans="1:47" s="2" customFormat="1" ht="12">
      <c r="A303" s="33"/>
      <c r="B303" s="34"/>
      <c r="C303" s="33"/>
      <c r="D303" s="152" t="s">
        <v>148</v>
      </c>
      <c r="E303" s="33"/>
      <c r="F303" s="153" t="s">
        <v>474</v>
      </c>
      <c r="G303" s="33"/>
      <c r="H303" s="33"/>
      <c r="I303" s="154"/>
      <c r="J303" s="33"/>
      <c r="K303" s="33"/>
      <c r="L303" s="34"/>
      <c r="M303" s="155"/>
      <c r="N303" s="156"/>
      <c r="O303" s="54"/>
      <c r="P303" s="54"/>
      <c r="Q303" s="54"/>
      <c r="R303" s="54"/>
      <c r="S303" s="54"/>
      <c r="T303" s="55"/>
      <c r="U303" s="33"/>
      <c r="V303" s="33"/>
      <c r="W303" s="33"/>
      <c r="X303" s="33"/>
      <c r="Y303" s="33"/>
      <c r="Z303" s="33"/>
      <c r="AA303" s="33"/>
      <c r="AB303" s="33"/>
      <c r="AC303" s="33"/>
      <c r="AD303" s="33"/>
      <c r="AE303" s="33"/>
      <c r="AT303" s="18" t="s">
        <v>148</v>
      </c>
      <c r="AU303" s="18" t="s">
        <v>139</v>
      </c>
    </row>
    <row r="304" spans="1:65" s="2" customFormat="1" ht="62.65" customHeight="1">
      <c r="A304" s="33"/>
      <c r="B304" s="138"/>
      <c r="C304" s="139" t="s">
        <v>475</v>
      </c>
      <c r="D304" s="139" t="s">
        <v>140</v>
      </c>
      <c r="E304" s="140" t="s">
        <v>476</v>
      </c>
      <c r="F304" s="141" t="s">
        <v>477</v>
      </c>
      <c r="G304" s="142" t="s">
        <v>143</v>
      </c>
      <c r="H304" s="143">
        <v>41.73</v>
      </c>
      <c r="I304" s="144"/>
      <c r="J304" s="145">
        <f>ROUND(I304*H304,2)</f>
        <v>0</v>
      </c>
      <c r="K304" s="141" t="s">
        <v>3</v>
      </c>
      <c r="L304" s="34"/>
      <c r="M304" s="146" t="s">
        <v>3</v>
      </c>
      <c r="N304" s="147" t="s">
        <v>43</v>
      </c>
      <c r="O304" s="54"/>
      <c r="P304" s="148">
        <f>O304*H304</f>
        <v>0</v>
      </c>
      <c r="Q304" s="148">
        <v>0.01396</v>
      </c>
      <c r="R304" s="148">
        <f>Q304*H304</f>
        <v>0.5825507999999999</v>
      </c>
      <c r="S304" s="148">
        <v>0</v>
      </c>
      <c r="T304" s="149">
        <f>S304*H304</f>
        <v>0</v>
      </c>
      <c r="U304" s="33"/>
      <c r="V304" s="33"/>
      <c r="W304" s="33"/>
      <c r="X304" s="33"/>
      <c r="Y304" s="33"/>
      <c r="Z304" s="33"/>
      <c r="AA304" s="33"/>
      <c r="AB304" s="33"/>
      <c r="AC304" s="33"/>
      <c r="AD304" s="33"/>
      <c r="AE304" s="33"/>
      <c r="AR304" s="150" t="s">
        <v>229</v>
      </c>
      <c r="AT304" s="150" t="s">
        <v>140</v>
      </c>
      <c r="AU304" s="150" t="s">
        <v>139</v>
      </c>
      <c r="AY304" s="18" t="s">
        <v>134</v>
      </c>
      <c r="BE304" s="151">
        <f>IF(N304="základní",J304,0)</f>
        <v>0</v>
      </c>
      <c r="BF304" s="151">
        <f>IF(N304="snížená",J304,0)</f>
        <v>0</v>
      </c>
      <c r="BG304" s="151">
        <f>IF(N304="zákl. přenesená",J304,0)</f>
        <v>0</v>
      </c>
      <c r="BH304" s="151">
        <f>IF(N304="sníž. přenesená",J304,0)</f>
        <v>0</v>
      </c>
      <c r="BI304" s="151">
        <f>IF(N304="nulová",J304,0)</f>
        <v>0</v>
      </c>
      <c r="BJ304" s="18" t="s">
        <v>139</v>
      </c>
      <c r="BK304" s="151">
        <f>ROUND(I304*H304,2)</f>
        <v>0</v>
      </c>
      <c r="BL304" s="18" t="s">
        <v>229</v>
      </c>
      <c r="BM304" s="150" t="s">
        <v>478</v>
      </c>
    </row>
    <row r="305" spans="2:51" s="13" customFormat="1" ht="12">
      <c r="B305" s="157"/>
      <c r="D305" s="158" t="s">
        <v>150</v>
      </c>
      <c r="E305" s="159" t="s">
        <v>3</v>
      </c>
      <c r="F305" s="160" t="s">
        <v>632</v>
      </c>
      <c r="H305" s="159" t="s">
        <v>3</v>
      </c>
      <c r="I305" s="161"/>
      <c r="L305" s="157"/>
      <c r="M305" s="162"/>
      <c r="N305" s="163"/>
      <c r="O305" s="163"/>
      <c r="P305" s="163"/>
      <c r="Q305" s="163"/>
      <c r="R305" s="163"/>
      <c r="S305" s="163"/>
      <c r="T305" s="164"/>
      <c r="AT305" s="159" t="s">
        <v>150</v>
      </c>
      <c r="AU305" s="159" t="s">
        <v>139</v>
      </c>
      <c r="AV305" s="13" t="s">
        <v>15</v>
      </c>
      <c r="AW305" s="13" t="s">
        <v>33</v>
      </c>
      <c r="AX305" s="13" t="s">
        <v>71</v>
      </c>
      <c r="AY305" s="159" t="s">
        <v>134</v>
      </c>
    </row>
    <row r="306" spans="2:51" s="14" customFormat="1" ht="12">
      <c r="B306" s="165"/>
      <c r="D306" s="158" t="s">
        <v>150</v>
      </c>
      <c r="E306" s="166" t="s">
        <v>3</v>
      </c>
      <c r="F306" s="167" t="s">
        <v>633</v>
      </c>
      <c r="H306" s="168">
        <v>33</v>
      </c>
      <c r="I306" s="169"/>
      <c r="L306" s="165"/>
      <c r="M306" s="170"/>
      <c r="N306" s="171"/>
      <c r="O306" s="171"/>
      <c r="P306" s="171"/>
      <c r="Q306" s="171"/>
      <c r="R306" s="171"/>
      <c r="S306" s="171"/>
      <c r="T306" s="172"/>
      <c r="AT306" s="166" t="s">
        <v>150</v>
      </c>
      <c r="AU306" s="166" t="s">
        <v>139</v>
      </c>
      <c r="AV306" s="14" t="s">
        <v>139</v>
      </c>
      <c r="AW306" s="14" t="s">
        <v>33</v>
      </c>
      <c r="AX306" s="14" t="s">
        <v>71</v>
      </c>
      <c r="AY306" s="166" t="s">
        <v>134</v>
      </c>
    </row>
    <row r="307" spans="2:51" s="13" customFormat="1" ht="12">
      <c r="B307" s="157"/>
      <c r="D307" s="158" t="s">
        <v>150</v>
      </c>
      <c r="E307" s="159" t="s">
        <v>3</v>
      </c>
      <c r="F307" s="160" t="s">
        <v>481</v>
      </c>
      <c r="H307" s="159" t="s">
        <v>3</v>
      </c>
      <c r="I307" s="161"/>
      <c r="L307" s="157"/>
      <c r="M307" s="162"/>
      <c r="N307" s="163"/>
      <c r="O307" s="163"/>
      <c r="P307" s="163"/>
      <c r="Q307" s="163"/>
      <c r="R307" s="163"/>
      <c r="S307" s="163"/>
      <c r="T307" s="164"/>
      <c r="AT307" s="159" t="s">
        <v>150</v>
      </c>
      <c r="AU307" s="159" t="s">
        <v>139</v>
      </c>
      <c r="AV307" s="13" t="s">
        <v>15</v>
      </c>
      <c r="AW307" s="13" t="s">
        <v>33</v>
      </c>
      <c r="AX307" s="13" t="s">
        <v>71</v>
      </c>
      <c r="AY307" s="159" t="s">
        <v>134</v>
      </c>
    </row>
    <row r="308" spans="2:51" s="14" customFormat="1" ht="12">
      <c r="B308" s="165"/>
      <c r="D308" s="158" t="s">
        <v>150</v>
      </c>
      <c r="E308" s="166" t="s">
        <v>3</v>
      </c>
      <c r="F308" s="167" t="s">
        <v>634</v>
      </c>
      <c r="H308" s="168">
        <v>8.73</v>
      </c>
      <c r="I308" s="169"/>
      <c r="L308" s="165"/>
      <c r="M308" s="170"/>
      <c r="N308" s="171"/>
      <c r="O308" s="171"/>
      <c r="P308" s="171"/>
      <c r="Q308" s="171"/>
      <c r="R308" s="171"/>
      <c r="S308" s="171"/>
      <c r="T308" s="172"/>
      <c r="AT308" s="166" t="s">
        <v>150</v>
      </c>
      <c r="AU308" s="166" t="s">
        <v>139</v>
      </c>
      <c r="AV308" s="14" t="s">
        <v>139</v>
      </c>
      <c r="AW308" s="14" t="s">
        <v>33</v>
      </c>
      <c r="AX308" s="14" t="s">
        <v>71</v>
      </c>
      <c r="AY308" s="166" t="s">
        <v>134</v>
      </c>
    </row>
    <row r="309" spans="2:51" s="15" customFormat="1" ht="12">
      <c r="B309" s="173"/>
      <c r="D309" s="158" t="s">
        <v>150</v>
      </c>
      <c r="E309" s="174" t="s">
        <v>3</v>
      </c>
      <c r="F309" s="175" t="s">
        <v>155</v>
      </c>
      <c r="H309" s="176">
        <v>41.730000000000004</v>
      </c>
      <c r="I309" s="177"/>
      <c r="L309" s="173"/>
      <c r="M309" s="178"/>
      <c r="N309" s="179"/>
      <c r="O309" s="179"/>
      <c r="P309" s="179"/>
      <c r="Q309" s="179"/>
      <c r="R309" s="179"/>
      <c r="S309" s="179"/>
      <c r="T309" s="180"/>
      <c r="AT309" s="174" t="s">
        <v>150</v>
      </c>
      <c r="AU309" s="174" t="s">
        <v>139</v>
      </c>
      <c r="AV309" s="15" t="s">
        <v>145</v>
      </c>
      <c r="AW309" s="15" t="s">
        <v>33</v>
      </c>
      <c r="AX309" s="15" t="s">
        <v>15</v>
      </c>
      <c r="AY309" s="174" t="s">
        <v>134</v>
      </c>
    </row>
    <row r="310" spans="1:65" s="2" customFormat="1" ht="33" customHeight="1">
      <c r="A310" s="33"/>
      <c r="B310" s="138"/>
      <c r="C310" s="139" t="s">
        <v>137</v>
      </c>
      <c r="D310" s="139" t="s">
        <v>140</v>
      </c>
      <c r="E310" s="140" t="s">
        <v>635</v>
      </c>
      <c r="F310" s="141" t="s">
        <v>636</v>
      </c>
      <c r="G310" s="142" t="s">
        <v>143</v>
      </c>
      <c r="H310" s="143">
        <v>80.5</v>
      </c>
      <c r="I310" s="144"/>
      <c r="J310" s="145">
        <f>ROUND(I310*H310,2)</f>
        <v>0</v>
      </c>
      <c r="K310" s="141" t="s">
        <v>144</v>
      </c>
      <c r="L310" s="34"/>
      <c r="M310" s="146" t="s">
        <v>3</v>
      </c>
      <c r="N310" s="147" t="s">
        <v>43</v>
      </c>
      <c r="O310" s="54"/>
      <c r="P310" s="148">
        <f>O310*H310</f>
        <v>0</v>
      </c>
      <c r="Q310" s="148">
        <v>0</v>
      </c>
      <c r="R310" s="148">
        <f>Q310*H310</f>
        <v>0</v>
      </c>
      <c r="S310" s="148">
        <v>0</v>
      </c>
      <c r="T310" s="149">
        <f>S310*H310</f>
        <v>0</v>
      </c>
      <c r="U310" s="33"/>
      <c r="V310" s="33"/>
      <c r="W310" s="33"/>
      <c r="X310" s="33"/>
      <c r="Y310" s="33"/>
      <c r="Z310" s="33"/>
      <c r="AA310" s="33"/>
      <c r="AB310" s="33"/>
      <c r="AC310" s="33"/>
      <c r="AD310" s="33"/>
      <c r="AE310" s="33"/>
      <c r="AR310" s="150" t="s">
        <v>229</v>
      </c>
      <c r="AT310" s="150" t="s">
        <v>140</v>
      </c>
      <c r="AU310" s="150" t="s">
        <v>139</v>
      </c>
      <c r="AY310" s="18" t="s">
        <v>134</v>
      </c>
      <c r="BE310" s="151">
        <f>IF(N310="základní",J310,0)</f>
        <v>0</v>
      </c>
      <c r="BF310" s="151">
        <f>IF(N310="snížená",J310,0)</f>
        <v>0</v>
      </c>
      <c r="BG310" s="151">
        <f>IF(N310="zákl. přenesená",J310,0)</f>
        <v>0</v>
      </c>
      <c r="BH310" s="151">
        <f>IF(N310="sníž. přenesená",J310,0)</f>
        <v>0</v>
      </c>
      <c r="BI310" s="151">
        <f>IF(N310="nulová",J310,0)</f>
        <v>0</v>
      </c>
      <c r="BJ310" s="18" t="s">
        <v>139</v>
      </c>
      <c r="BK310" s="151">
        <f>ROUND(I310*H310,2)</f>
        <v>0</v>
      </c>
      <c r="BL310" s="18" t="s">
        <v>229</v>
      </c>
      <c r="BM310" s="150" t="s">
        <v>637</v>
      </c>
    </row>
    <row r="311" spans="1:47" s="2" customFormat="1" ht="12">
      <c r="A311" s="33"/>
      <c r="B311" s="34"/>
      <c r="C311" s="33"/>
      <c r="D311" s="152" t="s">
        <v>148</v>
      </c>
      <c r="E311" s="33"/>
      <c r="F311" s="153" t="s">
        <v>638</v>
      </c>
      <c r="G311" s="33"/>
      <c r="H311" s="33"/>
      <c r="I311" s="154"/>
      <c r="J311" s="33"/>
      <c r="K311" s="33"/>
      <c r="L311" s="34"/>
      <c r="M311" s="155"/>
      <c r="N311" s="156"/>
      <c r="O311" s="54"/>
      <c r="P311" s="54"/>
      <c r="Q311" s="54"/>
      <c r="R311" s="54"/>
      <c r="S311" s="54"/>
      <c r="T311" s="55"/>
      <c r="U311" s="33"/>
      <c r="V311" s="33"/>
      <c r="W311" s="33"/>
      <c r="X311" s="33"/>
      <c r="Y311" s="33"/>
      <c r="Z311" s="33"/>
      <c r="AA311" s="33"/>
      <c r="AB311" s="33"/>
      <c r="AC311" s="33"/>
      <c r="AD311" s="33"/>
      <c r="AE311" s="33"/>
      <c r="AT311" s="18" t="s">
        <v>148</v>
      </c>
      <c r="AU311" s="18" t="s">
        <v>139</v>
      </c>
    </row>
    <row r="312" spans="1:65" s="2" customFormat="1" ht="16.5" customHeight="1">
      <c r="A312" s="33"/>
      <c r="B312" s="138"/>
      <c r="C312" s="181" t="s">
        <v>486</v>
      </c>
      <c r="D312" s="181" t="s">
        <v>160</v>
      </c>
      <c r="E312" s="182" t="s">
        <v>639</v>
      </c>
      <c r="F312" s="183" t="s">
        <v>640</v>
      </c>
      <c r="G312" s="184" t="s">
        <v>239</v>
      </c>
      <c r="H312" s="185">
        <v>275.6</v>
      </c>
      <c r="I312" s="186"/>
      <c r="J312" s="187">
        <f>ROUND(I312*H312,2)</f>
        <v>0</v>
      </c>
      <c r="K312" s="183" t="s">
        <v>144</v>
      </c>
      <c r="L312" s="188"/>
      <c r="M312" s="189" t="s">
        <v>3</v>
      </c>
      <c r="N312" s="190" t="s">
        <v>43</v>
      </c>
      <c r="O312" s="54"/>
      <c r="P312" s="148">
        <f>O312*H312</f>
        <v>0</v>
      </c>
      <c r="Q312" s="148">
        <v>0</v>
      </c>
      <c r="R312" s="148">
        <f>Q312*H312</f>
        <v>0</v>
      </c>
      <c r="S312" s="148">
        <v>0</v>
      </c>
      <c r="T312" s="149">
        <f>S312*H312</f>
        <v>0</v>
      </c>
      <c r="U312" s="33"/>
      <c r="V312" s="33"/>
      <c r="W312" s="33"/>
      <c r="X312" s="33"/>
      <c r="Y312" s="33"/>
      <c r="Z312" s="33"/>
      <c r="AA312" s="33"/>
      <c r="AB312" s="33"/>
      <c r="AC312" s="33"/>
      <c r="AD312" s="33"/>
      <c r="AE312" s="33"/>
      <c r="AR312" s="150" t="s">
        <v>326</v>
      </c>
      <c r="AT312" s="150" t="s">
        <v>160</v>
      </c>
      <c r="AU312" s="150" t="s">
        <v>139</v>
      </c>
      <c r="AY312" s="18" t="s">
        <v>134</v>
      </c>
      <c r="BE312" s="151">
        <f>IF(N312="základní",J312,0)</f>
        <v>0</v>
      </c>
      <c r="BF312" s="151">
        <f>IF(N312="snížená",J312,0)</f>
        <v>0</v>
      </c>
      <c r="BG312" s="151">
        <f>IF(N312="zákl. přenesená",J312,0)</f>
        <v>0</v>
      </c>
      <c r="BH312" s="151">
        <f>IF(N312="sníž. přenesená",J312,0)</f>
        <v>0</v>
      </c>
      <c r="BI312" s="151">
        <f>IF(N312="nulová",J312,0)</f>
        <v>0</v>
      </c>
      <c r="BJ312" s="18" t="s">
        <v>139</v>
      </c>
      <c r="BK312" s="151">
        <f>ROUND(I312*H312,2)</f>
        <v>0</v>
      </c>
      <c r="BL312" s="18" t="s">
        <v>229</v>
      </c>
      <c r="BM312" s="150" t="s">
        <v>641</v>
      </c>
    </row>
    <row r="313" spans="2:51" s="14" customFormat="1" ht="12">
      <c r="B313" s="165"/>
      <c r="D313" s="158" t="s">
        <v>150</v>
      </c>
      <c r="F313" s="167" t="s">
        <v>642</v>
      </c>
      <c r="H313" s="168">
        <v>275.6</v>
      </c>
      <c r="I313" s="169"/>
      <c r="L313" s="165"/>
      <c r="M313" s="170"/>
      <c r="N313" s="171"/>
      <c r="O313" s="171"/>
      <c r="P313" s="171"/>
      <c r="Q313" s="171"/>
      <c r="R313" s="171"/>
      <c r="S313" s="171"/>
      <c r="T313" s="172"/>
      <c r="AT313" s="166" t="s">
        <v>150</v>
      </c>
      <c r="AU313" s="166" t="s">
        <v>139</v>
      </c>
      <c r="AV313" s="14" t="s">
        <v>139</v>
      </c>
      <c r="AW313" s="14" t="s">
        <v>4</v>
      </c>
      <c r="AX313" s="14" t="s">
        <v>15</v>
      </c>
      <c r="AY313" s="166" t="s">
        <v>134</v>
      </c>
    </row>
    <row r="314" spans="1:65" s="2" customFormat="1" ht="24.2" customHeight="1">
      <c r="A314" s="33"/>
      <c r="B314" s="138"/>
      <c r="C314" s="139" t="s">
        <v>493</v>
      </c>
      <c r="D314" s="139" t="s">
        <v>140</v>
      </c>
      <c r="E314" s="140" t="s">
        <v>643</v>
      </c>
      <c r="F314" s="141" t="s">
        <v>644</v>
      </c>
      <c r="G314" s="142" t="s">
        <v>239</v>
      </c>
      <c r="H314" s="143">
        <v>275.6</v>
      </c>
      <c r="I314" s="144"/>
      <c r="J314" s="145">
        <f>ROUND(I314*H314,2)</f>
        <v>0</v>
      </c>
      <c r="K314" s="141" t="s">
        <v>3</v>
      </c>
      <c r="L314" s="34"/>
      <c r="M314" s="146" t="s">
        <v>3</v>
      </c>
      <c r="N314" s="147" t="s">
        <v>43</v>
      </c>
      <c r="O314" s="54"/>
      <c r="P314" s="148">
        <f>O314*H314</f>
        <v>0</v>
      </c>
      <c r="Q314" s="148">
        <v>0</v>
      </c>
      <c r="R314" s="148">
        <f>Q314*H314</f>
        <v>0</v>
      </c>
      <c r="S314" s="148">
        <v>0</v>
      </c>
      <c r="T314" s="149">
        <f>S314*H314</f>
        <v>0</v>
      </c>
      <c r="U314" s="33"/>
      <c r="V314" s="33"/>
      <c r="W314" s="33"/>
      <c r="X314" s="33"/>
      <c r="Y314" s="33"/>
      <c r="Z314" s="33"/>
      <c r="AA314" s="33"/>
      <c r="AB314" s="33"/>
      <c r="AC314" s="33"/>
      <c r="AD314" s="33"/>
      <c r="AE314" s="33"/>
      <c r="AR314" s="150" t="s">
        <v>229</v>
      </c>
      <c r="AT314" s="150" t="s">
        <v>140</v>
      </c>
      <c r="AU314" s="150" t="s">
        <v>139</v>
      </c>
      <c r="AY314" s="18" t="s">
        <v>134</v>
      </c>
      <c r="BE314" s="151">
        <f>IF(N314="základní",J314,0)</f>
        <v>0</v>
      </c>
      <c r="BF314" s="151">
        <f>IF(N314="snížená",J314,0)</f>
        <v>0</v>
      </c>
      <c r="BG314" s="151">
        <f>IF(N314="zákl. přenesená",J314,0)</f>
        <v>0</v>
      </c>
      <c r="BH314" s="151">
        <f>IF(N314="sníž. přenesená",J314,0)</f>
        <v>0</v>
      </c>
      <c r="BI314" s="151">
        <f>IF(N314="nulová",J314,0)</f>
        <v>0</v>
      </c>
      <c r="BJ314" s="18" t="s">
        <v>139</v>
      </c>
      <c r="BK314" s="151">
        <f>ROUND(I314*H314,2)</f>
        <v>0</v>
      </c>
      <c r="BL314" s="18" t="s">
        <v>229</v>
      </c>
      <c r="BM314" s="150" t="s">
        <v>645</v>
      </c>
    </row>
    <row r="315" spans="1:65" s="2" customFormat="1" ht="24.2" customHeight="1">
      <c r="A315" s="33"/>
      <c r="B315" s="138"/>
      <c r="C315" s="139" t="s">
        <v>498</v>
      </c>
      <c r="D315" s="139" t="s">
        <v>140</v>
      </c>
      <c r="E315" s="140" t="s">
        <v>646</v>
      </c>
      <c r="F315" s="141" t="s">
        <v>647</v>
      </c>
      <c r="G315" s="142" t="s">
        <v>143</v>
      </c>
      <c r="H315" s="143">
        <v>80.5</v>
      </c>
      <c r="I315" s="144"/>
      <c r="J315" s="145">
        <f>ROUND(I315*H315,2)</f>
        <v>0</v>
      </c>
      <c r="K315" s="141" t="s">
        <v>3</v>
      </c>
      <c r="L315" s="34"/>
      <c r="M315" s="146" t="s">
        <v>3</v>
      </c>
      <c r="N315" s="147" t="s">
        <v>43</v>
      </c>
      <c r="O315" s="54"/>
      <c r="P315" s="148">
        <f>O315*H315</f>
        <v>0</v>
      </c>
      <c r="Q315" s="148">
        <v>0.00043</v>
      </c>
      <c r="R315" s="148">
        <f>Q315*H315</f>
        <v>0.034615</v>
      </c>
      <c r="S315" s="148">
        <v>0</v>
      </c>
      <c r="T315" s="149">
        <f>S315*H315</f>
        <v>0</v>
      </c>
      <c r="U315" s="33"/>
      <c r="V315" s="33"/>
      <c r="W315" s="33"/>
      <c r="X315" s="33"/>
      <c r="Y315" s="33"/>
      <c r="Z315" s="33"/>
      <c r="AA315" s="33"/>
      <c r="AB315" s="33"/>
      <c r="AC315" s="33"/>
      <c r="AD315" s="33"/>
      <c r="AE315" s="33"/>
      <c r="AR315" s="150" t="s">
        <v>229</v>
      </c>
      <c r="AT315" s="150" t="s">
        <v>140</v>
      </c>
      <c r="AU315" s="150" t="s">
        <v>139</v>
      </c>
      <c r="AY315" s="18" t="s">
        <v>134</v>
      </c>
      <c r="BE315" s="151">
        <f>IF(N315="základní",J315,0)</f>
        <v>0</v>
      </c>
      <c r="BF315" s="151">
        <f>IF(N315="snížená",J315,0)</f>
        <v>0</v>
      </c>
      <c r="BG315" s="151">
        <f>IF(N315="zákl. přenesená",J315,0)</f>
        <v>0</v>
      </c>
      <c r="BH315" s="151">
        <f>IF(N315="sníž. přenesená",J315,0)</f>
        <v>0</v>
      </c>
      <c r="BI315" s="151">
        <f>IF(N315="nulová",J315,0)</f>
        <v>0</v>
      </c>
      <c r="BJ315" s="18" t="s">
        <v>139</v>
      </c>
      <c r="BK315" s="151">
        <f>ROUND(I315*H315,2)</f>
        <v>0</v>
      </c>
      <c r="BL315" s="18" t="s">
        <v>229</v>
      </c>
      <c r="BM315" s="150" t="s">
        <v>648</v>
      </c>
    </row>
    <row r="316" spans="2:51" s="13" customFormat="1" ht="12">
      <c r="B316" s="157"/>
      <c r="D316" s="158" t="s">
        <v>150</v>
      </c>
      <c r="E316" s="159" t="s">
        <v>3</v>
      </c>
      <c r="F316" s="160" t="s">
        <v>649</v>
      </c>
      <c r="H316" s="159" t="s">
        <v>3</v>
      </c>
      <c r="I316" s="161"/>
      <c r="L316" s="157"/>
      <c r="M316" s="162"/>
      <c r="N316" s="163"/>
      <c r="O316" s="163"/>
      <c r="P316" s="163"/>
      <c r="Q316" s="163"/>
      <c r="R316" s="163"/>
      <c r="S316" s="163"/>
      <c r="T316" s="164"/>
      <c r="AT316" s="159" t="s">
        <v>150</v>
      </c>
      <c r="AU316" s="159" t="s">
        <v>139</v>
      </c>
      <c r="AV316" s="13" t="s">
        <v>15</v>
      </c>
      <c r="AW316" s="13" t="s">
        <v>33</v>
      </c>
      <c r="AX316" s="13" t="s">
        <v>71</v>
      </c>
      <c r="AY316" s="159" t="s">
        <v>134</v>
      </c>
    </row>
    <row r="317" spans="2:51" s="14" customFormat="1" ht="12">
      <c r="B317" s="165"/>
      <c r="D317" s="158" t="s">
        <v>150</v>
      </c>
      <c r="E317" s="166" t="s">
        <v>3</v>
      </c>
      <c r="F317" s="167" t="s">
        <v>650</v>
      </c>
      <c r="H317" s="168">
        <v>71.5</v>
      </c>
      <c r="I317" s="169"/>
      <c r="L317" s="165"/>
      <c r="M317" s="170"/>
      <c r="N317" s="171"/>
      <c r="O317" s="171"/>
      <c r="P317" s="171"/>
      <c r="Q317" s="171"/>
      <c r="R317" s="171"/>
      <c r="S317" s="171"/>
      <c r="T317" s="172"/>
      <c r="AT317" s="166" t="s">
        <v>150</v>
      </c>
      <c r="AU317" s="166" t="s">
        <v>139</v>
      </c>
      <c r="AV317" s="14" t="s">
        <v>139</v>
      </c>
      <c r="AW317" s="14" t="s">
        <v>33</v>
      </c>
      <c r="AX317" s="14" t="s">
        <v>71</v>
      </c>
      <c r="AY317" s="166" t="s">
        <v>134</v>
      </c>
    </row>
    <row r="318" spans="2:51" s="14" customFormat="1" ht="12">
      <c r="B318" s="165"/>
      <c r="D318" s="158" t="s">
        <v>150</v>
      </c>
      <c r="E318" s="166" t="s">
        <v>3</v>
      </c>
      <c r="F318" s="167" t="s">
        <v>502</v>
      </c>
      <c r="H318" s="168">
        <v>9</v>
      </c>
      <c r="I318" s="169"/>
      <c r="L318" s="165"/>
      <c r="M318" s="170"/>
      <c r="N318" s="171"/>
      <c r="O318" s="171"/>
      <c r="P318" s="171"/>
      <c r="Q318" s="171"/>
      <c r="R318" s="171"/>
      <c r="S318" s="171"/>
      <c r="T318" s="172"/>
      <c r="AT318" s="166" t="s">
        <v>150</v>
      </c>
      <c r="AU318" s="166" t="s">
        <v>139</v>
      </c>
      <c r="AV318" s="14" t="s">
        <v>139</v>
      </c>
      <c r="AW318" s="14" t="s">
        <v>33</v>
      </c>
      <c r="AX318" s="14" t="s">
        <v>71</v>
      </c>
      <c r="AY318" s="166" t="s">
        <v>134</v>
      </c>
    </row>
    <row r="319" spans="2:51" s="15" customFormat="1" ht="12">
      <c r="B319" s="173"/>
      <c r="D319" s="158" t="s">
        <v>150</v>
      </c>
      <c r="E319" s="174" t="s">
        <v>3</v>
      </c>
      <c r="F319" s="175" t="s">
        <v>155</v>
      </c>
      <c r="H319" s="176">
        <v>80.5</v>
      </c>
      <c r="I319" s="177"/>
      <c r="L319" s="173"/>
      <c r="M319" s="178"/>
      <c r="N319" s="179"/>
      <c r="O319" s="179"/>
      <c r="P319" s="179"/>
      <c r="Q319" s="179"/>
      <c r="R319" s="179"/>
      <c r="S319" s="179"/>
      <c r="T319" s="180"/>
      <c r="AT319" s="174" t="s">
        <v>150</v>
      </c>
      <c r="AU319" s="174" t="s">
        <v>139</v>
      </c>
      <c r="AV319" s="15" t="s">
        <v>145</v>
      </c>
      <c r="AW319" s="15" t="s">
        <v>33</v>
      </c>
      <c r="AX319" s="15" t="s">
        <v>15</v>
      </c>
      <c r="AY319" s="174" t="s">
        <v>134</v>
      </c>
    </row>
    <row r="320" spans="1:65" s="2" customFormat="1" ht="16.5" customHeight="1">
      <c r="A320" s="33"/>
      <c r="B320" s="138"/>
      <c r="C320" s="181" t="s">
        <v>92</v>
      </c>
      <c r="D320" s="181" t="s">
        <v>160</v>
      </c>
      <c r="E320" s="182" t="s">
        <v>651</v>
      </c>
      <c r="F320" s="183" t="s">
        <v>652</v>
      </c>
      <c r="G320" s="184" t="s">
        <v>143</v>
      </c>
      <c r="H320" s="185">
        <v>86.94</v>
      </c>
      <c r="I320" s="186"/>
      <c r="J320" s="187">
        <f>ROUND(I320*H320,2)</f>
        <v>0</v>
      </c>
      <c r="K320" s="183" t="s">
        <v>3</v>
      </c>
      <c r="L320" s="188"/>
      <c r="M320" s="189" t="s">
        <v>3</v>
      </c>
      <c r="N320" s="190" t="s">
        <v>43</v>
      </c>
      <c r="O320" s="54"/>
      <c r="P320" s="148">
        <f>O320*H320</f>
        <v>0</v>
      </c>
      <c r="Q320" s="148">
        <v>0.01875</v>
      </c>
      <c r="R320" s="148">
        <f>Q320*H320</f>
        <v>1.6301249999999998</v>
      </c>
      <c r="S320" s="148">
        <v>0</v>
      </c>
      <c r="T320" s="149">
        <f>S320*H320</f>
        <v>0</v>
      </c>
      <c r="U320" s="33"/>
      <c r="V320" s="33"/>
      <c r="W320" s="33"/>
      <c r="X320" s="33"/>
      <c r="Y320" s="33"/>
      <c r="Z320" s="33"/>
      <c r="AA320" s="33"/>
      <c r="AB320" s="33"/>
      <c r="AC320" s="33"/>
      <c r="AD320" s="33"/>
      <c r="AE320" s="33"/>
      <c r="AR320" s="150" t="s">
        <v>326</v>
      </c>
      <c r="AT320" s="150" t="s">
        <v>160</v>
      </c>
      <c r="AU320" s="150" t="s">
        <v>139</v>
      </c>
      <c r="AY320" s="18" t="s">
        <v>134</v>
      </c>
      <c r="BE320" s="151">
        <f>IF(N320="základní",J320,0)</f>
        <v>0</v>
      </c>
      <c r="BF320" s="151">
        <f>IF(N320="snížená",J320,0)</f>
        <v>0</v>
      </c>
      <c r="BG320" s="151">
        <f>IF(N320="zákl. přenesená",J320,0)</f>
        <v>0</v>
      </c>
      <c r="BH320" s="151">
        <f>IF(N320="sníž. přenesená",J320,0)</f>
        <v>0</v>
      </c>
      <c r="BI320" s="151">
        <f>IF(N320="nulová",J320,0)</f>
        <v>0</v>
      </c>
      <c r="BJ320" s="18" t="s">
        <v>139</v>
      </c>
      <c r="BK320" s="151">
        <f>ROUND(I320*H320,2)</f>
        <v>0</v>
      </c>
      <c r="BL320" s="18" t="s">
        <v>229</v>
      </c>
      <c r="BM320" s="150" t="s">
        <v>653</v>
      </c>
    </row>
    <row r="321" spans="2:51" s="14" customFormat="1" ht="12">
      <c r="B321" s="165"/>
      <c r="D321" s="158" t="s">
        <v>150</v>
      </c>
      <c r="F321" s="167" t="s">
        <v>654</v>
      </c>
      <c r="H321" s="168">
        <v>86.94</v>
      </c>
      <c r="I321" s="169"/>
      <c r="L321" s="165"/>
      <c r="M321" s="170"/>
      <c r="N321" s="171"/>
      <c r="O321" s="171"/>
      <c r="P321" s="171"/>
      <c r="Q321" s="171"/>
      <c r="R321" s="171"/>
      <c r="S321" s="171"/>
      <c r="T321" s="172"/>
      <c r="AT321" s="166" t="s">
        <v>150</v>
      </c>
      <c r="AU321" s="166" t="s">
        <v>139</v>
      </c>
      <c r="AV321" s="14" t="s">
        <v>139</v>
      </c>
      <c r="AW321" s="14" t="s">
        <v>4</v>
      </c>
      <c r="AX321" s="14" t="s">
        <v>15</v>
      </c>
      <c r="AY321" s="166" t="s">
        <v>134</v>
      </c>
    </row>
    <row r="322" spans="1:65" s="2" customFormat="1" ht="24.2" customHeight="1">
      <c r="A322" s="33"/>
      <c r="B322" s="138"/>
      <c r="C322" s="139" t="s">
        <v>506</v>
      </c>
      <c r="D322" s="139" t="s">
        <v>140</v>
      </c>
      <c r="E322" s="140" t="s">
        <v>655</v>
      </c>
      <c r="F322" s="141" t="s">
        <v>656</v>
      </c>
      <c r="G322" s="142" t="s">
        <v>143</v>
      </c>
      <c r="H322" s="143">
        <v>80.5</v>
      </c>
      <c r="I322" s="144"/>
      <c r="J322" s="145">
        <f>ROUND(I322*H322,2)</f>
        <v>0</v>
      </c>
      <c r="K322" s="141" t="s">
        <v>144</v>
      </c>
      <c r="L322" s="34"/>
      <c r="M322" s="146" t="s">
        <v>3</v>
      </c>
      <c r="N322" s="147" t="s">
        <v>43</v>
      </c>
      <c r="O322" s="54"/>
      <c r="P322" s="148">
        <f>O322*H322</f>
        <v>0</v>
      </c>
      <c r="Q322" s="148">
        <v>0.00019</v>
      </c>
      <c r="R322" s="148">
        <f>Q322*H322</f>
        <v>0.015295000000000001</v>
      </c>
      <c r="S322" s="148">
        <v>0</v>
      </c>
      <c r="T322" s="149">
        <f>S322*H322</f>
        <v>0</v>
      </c>
      <c r="U322" s="33"/>
      <c r="V322" s="33"/>
      <c r="W322" s="33"/>
      <c r="X322" s="33"/>
      <c r="Y322" s="33"/>
      <c r="Z322" s="33"/>
      <c r="AA322" s="33"/>
      <c r="AB322" s="33"/>
      <c r="AC322" s="33"/>
      <c r="AD322" s="33"/>
      <c r="AE322" s="33"/>
      <c r="AR322" s="150" t="s">
        <v>229</v>
      </c>
      <c r="AT322" s="150" t="s">
        <v>140</v>
      </c>
      <c r="AU322" s="150" t="s">
        <v>139</v>
      </c>
      <c r="AY322" s="18" t="s">
        <v>134</v>
      </c>
      <c r="BE322" s="151">
        <f>IF(N322="základní",J322,0)</f>
        <v>0</v>
      </c>
      <c r="BF322" s="151">
        <f>IF(N322="snížená",J322,0)</f>
        <v>0</v>
      </c>
      <c r="BG322" s="151">
        <f>IF(N322="zákl. přenesená",J322,0)</f>
        <v>0</v>
      </c>
      <c r="BH322" s="151">
        <f>IF(N322="sníž. přenesená",J322,0)</f>
        <v>0</v>
      </c>
      <c r="BI322" s="151">
        <f>IF(N322="nulová",J322,0)</f>
        <v>0</v>
      </c>
      <c r="BJ322" s="18" t="s">
        <v>139</v>
      </c>
      <c r="BK322" s="151">
        <f>ROUND(I322*H322,2)</f>
        <v>0</v>
      </c>
      <c r="BL322" s="18" t="s">
        <v>229</v>
      </c>
      <c r="BM322" s="150" t="s">
        <v>657</v>
      </c>
    </row>
    <row r="323" spans="1:47" s="2" customFormat="1" ht="12">
      <c r="A323" s="33"/>
      <c r="B323" s="34"/>
      <c r="C323" s="33"/>
      <c r="D323" s="152" t="s">
        <v>148</v>
      </c>
      <c r="E323" s="33"/>
      <c r="F323" s="153" t="s">
        <v>658</v>
      </c>
      <c r="G323" s="33"/>
      <c r="H323" s="33"/>
      <c r="I323" s="154"/>
      <c r="J323" s="33"/>
      <c r="K323" s="33"/>
      <c r="L323" s="34"/>
      <c r="M323" s="155"/>
      <c r="N323" s="156"/>
      <c r="O323" s="54"/>
      <c r="P323" s="54"/>
      <c r="Q323" s="54"/>
      <c r="R323" s="54"/>
      <c r="S323" s="54"/>
      <c r="T323" s="55"/>
      <c r="U323" s="33"/>
      <c r="V323" s="33"/>
      <c r="W323" s="33"/>
      <c r="X323" s="33"/>
      <c r="Y323" s="33"/>
      <c r="Z323" s="33"/>
      <c r="AA323" s="33"/>
      <c r="AB323" s="33"/>
      <c r="AC323" s="33"/>
      <c r="AD323" s="33"/>
      <c r="AE323" s="33"/>
      <c r="AT323" s="18" t="s">
        <v>148</v>
      </c>
      <c r="AU323" s="18" t="s">
        <v>139</v>
      </c>
    </row>
    <row r="324" spans="1:65" s="2" customFormat="1" ht="33" customHeight="1">
      <c r="A324" s="33"/>
      <c r="B324" s="138"/>
      <c r="C324" s="139" t="s">
        <v>511</v>
      </c>
      <c r="D324" s="139" t="s">
        <v>140</v>
      </c>
      <c r="E324" s="140" t="s">
        <v>659</v>
      </c>
      <c r="F324" s="141" t="s">
        <v>660</v>
      </c>
      <c r="G324" s="142" t="s">
        <v>143</v>
      </c>
      <c r="H324" s="143">
        <v>80.5</v>
      </c>
      <c r="I324" s="144"/>
      <c r="J324" s="145">
        <f>ROUND(I324*H324,2)</f>
        <v>0</v>
      </c>
      <c r="K324" s="141" t="s">
        <v>144</v>
      </c>
      <c r="L324" s="34"/>
      <c r="M324" s="146" t="s">
        <v>3</v>
      </c>
      <c r="N324" s="147" t="s">
        <v>43</v>
      </c>
      <c r="O324" s="54"/>
      <c r="P324" s="148">
        <f>O324*H324</f>
        <v>0</v>
      </c>
      <c r="Q324" s="148">
        <v>0</v>
      </c>
      <c r="R324" s="148">
        <f>Q324*H324</f>
        <v>0</v>
      </c>
      <c r="S324" s="148">
        <v>0.025</v>
      </c>
      <c r="T324" s="149">
        <f>S324*H324</f>
        <v>2.0125</v>
      </c>
      <c r="U324" s="33"/>
      <c r="V324" s="33"/>
      <c r="W324" s="33"/>
      <c r="X324" s="33"/>
      <c r="Y324" s="33"/>
      <c r="Z324" s="33"/>
      <c r="AA324" s="33"/>
      <c r="AB324" s="33"/>
      <c r="AC324" s="33"/>
      <c r="AD324" s="33"/>
      <c r="AE324" s="33"/>
      <c r="AR324" s="150" t="s">
        <v>229</v>
      </c>
      <c r="AT324" s="150" t="s">
        <v>140</v>
      </c>
      <c r="AU324" s="150" t="s">
        <v>139</v>
      </c>
      <c r="AY324" s="18" t="s">
        <v>134</v>
      </c>
      <c r="BE324" s="151">
        <f>IF(N324="základní",J324,0)</f>
        <v>0</v>
      </c>
      <c r="BF324" s="151">
        <f>IF(N324="snížená",J324,0)</f>
        <v>0</v>
      </c>
      <c r="BG324" s="151">
        <f>IF(N324="zákl. přenesená",J324,0)</f>
        <v>0</v>
      </c>
      <c r="BH324" s="151">
        <f>IF(N324="sníž. přenesená",J324,0)</f>
        <v>0</v>
      </c>
      <c r="BI324" s="151">
        <f>IF(N324="nulová",J324,0)</f>
        <v>0</v>
      </c>
      <c r="BJ324" s="18" t="s">
        <v>139</v>
      </c>
      <c r="BK324" s="151">
        <f>ROUND(I324*H324,2)</f>
        <v>0</v>
      </c>
      <c r="BL324" s="18" t="s">
        <v>229</v>
      </c>
      <c r="BM324" s="150" t="s">
        <v>661</v>
      </c>
    </row>
    <row r="325" spans="1:47" s="2" customFormat="1" ht="12">
      <c r="A325" s="33"/>
      <c r="B325" s="34"/>
      <c r="C325" s="33"/>
      <c r="D325" s="152" t="s">
        <v>148</v>
      </c>
      <c r="E325" s="33"/>
      <c r="F325" s="153" t="s">
        <v>662</v>
      </c>
      <c r="G325" s="33"/>
      <c r="H325" s="33"/>
      <c r="I325" s="154"/>
      <c r="J325" s="33"/>
      <c r="K325" s="33"/>
      <c r="L325" s="34"/>
      <c r="M325" s="155"/>
      <c r="N325" s="156"/>
      <c r="O325" s="54"/>
      <c r="P325" s="54"/>
      <c r="Q325" s="54"/>
      <c r="R325" s="54"/>
      <c r="S325" s="54"/>
      <c r="T325" s="55"/>
      <c r="U325" s="33"/>
      <c r="V325" s="33"/>
      <c r="W325" s="33"/>
      <c r="X325" s="33"/>
      <c r="Y325" s="33"/>
      <c r="Z325" s="33"/>
      <c r="AA325" s="33"/>
      <c r="AB325" s="33"/>
      <c r="AC325" s="33"/>
      <c r="AD325" s="33"/>
      <c r="AE325" s="33"/>
      <c r="AT325" s="18" t="s">
        <v>148</v>
      </c>
      <c r="AU325" s="18" t="s">
        <v>139</v>
      </c>
    </row>
    <row r="326" spans="1:65" s="2" customFormat="1" ht="24.2" customHeight="1">
      <c r="A326" s="33"/>
      <c r="B326" s="138"/>
      <c r="C326" s="139" t="s">
        <v>515</v>
      </c>
      <c r="D326" s="139" t="s">
        <v>140</v>
      </c>
      <c r="E326" s="140" t="s">
        <v>663</v>
      </c>
      <c r="F326" s="141" t="s">
        <v>664</v>
      </c>
      <c r="G326" s="142" t="s">
        <v>143</v>
      </c>
      <c r="H326" s="143">
        <v>80.5</v>
      </c>
      <c r="I326" s="144"/>
      <c r="J326" s="145">
        <f>ROUND(I326*H326,2)</f>
        <v>0</v>
      </c>
      <c r="K326" s="141" t="s">
        <v>144</v>
      </c>
      <c r="L326" s="34"/>
      <c r="M326" s="146" t="s">
        <v>3</v>
      </c>
      <c r="N326" s="147" t="s">
        <v>43</v>
      </c>
      <c r="O326" s="54"/>
      <c r="P326" s="148">
        <f>O326*H326</f>
        <v>0</v>
      </c>
      <c r="Q326" s="148">
        <v>0</v>
      </c>
      <c r="R326" s="148">
        <f>Q326*H326</f>
        <v>0</v>
      </c>
      <c r="S326" s="148">
        <v>0.005</v>
      </c>
      <c r="T326" s="149">
        <f>S326*H326</f>
        <v>0.4025</v>
      </c>
      <c r="U326" s="33"/>
      <c r="V326" s="33"/>
      <c r="W326" s="33"/>
      <c r="X326" s="33"/>
      <c r="Y326" s="33"/>
      <c r="Z326" s="33"/>
      <c r="AA326" s="33"/>
      <c r="AB326" s="33"/>
      <c r="AC326" s="33"/>
      <c r="AD326" s="33"/>
      <c r="AE326" s="33"/>
      <c r="AR326" s="150" t="s">
        <v>229</v>
      </c>
      <c r="AT326" s="150" t="s">
        <v>140</v>
      </c>
      <c r="AU326" s="150" t="s">
        <v>139</v>
      </c>
      <c r="AY326" s="18" t="s">
        <v>134</v>
      </c>
      <c r="BE326" s="151">
        <f>IF(N326="základní",J326,0)</f>
        <v>0</v>
      </c>
      <c r="BF326" s="151">
        <f>IF(N326="snížená",J326,0)</f>
        <v>0</v>
      </c>
      <c r="BG326" s="151">
        <f>IF(N326="zákl. přenesená",J326,0)</f>
        <v>0</v>
      </c>
      <c r="BH326" s="151">
        <f>IF(N326="sníž. přenesená",J326,0)</f>
        <v>0</v>
      </c>
      <c r="BI326" s="151">
        <f>IF(N326="nulová",J326,0)</f>
        <v>0</v>
      </c>
      <c r="BJ326" s="18" t="s">
        <v>139</v>
      </c>
      <c r="BK326" s="151">
        <f>ROUND(I326*H326,2)</f>
        <v>0</v>
      </c>
      <c r="BL326" s="18" t="s">
        <v>229</v>
      </c>
      <c r="BM326" s="150" t="s">
        <v>665</v>
      </c>
    </row>
    <row r="327" spans="1:47" s="2" customFormat="1" ht="12">
      <c r="A327" s="33"/>
      <c r="B327" s="34"/>
      <c r="C327" s="33"/>
      <c r="D327" s="152" t="s">
        <v>148</v>
      </c>
      <c r="E327" s="33"/>
      <c r="F327" s="153" t="s">
        <v>666</v>
      </c>
      <c r="G327" s="33"/>
      <c r="H327" s="33"/>
      <c r="I327" s="154"/>
      <c r="J327" s="33"/>
      <c r="K327" s="33"/>
      <c r="L327" s="34"/>
      <c r="M327" s="155"/>
      <c r="N327" s="156"/>
      <c r="O327" s="54"/>
      <c r="P327" s="54"/>
      <c r="Q327" s="54"/>
      <c r="R327" s="54"/>
      <c r="S327" s="54"/>
      <c r="T327" s="55"/>
      <c r="U327" s="33"/>
      <c r="V327" s="33"/>
      <c r="W327" s="33"/>
      <c r="X327" s="33"/>
      <c r="Y327" s="33"/>
      <c r="Z327" s="33"/>
      <c r="AA327" s="33"/>
      <c r="AB327" s="33"/>
      <c r="AC327" s="33"/>
      <c r="AD327" s="33"/>
      <c r="AE327" s="33"/>
      <c r="AT327" s="18" t="s">
        <v>148</v>
      </c>
      <c r="AU327" s="18" t="s">
        <v>139</v>
      </c>
    </row>
    <row r="328" spans="1:65" s="2" customFormat="1" ht="76.35" customHeight="1">
      <c r="A328" s="33"/>
      <c r="B328" s="138"/>
      <c r="C328" s="139" t="s">
        <v>519</v>
      </c>
      <c r="D328" s="139" t="s">
        <v>140</v>
      </c>
      <c r="E328" s="140" t="s">
        <v>483</v>
      </c>
      <c r="F328" s="141" t="s">
        <v>484</v>
      </c>
      <c r="G328" s="142" t="s">
        <v>143</v>
      </c>
      <c r="H328" s="143">
        <v>177.9</v>
      </c>
      <c r="I328" s="144"/>
      <c r="J328" s="145">
        <f>ROUND(I328*H328,2)</f>
        <v>0</v>
      </c>
      <c r="K328" s="141" t="s">
        <v>3</v>
      </c>
      <c r="L328" s="34"/>
      <c r="M328" s="146" t="s">
        <v>3</v>
      </c>
      <c r="N328" s="147" t="s">
        <v>43</v>
      </c>
      <c r="O328" s="54"/>
      <c r="P328" s="148">
        <f>O328*H328</f>
        <v>0</v>
      </c>
      <c r="Q328" s="148">
        <v>0.01</v>
      </c>
      <c r="R328" s="148">
        <f>Q328*H328</f>
        <v>1.7790000000000001</v>
      </c>
      <c r="S328" s="148">
        <v>0.01</v>
      </c>
      <c r="T328" s="149">
        <f>S328*H328</f>
        <v>1.7790000000000001</v>
      </c>
      <c r="U328" s="33"/>
      <c r="V328" s="33"/>
      <c r="W328" s="33"/>
      <c r="X328" s="33"/>
      <c r="Y328" s="33"/>
      <c r="Z328" s="33"/>
      <c r="AA328" s="33"/>
      <c r="AB328" s="33"/>
      <c r="AC328" s="33"/>
      <c r="AD328" s="33"/>
      <c r="AE328" s="33"/>
      <c r="AR328" s="150" t="s">
        <v>229</v>
      </c>
      <c r="AT328" s="150" t="s">
        <v>140</v>
      </c>
      <c r="AU328" s="150" t="s">
        <v>139</v>
      </c>
      <c r="AY328" s="18" t="s">
        <v>134</v>
      </c>
      <c r="BE328" s="151">
        <f>IF(N328="základní",J328,0)</f>
        <v>0</v>
      </c>
      <c r="BF328" s="151">
        <f>IF(N328="snížená",J328,0)</f>
        <v>0</v>
      </c>
      <c r="BG328" s="151">
        <f>IF(N328="zákl. přenesená",J328,0)</f>
        <v>0</v>
      </c>
      <c r="BH328" s="151">
        <f>IF(N328="sníž. přenesená",J328,0)</f>
        <v>0</v>
      </c>
      <c r="BI328" s="151">
        <f>IF(N328="nulová",J328,0)</f>
        <v>0</v>
      </c>
      <c r="BJ328" s="18" t="s">
        <v>139</v>
      </c>
      <c r="BK328" s="151">
        <f>ROUND(I328*H328,2)</f>
        <v>0</v>
      </c>
      <c r="BL328" s="18" t="s">
        <v>229</v>
      </c>
      <c r="BM328" s="150" t="s">
        <v>485</v>
      </c>
    </row>
    <row r="329" spans="1:65" s="2" customFormat="1" ht="49.15" customHeight="1">
      <c r="A329" s="33"/>
      <c r="B329" s="138"/>
      <c r="C329" s="139" t="s">
        <v>523</v>
      </c>
      <c r="D329" s="139" t="s">
        <v>140</v>
      </c>
      <c r="E329" s="140" t="s">
        <v>487</v>
      </c>
      <c r="F329" s="141" t="s">
        <v>488</v>
      </c>
      <c r="G329" s="142" t="s">
        <v>253</v>
      </c>
      <c r="H329" s="143">
        <v>6.74</v>
      </c>
      <c r="I329" s="144"/>
      <c r="J329" s="145">
        <f>ROUND(I329*H329,2)</f>
        <v>0</v>
      </c>
      <c r="K329" s="141" t="s">
        <v>144</v>
      </c>
      <c r="L329" s="34"/>
      <c r="M329" s="146" t="s">
        <v>3</v>
      </c>
      <c r="N329" s="147" t="s">
        <v>43</v>
      </c>
      <c r="O329" s="54"/>
      <c r="P329" s="148">
        <f>O329*H329</f>
        <v>0</v>
      </c>
      <c r="Q329" s="148">
        <v>0</v>
      </c>
      <c r="R329" s="148">
        <f>Q329*H329</f>
        <v>0</v>
      </c>
      <c r="S329" s="148">
        <v>0</v>
      </c>
      <c r="T329" s="149">
        <f>S329*H329</f>
        <v>0</v>
      </c>
      <c r="U329" s="33"/>
      <c r="V329" s="33"/>
      <c r="W329" s="33"/>
      <c r="X329" s="33"/>
      <c r="Y329" s="33"/>
      <c r="Z329" s="33"/>
      <c r="AA329" s="33"/>
      <c r="AB329" s="33"/>
      <c r="AC329" s="33"/>
      <c r="AD329" s="33"/>
      <c r="AE329" s="33"/>
      <c r="AR329" s="150" t="s">
        <v>229</v>
      </c>
      <c r="AT329" s="150" t="s">
        <v>140</v>
      </c>
      <c r="AU329" s="150" t="s">
        <v>139</v>
      </c>
      <c r="AY329" s="18" t="s">
        <v>134</v>
      </c>
      <c r="BE329" s="151">
        <f>IF(N329="základní",J329,0)</f>
        <v>0</v>
      </c>
      <c r="BF329" s="151">
        <f>IF(N329="snížená",J329,0)</f>
        <v>0</v>
      </c>
      <c r="BG329" s="151">
        <f>IF(N329="zákl. přenesená",J329,0)</f>
        <v>0</v>
      </c>
      <c r="BH329" s="151">
        <f>IF(N329="sníž. přenesená",J329,0)</f>
        <v>0</v>
      </c>
      <c r="BI329" s="151">
        <f>IF(N329="nulová",J329,0)</f>
        <v>0</v>
      </c>
      <c r="BJ329" s="18" t="s">
        <v>139</v>
      </c>
      <c r="BK329" s="151">
        <f>ROUND(I329*H329,2)</f>
        <v>0</v>
      </c>
      <c r="BL329" s="18" t="s">
        <v>229</v>
      </c>
      <c r="BM329" s="150" t="s">
        <v>489</v>
      </c>
    </row>
    <row r="330" spans="1:47" s="2" customFormat="1" ht="12">
      <c r="A330" s="33"/>
      <c r="B330" s="34"/>
      <c r="C330" s="33"/>
      <c r="D330" s="152" t="s">
        <v>148</v>
      </c>
      <c r="E330" s="33"/>
      <c r="F330" s="153" t="s">
        <v>490</v>
      </c>
      <c r="G330" s="33"/>
      <c r="H330" s="33"/>
      <c r="I330" s="154"/>
      <c r="J330" s="33"/>
      <c r="K330" s="33"/>
      <c r="L330" s="34"/>
      <c r="M330" s="155"/>
      <c r="N330" s="156"/>
      <c r="O330" s="54"/>
      <c r="P330" s="54"/>
      <c r="Q330" s="54"/>
      <c r="R330" s="54"/>
      <c r="S330" s="54"/>
      <c r="T330" s="55"/>
      <c r="U330" s="33"/>
      <c r="V330" s="33"/>
      <c r="W330" s="33"/>
      <c r="X330" s="33"/>
      <c r="Y330" s="33"/>
      <c r="Z330" s="33"/>
      <c r="AA330" s="33"/>
      <c r="AB330" s="33"/>
      <c r="AC330" s="33"/>
      <c r="AD330" s="33"/>
      <c r="AE330" s="33"/>
      <c r="AT330" s="18" t="s">
        <v>148</v>
      </c>
      <c r="AU330" s="18" t="s">
        <v>139</v>
      </c>
    </row>
    <row r="331" spans="2:63" s="12" customFormat="1" ht="22.9" customHeight="1">
      <c r="B331" s="125"/>
      <c r="D331" s="126" t="s">
        <v>70</v>
      </c>
      <c r="E331" s="136" t="s">
        <v>491</v>
      </c>
      <c r="F331" s="136" t="s">
        <v>492</v>
      </c>
      <c r="I331" s="128"/>
      <c r="J331" s="137">
        <f>BK331</f>
        <v>0</v>
      </c>
      <c r="L331" s="125"/>
      <c r="M331" s="130"/>
      <c r="N331" s="131"/>
      <c r="O331" s="131"/>
      <c r="P331" s="132">
        <f>SUM(P332:P350)</f>
        <v>0</v>
      </c>
      <c r="Q331" s="131"/>
      <c r="R331" s="132">
        <f>SUM(R332:R350)</f>
        <v>0</v>
      </c>
      <c r="S331" s="131"/>
      <c r="T331" s="133">
        <f>SUM(T332:T350)</f>
        <v>0.2016</v>
      </c>
      <c r="AR331" s="126" t="s">
        <v>139</v>
      </c>
      <c r="AT331" s="134" t="s">
        <v>70</v>
      </c>
      <c r="AU331" s="134" t="s">
        <v>15</v>
      </c>
      <c r="AY331" s="126" t="s">
        <v>134</v>
      </c>
      <c r="BK331" s="135">
        <f>SUM(BK332:BK350)</f>
        <v>0</v>
      </c>
    </row>
    <row r="332" spans="1:65" s="2" customFormat="1" ht="24.2" customHeight="1">
      <c r="A332" s="33"/>
      <c r="B332" s="138"/>
      <c r="C332" s="139" t="s">
        <v>528</v>
      </c>
      <c r="D332" s="139" t="s">
        <v>140</v>
      </c>
      <c r="E332" s="140" t="s">
        <v>667</v>
      </c>
      <c r="F332" s="141" t="s">
        <v>668</v>
      </c>
      <c r="G332" s="142" t="s">
        <v>143</v>
      </c>
      <c r="H332" s="143">
        <v>30</v>
      </c>
      <c r="I332" s="144"/>
      <c r="J332" s="145">
        <f>ROUND(I332*H332,2)</f>
        <v>0</v>
      </c>
      <c r="K332" s="141" t="s">
        <v>144</v>
      </c>
      <c r="L332" s="34"/>
      <c r="M332" s="146" t="s">
        <v>3</v>
      </c>
      <c r="N332" s="147" t="s">
        <v>43</v>
      </c>
      <c r="O332" s="54"/>
      <c r="P332" s="148">
        <f>O332*H332</f>
        <v>0</v>
      </c>
      <c r="Q332" s="148">
        <v>0</v>
      </c>
      <c r="R332" s="148">
        <f>Q332*H332</f>
        <v>0</v>
      </c>
      <c r="S332" s="148">
        <v>0.00594</v>
      </c>
      <c r="T332" s="149">
        <f>S332*H332</f>
        <v>0.1782</v>
      </c>
      <c r="U332" s="33"/>
      <c r="V332" s="33"/>
      <c r="W332" s="33"/>
      <c r="X332" s="33"/>
      <c r="Y332" s="33"/>
      <c r="Z332" s="33"/>
      <c r="AA332" s="33"/>
      <c r="AB332" s="33"/>
      <c r="AC332" s="33"/>
      <c r="AD332" s="33"/>
      <c r="AE332" s="33"/>
      <c r="AR332" s="150" t="s">
        <v>229</v>
      </c>
      <c r="AT332" s="150" t="s">
        <v>140</v>
      </c>
      <c r="AU332" s="150" t="s">
        <v>139</v>
      </c>
      <c r="AY332" s="18" t="s">
        <v>134</v>
      </c>
      <c r="BE332" s="151">
        <f>IF(N332="základní",J332,0)</f>
        <v>0</v>
      </c>
      <c r="BF332" s="151">
        <f>IF(N332="snížená",J332,0)</f>
        <v>0</v>
      </c>
      <c r="BG332" s="151">
        <f>IF(N332="zákl. přenesená",J332,0)</f>
        <v>0</v>
      </c>
      <c r="BH332" s="151">
        <f>IF(N332="sníž. přenesená",J332,0)</f>
        <v>0</v>
      </c>
      <c r="BI332" s="151">
        <f>IF(N332="nulová",J332,0)</f>
        <v>0</v>
      </c>
      <c r="BJ332" s="18" t="s">
        <v>139</v>
      </c>
      <c r="BK332" s="151">
        <f>ROUND(I332*H332,2)</f>
        <v>0</v>
      </c>
      <c r="BL332" s="18" t="s">
        <v>229</v>
      </c>
      <c r="BM332" s="150" t="s">
        <v>669</v>
      </c>
    </row>
    <row r="333" spans="1:47" s="2" customFormat="1" ht="12">
      <c r="A333" s="33"/>
      <c r="B333" s="34"/>
      <c r="C333" s="33"/>
      <c r="D333" s="152" t="s">
        <v>148</v>
      </c>
      <c r="E333" s="33"/>
      <c r="F333" s="153" t="s">
        <v>670</v>
      </c>
      <c r="G333" s="33"/>
      <c r="H333" s="33"/>
      <c r="I333" s="154"/>
      <c r="J333" s="33"/>
      <c r="K333" s="33"/>
      <c r="L333" s="34"/>
      <c r="M333" s="155"/>
      <c r="N333" s="156"/>
      <c r="O333" s="54"/>
      <c r="P333" s="54"/>
      <c r="Q333" s="54"/>
      <c r="R333" s="54"/>
      <c r="S333" s="54"/>
      <c r="T333" s="55"/>
      <c r="U333" s="33"/>
      <c r="V333" s="33"/>
      <c r="W333" s="33"/>
      <c r="X333" s="33"/>
      <c r="Y333" s="33"/>
      <c r="Z333" s="33"/>
      <c r="AA333" s="33"/>
      <c r="AB333" s="33"/>
      <c r="AC333" s="33"/>
      <c r="AD333" s="33"/>
      <c r="AE333" s="33"/>
      <c r="AT333" s="18" t="s">
        <v>148</v>
      </c>
      <c r="AU333" s="18" t="s">
        <v>139</v>
      </c>
    </row>
    <row r="334" spans="1:65" s="2" customFormat="1" ht="24.2" customHeight="1">
      <c r="A334" s="33"/>
      <c r="B334" s="138"/>
      <c r="C334" s="139" t="s">
        <v>533</v>
      </c>
      <c r="D334" s="139" t="s">
        <v>140</v>
      </c>
      <c r="E334" s="140" t="s">
        <v>671</v>
      </c>
      <c r="F334" s="141" t="s">
        <v>672</v>
      </c>
      <c r="G334" s="142" t="s">
        <v>239</v>
      </c>
      <c r="H334" s="143">
        <v>9</v>
      </c>
      <c r="I334" s="144"/>
      <c r="J334" s="145">
        <f>ROUND(I334*H334,2)</f>
        <v>0</v>
      </c>
      <c r="K334" s="141" t="s">
        <v>144</v>
      </c>
      <c r="L334" s="34"/>
      <c r="M334" s="146" t="s">
        <v>3</v>
      </c>
      <c r="N334" s="147" t="s">
        <v>43</v>
      </c>
      <c r="O334" s="54"/>
      <c r="P334" s="148">
        <f>O334*H334</f>
        <v>0</v>
      </c>
      <c r="Q334" s="148">
        <v>0</v>
      </c>
      <c r="R334" s="148">
        <f>Q334*H334</f>
        <v>0</v>
      </c>
      <c r="S334" s="148">
        <v>0.0026</v>
      </c>
      <c r="T334" s="149">
        <f>S334*H334</f>
        <v>0.023399999999999997</v>
      </c>
      <c r="U334" s="33"/>
      <c r="V334" s="33"/>
      <c r="W334" s="33"/>
      <c r="X334" s="33"/>
      <c r="Y334" s="33"/>
      <c r="Z334" s="33"/>
      <c r="AA334" s="33"/>
      <c r="AB334" s="33"/>
      <c r="AC334" s="33"/>
      <c r="AD334" s="33"/>
      <c r="AE334" s="33"/>
      <c r="AR334" s="150" t="s">
        <v>229</v>
      </c>
      <c r="AT334" s="150" t="s">
        <v>140</v>
      </c>
      <c r="AU334" s="150" t="s">
        <v>139</v>
      </c>
      <c r="AY334" s="18" t="s">
        <v>134</v>
      </c>
      <c r="BE334" s="151">
        <f>IF(N334="základní",J334,0)</f>
        <v>0</v>
      </c>
      <c r="BF334" s="151">
        <f>IF(N334="snížená",J334,0)</f>
        <v>0</v>
      </c>
      <c r="BG334" s="151">
        <f>IF(N334="zákl. přenesená",J334,0)</f>
        <v>0</v>
      </c>
      <c r="BH334" s="151">
        <f>IF(N334="sníž. přenesená",J334,0)</f>
        <v>0</v>
      </c>
      <c r="BI334" s="151">
        <f>IF(N334="nulová",J334,0)</f>
        <v>0</v>
      </c>
      <c r="BJ334" s="18" t="s">
        <v>139</v>
      </c>
      <c r="BK334" s="151">
        <f>ROUND(I334*H334,2)</f>
        <v>0</v>
      </c>
      <c r="BL334" s="18" t="s">
        <v>229</v>
      </c>
      <c r="BM334" s="150" t="s">
        <v>673</v>
      </c>
    </row>
    <row r="335" spans="1:47" s="2" customFormat="1" ht="12">
      <c r="A335" s="33"/>
      <c r="B335" s="34"/>
      <c r="C335" s="33"/>
      <c r="D335" s="152" t="s">
        <v>148</v>
      </c>
      <c r="E335" s="33"/>
      <c r="F335" s="153" t="s">
        <v>674</v>
      </c>
      <c r="G335" s="33"/>
      <c r="H335" s="33"/>
      <c r="I335" s="154"/>
      <c r="J335" s="33"/>
      <c r="K335" s="33"/>
      <c r="L335" s="34"/>
      <c r="M335" s="155"/>
      <c r="N335" s="156"/>
      <c r="O335" s="54"/>
      <c r="P335" s="54"/>
      <c r="Q335" s="54"/>
      <c r="R335" s="54"/>
      <c r="S335" s="54"/>
      <c r="T335" s="55"/>
      <c r="U335" s="33"/>
      <c r="V335" s="33"/>
      <c r="W335" s="33"/>
      <c r="X335" s="33"/>
      <c r="Y335" s="33"/>
      <c r="Z335" s="33"/>
      <c r="AA335" s="33"/>
      <c r="AB335" s="33"/>
      <c r="AC335" s="33"/>
      <c r="AD335" s="33"/>
      <c r="AE335" s="33"/>
      <c r="AT335" s="18" t="s">
        <v>148</v>
      </c>
      <c r="AU335" s="18" t="s">
        <v>139</v>
      </c>
    </row>
    <row r="336" spans="2:51" s="14" customFormat="1" ht="12">
      <c r="B336" s="165"/>
      <c r="D336" s="158" t="s">
        <v>150</v>
      </c>
      <c r="E336" s="166" t="s">
        <v>3</v>
      </c>
      <c r="F336" s="167" t="s">
        <v>502</v>
      </c>
      <c r="H336" s="168">
        <v>9</v>
      </c>
      <c r="I336" s="169"/>
      <c r="L336" s="165"/>
      <c r="M336" s="170"/>
      <c r="N336" s="171"/>
      <c r="O336" s="171"/>
      <c r="P336" s="171"/>
      <c r="Q336" s="171"/>
      <c r="R336" s="171"/>
      <c r="S336" s="171"/>
      <c r="T336" s="172"/>
      <c r="AT336" s="166" t="s">
        <v>150</v>
      </c>
      <c r="AU336" s="166" t="s">
        <v>139</v>
      </c>
      <c r="AV336" s="14" t="s">
        <v>139</v>
      </c>
      <c r="AW336" s="14" t="s">
        <v>33</v>
      </c>
      <c r="AX336" s="14" t="s">
        <v>15</v>
      </c>
      <c r="AY336" s="166" t="s">
        <v>134</v>
      </c>
    </row>
    <row r="337" spans="1:65" s="2" customFormat="1" ht="16.5" customHeight="1">
      <c r="A337" s="33"/>
      <c r="B337" s="138"/>
      <c r="C337" s="139" t="s">
        <v>541</v>
      </c>
      <c r="D337" s="139" t="s">
        <v>140</v>
      </c>
      <c r="E337" s="140" t="s">
        <v>675</v>
      </c>
      <c r="F337" s="141" t="s">
        <v>676</v>
      </c>
      <c r="G337" s="142" t="s">
        <v>239</v>
      </c>
      <c r="H337" s="143">
        <v>9</v>
      </c>
      <c r="I337" s="144"/>
      <c r="J337" s="145">
        <f>ROUND(I337*H337,2)</f>
        <v>0</v>
      </c>
      <c r="K337" s="141" t="s">
        <v>144</v>
      </c>
      <c r="L337" s="34"/>
      <c r="M337" s="146" t="s">
        <v>3</v>
      </c>
      <c r="N337" s="147" t="s">
        <v>43</v>
      </c>
      <c r="O337" s="54"/>
      <c r="P337" s="148">
        <f>O337*H337</f>
        <v>0</v>
      </c>
      <c r="Q337" s="148">
        <v>0</v>
      </c>
      <c r="R337" s="148">
        <f>Q337*H337</f>
        <v>0</v>
      </c>
      <c r="S337" s="148">
        <v>0</v>
      </c>
      <c r="T337" s="149">
        <f>S337*H337</f>
        <v>0</v>
      </c>
      <c r="U337" s="33"/>
      <c r="V337" s="33"/>
      <c r="W337" s="33"/>
      <c r="X337" s="33"/>
      <c r="Y337" s="33"/>
      <c r="Z337" s="33"/>
      <c r="AA337" s="33"/>
      <c r="AB337" s="33"/>
      <c r="AC337" s="33"/>
      <c r="AD337" s="33"/>
      <c r="AE337" s="33"/>
      <c r="AR337" s="150" t="s">
        <v>229</v>
      </c>
      <c r="AT337" s="150" t="s">
        <v>140</v>
      </c>
      <c r="AU337" s="150" t="s">
        <v>139</v>
      </c>
      <c r="AY337" s="18" t="s">
        <v>134</v>
      </c>
      <c r="BE337" s="151">
        <f>IF(N337="základní",J337,0)</f>
        <v>0</v>
      </c>
      <c r="BF337" s="151">
        <f>IF(N337="snížená",J337,0)</f>
        <v>0</v>
      </c>
      <c r="BG337" s="151">
        <f>IF(N337="zákl. přenesená",J337,0)</f>
        <v>0</v>
      </c>
      <c r="BH337" s="151">
        <f>IF(N337="sníž. přenesená",J337,0)</f>
        <v>0</v>
      </c>
      <c r="BI337" s="151">
        <f>IF(N337="nulová",J337,0)</f>
        <v>0</v>
      </c>
      <c r="BJ337" s="18" t="s">
        <v>139</v>
      </c>
      <c r="BK337" s="151">
        <f>ROUND(I337*H337,2)</f>
        <v>0</v>
      </c>
      <c r="BL337" s="18" t="s">
        <v>229</v>
      </c>
      <c r="BM337" s="150" t="s">
        <v>677</v>
      </c>
    </row>
    <row r="338" spans="1:47" s="2" customFormat="1" ht="12">
      <c r="A338" s="33"/>
      <c r="B338" s="34"/>
      <c r="C338" s="33"/>
      <c r="D338" s="152" t="s">
        <v>148</v>
      </c>
      <c r="E338" s="33"/>
      <c r="F338" s="153" t="s">
        <v>678</v>
      </c>
      <c r="G338" s="33"/>
      <c r="H338" s="33"/>
      <c r="I338" s="154"/>
      <c r="J338" s="33"/>
      <c r="K338" s="33"/>
      <c r="L338" s="34"/>
      <c r="M338" s="155"/>
      <c r="N338" s="156"/>
      <c r="O338" s="54"/>
      <c r="P338" s="54"/>
      <c r="Q338" s="54"/>
      <c r="R338" s="54"/>
      <c r="S338" s="54"/>
      <c r="T338" s="55"/>
      <c r="U338" s="33"/>
      <c r="V338" s="33"/>
      <c r="W338" s="33"/>
      <c r="X338" s="33"/>
      <c r="Y338" s="33"/>
      <c r="Z338" s="33"/>
      <c r="AA338" s="33"/>
      <c r="AB338" s="33"/>
      <c r="AC338" s="33"/>
      <c r="AD338" s="33"/>
      <c r="AE338" s="33"/>
      <c r="AT338" s="18" t="s">
        <v>148</v>
      </c>
      <c r="AU338" s="18" t="s">
        <v>139</v>
      </c>
    </row>
    <row r="339" spans="1:65" s="2" customFormat="1" ht="37.9" customHeight="1">
      <c r="A339" s="33"/>
      <c r="B339" s="138"/>
      <c r="C339" s="139" t="s">
        <v>546</v>
      </c>
      <c r="D339" s="139" t="s">
        <v>140</v>
      </c>
      <c r="E339" s="140" t="s">
        <v>494</v>
      </c>
      <c r="F339" s="141" t="s">
        <v>495</v>
      </c>
      <c r="G339" s="142" t="s">
        <v>239</v>
      </c>
      <c r="H339" s="143">
        <v>95</v>
      </c>
      <c r="I339" s="144"/>
      <c r="J339" s="145">
        <f aca="true" t="shared" si="0" ref="J339:J349">ROUND(I339*H339,2)</f>
        <v>0</v>
      </c>
      <c r="K339" s="141" t="s">
        <v>3</v>
      </c>
      <c r="L339" s="34"/>
      <c r="M339" s="146" t="s">
        <v>3</v>
      </c>
      <c r="N339" s="147" t="s">
        <v>43</v>
      </c>
      <c r="O339" s="54"/>
      <c r="P339" s="148">
        <f aca="true" t="shared" si="1" ref="P339:P349">O339*H339</f>
        <v>0</v>
      </c>
      <c r="Q339" s="148">
        <v>0</v>
      </c>
      <c r="R339" s="148">
        <f aca="true" t="shared" si="2" ref="R339:R349">Q339*H339</f>
        <v>0</v>
      </c>
      <c r="S339" s="148">
        <v>0</v>
      </c>
      <c r="T339" s="149">
        <f aca="true" t="shared" si="3" ref="T339:T349">S339*H339</f>
        <v>0</v>
      </c>
      <c r="U339" s="33"/>
      <c r="V339" s="33"/>
      <c r="W339" s="33"/>
      <c r="X339" s="33"/>
      <c r="Y339" s="33"/>
      <c r="Z339" s="33"/>
      <c r="AA339" s="33"/>
      <c r="AB339" s="33"/>
      <c r="AC339" s="33"/>
      <c r="AD339" s="33"/>
      <c r="AE339" s="33"/>
      <c r="AR339" s="150" t="s">
        <v>229</v>
      </c>
      <c r="AT339" s="150" t="s">
        <v>140</v>
      </c>
      <c r="AU339" s="150" t="s">
        <v>139</v>
      </c>
      <c r="AY339" s="18" t="s">
        <v>134</v>
      </c>
      <c r="BE339" s="151">
        <f aca="true" t="shared" si="4" ref="BE339:BE349">IF(N339="základní",J339,0)</f>
        <v>0</v>
      </c>
      <c r="BF339" s="151">
        <f aca="true" t="shared" si="5" ref="BF339:BF349">IF(N339="snížená",J339,0)</f>
        <v>0</v>
      </c>
      <c r="BG339" s="151">
        <f aca="true" t="shared" si="6" ref="BG339:BG349">IF(N339="zákl. přenesená",J339,0)</f>
        <v>0</v>
      </c>
      <c r="BH339" s="151">
        <f aca="true" t="shared" si="7" ref="BH339:BH349">IF(N339="sníž. přenesená",J339,0)</f>
        <v>0</v>
      </c>
      <c r="BI339" s="151">
        <f aca="true" t="shared" si="8" ref="BI339:BI349">IF(N339="nulová",J339,0)</f>
        <v>0</v>
      </c>
      <c r="BJ339" s="18" t="s">
        <v>139</v>
      </c>
      <c r="BK339" s="151">
        <f aca="true" t="shared" si="9" ref="BK339:BK349">ROUND(I339*H339,2)</f>
        <v>0</v>
      </c>
      <c r="BL339" s="18" t="s">
        <v>229</v>
      </c>
      <c r="BM339" s="150" t="s">
        <v>496</v>
      </c>
    </row>
    <row r="340" spans="1:65" s="2" customFormat="1" ht="37.9" customHeight="1">
      <c r="A340" s="33"/>
      <c r="B340" s="138"/>
      <c r="C340" s="139" t="s">
        <v>550</v>
      </c>
      <c r="D340" s="139" t="s">
        <v>140</v>
      </c>
      <c r="E340" s="140" t="s">
        <v>499</v>
      </c>
      <c r="F340" s="141" t="s">
        <v>500</v>
      </c>
      <c r="G340" s="142" t="s">
        <v>239</v>
      </c>
      <c r="H340" s="143">
        <v>25</v>
      </c>
      <c r="I340" s="144"/>
      <c r="J340" s="145">
        <f t="shared" si="0"/>
        <v>0</v>
      </c>
      <c r="K340" s="141" t="s">
        <v>3</v>
      </c>
      <c r="L340" s="34"/>
      <c r="M340" s="146" t="s">
        <v>3</v>
      </c>
      <c r="N340" s="147" t="s">
        <v>43</v>
      </c>
      <c r="O340" s="54"/>
      <c r="P340" s="148">
        <f t="shared" si="1"/>
        <v>0</v>
      </c>
      <c r="Q340" s="148">
        <v>0</v>
      </c>
      <c r="R340" s="148">
        <f t="shared" si="2"/>
        <v>0</v>
      </c>
      <c r="S340" s="148">
        <v>0</v>
      </c>
      <c r="T340" s="149">
        <f t="shared" si="3"/>
        <v>0</v>
      </c>
      <c r="U340" s="33"/>
      <c r="V340" s="33"/>
      <c r="W340" s="33"/>
      <c r="X340" s="33"/>
      <c r="Y340" s="33"/>
      <c r="Z340" s="33"/>
      <c r="AA340" s="33"/>
      <c r="AB340" s="33"/>
      <c r="AC340" s="33"/>
      <c r="AD340" s="33"/>
      <c r="AE340" s="33"/>
      <c r="AR340" s="150" t="s">
        <v>229</v>
      </c>
      <c r="AT340" s="150" t="s">
        <v>140</v>
      </c>
      <c r="AU340" s="150" t="s">
        <v>139</v>
      </c>
      <c r="AY340" s="18" t="s">
        <v>134</v>
      </c>
      <c r="BE340" s="151">
        <f t="shared" si="4"/>
        <v>0</v>
      </c>
      <c r="BF340" s="151">
        <f t="shared" si="5"/>
        <v>0</v>
      </c>
      <c r="BG340" s="151">
        <f t="shared" si="6"/>
        <v>0</v>
      </c>
      <c r="BH340" s="151">
        <f t="shared" si="7"/>
        <v>0</v>
      </c>
      <c r="BI340" s="151">
        <f t="shared" si="8"/>
        <v>0</v>
      </c>
      <c r="BJ340" s="18" t="s">
        <v>139</v>
      </c>
      <c r="BK340" s="151">
        <f t="shared" si="9"/>
        <v>0</v>
      </c>
      <c r="BL340" s="18" t="s">
        <v>229</v>
      </c>
      <c r="BM340" s="150" t="s">
        <v>501</v>
      </c>
    </row>
    <row r="341" spans="1:65" s="2" customFormat="1" ht="24.2" customHeight="1">
      <c r="A341" s="33"/>
      <c r="B341" s="138"/>
      <c r="C341" s="139" t="s">
        <v>554</v>
      </c>
      <c r="D341" s="139" t="s">
        <v>140</v>
      </c>
      <c r="E341" s="140" t="s">
        <v>503</v>
      </c>
      <c r="F341" s="141" t="s">
        <v>504</v>
      </c>
      <c r="G341" s="142" t="s">
        <v>239</v>
      </c>
      <c r="H341" s="143">
        <v>25</v>
      </c>
      <c r="I341" s="144"/>
      <c r="J341" s="145">
        <f t="shared" si="0"/>
        <v>0</v>
      </c>
      <c r="K341" s="141" t="s">
        <v>3</v>
      </c>
      <c r="L341" s="34"/>
      <c r="M341" s="146" t="s">
        <v>3</v>
      </c>
      <c r="N341" s="147" t="s">
        <v>43</v>
      </c>
      <c r="O341" s="54"/>
      <c r="P341" s="148">
        <f t="shared" si="1"/>
        <v>0</v>
      </c>
      <c r="Q341" s="148">
        <v>0</v>
      </c>
      <c r="R341" s="148">
        <f t="shared" si="2"/>
        <v>0</v>
      </c>
      <c r="S341" s="148">
        <v>0</v>
      </c>
      <c r="T341" s="149">
        <f t="shared" si="3"/>
        <v>0</v>
      </c>
      <c r="U341" s="33"/>
      <c r="V341" s="33"/>
      <c r="W341" s="33"/>
      <c r="X341" s="33"/>
      <c r="Y341" s="33"/>
      <c r="Z341" s="33"/>
      <c r="AA341" s="33"/>
      <c r="AB341" s="33"/>
      <c r="AC341" s="33"/>
      <c r="AD341" s="33"/>
      <c r="AE341" s="33"/>
      <c r="AR341" s="150" t="s">
        <v>229</v>
      </c>
      <c r="AT341" s="150" t="s">
        <v>140</v>
      </c>
      <c r="AU341" s="150" t="s">
        <v>139</v>
      </c>
      <c r="AY341" s="18" t="s">
        <v>134</v>
      </c>
      <c r="BE341" s="151">
        <f t="shared" si="4"/>
        <v>0</v>
      </c>
      <c r="BF341" s="151">
        <f t="shared" si="5"/>
        <v>0</v>
      </c>
      <c r="BG341" s="151">
        <f t="shared" si="6"/>
        <v>0</v>
      </c>
      <c r="BH341" s="151">
        <f t="shared" si="7"/>
        <v>0</v>
      </c>
      <c r="BI341" s="151">
        <f t="shared" si="8"/>
        <v>0</v>
      </c>
      <c r="BJ341" s="18" t="s">
        <v>139</v>
      </c>
      <c r="BK341" s="151">
        <f t="shared" si="9"/>
        <v>0</v>
      </c>
      <c r="BL341" s="18" t="s">
        <v>229</v>
      </c>
      <c r="BM341" s="150" t="s">
        <v>505</v>
      </c>
    </row>
    <row r="342" spans="1:65" s="2" customFormat="1" ht="37.9" customHeight="1">
      <c r="A342" s="33"/>
      <c r="B342" s="138"/>
      <c r="C342" s="139" t="s">
        <v>558</v>
      </c>
      <c r="D342" s="139" t="s">
        <v>140</v>
      </c>
      <c r="E342" s="140" t="s">
        <v>507</v>
      </c>
      <c r="F342" s="141" t="s">
        <v>508</v>
      </c>
      <c r="G342" s="142" t="s">
        <v>239</v>
      </c>
      <c r="H342" s="143">
        <v>6</v>
      </c>
      <c r="I342" s="144"/>
      <c r="J342" s="145">
        <f t="shared" si="0"/>
        <v>0</v>
      </c>
      <c r="K342" s="141" t="s">
        <v>3</v>
      </c>
      <c r="L342" s="34"/>
      <c r="M342" s="146" t="s">
        <v>3</v>
      </c>
      <c r="N342" s="147" t="s">
        <v>43</v>
      </c>
      <c r="O342" s="54"/>
      <c r="P342" s="148">
        <f t="shared" si="1"/>
        <v>0</v>
      </c>
      <c r="Q342" s="148">
        <v>0</v>
      </c>
      <c r="R342" s="148">
        <f t="shared" si="2"/>
        <v>0</v>
      </c>
      <c r="S342" s="148">
        <v>0</v>
      </c>
      <c r="T342" s="149">
        <f t="shared" si="3"/>
        <v>0</v>
      </c>
      <c r="U342" s="33"/>
      <c r="V342" s="33"/>
      <c r="W342" s="33"/>
      <c r="X342" s="33"/>
      <c r="Y342" s="33"/>
      <c r="Z342" s="33"/>
      <c r="AA342" s="33"/>
      <c r="AB342" s="33"/>
      <c r="AC342" s="33"/>
      <c r="AD342" s="33"/>
      <c r="AE342" s="33"/>
      <c r="AR342" s="150" t="s">
        <v>229</v>
      </c>
      <c r="AT342" s="150" t="s">
        <v>140</v>
      </c>
      <c r="AU342" s="150" t="s">
        <v>139</v>
      </c>
      <c r="AY342" s="18" t="s">
        <v>134</v>
      </c>
      <c r="BE342" s="151">
        <f t="shared" si="4"/>
        <v>0</v>
      </c>
      <c r="BF342" s="151">
        <f t="shared" si="5"/>
        <v>0</v>
      </c>
      <c r="BG342" s="151">
        <f t="shared" si="6"/>
        <v>0</v>
      </c>
      <c r="BH342" s="151">
        <f t="shared" si="7"/>
        <v>0</v>
      </c>
      <c r="BI342" s="151">
        <f t="shared" si="8"/>
        <v>0</v>
      </c>
      <c r="BJ342" s="18" t="s">
        <v>139</v>
      </c>
      <c r="BK342" s="151">
        <f t="shared" si="9"/>
        <v>0</v>
      </c>
      <c r="BL342" s="18" t="s">
        <v>229</v>
      </c>
      <c r="BM342" s="150" t="s">
        <v>509</v>
      </c>
    </row>
    <row r="343" spans="1:65" s="2" customFormat="1" ht="62.65" customHeight="1">
      <c r="A343" s="33"/>
      <c r="B343" s="138"/>
      <c r="C343" s="139" t="s">
        <v>562</v>
      </c>
      <c r="D343" s="139" t="s">
        <v>140</v>
      </c>
      <c r="E343" s="140" t="s">
        <v>512</v>
      </c>
      <c r="F343" s="141" t="s">
        <v>513</v>
      </c>
      <c r="G343" s="142" t="s">
        <v>239</v>
      </c>
      <c r="H343" s="143">
        <v>6</v>
      </c>
      <c r="I343" s="144"/>
      <c r="J343" s="145">
        <f t="shared" si="0"/>
        <v>0</v>
      </c>
      <c r="K343" s="141" t="s">
        <v>3</v>
      </c>
      <c r="L343" s="34"/>
      <c r="M343" s="146" t="s">
        <v>3</v>
      </c>
      <c r="N343" s="147" t="s">
        <v>43</v>
      </c>
      <c r="O343" s="54"/>
      <c r="P343" s="148">
        <f t="shared" si="1"/>
        <v>0</v>
      </c>
      <c r="Q343" s="148">
        <v>0</v>
      </c>
      <c r="R343" s="148">
        <f t="shared" si="2"/>
        <v>0</v>
      </c>
      <c r="S343" s="148">
        <v>0</v>
      </c>
      <c r="T343" s="149">
        <f t="shared" si="3"/>
        <v>0</v>
      </c>
      <c r="U343" s="33"/>
      <c r="V343" s="33"/>
      <c r="W343" s="33"/>
      <c r="X343" s="33"/>
      <c r="Y343" s="33"/>
      <c r="Z343" s="33"/>
      <c r="AA343" s="33"/>
      <c r="AB343" s="33"/>
      <c r="AC343" s="33"/>
      <c r="AD343" s="33"/>
      <c r="AE343" s="33"/>
      <c r="AR343" s="150" t="s">
        <v>229</v>
      </c>
      <c r="AT343" s="150" t="s">
        <v>140</v>
      </c>
      <c r="AU343" s="150" t="s">
        <v>139</v>
      </c>
      <c r="AY343" s="18" t="s">
        <v>134</v>
      </c>
      <c r="BE343" s="151">
        <f t="shared" si="4"/>
        <v>0</v>
      </c>
      <c r="BF343" s="151">
        <f t="shared" si="5"/>
        <v>0</v>
      </c>
      <c r="BG343" s="151">
        <f t="shared" si="6"/>
        <v>0</v>
      </c>
      <c r="BH343" s="151">
        <f t="shared" si="7"/>
        <v>0</v>
      </c>
      <c r="BI343" s="151">
        <f t="shared" si="8"/>
        <v>0</v>
      </c>
      <c r="BJ343" s="18" t="s">
        <v>139</v>
      </c>
      <c r="BK343" s="151">
        <f t="shared" si="9"/>
        <v>0</v>
      </c>
      <c r="BL343" s="18" t="s">
        <v>229</v>
      </c>
      <c r="BM343" s="150" t="s">
        <v>514</v>
      </c>
    </row>
    <row r="344" spans="1:65" s="2" customFormat="1" ht="37.9" customHeight="1">
      <c r="A344" s="33"/>
      <c r="B344" s="138"/>
      <c r="C344" s="139" t="s">
        <v>566</v>
      </c>
      <c r="D344" s="139" t="s">
        <v>140</v>
      </c>
      <c r="E344" s="140" t="s">
        <v>516</v>
      </c>
      <c r="F344" s="141" t="s">
        <v>517</v>
      </c>
      <c r="G344" s="142" t="s">
        <v>239</v>
      </c>
      <c r="H344" s="143">
        <v>80</v>
      </c>
      <c r="I344" s="144"/>
      <c r="J344" s="145">
        <f t="shared" si="0"/>
        <v>0</v>
      </c>
      <c r="K344" s="141" t="s">
        <v>3</v>
      </c>
      <c r="L344" s="34"/>
      <c r="M344" s="146" t="s">
        <v>3</v>
      </c>
      <c r="N344" s="147" t="s">
        <v>43</v>
      </c>
      <c r="O344" s="54"/>
      <c r="P344" s="148">
        <f t="shared" si="1"/>
        <v>0</v>
      </c>
      <c r="Q344" s="148">
        <v>0</v>
      </c>
      <c r="R344" s="148">
        <f t="shared" si="2"/>
        <v>0</v>
      </c>
      <c r="S344" s="148">
        <v>0</v>
      </c>
      <c r="T344" s="149">
        <f t="shared" si="3"/>
        <v>0</v>
      </c>
      <c r="U344" s="33"/>
      <c r="V344" s="33"/>
      <c r="W344" s="33"/>
      <c r="X344" s="33"/>
      <c r="Y344" s="33"/>
      <c r="Z344" s="33"/>
      <c r="AA344" s="33"/>
      <c r="AB344" s="33"/>
      <c r="AC344" s="33"/>
      <c r="AD344" s="33"/>
      <c r="AE344" s="33"/>
      <c r="AR344" s="150" t="s">
        <v>229</v>
      </c>
      <c r="AT344" s="150" t="s">
        <v>140</v>
      </c>
      <c r="AU344" s="150" t="s">
        <v>139</v>
      </c>
      <c r="AY344" s="18" t="s">
        <v>134</v>
      </c>
      <c r="BE344" s="151">
        <f t="shared" si="4"/>
        <v>0</v>
      </c>
      <c r="BF344" s="151">
        <f t="shared" si="5"/>
        <v>0</v>
      </c>
      <c r="BG344" s="151">
        <f t="shared" si="6"/>
        <v>0</v>
      </c>
      <c r="BH344" s="151">
        <f t="shared" si="7"/>
        <v>0</v>
      </c>
      <c r="BI344" s="151">
        <f t="shared" si="8"/>
        <v>0</v>
      </c>
      <c r="BJ344" s="18" t="s">
        <v>139</v>
      </c>
      <c r="BK344" s="151">
        <f t="shared" si="9"/>
        <v>0</v>
      </c>
      <c r="BL344" s="18" t="s">
        <v>229</v>
      </c>
      <c r="BM344" s="150" t="s">
        <v>518</v>
      </c>
    </row>
    <row r="345" spans="1:65" s="2" customFormat="1" ht="37.9" customHeight="1">
      <c r="A345" s="33"/>
      <c r="B345" s="138"/>
      <c r="C345" s="139" t="s">
        <v>573</v>
      </c>
      <c r="D345" s="139" t="s">
        <v>140</v>
      </c>
      <c r="E345" s="140" t="s">
        <v>520</v>
      </c>
      <c r="F345" s="141" t="s">
        <v>521</v>
      </c>
      <c r="G345" s="142" t="s">
        <v>239</v>
      </c>
      <c r="H345" s="143">
        <v>80</v>
      </c>
      <c r="I345" s="144"/>
      <c r="J345" s="145">
        <f t="shared" si="0"/>
        <v>0</v>
      </c>
      <c r="K345" s="141" t="s">
        <v>3</v>
      </c>
      <c r="L345" s="34"/>
      <c r="M345" s="146" t="s">
        <v>3</v>
      </c>
      <c r="N345" s="147" t="s">
        <v>43</v>
      </c>
      <c r="O345" s="54"/>
      <c r="P345" s="148">
        <f t="shared" si="1"/>
        <v>0</v>
      </c>
      <c r="Q345" s="148">
        <v>0</v>
      </c>
      <c r="R345" s="148">
        <f t="shared" si="2"/>
        <v>0</v>
      </c>
      <c r="S345" s="148">
        <v>0</v>
      </c>
      <c r="T345" s="149">
        <f t="shared" si="3"/>
        <v>0</v>
      </c>
      <c r="U345" s="33"/>
      <c r="V345" s="33"/>
      <c r="W345" s="33"/>
      <c r="X345" s="33"/>
      <c r="Y345" s="33"/>
      <c r="Z345" s="33"/>
      <c r="AA345" s="33"/>
      <c r="AB345" s="33"/>
      <c r="AC345" s="33"/>
      <c r="AD345" s="33"/>
      <c r="AE345" s="33"/>
      <c r="AR345" s="150" t="s">
        <v>229</v>
      </c>
      <c r="AT345" s="150" t="s">
        <v>140</v>
      </c>
      <c r="AU345" s="150" t="s">
        <v>139</v>
      </c>
      <c r="AY345" s="18" t="s">
        <v>134</v>
      </c>
      <c r="BE345" s="151">
        <f t="shared" si="4"/>
        <v>0</v>
      </c>
      <c r="BF345" s="151">
        <f t="shared" si="5"/>
        <v>0</v>
      </c>
      <c r="BG345" s="151">
        <f t="shared" si="6"/>
        <v>0</v>
      </c>
      <c r="BH345" s="151">
        <f t="shared" si="7"/>
        <v>0</v>
      </c>
      <c r="BI345" s="151">
        <f t="shared" si="8"/>
        <v>0</v>
      </c>
      <c r="BJ345" s="18" t="s">
        <v>139</v>
      </c>
      <c r="BK345" s="151">
        <f t="shared" si="9"/>
        <v>0</v>
      </c>
      <c r="BL345" s="18" t="s">
        <v>229</v>
      </c>
      <c r="BM345" s="150" t="s">
        <v>522</v>
      </c>
    </row>
    <row r="346" spans="1:65" s="2" customFormat="1" ht="37.9" customHeight="1">
      <c r="A346" s="33"/>
      <c r="B346" s="138"/>
      <c r="C346" s="139" t="s">
        <v>577</v>
      </c>
      <c r="D346" s="139" t="s">
        <v>140</v>
      </c>
      <c r="E346" s="140" t="s">
        <v>524</v>
      </c>
      <c r="F346" s="141" t="s">
        <v>525</v>
      </c>
      <c r="G346" s="142" t="s">
        <v>239</v>
      </c>
      <c r="H346" s="143">
        <v>132</v>
      </c>
      <c r="I346" s="144"/>
      <c r="J346" s="145">
        <f t="shared" si="0"/>
        <v>0</v>
      </c>
      <c r="K346" s="141" t="s">
        <v>3</v>
      </c>
      <c r="L346" s="34"/>
      <c r="M346" s="146" t="s">
        <v>3</v>
      </c>
      <c r="N346" s="147" t="s">
        <v>43</v>
      </c>
      <c r="O346" s="54"/>
      <c r="P346" s="148">
        <f t="shared" si="1"/>
        <v>0</v>
      </c>
      <c r="Q346" s="148">
        <v>0</v>
      </c>
      <c r="R346" s="148">
        <f t="shared" si="2"/>
        <v>0</v>
      </c>
      <c r="S346" s="148">
        <v>0</v>
      </c>
      <c r="T346" s="149">
        <f t="shared" si="3"/>
        <v>0</v>
      </c>
      <c r="U346" s="33"/>
      <c r="V346" s="33"/>
      <c r="W346" s="33"/>
      <c r="X346" s="33"/>
      <c r="Y346" s="33"/>
      <c r="Z346" s="33"/>
      <c r="AA346" s="33"/>
      <c r="AB346" s="33"/>
      <c r="AC346" s="33"/>
      <c r="AD346" s="33"/>
      <c r="AE346" s="33"/>
      <c r="AR346" s="150" t="s">
        <v>229</v>
      </c>
      <c r="AT346" s="150" t="s">
        <v>140</v>
      </c>
      <c r="AU346" s="150" t="s">
        <v>139</v>
      </c>
      <c r="AY346" s="18" t="s">
        <v>134</v>
      </c>
      <c r="BE346" s="151">
        <f t="shared" si="4"/>
        <v>0</v>
      </c>
      <c r="BF346" s="151">
        <f t="shared" si="5"/>
        <v>0</v>
      </c>
      <c r="BG346" s="151">
        <f t="shared" si="6"/>
        <v>0</v>
      </c>
      <c r="BH346" s="151">
        <f t="shared" si="7"/>
        <v>0</v>
      </c>
      <c r="BI346" s="151">
        <f t="shared" si="8"/>
        <v>0</v>
      </c>
      <c r="BJ346" s="18" t="s">
        <v>139</v>
      </c>
      <c r="BK346" s="151">
        <f t="shared" si="9"/>
        <v>0</v>
      </c>
      <c r="BL346" s="18" t="s">
        <v>229</v>
      </c>
      <c r="BM346" s="150" t="s">
        <v>526</v>
      </c>
    </row>
    <row r="347" spans="1:65" s="2" customFormat="1" ht="33" customHeight="1">
      <c r="A347" s="33"/>
      <c r="B347" s="138"/>
      <c r="C347" s="139" t="s">
        <v>581</v>
      </c>
      <c r="D347" s="139" t="s">
        <v>140</v>
      </c>
      <c r="E347" s="140" t="s">
        <v>529</v>
      </c>
      <c r="F347" s="141" t="s">
        <v>530</v>
      </c>
      <c r="G347" s="142" t="s">
        <v>239</v>
      </c>
      <c r="H347" s="143">
        <v>27</v>
      </c>
      <c r="I347" s="144"/>
      <c r="J347" s="145">
        <f t="shared" si="0"/>
        <v>0</v>
      </c>
      <c r="K347" s="141" t="s">
        <v>3</v>
      </c>
      <c r="L347" s="34"/>
      <c r="M347" s="146" t="s">
        <v>3</v>
      </c>
      <c r="N347" s="147" t="s">
        <v>43</v>
      </c>
      <c r="O347" s="54"/>
      <c r="P347" s="148">
        <f t="shared" si="1"/>
        <v>0</v>
      </c>
      <c r="Q347" s="148">
        <v>0</v>
      </c>
      <c r="R347" s="148">
        <f t="shared" si="2"/>
        <v>0</v>
      </c>
      <c r="S347" s="148">
        <v>0</v>
      </c>
      <c r="T347" s="149">
        <f t="shared" si="3"/>
        <v>0</v>
      </c>
      <c r="U347" s="33"/>
      <c r="V347" s="33"/>
      <c r="W347" s="33"/>
      <c r="X347" s="33"/>
      <c r="Y347" s="33"/>
      <c r="Z347" s="33"/>
      <c r="AA347" s="33"/>
      <c r="AB347" s="33"/>
      <c r="AC347" s="33"/>
      <c r="AD347" s="33"/>
      <c r="AE347" s="33"/>
      <c r="AR347" s="150" t="s">
        <v>229</v>
      </c>
      <c r="AT347" s="150" t="s">
        <v>140</v>
      </c>
      <c r="AU347" s="150" t="s">
        <v>139</v>
      </c>
      <c r="AY347" s="18" t="s">
        <v>134</v>
      </c>
      <c r="BE347" s="151">
        <f t="shared" si="4"/>
        <v>0</v>
      </c>
      <c r="BF347" s="151">
        <f t="shared" si="5"/>
        <v>0</v>
      </c>
      <c r="BG347" s="151">
        <f t="shared" si="6"/>
        <v>0</v>
      </c>
      <c r="BH347" s="151">
        <f t="shared" si="7"/>
        <v>0</v>
      </c>
      <c r="BI347" s="151">
        <f t="shared" si="8"/>
        <v>0</v>
      </c>
      <c r="BJ347" s="18" t="s">
        <v>139</v>
      </c>
      <c r="BK347" s="151">
        <f t="shared" si="9"/>
        <v>0</v>
      </c>
      <c r="BL347" s="18" t="s">
        <v>229</v>
      </c>
      <c r="BM347" s="150" t="s">
        <v>531</v>
      </c>
    </row>
    <row r="348" spans="1:65" s="2" customFormat="1" ht="24.2" customHeight="1">
      <c r="A348" s="33"/>
      <c r="B348" s="138"/>
      <c r="C348" s="139" t="s">
        <v>585</v>
      </c>
      <c r="D348" s="139" t="s">
        <v>140</v>
      </c>
      <c r="E348" s="140" t="s">
        <v>679</v>
      </c>
      <c r="F348" s="141" t="s">
        <v>680</v>
      </c>
      <c r="G348" s="142" t="s">
        <v>143</v>
      </c>
      <c r="H348" s="143">
        <v>30</v>
      </c>
      <c r="I348" s="144"/>
      <c r="J348" s="145">
        <f t="shared" si="0"/>
        <v>0</v>
      </c>
      <c r="K348" s="141" t="s">
        <v>3</v>
      </c>
      <c r="L348" s="34"/>
      <c r="M348" s="146" t="s">
        <v>3</v>
      </c>
      <c r="N348" s="147" t="s">
        <v>43</v>
      </c>
      <c r="O348" s="54"/>
      <c r="P348" s="148">
        <f t="shared" si="1"/>
        <v>0</v>
      </c>
      <c r="Q348" s="148">
        <v>0</v>
      </c>
      <c r="R348" s="148">
        <f t="shared" si="2"/>
        <v>0</v>
      </c>
      <c r="S348" s="148">
        <v>0</v>
      </c>
      <c r="T348" s="149">
        <f t="shared" si="3"/>
        <v>0</v>
      </c>
      <c r="U348" s="33"/>
      <c r="V348" s="33"/>
      <c r="W348" s="33"/>
      <c r="X348" s="33"/>
      <c r="Y348" s="33"/>
      <c r="Z348" s="33"/>
      <c r="AA348" s="33"/>
      <c r="AB348" s="33"/>
      <c r="AC348" s="33"/>
      <c r="AD348" s="33"/>
      <c r="AE348" s="33"/>
      <c r="AR348" s="150" t="s">
        <v>229</v>
      </c>
      <c r="AT348" s="150" t="s">
        <v>140</v>
      </c>
      <c r="AU348" s="150" t="s">
        <v>139</v>
      </c>
      <c r="AY348" s="18" t="s">
        <v>134</v>
      </c>
      <c r="BE348" s="151">
        <f t="shared" si="4"/>
        <v>0</v>
      </c>
      <c r="BF348" s="151">
        <f t="shared" si="5"/>
        <v>0</v>
      </c>
      <c r="BG348" s="151">
        <f t="shared" si="6"/>
        <v>0</v>
      </c>
      <c r="BH348" s="151">
        <f t="shared" si="7"/>
        <v>0</v>
      </c>
      <c r="BI348" s="151">
        <f t="shared" si="8"/>
        <v>0</v>
      </c>
      <c r="BJ348" s="18" t="s">
        <v>139</v>
      </c>
      <c r="BK348" s="151">
        <f t="shared" si="9"/>
        <v>0</v>
      </c>
      <c r="BL348" s="18" t="s">
        <v>229</v>
      </c>
      <c r="BM348" s="150" t="s">
        <v>681</v>
      </c>
    </row>
    <row r="349" spans="1:65" s="2" customFormat="1" ht="44.25" customHeight="1">
      <c r="A349" s="33"/>
      <c r="B349" s="138"/>
      <c r="C349" s="139" t="s">
        <v>589</v>
      </c>
      <c r="D349" s="139" t="s">
        <v>140</v>
      </c>
      <c r="E349" s="140" t="s">
        <v>534</v>
      </c>
      <c r="F349" s="141" t="s">
        <v>535</v>
      </c>
      <c r="G349" s="142" t="s">
        <v>536</v>
      </c>
      <c r="H349" s="191"/>
      <c r="I349" s="144"/>
      <c r="J349" s="145">
        <f t="shared" si="0"/>
        <v>0</v>
      </c>
      <c r="K349" s="141" t="s">
        <v>144</v>
      </c>
      <c r="L349" s="34"/>
      <c r="M349" s="146" t="s">
        <v>3</v>
      </c>
      <c r="N349" s="147" t="s">
        <v>43</v>
      </c>
      <c r="O349" s="54"/>
      <c r="P349" s="148">
        <f t="shared" si="1"/>
        <v>0</v>
      </c>
      <c r="Q349" s="148">
        <v>0</v>
      </c>
      <c r="R349" s="148">
        <f t="shared" si="2"/>
        <v>0</v>
      </c>
      <c r="S349" s="148">
        <v>0</v>
      </c>
      <c r="T349" s="149">
        <f t="shared" si="3"/>
        <v>0</v>
      </c>
      <c r="U349" s="33"/>
      <c r="V349" s="33"/>
      <c r="W349" s="33"/>
      <c r="X349" s="33"/>
      <c r="Y349" s="33"/>
      <c r="Z349" s="33"/>
      <c r="AA349" s="33"/>
      <c r="AB349" s="33"/>
      <c r="AC349" s="33"/>
      <c r="AD349" s="33"/>
      <c r="AE349" s="33"/>
      <c r="AR349" s="150" t="s">
        <v>229</v>
      </c>
      <c r="AT349" s="150" t="s">
        <v>140</v>
      </c>
      <c r="AU349" s="150" t="s">
        <v>139</v>
      </c>
      <c r="AY349" s="18" t="s">
        <v>134</v>
      </c>
      <c r="BE349" s="151">
        <f t="shared" si="4"/>
        <v>0</v>
      </c>
      <c r="BF349" s="151">
        <f t="shared" si="5"/>
        <v>0</v>
      </c>
      <c r="BG349" s="151">
        <f t="shared" si="6"/>
        <v>0</v>
      </c>
      <c r="BH349" s="151">
        <f t="shared" si="7"/>
        <v>0</v>
      </c>
      <c r="BI349" s="151">
        <f t="shared" si="8"/>
        <v>0</v>
      </c>
      <c r="BJ349" s="18" t="s">
        <v>139</v>
      </c>
      <c r="BK349" s="151">
        <f t="shared" si="9"/>
        <v>0</v>
      </c>
      <c r="BL349" s="18" t="s">
        <v>229</v>
      </c>
      <c r="BM349" s="150" t="s">
        <v>537</v>
      </c>
    </row>
    <row r="350" spans="1:47" s="2" customFormat="1" ht="12">
      <c r="A350" s="33"/>
      <c r="B350" s="34"/>
      <c r="C350" s="33"/>
      <c r="D350" s="152" t="s">
        <v>148</v>
      </c>
      <c r="E350" s="33"/>
      <c r="F350" s="153" t="s">
        <v>538</v>
      </c>
      <c r="G350" s="33"/>
      <c r="H350" s="33"/>
      <c r="I350" s="154"/>
      <c r="J350" s="33"/>
      <c r="K350" s="33"/>
      <c r="L350" s="34"/>
      <c r="M350" s="155"/>
      <c r="N350" s="156"/>
      <c r="O350" s="54"/>
      <c r="P350" s="54"/>
      <c r="Q350" s="54"/>
      <c r="R350" s="54"/>
      <c r="S350" s="54"/>
      <c r="T350" s="55"/>
      <c r="U350" s="33"/>
      <c r="V350" s="33"/>
      <c r="W350" s="33"/>
      <c r="X350" s="33"/>
      <c r="Y350" s="33"/>
      <c r="Z350" s="33"/>
      <c r="AA350" s="33"/>
      <c r="AB350" s="33"/>
      <c r="AC350" s="33"/>
      <c r="AD350" s="33"/>
      <c r="AE350" s="33"/>
      <c r="AT350" s="18" t="s">
        <v>148</v>
      </c>
      <c r="AU350" s="18" t="s">
        <v>139</v>
      </c>
    </row>
    <row r="351" spans="2:63" s="12" customFormat="1" ht="22.9" customHeight="1">
      <c r="B351" s="125"/>
      <c r="D351" s="126" t="s">
        <v>70</v>
      </c>
      <c r="E351" s="136" t="s">
        <v>539</v>
      </c>
      <c r="F351" s="136" t="s">
        <v>540</v>
      </c>
      <c r="I351" s="128"/>
      <c r="J351" s="137">
        <f>BK351</f>
        <v>0</v>
      </c>
      <c r="L351" s="125"/>
      <c r="M351" s="130"/>
      <c r="N351" s="131"/>
      <c r="O351" s="131"/>
      <c r="P351" s="132">
        <f>SUM(P352:P362)</f>
        <v>0</v>
      </c>
      <c r="Q351" s="131"/>
      <c r="R351" s="132">
        <f>SUM(R352:R362)</f>
        <v>0</v>
      </c>
      <c r="S351" s="131"/>
      <c r="T351" s="133">
        <f>SUM(T352:T362)</f>
        <v>0</v>
      </c>
      <c r="AR351" s="126" t="s">
        <v>139</v>
      </c>
      <c r="AT351" s="134" t="s">
        <v>70</v>
      </c>
      <c r="AU351" s="134" t="s">
        <v>15</v>
      </c>
      <c r="AY351" s="126" t="s">
        <v>134</v>
      </c>
      <c r="BK351" s="135">
        <f>SUM(BK352:BK362)</f>
        <v>0</v>
      </c>
    </row>
    <row r="352" spans="1:65" s="2" customFormat="1" ht="24.2" customHeight="1">
      <c r="A352" s="33"/>
      <c r="B352" s="138"/>
      <c r="C352" s="139" t="s">
        <v>682</v>
      </c>
      <c r="D352" s="139" t="s">
        <v>140</v>
      </c>
      <c r="E352" s="140" t="s">
        <v>683</v>
      </c>
      <c r="F352" s="141" t="s">
        <v>684</v>
      </c>
      <c r="G352" s="142" t="s">
        <v>239</v>
      </c>
      <c r="H352" s="143">
        <v>43.5</v>
      </c>
      <c r="I352" s="144"/>
      <c r="J352" s="145">
        <f>ROUND(I352*H352,2)</f>
        <v>0</v>
      </c>
      <c r="K352" s="141" t="s">
        <v>3</v>
      </c>
      <c r="L352" s="34"/>
      <c r="M352" s="146" t="s">
        <v>3</v>
      </c>
      <c r="N352" s="147" t="s">
        <v>43</v>
      </c>
      <c r="O352" s="54"/>
      <c r="P352" s="148">
        <f>O352*H352</f>
        <v>0</v>
      </c>
      <c r="Q352" s="148">
        <v>0</v>
      </c>
      <c r="R352" s="148">
        <f>Q352*H352</f>
        <v>0</v>
      </c>
      <c r="S352" s="148">
        <v>0</v>
      </c>
      <c r="T352" s="149">
        <f>S352*H352</f>
        <v>0</v>
      </c>
      <c r="U352" s="33"/>
      <c r="V352" s="33"/>
      <c r="W352" s="33"/>
      <c r="X352" s="33"/>
      <c r="Y352" s="33"/>
      <c r="Z352" s="33"/>
      <c r="AA352" s="33"/>
      <c r="AB352" s="33"/>
      <c r="AC352" s="33"/>
      <c r="AD352" s="33"/>
      <c r="AE352" s="33"/>
      <c r="AR352" s="150" t="s">
        <v>229</v>
      </c>
      <c r="AT352" s="150" t="s">
        <v>140</v>
      </c>
      <c r="AU352" s="150" t="s">
        <v>139</v>
      </c>
      <c r="AY352" s="18" t="s">
        <v>134</v>
      </c>
      <c r="BE352" s="151">
        <f>IF(N352="základní",J352,0)</f>
        <v>0</v>
      </c>
      <c r="BF352" s="151">
        <f>IF(N352="snížená",J352,0)</f>
        <v>0</v>
      </c>
      <c r="BG352" s="151">
        <f>IF(N352="zákl. přenesená",J352,0)</f>
        <v>0</v>
      </c>
      <c r="BH352" s="151">
        <f>IF(N352="sníž. přenesená",J352,0)</f>
        <v>0</v>
      </c>
      <c r="BI352" s="151">
        <f>IF(N352="nulová",J352,0)</f>
        <v>0</v>
      </c>
      <c r="BJ352" s="18" t="s">
        <v>139</v>
      </c>
      <c r="BK352" s="151">
        <f>ROUND(I352*H352,2)</f>
        <v>0</v>
      </c>
      <c r="BL352" s="18" t="s">
        <v>229</v>
      </c>
      <c r="BM352" s="150" t="s">
        <v>685</v>
      </c>
    </row>
    <row r="353" spans="2:51" s="14" customFormat="1" ht="12">
      <c r="B353" s="165"/>
      <c r="D353" s="158" t="s">
        <v>150</v>
      </c>
      <c r="E353" s="166" t="s">
        <v>3</v>
      </c>
      <c r="F353" s="167" t="s">
        <v>686</v>
      </c>
      <c r="H353" s="168">
        <v>43.5</v>
      </c>
      <c r="I353" s="169"/>
      <c r="L353" s="165"/>
      <c r="M353" s="170"/>
      <c r="N353" s="171"/>
      <c r="O353" s="171"/>
      <c r="P353" s="171"/>
      <c r="Q353" s="171"/>
      <c r="R353" s="171"/>
      <c r="S353" s="171"/>
      <c r="T353" s="172"/>
      <c r="AT353" s="166" t="s">
        <v>150</v>
      </c>
      <c r="AU353" s="166" t="s">
        <v>139</v>
      </c>
      <c r="AV353" s="14" t="s">
        <v>139</v>
      </c>
      <c r="AW353" s="14" t="s">
        <v>33</v>
      </c>
      <c r="AX353" s="14" t="s">
        <v>15</v>
      </c>
      <c r="AY353" s="166" t="s">
        <v>134</v>
      </c>
    </row>
    <row r="354" spans="1:65" s="2" customFormat="1" ht="16.5" customHeight="1">
      <c r="A354" s="33"/>
      <c r="B354" s="138"/>
      <c r="C354" s="139" t="s">
        <v>687</v>
      </c>
      <c r="D354" s="139" t="s">
        <v>140</v>
      </c>
      <c r="E354" s="140" t="s">
        <v>688</v>
      </c>
      <c r="F354" s="141" t="s">
        <v>689</v>
      </c>
      <c r="G354" s="142" t="s">
        <v>239</v>
      </c>
      <c r="H354" s="143">
        <v>43.5</v>
      </c>
      <c r="I354" s="144"/>
      <c r="J354" s="145">
        <f aca="true" t="shared" si="10" ref="J354:J361">ROUND(I354*H354,2)</f>
        <v>0</v>
      </c>
      <c r="K354" s="141" t="s">
        <v>3</v>
      </c>
      <c r="L354" s="34"/>
      <c r="M354" s="146" t="s">
        <v>3</v>
      </c>
      <c r="N354" s="147" t="s">
        <v>43</v>
      </c>
      <c r="O354" s="54"/>
      <c r="P354" s="148">
        <f aca="true" t="shared" si="11" ref="P354:P361">O354*H354</f>
        <v>0</v>
      </c>
      <c r="Q354" s="148">
        <v>0</v>
      </c>
      <c r="R354" s="148">
        <f aca="true" t="shared" si="12" ref="R354:R361">Q354*H354</f>
        <v>0</v>
      </c>
      <c r="S354" s="148">
        <v>0</v>
      </c>
      <c r="T354" s="149">
        <f aca="true" t="shared" si="13" ref="T354:T361">S354*H354</f>
        <v>0</v>
      </c>
      <c r="U354" s="33"/>
      <c r="V354" s="33"/>
      <c r="W354" s="33"/>
      <c r="X354" s="33"/>
      <c r="Y354" s="33"/>
      <c r="Z354" s="33"/>
      <c r="AA354" s="33"/>
      <c r="AB354" s="33"/>
      <c r="AC354" s="33"/>
      <c r="AD354" s="33"/>
      <c r="AE354" s="33"/>
      <c r="AR354" s="150" t="s">
        <v>229</v>
      </c>
      <c r="AT354" s="150" t="s">
        <v>140</v>
      </c>
      <c r="AU354" s="150" t="s">
        <v>139</v>
      </c>
      <c r="AY354" s="18" t="s">
        <v>134</v>
      </c>
      <c r="BE354" s="151">
        <f aca="true" t="shared" si="14" ref="BE354:BE361">IF(N354="základní",J354,0)</f>
        <v>0</v>
      </c>
      <c r="BF354" s="151">
        <f aca="true" t="shared" si="15" ref="BF354:BF361">IF(N354="snížená",J354,0)</f>
        <v>0</v>
      </c>
      <c r="BG354" s="151">
        <f aca="true" t="shared" si="16" ref="BG354:BG361">IF(N354="zákl. přenesená",J354,0)</f>
        <v>0</v>
      </c>
      <c r="BH354" s="151">
        <f aca="true" t="shared" si="17" ref="BH354:BH361">IF(N354="sníž. přenesená",J354,0)</f>
        <v>0</v>
      </c>
      <c r="BI354" s="151">
        <f aca="true" t="shared" si="18" ref="BI354:BI361">IF(N354="nulová",J354,0)</f>
        <v>0</v>
      </c>
      <c r="BJ354" s="18" t="s">
        <v>139</v>
      </c>
      <c r="BK354" s="151">
        <f aca="true" t="shared" si="19" ref="BK354:BK361">ROUND(I354*H354,2)</f>
        <v>0</v>
      </c>
      <c r="BL354" s="18" t="s">
        <v>229</v>
      </c>
      <c r="BM354" s="150" t="s">
        <v>690</v>
      </c>
    </row>
    <row r="355" spans="1:65" s="2" customFormat="1" ht="24.2" customHeight="1">
      <c r="A355" s="33"/>
      <c r="B355" s="138"/>
      <c r="C355" s="139" t="s">
        <v>691</v>
      </c>
      <c r="D355" s="139" t="s">
        <v>140</v>
      </c>
      <c r="E355" s="140" t="s">
        <v>542</v>
      </c>
      <c r="F355" s="141" t="s">
        <v>543</v>
      </c>
      <c r="G355" s="142" t="s">
        <v>544</v>
      </c>
      <c r="H355" s="143">
        <v>5</v>
      </c>
      <c r="I355" s="144"/>
      <c r="J355" s="145">
        <f t="shared" si="10"/>
        <v>0</v>
      </c>
      <c r="K355" s="141" t="s">
        <v>3</v>
      </c>
      <c r="L355" s="34"/>
      <c r="M355" s="146" t="s">
        <v>3</v>
      </c>
      <c r="N355" s="147" t="s">
        <v>43</v>
      </c>
      <c r="O355" s="54"/>
      <c r="P355" s="148">
        <f t="shared" si="11"/>
        <v>0</v>
      </c>
      <c r="Q355" s="148">
        <v>0</v>
      </c>
      <c r="R355" s="148">
        <f t="shared" si="12"/>
        <v>0</v>
      </c>
      <c r="S355" s="148">
        <v>0</v>
      </c>
      <c r="T355" s="149">
        <f t="shared" si="13"/>
        <v>0</v>
      </c>
      <c r="U355" s="33"/>
      <c r="V355" s="33"/>
      <c r="W355" s="33"/>
      <c r="X355" s="33"/>
      <c r="Y355" s="33"/>
      <c r="Z355" s="33"/>
      <c r="AA355" s="33"/>
      <c r="AB355" s="33"/>
      <c r="AC355" s="33"/>
      <c r="AD355" s="33"/>
      <c r="AE355" s="33"/>
      <c r="AR355" s="150" t="s">
        <v>229</v>
      </c>
      <c r="AT355" s="150" t="s">
        <v>140</v>
      </c>
      <c r="AU355" s="150" t="s">
        <v>139</v>
      </c>
      <c r="AY355" s="18" t="s">
        <v>134</v>
      </c>
      <c r="BE355" s="151">
        <f t="shared" si="14"/>
        <v>0</v>
      </c>
      <c r="BF355" s="151">
        <f t="shared" si="15"/>
        <v>0</v>
      </c>
      <c r="BG355" s="151">
        <f t="shared" si="16"/>
        <v>0</v>
      </c>
      <c r="BH355" s="151">
        <f t="shared" si="17"/>
        <v>0</v>
      </c>
      <c r="BI355" s="151">
        <f t="shared" si="18"/>
        <v>0</v>
      </c>
      <c r="BJ355" s="18" t="s">
        <v>139</v>
      </c>
      <c r="BK355" s="151">
        <f t="shared" si="19"/>
        <v>0</v>
      </c>
      <c r="BL355" s="18" t="s">
        <v>229</v>
      </c>
      <c r="BM355" s="150" t="s">
        <v>545</v>
      </c>
    </row>
    <row r="356" spans="1:65" s="2" customFormat="1" ht="16.5" customHeight="1">
      <c r="A356" s="33"/>
      <c r="B356" s="138"/>
      <c r="C356" s="139" t="s">
        <v>692</v>
      </c>
      <c r="D356" s="139" t="s">
        <v>140</v>
      </c>
      <c r="E356" s="140" t="s">
        <v>547</v>
      </c>
      <c r="F356" s="141" t="s">
        <v>548</v>
      </c>
      <c r="G356" s="142" t="s">
        <v>544</v>
      </c>
      <c r="H356" s="143">
        <v>5</v>
      </c>
      <c r="I356" s="144"/>
      <c r="J356" s="145">
        <f t="shared" si="10"/>
        <v>0</v>
      </c>
      <c r="K356" s="141" t="s">
        <v>3</v>
      </c>
      <c r="L356" s="34"/>
      <c r="M356" s="146" t="s">
        <v>3</v>
      </c>
      <c r="N356" s="147" t="s">
        <v>43</v>
      </c>
      <c r="O356" s="54"/>
      <c r="P356" s="148">
        <f t="shared" si="11"/>
        <v>0</v>
      </c>
      <c r="Q356" s="148">
        <v>0</v>
      </c>
      <c r="R356" s="148">
        <f t="shared" si="12"/>
        <v>0</v>
      </c>
      <c r="S356" s="148">
        <v>0</v>
      </c>
      <c r="T356" s="149">
        <f t="shared" si="13"/>
        <v>0</v>
      </c>
      <c r="U356" s="33"/>
      <c r="V356" s="33"/>
      <c r="W356" s="33"/>
      <c r="X356" s="33"/>
      <c r="Y356" s="33"/>
      <c r="Z356" s="33"/>
      <c r="AA356" s="33"/>
      <c r="AB356" s="33"/>
      <c r="AC356" s="33"/>
      <c r="AD356" s="33"/>
      <c r="AE356" s="33"/>
      <c r="AR356" s="150" t="s">
        <v>229</v>
      </c>
      <c r="AT356" s="150" t="s">
        <v>140</v>
      </c>
      <c r="AU356" s="150" t="s">
        <v>139</v>
      </c>
      <c r="AY356" s="18" t="s">
        <v>134</v>
      </c>
      <c r="BE356" s="151">
        <f t="shared" si="14"/>
        <v>0</v>
      </c>
      <c r="BF356" s="151">
        <f t="shared" si="15"/>
        <v>0</v>
      </c>
      <c r="BG356" s="151">
        <f t="shared" si="16"/>
        <v>0</v>
      </c>
      <c r="BH356" s="151">
        <f t="shared" si="17"/>
        <v>0</v>
      </c>
      <c r="BI356" s="151">
        <f t="shared" si="18"/>
        <v>0</v>
      </c>
      <c r="BJ356" s="18" t="s">
        <v>139</v>
      </c>
      <c r="BK356" s="151">
        <f t="shared" si="19"/>
        <v>0</v>
      </c>
      <c r="BL356" s="18" t="s">
        <v>229</v>
      </c>
      <c r="BM356" s="150" t="s">
        <v>549</v>
      </c>
    </row>
    <row r="357" spans="1:65" s="2" customFormat="1" ht="24.2" customHeight="1">
      <c r="A357" s="33"/>
      <c r="B357" s="138"/>
      <c r="C357" s="139" t="s">
        <v>693</v>
      </c>
      <c r="D357" s="139" t="s">
        <v>140</v>
      </c>
      <c r="E357" s="140" t="s">
        <v>551</v>
      </c>
      <c r="F357" s="141" t="s">
        <v>552</v>
      </c>
      <c r="G357" s="142" t="s">
        <v>359</v>
      </c>
      <c r="H357" s="143">
        <v>5</v>
      </c>
      <c r="I357" s="144"/>
      <c r="J357" s="145">
        <f t="shared" si="10"/>
        <v>0</v>
      </c>
      <c r="K357" s="141" t="s">
        <v>3</v>
      </c>
      <c r="L357" s="34"/>
      <c r="M357" s="146" t="s">
        <v>3</v>
      </c>
      <c r="N357" s="147" t="s">
        <v>43</v>
      </c>
      <c r="O357" s="54"/>
      <c r="P357" s="148">
        <f t="shared" si="11"/>
        <v>0</v>
      </c>
      <c r="Q357" s="148">
        <v>0</v>
      </c>
      <c r="R357" s="148">
        <f t="shared" si="12"/>
        <v>0</v>
      </c>
      <c r="S357" s="148">
        <v>0</v>
      </c>
      <c r="T357" s="149">
        <f t="shared" si="13"/>
        <v>0</v>
      </c>
      <c r="U357" s="33"/>
      <c r="V357" s="33"/>
      <c r="W357" s="33"/>
      <c r="X357" s="33"/>
      <c r="Y357" s="33"/>
      <c r="Z357" s="33"/>
      <c r="AA357" s="33"/>
      <c r="AB357" s="33"/>
      <c r="AC357" s="33"/>
      <c r="AD357" s="33"/>
      <c r="AE357" s="33"/>
      <c r="AR357" s="150" t="s">
        <v>229</v>
      </c>
      <c r="AT357" s="150" t="s">
        <v>140</v>
      </c>
      <c r="AU357" s="150" t="s">
        <v>139</v>
      </c>
      <c r="AY357" s="18" t="s">
        <v>134</v>
      </c>
      <c r="BE357" s="151">
        <f t="shared" si="14"/>
        <v>0</v>
      </c>
      <c r="BF357" s="151">
        <f t="shared" si="15"/>
        <v>0</v>
      </c>
      <c r="BG357" s="151">
        <f t="shared" si="16"/>
        <v>0</v>
      </c>
      <c r="BH357" s="151">
        <f t="shared" si="17"/>
        <v>0</v>
      </c>
      <c r="BI357" s="151">
        <f t="shared" si="18"/>
        <v>0</v>
      </c>
      <c r="BJ357" s="18" t="s">
        <v>139</v>
      </c>
      <c r="BK357" s="151">
        <f t="shared" si="19"/>
        <v>0</v>
      </c>
      <c r="BL357" s="18" t="s">
        <v>229</v>
      </c>
      <c r="BM357" s="150" t="s">
        <v>553</v>
      </c>
    </row>
    <row r="358" spans="1:65" s="2" customFormat="1" ht="24.2" customHeight="1">
      <c r="A358" s="33"/>
      <c r="B358" s="138"/>
      <c r="C358" s="139" t="s">
        <v>694</v>
      </c>
      <c r="D358" s="139" t="s">
        <v>140</v>
      </c>
      <c r="E358" s="140" t="s">
        <v>555</v>
      </c>
      <c r="F358" s="141" t="s">
        <v>556</v>
      </c>
      <c r="G358" s="142" t="s">
        <v>359</v>
      </c>
      <c r="H358" s="143">
        <v>4</v>
      </c>
      <c r="I358" s="144"/>
      <c r="J358" s="145">
        <f t="shared" si="10"/>
        <v>0</v>
      </c>
      <c r="K358" s="141" t="s">
        <v>3</v>
      </c>
      <c r="L358" s="34"/>
      <c r="M358" s="146" t="s">
        <v>3</v>
      </c>
      <c r="N358" s="147" t="s">
        <v>43</v>
      </c>
      <c r="O358" s="54"/>
      <c r="P358" s="148">
        <f t="shared" si="11"/>
        <v>0</v>
      </c>
      <c r="Q358" s="148">
        <v>0</v>
      </c>
      <c r="R358" s="148">
        <f t="shared" si="12"/>
        <v>0</v>
      </c>
      <c r="S358" s="148">
        <v>0</v>
      </c>
      <c r="T358" s="149">
        <f t="shared" si="13"/>
        <v>0</v>
      </c>
      <c r="U358" s="33"/>
      <c r="V358" s="33"/>
      <c r="W358" s="33"/>
      <c r="X358" s="33"/>
      <c r="Y358" s="33"/>
      <c r="Z358" s="33"/>
      <c r="AA358" s="33"/>
      <c r="AB358" s="33"/>
      <c r="AC358" s="33"/>
      <c r="AD358" s="33"/>
      <c r="AE358" s="33"/>
      <c r="AR358" s="150" t="s">
        <v>229</v>
      </c>
      <c r="AT358" s="150" t="s">
        <v>140</v>
      </c>
      <c r="AU358" s="150" t="s">
        <v>139</v>
      </c>
      <c r="AY358" s="18" t="s">
        <v>134</v>
      </c>
      <c r="BE358" s="151">
        <f t="shared" si="14"/>
        <v>0</v>
      </c>
      <c r="BF358" s="151">
        <f t="shared" si="15"/>
        <v>0</v>
      </c>
      <c r="BG358" s="151">
        <f t="shared" si="16"/>
        <v>0</v>
      </c>
      <c r="BH358" s="151">
        <f t="shared" si="17"/>
        <v>0</v>
      </c>
      <c r="BI358" s="151">
        <f t="shared" si="18"/>
        <v>0</v>
      </c>
      <c r="BJ358" s="18" t="s">
        <v>139</v>
      </c>
      <c r="BK358" s="151">
        <f t="shared" si="19"/>
        <v>0</v>
      </c>
      <c r="BL358" s="18" t="s">
        <v>229</v>
      </c>
      <c r="BM358" s="150" t="s">
        <v>557</v>
      </c>
    </row>
    <row r="359" spans="1:65" s="2" customFormat="1" ht="24.2" customHeight="1">
      <c r="A359" s="33"/>
      <c r="B359" s="138"/>
      <c r="C359" s="139" t="s">
        <v>695</v>
      </c>
      <c r="D359" s="139" t="s">
        <v>140</v>
      </c>
      <c r="E359" s="140" t="s">
        <v>559</v>
      </c>
      <c r="F359" s="141" t="s">
        <v>560</v>
      </c>
      <c r="G359" s="142" t="s">
        <v>359</v>
      </c>
      <c r="H359" s="143">
        <v>3</v>
      </c>
      <c r="I359" s="144"/>
      <c r="J359" s="145">
        <f t="shared" si="10"/>
        <v>0</v>
      </c>
      <c r="K359" s="141" t="s">
        <v>3</v>
      </c>
      <c r="L359" s="34"/>
      <c r="M359" s="146" t="s">
        <v>3</v>
      </c>
      <c r="N359" s="147" t="s">
        <v>43</v>
      </c>
      <c r="O359" s="54"/>
      <c r="P359" s="148">
        <f t="shared" si="11"/>
        <v>0</v>
      </c>
      <c r="Q359" s="148">
        <v>0</v>
      </c>
      <c r="R359" s="148">
        <f t="shared" si="12"/>
        <v>0</v>
      </c>
      <c r="S359" s="148">
        <v>0</v>
      </c>
      <c r="T359" s="149">
        <f t="shared" si="13"/>
        <v>0</v>
      </c>
      <c r="U359" s="33"/>
      <c r="V359" s="33"/>
      <c r="W359" s="33"/>
      <c r="X359" s="33"/>
      <c r="Y359" s="33"/>
      <c r="Z359" s="33"/>
      <c r="AA359" s="33"/>
      <c r="AB359" s="33"/>
      <c r="AC359" s="33"/>
      <c r="AD359" s="33"/>
      <c r="AE359" s="33"/>
      <c r="AR359" s="150" t="s">
        <v>229</v>
      </c>
      <c r="AT359" s="150" t="s">
        <v>140</v>
      </c>
      <c r="AU359" s="150" t="s">
        <v>139</v>
      </c>
      <c r="AY359" s="18" t="s">
        <v>134</v>
      </c>
      <c r="BE359" s="151">
        <f t="shared" si="14"/>
        <v>0</v>
      </c>
      <c r="BF359" s="151">
        <f t="shared" si="15"/>
        <v>0</v>
      </c>
      <c r="BG359" s="151">
        <f t="shared" si="16"/>
        <v>0</v>
      </c>
      <c r="BH359" s="151">
        <f t="shared" si="17"/>
        <v>0</v>
      </c>
      <c r="BI359" s="151">
        <f t="shared" si="18"/>
        <v>0</v>
      </c>
      <c r="BJ359" s="18" t="s">
        <v>139</v>
      </c>
      <c r="BK359" s="151">
        <f t="shared" si="19"/>
        <v>0</v>
      </c>
      <c r="BL359" s="18" t="s">
        <v>229</v>
      </c>
      <c r="BM359" s="150" t="s">
        <v>561</v>
      </c>
    </row>
    <row r="360" spans="1:65" s="2" customFormat="1" ht="24.2" customHeight="1">
      <c r="A360" s="33"/>
      <c r="B360" s="138"/>
      <c r="C360" s="139" t="s">
        <v>696</v>
      </c>
      <c r="D360" s="139" t="s">
        <v>140</v>
      </c>
      <c r="E360" s="140" t="s">
        <v>563</v>
      </c>
      <c r="F360" s="141" t="s">
        <v>564</v>
      </c>
      <c r="G360" s="142" t="s">
        <v>359</v>
      </c>
      <c r="H360" s="143">
        <v>2</v>
      </c>
      <c r="I360" s="144"/>
      <c r="J360" s="145">
        <f t="shared" si="10"/>
        <v>0</v>
      </c>
      <c r="K360" s="141" t="s">
        <v>3</v>
      </c>
      <c r="L360" s="34"/>
      <c r="M360" s="146" t="s">
        <v>3</v>
      </c>
      <c r="N360" s="147" t="s">
        <v>43</v>
      </c>
      <c r="O360" s="54"/>
      <c r="P360" s="148">
        <f t="shared" si="11"/>
        <v>0</v>
      </c>
      <c r="Q360" s="148">
        <v>0</v>
      </c>
      <c r="R360" s="148">
        <f t="shared" si="12"/>
        <v>0</v>
      </c>
      <c r="S360" s="148">
        <v>0</v>
      </c>
      <c r="T360" s="149">
        <f t="shared" si="13"/>
        <v>0</v>
      </c>
      <c r="U360" s="33"/>
      <c r="V360" s="33"/>
      <c r="W360" s="33"/>
      <c r="X360" s="33"/>
      <c r="Y360" s="33"/>
      <c r="Z360" s="33"/>
      <c r="AA360" s="33"/>
      <c r="AB360" s="33"/>
      <c r="AC360" s="33"/>
      <c r="AD360" s="33"/>
      <c r="AE360" s="33"/>
      <c r="AR360" s="150" t="s">
        <v>229</v>
      </c>
      <c r="AT360" s="150" t="s">
        <v>140</v>
      </c>
      <c r="AU360" s="150" t="s">
        <v>139</v>
      </c>
      <c r="AY360" s="18" t="s">
        <v>134</v>
      </c>
      <c r="BE360" s="151">
        <f t="shared" si="14"/>
        <v>0</v>
      </c>
      <c r="BF360" s="151">
        <f t="shared" si="15"/>
        <v>0</v>
      </c>
      <c r="BG360" s="151">
        <f t="shared" si="16"/>
        <v>0</v>
      </c>
      <c r="BH360" s="151">
        <f t="shared" si="17"/>
        <v>0</v>
      </c>
      <c r="BI360" s="151">
        <f t="shared" si="18"/>
        <v>0</v>
      </c>
      <c r="BJ360" s="18" t="s">
        <v>139</v>
      </c>
      <c r="BK360" s="151">
        <f t="shared" si="19"/>
        <v>0</v>
      </c>
      <c r="BL360" s="18" t="s">
        <v>229</v>
      </c>
      <c r="BM360" s="150" t="s">
        <v>565</v>
      </c>
    </row>
    <row r="361" spans="1:65" s="2" customFormat="1" ht="44.25" customHeight="1">
      <c r="A361" s="33"/>
      <c r="B361" s="138"/>
      <c r="C361" s="139" t="s">
        <v>190</v>
      </c>
      <c r="D361" s="139" t="s">
        <v>140</v>
      </c>
      <c r="E361" s="140" t="s">
        <v>567</v>
      </c>
      <c r="F361" s="141" t="s">
        <v>568</v>
      </c>
      <c r="G361" s="142" t="s">
        <v>536</v>
      </c>
      <c r="H361" s="191"/>
      <c r="I361" s="144"/>
      <c r="J361" s="145">
        <f t="shared" si="10"/>
        <v>0</v>
      </c>
      <c r="K361" s="141" t="s">
        <v>144</v>
      </c>
      <c r="L361" s="34"/>
      <c r="M361" s="146" t="s">
        <v>3</v>
      </c>
      <c r="N361" s="147" t="s">
        <v>43</v>
      </c>
      <c r="O361" s="54"/>
      <c r="P361" s="148">
        <f t="shared" si="11"/>
        <v>0</v>
      </c>
      <c r="Q361" s="148">
        <v>0</v>
      </c>
      <c r="R361" s="148">
        <f t="shared" si="12"/>
        <v>0</v>
      </c>
      <c r="S361" s="148">
        <v>0</v>
      </c>
      <c r="T361" s="149">
        <f t="shared" si="13"/>
        <v>0</v>
      </c>
      <c r="U361" s="33"/>
      <c r="V361" s="33"/>
      <c r="W361" s="33"/>
      <c r="X361" s="33"/>
      <c r="Y361" s="33"/>
      <c r="Z361" s="33"/>
      <c r="AA361" s="33"/>
      <c r="AB361" s="33"/>
      <c r="AC361" s="33"/>
      <c r="AD361" s="33"/>
      <c r="AE361" s="33"/>
      <c r="AR361" s="150" t="s">
        <v>229</v>
      </c>
      <c r="AT361" s="150" t="s">
        <v>140</v>
      </c>
      <c r="AU361" s="150" t="s">
        <v>139</v>
      </c>
      <c r="AY361" s="18" t="s">
        <v>134</v>
      </c>
      <c r="BE361" s="151">
        <f t="shared" si="14"/>
        <v>0</v>
      </c>
      <c r="BF361" s="151">
        <f t="shared" si="15"/>
        <v>0</v>
      </c>
      <c r="BG361" s="151">
        <f t="shared" si="16"/>
        <v>0</v>
      </c>
      <c r="BH361" s="151">
        <f t="shared" si="17"/>
        <v>0</v>
      </c>
      <c r="BI361" s="151">
        <f t="shared" si="18"/>
        <v>0</v>
      </c>
      <c r="BJ361" s="18" t="s">
        <v>139</v>
      </c>
      <c r="BK361" s="151">
        <f t="shared" si="19"/>
        <v>0</v>
      </c>
      <c r="BL361" s="18" t="s">
        <v>229</v>
      </c>
      <c r="BM361" s="150" t="s">
        <v>569</v>
      </c>
    </row>
    <row r="362" spans="1:47" s="2" customFormat="1" ht="12">
      <c r="A362" s="33"/>
      <c r="B362" s="34"/>
      <c r="C362" s="33"/>
      <c r="D362" s="152" t="s">
        <v>148</v>
      </c>
      <c r="E362" s="33"/>
      <c r="F362" s="153" t="s">
        <v>570</v>
      </c>
      <c r="G362" s="33"/>
      <c r="H362" s="33"/>
      <c r="I362" s="154"/>
      <c r="J362" s="33"/>
      <c r="K362" s="33"/>
      <c r="L362" s="34"/>
      <c r="M362" s="155"/>
      <c r="N362" s="156"/>
      <c r="O362" s="54"/>
      <c r="P362" s="54"/>
      <c r="Q362" s="54"/>
      <c r="R362" s="54"/>
      <c r="S362" s="54"/>
      <c r="T362" s="55"/>
      <c r="U362" s="33"/>
      <c r="V362" s="33"/>
      <c r="W362" s="33"/>
      <c r="X362" s="33"/>
      <c r="Y362" s="33"/>
      <c r="Z362" s="33"/>
      <c r="AA362" s="33"/>
      <c r="AB362" s="33"/>
      <c r="AC362" s="33"/>
      <c r="AD362" s="33"/>
      <c r="AE362" s="33"/>
      <c r="AT362" s="18" t="s">
        <v>148</v>
      </c>
      <c r="AU362" s="18" t="s">
        <v>139</v>
      </c>
    </row>
    <row r="363" spans="2:63" s="12" customFormat="1" ht="25.9" customHeight="1">
      <c r="B363" s="125"/>
      <c r="D363" s="126" t="s">
        <v>70</v>
      </c>
      <c r="E363" s="127" t="s">
        <v>571</v>
      </c>
      <c r="F363" s="127" t="s">
        <v>572</v>
      </c>
      <c r="I363" s="128"/>
      <c r="J363" s="129">
        <f>BK363</f>
        <v>0</v>
      </c>
      <c r="L363" s="125"/>
      <c r="M363" s="130"/>
      <c r="N363" s="131"/>
      <c r="O363" s="131"/>
      <c r="P363" s="132">
        <f>SUM(P364:P369)</f>
        <v>0</v>
      </c>
      <c r="Q363" s="131"/>
      <c r="R363" s="132">
        <f>SUM(R364:R369)</f>
        <v>0</v>
      </c>
      <c r="S363" s="131"/>
      <c r="T363" s="133">
        <f>SUM(T364:T369)</f>
        <v>0</v>
      </c>
      <c r="AR363" s="126" t="s">
        <v>170</v>
      </c>
      <c r="AT363" s="134" t="s">
        <v>70</v>
      </c>
      <c r="AU363" s="134" t="s">
        <v>71</v>
      </c>
      <c r="AY363" s="126" t="s">
        <v>134</v>
      </c>
      <c r="BK363" s="135">
        <f>SUM(BK364:BK369)</f>
        <v>0</v>
      </c>
    </row>
    <row r="364" spans="1:65" s="2" customFormat="1" ht="37.9" customHeight="1">
      <c r="A364" s="33"/>
      <c r="B364" s="138"/>
      <c r="C364" s="139" t="s">
        <v>223</v>
      </c>
      <c r="D364" s="139" t="s">
        <v>140</v>
      </c>
      <c r="E364" s="140" t="s">
        <v>590</v>
      </c>
      <c r="F364" s="141" t="s">
        <v>591</v>
      </c>
      <c r="G364" s="142" t="s">
        <v>438</v>
      </c>
      <c r="H364" s="143">
        <v>1</v>
      </c>
      <c r="I364" s="144"/>
      <c r="J364" s="145">
        <f aca="true" t="shared" si="20" ref="J364:J369">ROUND(I364*H364,2)</f>
        <v>0</v>
      </c>
      <c r="K364" s="141" t="s">
        <v>3</v>
      </c>
      <c r="L364" s="34"/>
      <c r="M364" s="146" t="s">
        <v>3</v>
      </c>
      <c r="N364" s="147" t="s">
        <v>43</v>
      </c>
      <c r="O364" s="54"/>
      <c r="P364" s="148">
        <f aca="true" t="shared" si="21" ref="P364:P369">O364*H364</f>
        <v>0</v>
      </c>
      <c r="Q364" s="148">
        <v>0</v>
      </c>
      <c r="R364" s="148">
        <f aca="true" t="shared" si="22" ref="R364:R369">Q364*H364</f>
        <v>0</v>
      </c>
      <c r="S364" s="148">
        <v>0</v>
      </c>
      <c r="T364" s="149">
        <f aca="true" t="shared" si="23" ref="T364:T369">S364*H364</f>
        <v>0</v>
      </c>
      <c r="U364" s="33"/>
      <c r="V364" s="33"/>
      <c r="W364" s="33"/>
      <c r="X364" s="33"/>
      <c r="Y364" s="33"/>
      <c r="Z364" s="33"/>
      <c r="AA364" s="33"/>
      <c r="AB364" s="33"/>
      <c r="AC364" s="33"/>
      <c r="AD364" s="33"/>
      <c r="AE364" s="33"/>
      <c r="AR364" s="150" t="s">
        <v>145</v>
      </c>
      <c r="AT364" s="150" t="s">
        <v>140</v>
      </c>
      <c r="AU364" s="150" t="s">
        <v>15</v>
      </c>
      <c r="AY364" s="18" t="s">
        <v>134</v>
      </c>
      <c r="BE364" s="151">
        <f aca="true" t="shared" si="24" ref="BE364:BE369">IF(N364="základní",J364,0)</f>
        <v>0</v>
      </c>
      <c r="BF364" s="151">
        <f aca="true" t="shared" si="25" ref="BF364:BF369">IF(N364="snížená",J364,0)</f>
        <v>0</v>
      </c>
      <c r="BG364" s="151">
        <f aca="true" t="shared" si="26" ref="BG364:BG369">IF(N364="zákl. přenesená",J364,0)</f>
        <v>0</v>
      </c>
      <c r="BH364" s="151">
        <f aca="true" t="shared" si="27" ref="BH364:BH369">IF(N364="sníž. přenesená",J364,0)</f>
        <v>0</v>
      </c>
      <c r="BI364" s="151">
        <f aca="true" t="shared" si="28" ref="BI364:BI369">IF(N364="nulová",J364,0)</f>
        <v>0</v>
      </c>
      <c r="BJ364" s="18" t="s">
        <v>139</v>
      </c>
      <c r="BK364" s="151">
        <f aca="true" t="shared" si="29" ref="BK364:BK369">ROUND(I364*H364,2)</f>
        <v>0</v>
      </c>
      <c r="BL364" s="18" t="s">
        <v>145</v>
      </c>
      <c r="BM364" s="150" t="s">
        <v>697</v>
      </c>
    </row>
    <row r="365" spans="1:65" s="2" customFormat="1" ht="24.2" customHeight="1">
      <c r="A365" s="33"/>
      <c r="B365" s="138"/>
      <c r="C365" s="139" t="s">
        <v>698</v>
      </c>
      <c r="D365" s="139" t="s">
        <v>140</v>
      </c>
      <c r="E365" s="140" t="s">
        <v>699</v>
      </c>
      <c r="F365" s="141" t="s">
        <v>700</v>
      </c>
      <c r="G365" s="142" t="s">
        <v>438</v>
      </c>
      <c r="H365" s="143">
        <v>1</v>
      </c>
      <c r="I365" s="144"/>
      <c r="J365" s="145">
        <f t="shared" si="20"/>
        <v>0</v>
      </c>
      <c r="K365" s="141" t="s">
        <v>3</v>
      </c>
      <c r="L365" s="34"/>
      <c r="M365" s="146" t="s">
        <v>3</v>
      </c>
      <c r="N365" s="147" t="s">
        <v>43</v>
      </c>
      <c r="O365" s="54"/>
      <c r="P365" s="148">
        <f t="shared" si="21"/>
        <v>0</v>
      </c>
      <c r="Q365" s="148">
        <v>0</v>
      </c>
      <c r="R365" s="148">
        <f t="shared" si="22"/>
        <v>0</v>
      </c>
      <c r="S365" s="148">
        <v>0</v>
      </c>
      <c r="T365" s="149">
        <f t="shared" si="23"/>
        <v>0</v>
      </c>
      <c r="U365" s="33"/>
      <c r="V365" s="33"/>
      <c r="W365" s="33"/>
      <c r="X365" s="33"/>
      <c r="Y365" s="33"/>
      <c r="Z365" s="33"/>
      <c r="AA365" s="33"/>
      <c r="AB365" s="33"/>
      <c r="AC365" s="33"/>
      <c r="AD365" s="33"/>
      <c r="AE365" s="33"/>
      <c r="AR365" s="150" t="s">
        <v>145</v>
      </c>
      <c r="AT365" s="150" t="s">
        <v>140</v>
      </c>
      <c r="AU365" s="150" t="s">
        <v>15</v>
      </c>
      <c r="AY365" s="18" t="s">
        <v>134</v>
      </c>
      <c r="BE365" s="151">
        <f t="shared" si="24"/>
        <v>0</v>
      </c>
      <c r="BF365" s="151">
        <f t="shared" si="25"/>
        <v>0</v>
      </c>
      <c r="BG365" s="151">
        <f t="shared" si="26"/>
        <v>0</v>
      </c>
      <c r="BH365" s="151">
        <f t="shared" si="27"/>
        <v>0</v>
      </c>
      <c r="BI365" s="151">
        <f t="shared" si="28"/>
        <v>0</v>
      </c>
      <c r="BJ365" s="18" t="s">
        <v>139</v>
      </c>
      <c r="BK365" s="151">
        <f t="shared" si="29"/>
        <v>0</v>
      </c>
      <c r="BL365" s="18" t="s">
        <v>145</v>
      </c>
      <c r="BM365" s="150" t="s">
        <v>701</v>
      </c>
    </row>
    <row r="366" spans="1:65" s="2" customFormat="1" ht="232.15" customHeight="1">
      <c r="A366" s="33"/>
      <c r="B366" s="138"/>
      <c r="C366" s="139" t="s">
        <v>702</v>
      </c>
      <c r="D366" s="139" t="s">
        <v>140</v>
      </c>
      <c r="E366" s="140" t="s">
        <v>574</v>
      </c>
      <c r="F366" s="141" t="s">
        <v>575</v>
      </c>
      <c r="G366" s="142" t="s">
        <v>438</v>
      </c>
      <c r="H366" s="143">
        <v>1</v>
      </c>
      <c r="I366" s="144"/>
      <c r="J366" s="145">
        <f t="shared" si="20"/>
        <v>0</v>
      </c>
      <c r="K366" s="141" t="s">
        <v>3</v>
      </c>
      <c r="L366" s="34"/>
      <c r="M366" s="146" t="s">
        <v>3</v>
      </c>
      <c r="N366" s="147" t="s">
        <v>43</v>
      </c>
      <c r="O366" s="54"/>
      <c r="P366" s="148">
        <f t="shared" si="21"/>
        <v>0</v>
      </c>
      <c r="Q366" s="148">
        <v>0</v>
      </c>
      <c r="R366" s="148">
        <f t="shared" si="22"/>
        <v>0</v>
      </c>
      <c r="S366" s="148">
        <v>0</v>
      </c>
      <c r="T366" s="149">
        <f t="shared" si="23"/>
        <v>0</v>
      </c>
      <c r="U366" s="33"/>
      <c r="V366" s="33"/>
      <c r="W366" s="33"/>
      <c r="X366" s="33"/>
      <c r="Y366" s="33"/>
      <c r="Z366" s="33"/>
      <c r="AA366" s="33"/>
      <c r="AB366" s="33"/>
      <c r="AC366" s="33"/>
      <c r="AD366" s="33"/>
      <c r="AE366" s="33"/>
      <c r="AR366" s="150" t="s">
        <v>145</v>
      </c>
      <c r="AT366" s="150" t="s">
        <v>140</v>
      </c>
      <c r="AU366" s="150" t="s">
        <v>15</v>
      </c>
      <c r="AY366" s="18" t="s">
        <v>134</v>
      </c>
      <c r="BE366" s="151">
        <f t="shared" si="24"/>
        <v>0</v>
      </c>
      <c r="BF366" s="151">
        <f t="shared" si="25"/>
        <v>0</v>
      </c>
      <c r="BG366" s="151">
        <f t="shared" si="26"/>
        <v>0</v>
      </c>
      <c r="BH366" s="151">
        <f t="shared" si="27"/>
        <v>0</v>
      </c>
      <c r="BI366" s="151">
        <f t="shared" si="28"/>
        <v>0</v>
      </c>
      <c r="BJ366" s="18" t="s">
        <v>139</v>
      </c>
      <c r="BK366" s="151">
        <f t="shared" si="29"/>
        <v>0</v>
      </c>
      <c r="BL366" s="18" t="s">
        <v>145</v>
      </c>
      <c r="BM366" s="150" t="s">
        <v>703</v>
      </c>
    </row>
    <row r="367" spans="1:65" s="2" customFormat="1" ht="204.95" customHeight="1">
      <c r="A367" s="33"/>
      <c r="B367" s="138"/>
      <c r="C367" s="139" t="s">
        <v>234</v>
      </c>
      <c r="D367" s="139" t="s">
        <v>140</v>
      </c>
      <c r="E367" s="140" t="s">
        <v>578</v>
      </c>
      <c r="F367" s="141" t="s">
        <v>579</v>
      </c>
      <c r="G367" s="142" t="s">
        <v>438</v>
      </c>
      <c r="H367" s="143">
        <v>1</v>
      </c>
      <c r="I367" s="144"/>
      <c r="J367" s="145">
        <f t="shared" si="20"/>
        <v>0</v>
      </c>
      <c r="K367" s="141" t="s">
        <v>3</v>
      </c>
      <c r="L367" s="34"/>
      <c r="M367" s="146" t="s">
        <v>3</v>
      </c>
      <c r="N367" s="147" t="s">
        <v>43</v>
      </c>
      <c r="O367" s="54"/>
      <c r="P367" s="148">
        <f t="shared" si="21"/>
        <v>0</v>
      </c>
      <c r="Q367" s="148">
        <v>0</v>
      </c>
      <c r="R367" s="148">
        <f t="shared" si="22"/>
        <v>0</v>
      </c>
      <c r="S367" s="148">
        <v>0</v>
      </c>
      <c r="T367" s="149">
        <f t="shared" si="23"/>
        <v>0</v>
      </c>
      <c r="U367" s="33"/>
      <c r="V367" s="33"/>
      <c r="W367" s="33"/>
      <c r="X367" s="33"/>
      <c r="Y367" s="33"/>
      <c r="Z367" s="33"/>
      <c r="AA367" s="33"/>
      <c r="AB367" s="33"/>
      <c r="AC367" s="33"/>
      <c r="AD367" s="33"/>
      <c r="AE367" s="33"/>
      <c r="AR367" s="150" t="s">
        <v>145</v>
      </c>
      <c r="AT367" s="150" t="s">
        <v>140</v>
      </c>
      <c r="AU367" s="150" t="s">
        <v>15</v>
      </c>
      <c r="AY367" s="18" t="s">
        <v>134</v>
      </c>
      <c r="BE367" s="151">
        <f t="shared" si="24"/>
        <v>0</v>
      </c>
      <c r="BF367" s="151">
        <f t="shared" si="25"/>
        <v>0</v>
      </c>
      <c r="BG367" s="151">
        <f t="shared" si="26"/>
        <v>0</v>
      </c>
      <c r="BH367" s="151">
        <f t="shared" si="27"/>
        <v>0</v>
      </c>
      <c r="BI367" s="151">
        <f t="shared" si="28"/>
        <v>0</v>
      </c>
      <c r="BJ367" s="18" t="s">
        <v>139</v>
      </c>
      <c r="BK367" s="151">
        <f t="shared" si="29"/>
        <v>0</v>
      </c>
      <c r="BL367" s="18" t="s">
        <v>145</v>
      </c>
      <c r="BM367" s="150" t="s">
        <v>704</v>
      </c>
    </row>
    <row r="368" spans="1:65" s="2" customFormat="1" ht="271.5" customHeight="1">
      <c r="A368" s="33"/>
      <c r="B368" s="138"/>
      <c r="C368" s="139" t="s">
        <v>705</v>
      </c>
      <c r="D368" s="139" t="s">
        <v>140</v>
      </c>
      <c r="E368" s="140" t="s">
        <v>582</v>
      </c>
      <c r="F368" s="141" t="s">
        <v>583</v>
      </c>
      <c r="G368" s="142" t="s">
        <v>438</v>
      </c>
      <c r="H368" s="143">
        <v>1</v>
      </c>
      <c r="I368" s="144"/>
      <c r="J368" s="145">
        <f t="shared" si="20"/>
        <v>0</v>
      </c>
      <c r="K368" s="141" t="s">
        <v>3</v>
      </c>
      <c r="L368" s="34"/>
      <c r="M368" s="146" t="s">
        <v>3</v>
      </c>
      <c r="N368" s="147" t="s">
        <v>43</v>
      </c>
      <c r="O368" s="54"/>
      <c r="P368" s="148">
        <f t="shared" si="21"/>
        <v>0</v>
      </c>
      <c r="Q368" s="148">
        <v>0</v>
      </c>
      <c r="R368" s="148">
        <f t="shared" si="22"/>
        <v>0</v>
      </c>
      <c r="S368" s="148">
        <v>0</v>
      </c>
      <c r="T368" s="149">
        <f t="shared" si="23"/>
        <v>0</v>
      </c>
      <c r="U368" s="33"/>
      <c r="V368" s="33"/>
      <c r="W368" s="33"/>
      <c r="X368" s="33"/>
      <c r="Y368" s="33"/>
      <c r="Z368" s="33"/>
      <c r="AA368" s="33"/>
      <c r="AB368" s="33"/>
      <c r="AC368" s="33"/>
      <c r="AD368" s="33"/>
      <c r="AE368" s="33"/>
      <c r="AR368" s="150" t="s">
        <v>145</v>
      </c>
      <c r="AT368" s="150" t="s">
        <v>140</v>
      </c>
      <c r="AU368" s="150" t="s">
        <v>15</v>
      </c>
      <c r="AY368" s="18" t="s">
        <v>134</v>
      </c>
      <c r="BE368" s="151">
        <f t="shared" si="24"/>
        <v>0</v>
      </c>
      <c r="BF368" s="151">
        <f t="shared" si="25"/>
        <v>0</v>
      </c>
      <c r="BG368" s="151">
        <f t="shared" si="26"/>
        <v>0</v>
      </c>
      <c r="BH368" s="151">
        <f t="shared" si="27"/>
        <v>0</v>
      </c>
      <c r="BI368" s="151">
        <f t="shared" si="28"/>
        <v>0</v>
      </c>
      <c r="BJ368" s="18" t="s">
        <v>139</v>
      </c>
      <c r="BK368" s="151">
        <f t="shared" si="29"/>
        <v>0</v>
      </c>
      <c r="BL368" s="18" t="s">
        <v>145</v>
      </c>
      <c r="BM368" s="150" t="s">
        <v>706</v>
      </c>
    </row>
    <row r="369" spans="1:65" s="2" customFormat="1" ht="167.85" customHeight="1">
      <c r="A369" s="33"/>
      <c r="B369" s="138"/>
      <c r="C369" s="139" t="s">
        <v>707</v>
      </c>
      <c r="D369" s="139" t="s">
        <v>140</v>
      </c>
      <c r="E369" s="140" t="s">
        <v>586</v>
      </c>
      <c r="F369" s="141" t="s">
        <v>587</v>
      </c>
      <c r="G369" s="142" t="s">
        <v>438</v>
      </c>
      <c r="H369" s="143">
        <v>1</v>
      </c>
      <c r="I369" s="144"/>
      <c r="J369" s="145">
        <f t="shared" si="20"/>
        <v>0</v>
      </c>
      <c r="K369" s="141" t="s">
        <v>3</v>
      </c>
      <c r="L369" s="34"/>
      <c r="M369" s="192" t="s">
        <v>3</v>
      </c>
      <c r="N369" s="193" t="s">
        <v>43</v>
      </c>
      <c r="O369" s="194"/>
      <c r="P369" s="195">
        <f t="shared" si="21"/>
        <v>0</v>
      </c>
      <c r="Q369" s="195">
        <v>0</v>
      </c>
      <c r="R369" s="195">
        <f t="shared" si="22"/>
        <v>0</v>
      </c>
      <c r="S369" s="195">
        <v>0</v>
      </c>
      <c r="T369" s="196">
        <f t="shared" si="23"/>
        <v>0</v>
      </c>
      <c r="U369" s="33"/>
      <c r="V369" s="33"/>
      <c r="W369" s="33"/>
      <c r="X369" s="33"/>
      <c r="Y369" s="33"/>
      <c r="Z369" s="33"/>
      <c r="AA369" s="33"/>
      <c r="AB369" s="33"/>
      <c r="AC369" s="33"/>
      <c r="AD369" s="33"/>
      <c r="AE369" s="33"/>
      <c r="AR369" s="150" t="s">
        <v>145</v>
      </c>
      <c r="AT369" s="150" t="s">
        <v>140</v>
      </c>
      <c r="AU369" s="150" t="s">
        <v>15</v>
      </c>
      <c r="AY369" s="18" t="s">
        <v>134</v>
      </c>
      <c r="BE369" s="151">
        <f t="shared" si="24"/>
        <v>0</v>
      </c>
      <c r="BF369" s="151">
        <f t="shared" si="25"/>
        <v>0</v>
      </c>
      <c r="BG369" s="151">
        <f t="shared" si="26"/>
        <v>0</v>
      </c>
      <c r="BH369" s="151">
        <f t="shared" si="27"/>
        <v>0</v>
      </c>
      <c r="BI369" s="151">
        <f t="shared" si="28"/>
        <v>0</v>
      </c>
      <c r="BJ369" s="18" t="s">
        <v>139</v>
      </c>
      <c r="BK369" s="151">
        <f t="shared" si="29"/>
        <v>0</v>
      </c>
      <c r="BL369" s="18" t="s">
        <v>145</v>
      </c>
      <c r="BM369" s="150" t="s">
        <v>708</v>
      </c>
    </row>
    <row r="370" spans="1:31" s="2" customFormat="1" ht="6.95" customHeight="1">
      <c r="A370" s="33"/>
      <c r="B370" s="43"/>
      <c r="C370" s="44"/>
      <c r="D370" s="44"/>
      <c r="E370" s="44"/>
      <c r="F370" s="44"/>
      <c r="G370" s="44"/>
      <c r="H370" s="44"/>
      <c r="I370" s="44"/>
      <c r="J370" s="44"/>
      <c r="K370" s="44"/>
      <c r="L370" s="34"/>
      <c r="M370" s="33"/>
      <c r="O370" s="33"/>
      <c r="P370" s="33"/>
      <c r="Q370" s="33"/>
      <c r="R370" s="33"/>
      <c r="S370" s="33"/>
      <c r="T370" s="33"/>
      <c r="U370" s="33"/>
      <c r="V370" s="33"/>
      <c r="W370" s="33"/>
      <c r="X370" s="33"/>
      <c r="Y370" s="33"/>
      <c r="Z370" s="33"/>
      <c r="AA370" s="33"/>
      <c r="AB370" s="33"/>
      <c r="AC370" s="33"/>
      <c r="AD370" s="33"/>
      <c r="AE370" s="33"/>
    </row>
  </sheetData>
  <autoFilter ref="C95:K369"/>
  <mergeCells count="9">
    <mergeCell ref="E50:H50"/>
    <mergeCell ref="E86:H86"/>
    <mergeCell ref="E88:H88"/>
    <mergeCell ref="L2:V2"/>
    <mergeCell ref="E7:H7"/>
    <mergeCell ref="E9:H9"/>
    <mergeCell ref="E18:H18"/>
    <mergeCell ref="E27:H27"/>
    <mergeCell ref="E48:H48"/>
  </mergeCells>
  <hyperlinks>
    <hyperlink ref="F101" r:id="rId1" display="https://podminky.urs.cz/item/CS_URS_2022_02/622131121"/>
    <hyperlink ref="F108" r:id="rId2" display="https://podminky.urs.cz/item/CS_URS_2022_02/622211011"/>
    <hyperlink ref="F114" r:id="rId3" display="https://podminky.urs.cz/item/CS_URS_2022_02/622211021"/>
    <hyperlink ref="F120" r:id="rId4" display="https://podminky.urs.cz/item/CS_URS_2022_02/622251101"/>
    <hyperlink ref="F122" r:id="rId5" display="https://podminky.urs.cz/item/CS_URS_2022_02/622151001"/>
    <hyperlink ref="F124" r:id="rId6" display="https://podminky.urs.cz/item/CS_URS_2022_02/622531012"/>
    <hyperlink ref="F128" r:id="rId7" display="https://podminky.urs.cz/item/CS_URS_2022_02/941211112"/>
    <hyperlink ref="F132" r:id="rId8" display="https://podminky.urs.cz/item/CS_URS_2022_02/941211211"/>
    <hyperlink ref="F135" r:id="rId9" display="https://podminky.urs.cz/item/CS_URS_2022_02/941211812"/>
    <hyperlink ref="F137" r:id="rId10" display="https://podminky.urs.cz/item/CS_URS_2022_02/944511111"/>
    <hyperlink ref="F139" r:id="rId11" display="https://podminky.urs.cz/item/CS_URS_2022_02/944511211"/>
    <hyperlink ref="F141" r:id="rId12" display="https://podminky.urs.cz/item/CS_URS_2022_02/944511811"/>
    <hyperlink ref="F144" r:id="rId13" display="https://podminky.urs.cz/item/CS_URS_2022_02/966080101"/>
    <hyperlink ref="F148" r:id="rId14" display="https://podminky.urs.cz/item/CS_URS_2022_02/966080103"/>
    <hyperlink ref="F164" r:id="rId15" display="https://podminky.urs.cz/item/CS_URS_2022_02/997013215"/>
    <hyperlink ref="F166" r:id="rId16" display="https://podminky.urs.cz/item/CS_URS_2022_02/997013501"/>
    <hyperlink ref="F168" r:id="rId17" display="https://podminky.urs.cz/item/CS_URS_2022_02/997013509"/>
    <hyperlink ref="F171" r:id="rId18" display="https://podminky.urs.cz/item/CS_URS_2022_02/997013631"/>
    <hyperlink ref="F173" r:id="rId19" display="https://podminky.urs.cz/item/CS_URS_2022_02/997013811"/>
    <hyperlink ref="F175" r:id="rId20" display="https://podminky.urs.cz/item/CS_URS_2022_02/997013813"/>
    <hyperlink ref="F177" r:id="rId21" display="https://podminky.urs.cz/item/CS_URS_2022_02/997013814"/>
    <hyperlink ref="F180" r:id="rId22" display="https://podminky.urs.cz/item/CS_URS_2022_02/998018003"/>
    <hyperlink ref="F184" r:id="rId23" display="https://podminky.urs.cz/item/CS_URS_2022_02/712363803"/>
    <hyperlink ref="F195" r:id="rId24" display="https://podminky.urs.cz/item/CS_URS_2022_02/712311101"/>
    <hyperlink ref="F206" r:id="rId25" display="https://podminky.urs.cz/item/CS_URS_2022_02/712341559"/>
    <hyperlink ref="F212" r:id="rId26" display="https://podminky.urs.cz/item/CS_URS_2022_02/712391171"/>
    <hyperlink ref="F228" r:id="rId27" display="https://podminky.urs.cz/item/CS_URS_2022_02/998712103"/>
    <hyperlink ref="F231" r:id="rId28" display="https://podminky.urs.cz/item/CS_URS_2022_02/713140813"/>
    <hyperlink ref="F242" r:id="rId29" display="https://podminky.urs.cz/item/CS_URS_2022_02/713130851"/>
    <hyperlink ref="F251" r:id="rId30" display="https://podminky.urs.cz/item/CS_URS_2022_02/713131143"/>
    <hyperlink ref="F259" r:id="rId31" display="https://podminky.urs.cz/item/CS_URS_2022_02/713131143"/>
    <hyperlink ref="F267" r:id="rId32" display="https://podminky.urs.cz/item/CS_URS_2022_02/713140863"/>
    <hyperlink ref="F271" r:id="rId33" display="https://podminky.urs.cz/item/CS_URS_2022_02/713141335"/>
    <hyperlink ref="F278" r:id="rId34" display="https://podminky.urs.cz/item/CS_URS_2022_02/713141351"/>
    <hyperlink ref="F284" r:id="rId35" display="https://podminky.urs.cz/item/CS_URS_2022_02/998713103"/>
    <hyperlink ref="F291" r:id="rId36" display="https://podminky.urs.cz/item/CS_URS_2022_02/762083111"/>
    <hyperlink ref="F293" r:id="rId37" display="https://podminky.urs.cz/item/CS_URS_2022_02/762341811"/>
    <hyperlink ref="F298" r:id="rId38" display="https://podminky.urs.cz/item/CS_URS_2022_02/762341210"/>
    <hyperlink ref="F303" r:id="rId39" display="https://podminky.urs.cz/item/CS_URS_2022_02/762395000"/>
    <hyperlink ref="F311" r:id="rId40" display="https://podminky.urs.cz/item/CS_URS_2022_02/762951002"/>
    <hyperlink ref="F323" r:id="rId41" display="https://podminky.urs.cz/item/CS_URS_2022_02/762953002"/>
    <hyperlink ref="F325" r:id="rId42" display="https://podminky.urs.cz/item/CS_URS_2022_02/762953801"/>
    <hyperlink ref="F327" r:id="rId43" display="https://podminky.urs.cz/item/CS_URS_2022_02/762953811"/>
    <hyperlink ref="F330" r:id="rId44" display="https://podminky.urs.cz/item/CS_URS_2022_02/998762103"/>
    <hyperlink ref="F333" r:id="rId45" display="https://podminky.urs.cz/item/CS_URS_2022_02/764001821"/>
    <hyperlink ref="F335" r:id="rId46" display="https://podminky.urs.cz/item/CS_URS_2022_02/764004803"/>
    <hyperlink ref="F338" r:id="rId47" display="https://podminky.urs.cz/item/CS_URS_2022_02/764501103"/>
    <hyperlink ref="F350" r:id="rId48" display="https://podminky.urs.cz/item/CS_URS_2022_02/998764203"/>
    <hyperlink ref="F362" r:id="rId49" display="https://podminky.urs.cz/item/CS_URS_2022_02/998767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7"/>
  <sheetViews>
    <sheetView showGridLines="0" workbookViewId="0" topLeftCell="A107">
      <selection activeCell="X24" sqref="X2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8" t="s">
        <v>6</v>
      </c>
      <c r="M2" s="279"/>
      <c r="N2" s="279"/>
      <c r="O2" s="279"/>
      <c r="P2" s="279"/>
      <c r="Q2" s="279"/>
      <c r="R2" s="279"/>
      <c r="S2" s="279"/>
      <c r="T2" s="279"/>
      <c r="U2" s="279"/>
      <c r="V2" s="279"/>
      <c r="AT2" s="18" t="s">
        <v>85</v>
      </c>
    </row>
    <row r="3" spans="2:46" s="1" customFormat="1" ht="6.95" customHeight="1">
      <c r="B3" s="19"/>
      <c r="C3" s="20"/>
      <c r="D3" s="20"/>
      <c r="E3" s="20"/>
      <c r="F3" s="20"/>
      <c r="G3" s="20"/>
      <c r="H3" s="20"/>
      <c r="I3" s="20"/>
      <c r="J3" s="20"/>
      <c r="K3" s="20"/>
      <c r="L3" s="21"/>
      <c r="AT3" s="18" t="s">
        <v>15</v>
      </c>
    </row>
    <row r="4" spans="2:46" s="1" customFormat="1" ht="24.95" customHeight="1">
      <c r="B4" s="21"/>
      <c r="D4" s="22" t="s">
        <v>95</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7" t="str">
        <f>'Rekapitulace stavby'!K6</f>
        <v>Kolín, Hrnčířská 1036- výměna střešního pláště</v>
      </c>
      <c r="F7" s="318"/>
      <c r="G7" s="318"/>
      <c r="H7" s="318"/>
      <c r="L7" s="21"/>
    </row>
    <row r="8" spans="1:31" s="2" customFormat="1" ht="12" customHeight="1">
      <c r="A8" s="33"/>
      <c r="B8" s="34"/>
      <c r="C8" s="33"/>
      <c r="D8" s="28" t="s">
        <v>96</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307" t="s">
        <v>709</v>
      </c>
      <c r="F9" s="316"/>
      <c r="G9" s="316"/>
      <c r="H9" s="316"/>
      <c r="I9" s="33"/>
      <c r="J9" s="33"/>
      <c r="K9" s="33"/>
      <c r="L9" s="90"/>
      <c r="S9" s="33"/>
      <c r="T9" s="33"/>
      <c r="U9" s="33"/>
      <c r="V9" s="33"/>
      <c r="W9" s="33"/>
      <c r="X9" s="33"/>
      <c r="Y9" s="33"/>
      <c r="Z9" s="33"/>
      <c r="AA9" s="33"/>
      <c r="AB9" s="33"/>
      <c r="AC9" s="33"/>
      <c r="AD9" s="33"/>
      <c r="AE9" s="33"/>
    </row>
    <row r="10" spans="1:31" s="2" customFormat="1" ht="12">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25. 7. 2022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19" t="str">
        <f>'Rekapitulace stavby'!E14</f>
        <v>Vyplň údaj</v>
      </c>
      <c r="F18" s="290"/>
      <c r="G18" s="290"/>
      <c r="H18" s="290"/>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294" t="s">
        <v>3</v>
      </c>
      <c r="F27" s="294"/>
      <c r="G27" s="294"/>
      <c r="H27" s="294"/>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ROUND(J96,2)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ROUND((SUM(BE96:BE356)),2)</f>
        <v>0</v>
      </c>
      <c r="G33" s="33"/>
      <c r="H33" s="33"/>
      <c r="I33" s="97">
        <v>0.21</v>
      </c>
      <c r="J33" s="96">
        <f>ROUND(((SUM(BE96:BE356))*I33),2)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ROUND((SUM(BF96:BF356)),2)</f>
        <v>0</v>
      </c>
      <c r="G34" s="33"/>
      <c r="H34" s="33"/>
      <c r="I34" s="97">
        <v>0.15</v>
      </c>
      <c r="J34" s="96">
        <f>ROUND(((SUM(BF96:BF356))*I34),2)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ROUND((SUM(BG96:BG356)),2)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ROUND((SUM(BH96:BH356)),2)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ROUND((SUM(BI96:BI356)),2)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Kolín, Hrnčířská 1036- výměna střešního pláště</v>
      </c>
      <c r="F48" s="318"/>
      <c r="G48" s="318"/>
      <c r="H48" s="318"/>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96</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307" t="str">
        <f>E9</f>
        <v>33 - Etapa 3</v>
      </c>
      <c r="F50" s="316"/>
      <c r="G50" s="316"/>
      <c r="H50" s="316"/>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25. 7. 2022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Město Kolín</v>
      </c>
      <c r="G54" s="33"/>
      <c r="H54" s="33"/>
      <c r="I54" s="28" t="s">
        <v>31</v>
      </c>
      <c r="J54" s="31" t="str">
        <f>E21</f>
        <v>Revitali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99</v>
      </c>
      <c r="D57" s="98"/>
      <c r="E57" s="98"/>
      <c r="F57" s="98"/>
      <c r="G57" s="98"/>
      <c r="H57" s="98"/>
      <c r="I57" s="98"/>
      <c r="J57" s="105" t="s">
        <v>100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J96</f>
        <v>0</v>
      </c>
      <c r="K59" s="33"/>
      <c r="L59" s="90"/>
      <c r="S59" s="33"/>
      <c r="T59" s="33"/>
      <c r="U59" s="33"/>
      <c r="V59" s="33"/>
      <c r="W59" s="33"/>
      <c r="X59" s="33"/>
      <c r="Y59" s="33"/>
      <c r="Z59" s="33"/>
      <c r="AA59" s="33"/>
      <c r="AB59" s="33"/>
      <c r="AC59" s="33"/>
      <c r="AD59" s="33"/>
      <c r="AE59" s="33"/>
      <c r="AU59" s="18" t="s">
        <v>101</v>
      </c>
    </row>
    <row r="60" spans="2:12" s="9" customFormat="1" ht="24.95" customHeight="1">
      <c r="B60" s="107"/>
      <c r="D60" s="108" t="s">
        <v>102</v>
      </c>
      <c r="E60" s="109"/>
      <c r="F60" s="109"/>
      <c r="G60" s="109"/>
      <c r="H60" s="109"/>
      <c r="I60" s="109"/>
      <c r="J60" s="110">
        <f>J97</f>
        <v>0</v>
      </c>
      <c r="L60" s="107"/>
    </row>
    <row r="61" spans="2:12" s="10" customFormat="1" ht="19.9" customHeight="1">
      <c r="B61" s="111"/>
      <c r="D61" s="112" t="s">
        <v>103</v>
      </c>
      <c r="E61" s="113"/>
      <c r="F61" s="113"/>
      <c r="G61" s="113"/>
      <c r="H61" s="113"/>
      <c r="I61" s="113"/>
      <c r="J61" s="114">
        <f>J98</f>
        <v>0</v>
      </c>
      <c r="L61" s="111"/>
    </row>
    <row r="62" spans="2:12" s="10" customFormat="1" ht="14.85" customHeight="1">
      <c r="B62" s="111"/>
      <c r="D62" s="112" t="s">
        <v>104</v>
      </c>
      <c r="E62" s="113"/>
      <c r="F62" s="113"/>
      <c r="G62" s="113"/>
      <c r="H62" s="113"/>
      <c r="I62" s="113"/>
      <c r="J62" s="114">
        <f>J99</f>
        <v>0</v>
      </c>
      <c r="L62" s="111"/>
    </row>
    <row r="63" spans="2:12" s="10" customFormat="1" ht="19.9" customHeight="1">
      <c r="B63" s="111"/>
      <c r="D63" s="112" t="s">
        <v>105</v>
      </c>
      <c r="E63" s="113"/>
      <c r="F63" s="113"/>
      <c r="G63" s="113"/>
      <c r="H63" s="113"/>
      <c r="I63" s="113"/>
      <c r="J63" s="114">
        <f>J125</f>
        <v>0</v>
      </c>
      <c r="L63" s="111"/>
    </row>
    <row r="64" spans="2:12" s="10" customFormat="1" ht="14.85" customHeight="1">
      <c r="B64" s="111"/>
      <c r="D64" s="112" t="s">
        <v>106</v>
      </c>
      <c r="E64" s="113"/>
      <c r="F64" s="113"/>
      <c r="G64" s="113"/>
      <c r="H64" s="113"/>
      <c r="I64" s="113"/>
      <c r="J64" s="114">
        <f>J126</f>
        <v>0</v>
      </c>
      <c r="L64" s="111"/>
    </row>
    <row r="65" spans="2:12" s="10" customFormat="1" ht="14.85" customHeight="1">
      <c r="B65" s="111"/>
      <c r="D65" s="112" t="s">
        <v>107</v>
      </c>
      <c r="E65" s="113"/>
      <c r="F65" s="113"/>
      <c r="G65" s="113"/>
      <c r="H65" s="113"/>
      <c r="I65" s="113"/>
      <c r="J65" s="114">
        <f>J142</f>
        <v>0</v>
      </c>
      <c r="L65" s="111"/>
    </row>
    <row r="66" spans="2:12" s="10" customFormat="1" ht="14.85" customHeight="1">
      <c r="B66" s="111"/>
      <c r="D66" s="112" t="s">
        <v>108</v>
      </c>
      <c r="E66" s="113"/>
      <c r="F66" s="113"/>
      <c r="G66" s="113"/>
      <c r="H66" s="113"/>
      <c r="I66" s="113"/>
      <c r="J66" s="114">
        <f>J152</f>
        <v>0</v>
      </c>
      <c r="L66" s="111"/>
    </row>
    <row r="67" spans="2:12" s="10" customFormat="1" ht="19.9" customHeight="1">
      <c r="B67" s="111"/>
      <c r="D67" s="112" t="s">
        <v>109</v>
      </c>
      <c r="E67" s="113"/>
      <c r="F67" s="113"/>
      <c r="G67" s="113"/>
      <c r="H67" s="113"/>
      <c r="I67" s="113"/>
      <c r="J67" s="114">
        <f>J161</f>
        <v>0</v>
      </c>
      <c r="L67" s="111"/>
    </row>
    <row r="68" spans="2:12" s="10" customFormat="1" ht="19.9" customHeight="1">
      <c r="B68" s="111"/>
      <c r="D68" s="112" t="s">
        <v>110</v>
      </c>
      <c r="E68" s="113"/>
      <c r="F68" s="113"/>
      <c r="G68" s="113"/>
      <c r="H68" s="113"/>
      <c r="I68" s="113"/>
      <c r="J68" s="114">
        <f>J177</f>
        <v>0</v>
      </c>
      <c r="L68" s="111"/>
    </row>
    <row r="69" spans="2:12" s="9" customFormat="1" ht="24.95" customHeight="1">
      <c r="B69" s="107"/>
      <c r="D69" s="108" t="s">
        <v>111</v>
      </c>
      <c r="E69" s="109"/>
      <c r="F69" s="109"/>
      <c r="G69" s="109"/>
      <c r="H69" s="109"/>
      <c r="I69" s="109"/>
      <c r="J69" s="110">
        <f>J180</f>
        <v>0</v>
      </c>
      <c r="L69" s="107"/>
    </row>
    <row r="70" spans="2:12" s="10" customFormat="1" ht="19.9" customHeight="1">
      <c r="B70" s="111"/>
      <c r="D70" s="112" t="s">
        <v>112</v>
      </c>
      <c r="E70" s="113"/>
      <c r="F70" s="113"/>
      <c r="G70" s="113"/>
      <c r="H70" s="113"/>
      <c r="I70" s="113"/>
      <c r="J70" s="114">
        <f>J181</f>
        <v>0</v>
      </c>
      <c r="L70" s="111"/>
    </row>
    <row r="71" spans="2:12" s="10" customFormat="1" ht="19.9" customHeight="1">
      <c r="B71" s="111"/>
      <c r="D71" s="112" t="s">
        <v>113</v>
      </c>
      <c r="E71" s="113"/>
      <c r="F71" s="113"/>
      <c r="G71" s="113"/>
      <c r="H71" s="113"/>
      <c r="I71" s="113"/>
      <c r="J71" s="114">
        <f>J229</f>
        <v>0</v>
      </c>
      <c r="L71" s="111"/>
    </row>
    <row r="72" spans="2:12" s="10" customFormat="1" ht="19.9" customHeight="1">
      <c r="B72" s="111"/>
      <c r="D72" s="112" t="s">
        <v>114</v>
      </c>
      <c r="E72" s="113"/>
      <c r="F72" s="113"/>
      <c r="G72" s="113"/>
      <c r="H72" s="113"/>
      <c r="I72" s="113"/>
      <c r="J72" s="114">
        <f>J283</f>
        <v>0</v>
      </c>
      <c r="L72" s="111"/>
    </row>
    <row r="73" spans="2:12" s="10" customFormat="1" ht="19.9" customHeight="1">
      <c r="B73" s="111"/>
      <c r="D73" s="112" t="s">
        <v>115</v>
      </c>
      <c r="E73" s="113"/>
      <c r="F73" s="113"/>
      <c r="G73" s="113"/>
      <c r="H73" s="113"/>
      <c r="I73" s="113"/>
      <c r="J73" s="114">
        <f>J287</f>
        <v>0</v>
      </c>
      <c r="L73" s="111"/>
    </row>
    <row r="74" spans="2:12" s="10" customFormat="1" ht="19.9" customHeight="1">
      <c r="B74" s="111"/>
      <c r="D74" s="112" t="s">
        <v>116</v>
      </c>
      <c r="E74" s="113"/>
      <c r="F74" s="113"/>
      <c r="G74" s="113"/>
      <c r="H74" s="113"/>
      <c r="I74" s="113"/>
      <c r="J74" s="114">
        <f>J328</f>
        <v>0</v>
      </c>
      <c r="L74" s="111"/>
    </row>
    <row r="75" spans="2:12" s="10" customFormat="1" ht="19.9" customHeight="1">
      <c r="B75" s="111"/>
      <c r="D75" s="112" t="s">
        <v>117</v>
      </c>
      <c r="E75" s="113"/>
      <c r="F75" s="113"/>
      <c r="G75" s="113"/>
      <c r="H75" s="113"/>
      <c r="I75" s="113"/>
      <c r="J75" s="114">
        <f>J340</f>
        <v>0</v>
      </c>
      <c r="L75" s="111"/>
    </row>
    <row r="76" spans="2:12" s="9" customFormat="1" ht="24.95" customHeight="1">
      <c r="B76" s="107"/>
      <c r="D76" s="108" t="s">
        <v>118</v>
      </c>
      <c r="E76" s="109"/>
      <c r="F76" s="109"/>
      <c r="G76" s="109"/>
      <c r="H76" s="109"/>
      <c r="I76" s="109"/>
      <c r="J76" s="110">
        <f>J351</f>
        <v>0</v>
      </c>
      <c r="L76" s="107"/>
    </row>
    <row r="77" spans="1:31" s="2" customFormat="1" ht="21.7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6.95" customHeight="1">
      <c r="A78" s="33"/>
      <c r="B78" s="43"/>
      <c r="C78" s="44"/>
      <c r="D78" s="44"/>
      <c r="E78" s="44"/>
      <c r="F78" s="44"/>
      <c r="G78" s="44"/>
      <c r="H78" s="44"/>
      <c r="I78" s="44"/>
      <c r="J78" s="44"/>
      <c r="K78" s="44"/>
      <c r="L78" s="90"/>
      <c r="S78" s="33"/>
      <c r="T78" s="33"/>
      <c r="U78" s="33"/>
      <c r="V78" s="33"/>
      <c r="W78" s="33"/>
      <c r="X78" s="33"/>
      <c r="Y78" s="33"/>
      <c r="Z78" s="33"/>
      <c r="AA78" s="33"/>
      <c r="AB78" s="33"/>
      <c r="AC78" s="33"/>
      <c r="AD78" s="33"/>
      <c r="AE78" s="33"/>
    </row>
    <row r="82" spans="1:31" s="2" customFormat="1" ht="6.95" customHeight="1">
      <c r="A82" s="33"/>
      <c r="B82" s="45"/>
      <c r="C82" s="46"/>
      <c r="D82" s="46"/>
      <c r="E82" s="46"/>
      <c r="F82" s="46"/>
      <c r="G82" s="46"/>
      <c r="H82" s="46"/>
      <c r="I82" s="46"/>
      <c r="J82" s="46"/>
      <c r="K82" s="46"/>
      <c r="L82" s="90"/>
      <c r="S82" s="33"/>
      <c r="T82" s="33"/>
      <c r="U82" s="33"/>
      <c r="V82" s="33"/>
      <c r="W82" s="33"/>
      <c r="X82" s="33"/>
      <c r="Y82" s="33"/>
      <c r="Z82" s="33"/>
      <c r="AA82" s="33"/>
      <c r="AB82" s="33"/>
      <c r="AC82" s="33"/>
      <c r="AD82" s="33"/>
      <c r="AE82" s="33"/>
    </row>
    <row r="83" spans="1:31" s="2" customFormat="1" ht="24.95" customHeight="1">
      <c r="A83" s="33"/>
      <c r="B83" s="34"/>
      <c r="C83" s="22" t="s">
        <v>119</v>
      </c>
      <c r="D83" s="33"/>
      <c r="E83" s="33"/>
      <c r="F83" s="33"/>
      <c r="G83" s="33"/>
      <c r="H83" s="33"/>
      <c r="I83" s="33"/>
      <c r="J83" s="33"/>
      <c r="K83" s="33"/>
      <c r="L83" s="90"/>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33"/>
      <c r="J84" s="33"/>
      <c r="K84" s="33"/>
      <c r="L84" s="90"/>
      <c r="S84" s="33"/>
      <c r="T84" s="33"/>
      <c r="U84" s="33"/>
      <c r="V84" s="33"/>
      <c r="W84" s="33"/>
      <c r="X84" s="33"/>
      <c r="Y84" s="33"/>
      <c r="Z84" s="33"/>
      <c r="AA84" s="33"/>
      <c r="AB84" s="33"/>
      <c r="AC84" s="33"/>
      <c r="AD84" s="33"/>
      <c r="AE84" s="33"/>
    </row>
    <row r="85" spans="1:31" s="2" customFormat="1" ht="12" customHeight="1">
      <c r="A85" s="33"/>
      <c r="B85" s="34"/>
      <c r="C85" s="28" t="s">
        <v>17</v>
      </c>
      <c r="D85" s="33"/>
      <c r="E85" s="33"/>
      <c r="F85" s="33"/>
      <c r="G85" s="33"/>
      <c r="H85" s="33"/>
      <c r="I85" s="33"/>
      <c r="J85" s="33"/>
      <c r="K85" s="33"/>
      <c r="L85" s="90"/>
      <c r="S85" s="33"/>
      <c r="T85" s="33"/>
      <c r="U85" s="33"/>
      <c r="V85" s="33"/>
      <c r="W85" s="33"/>
      <c r="X85" s="33"/>
      <c r="Y85" s="33"/>
      <c r="Z85" s="33"/>
      <c r="AA85" s="33"/>
      <c r="AB85" s="33"/>
      <c r="AC85" s="33"/>
      <c r="AD85" s="33"/>
      <c r="AE85" s="33"/>
    </row>
    <row r="86" spans="1:31" s="2" customFormat="1" ht="16.5" customHeight="1">
      <c r="A86" s="33"/>
      <c r="B86" s="34"/>
      <c r="C86" s="33"/>
      <c r="D86" s="33"/>
      <c r="E86" s="317" t="str">
        <f>E7</f>
        <v>Kolín, Hrnčířská 1036- výměna střešního pláště</v>
      </c>
      <c r="F86" s="318"/>
      <c r="G86" s="318"/>
      <c r="H86" s="318"/>
      <c r="I86" s="33"/>
      <c r="J86" s="33"/>
      <c r="K86" s="33"/>
      <c r="L86" s="90"/>
      <c r="S86" s="33"/>
      <c r="T86" s="33"/>
      <c r="U86" s="33"/>
      <c r="V86" s="33"/>
      <c r="W86" s="33"/>
      <c r="X86" s="33"/>
      <c r="Y86" s="33"/>
      <c r="Z86" s="33"/>
      <c r="AA86" s="33"/>
      <c r="AB86" s="33"/>
      <c r="AC86" s="33"/>
      <c r="AD86" s="33"/>
      <c r="AE86" s="33"/>
    </row>
    <row r="87" spans="1:31" s="2" customFormat="1" ht="12" customHeight="1">
      <c r="A87" s="33"/>
      <c r="B87" s="34"/>
      <c r="C87" s="28" t="s">
        <v>96</v>
      </c>
      <c r="D87" s="33"/>
      <c r="E87" s="33"/>
      <c r="F87" s="33"/>
      <c r="G87" s="33"/>
      <c r="H87" s="33"/>
      <c r="I87" s="33"/>
      <c r="J87" s="33"/>
      <c r="K87" s="33"/>
      <c r="L87" s="90"/>
      <c r="S87" s="33"/>
      <c r="T87" s="33"/>
      <c r="U87" s="33"/>
      <c r="V87" s="33"/>
      <c r="W87" s="33"/>
      <c r="X87" s="33"/>
      <c r="Y87" s="33"/>
      <c r="Z87" s="33"/>
      <c r="AA87" s="33"/>
      <c r="AB87" s="33"/>
      <c r="AC87" s="33"/>
      <c r="AD87" s="33"/>
      <c r="AE87" s="33"/>
    </row>
    <row r="88" spans="1:31" s="2" customFormat="1" ht="16.5" customHeight="1">
      <c r="A88" s="33"/>
      <c r="B88" s="34"/>
      <c r="C88" s="33"/>
      <c r="D88" s="33"/>
      <c r="E88" s="307" t="str">
        <f>E9</f>
        <v>33 - Etapa 3</v>
      </c>
      <c r="F88" s="316"/>
      <c r="G88" s="316"/>
      <c r="H88" s="316"/>
      <c r="I88" s="33"/>
      <c r="J88" s="33"/>
      <c r="K88" s="33"/>
      <c r="L88" s="90"/>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0"/>
      <c r="S89" s="33"/>
      <c r="T89" s="33"/>
      <c r="U89" s="33"/>
      <c r="V89" s="33"/>
      <c r="W89" s="33"/>
      <c r="X89" s="33"/>
      <c r="Y89" s="33"/>
      <c r="Z89" s="33"/>
      <c r="AA89" s="33"/>
      <c r="AB89" s="33"/>
      <c r="AC89" s="33"/>
      <c r="AD89" s="33"/>
      <c r="AE89" s="33"/>
    </row>
    <row r="90" spans="1:31" s="2" customFormat="1" ht="12" customHeight="1">
      <c r="A90" s="33"/>
      <c r="B90" s="34"/>
      <c r="C90" s="28" t="s">
        <v>21</v>
      </c>
      <c r="D90" s="33"/>
      <c r="E90" s="33"/>
      <c r="F90" s="26" t="str">
        <f>F12</f>
        <v xml:space="preserve"> </v>
      </c>
      <c r="G90" s="33"/>
      <c r="H90" s="33"/>
      <c r="I90" s="28" t="s">
        <v>23</v>
      </c>
      <c r="J90" s="51" t="str">
        <f>IF(J12="","",J12)</f>
        <v>25. 7. 2022</v>
      </c>
      <c r="K90" s="33"/>
      <c r="L90" s="90"/>
      <c r="S90" s="33"/>
      <c r="T90" s="33"/>
      <c r="U90" s="33"/>
      <c r="V90" s="33"/>
      <c r="W90" s="33"/>
      <c r="X90" s="33"/>
      <c r="Y90" s="33"/>
      <c r="Z90" s="33"/>
      <c r="AA90" s="33"/>
      <c r="AB90" s="33"/>
      <c r="AC90" s="33"/>
      <c r="AD90" s="33"/>
      <c r="AE90" s="33"/>
    </row>
    <row r="91" spans="1:31" s="2" customFormat="1" ht="6.95" customHeight="1">
      <c r="A91" s="33"/>
      <c r="B91" s="34"/>
      <c r="C91" s="33"/>
      <c r="D91" s="33"/>
      <c r="E91" s="33"/>
      <c r="F91" s="33"/>
      <c r="G91" s="33"/>
      <c r="H91" s="33"/>
      <c r="I91" s="33"/>
      <c r="J91" s="33"/>
      <c r="K91" s="33"/>
      <c r="L91" s="90"/>
      <c r="S91" s="33"/>
      <c r="T91" s="33"/>
      <c r="U91" s="33"/>
      <c r="V91" s="33"/>
      <c r="W91" s="33"/>
      <c r="X91" s="33"/>
      <c r="Y91" s="33"/>
      <c r="Z91" s="33"/>
      <c r="AA91" s="33"/>
      <c r="AB91" s="33"/>
      <c r="AC91" s="33"/>
      <c r="AD91" s="33"/>
      <c r="AE91" s="33"/>
    </row>
    <row r="92" spans="1:31" s="2" customFormat="1" ht="15.2" customHeight="1">
      <c r="A92" s="33"/>
      <c r="B92" s="34"/>
      <c r="C92" s="28" t="s">
        <v>25</v>
      </c>
      <c r="D92" s="33"/>
      <c r="E92" s="33"/>
      <c r="F92" s="26" t="str">
        <f>E15</f>
        <v>Město Kolín</v>
      </c>
      <c r="G92" s="33"/>
      <c r="H92" s="33"/>
      <c r="I92" s="28" t="s">
        <v>31</v>
      </c>
      <c r="J92" s="31" t="str">
        <f>E21</f>
        <v>Revitali s.r.o.</v>
      </c>
      <c r="K92" s="33"/>
      <c r="L92" s="90"/>
      <c r="S92" s="33"/>
      <c r="T92" s="33"/>
      <c r="U92" s="33"/>
      <c r="V92" s="33"/>
      <c r="W92" s="33"/>
      <c r="X92" s="33"/>
      <c r="Y92" s="33"/>
      <c r="Z92" s="33"/>
      <c r="AA92" s="33"/>
      <c r="AB92" s="33"/>
      <c r="AC92" s="33"/>
      <c r="AD92" s="33"/>
      <c r="AE92" s="33"/>
    </row>
    <row r="93" spans="1:31" s="2" customFormat="1" ht="15.2" customHeight="1">
      <c r="A93" s="33"/>
      <c r="B93" s="34"/>
      <c r="C93" s="28" t="s">
        <v>29</v>
      </c>
      <c r="D93" s="33"/>
      <c r="E93" s="33"/>
      <c r="F93" s="26" t="str">
        <f>IF(E18="","",E18)</f>
        <v>Vyplň údaj</v>
      </c>
      <c r="G93" s="33"/>
      <c r="H93" s="33"/>
      <c r="I93" s="28" t="s">
        <v>34</v>
      </c>
      <c r="J93" s="31" t="str">
        <f>E24</f>
        <v xml:space="preserve"> </v>
      </c>
      <c r="K93" s="33"/>
      <c r="L93" s="90"/>
      <c r="S93" s="33"/>
      <c r="T93" s="33"/>
      <c r="U93" s="33"/>
      <c r="V93" s="33"/>
      <c r="W93" s="33"/>
      <c r="X93" s="33"/>
      <c r="Y93" s="33"/>
      <c r="Z93" s="33"/>
      <c r="AA93" s="33"/>
      <c r="AB93" s="33"/>
      <c r="AC93" s="33"/>
      <c r="AD93" s="33"/>
      <c r="AE93" s="33"/>
    </row>
    <row r="94" spans="1:31" s="2" customFormat="1" ht="10.35" customHeight="1">
      <c r="A94" s="33"/>
      <c r="B94" s="34"/>
      <c r="C94" s="33"/>
      <c r="D94" s="33"/>
      <c r="E94" s="33"/>
      <c r="F94" s="33"/>
      <c r="G94" s="33"/>
      <c r="H94" s="33"/>
      <c r="I94" s="33"/>
      <c r="J94" s="33"/>
      <c r="K94" s="33"/>
      <c r="L94" s="90"/>
      <c r="S94" s="33"/>
      <c r="T94" s="33"/>
      <c r="U94" s="33"/>
      <c r="V94" s="33"/>
      <c r="W94" s="33"/>
      <c r="X94" s="33"/>
      <c r="Y94" s="33"/>
      <c r="Z94" s="33"/>
      <c r="AA94" s="33"/>
      <c r="AB94" s="33"/>
      <c r="AC94" s="33"/>
      <c r="AD94" s="33"/>
      <c r="AE94" s="33"/>
    </row>
    <row r="95" spans="1:31" s="11" customFormat="1" ht="29.25" customHeight="1">
      <c r="A95" s="115"/>
      <c r="B95" s="116"/>
      <c r="C95" s="117" t="s">
        <v>120</v>
      </c>
      <c r="D95" s="118" t="s">
        <v>56</v>
      </c>
      <c r="E95" s="118" t="s">
        <v>52</v>
      </c>
      <c r="F95" s="118" t="s">
        <v>53</v>
      </c>
      <c r="G95" s="118" t="s">
        <v>121</v>
      </c>
      <c r="H95" s="118" t="s">
        <v>122</v>
      </c>
      <c r="I95" s="118" t="s">
        <v>123</v>
      </c>
      <c r="J95" s="118" t="s">
        <v>100</v>
      </c>
      <c r="K95" s="119" t="s">
        <v>124</v>
      </c>
      <c r="L95" s="120"/>
      <c r="M95" s="58" t="s">
        <v>3</v>
      </c>
      <c r="N95" s="59" t="s">
        <v>41</v>
      </c>
      <c r="O95" s="59" t="s">
        <v>125</v>
      </c>
      <c r="P95" s="59" t="s">
        <v>126</v>
      </c>
      <c r="Q95" s="59" t="s">
        <v>127</v>
      </c>
      <c r="R95" s="59" t="s">
        <v>128</v>
      </c>
      <c r="S95" s="59" t="s">
        <v>129</v>
      </c>
      <c r="T95" s="60" t="s">
        <v>130</v>
      </c>
      <c r="U95" s="115"/>
      <c r="V95" s="115"/>
      <c r="W95" s="115"/>
      <c r="X95" s="115"/>
      <c r="Y95" s="115"/>
      <c r="Z95" s="115"/>
      <c r="AA95" s="115"/>
      <c r="AB95" s="115"/>
      <c r="AC95" s="115"/>
      <c r="AD95" s="115"/>
      <c r="AE95" s="115"/>
    </row>
    <row r="96" spans="1:63" s="2" customFormat="1" ht="22.9" customHeight="1">
      <c r="A96" s="33"/>
      <c r="B96" s="34"/>
      <c r="C96" s="65" t="s">
        <v>131</v>
      </c>
      <c r="D96" s="33"/>
      <c r="E96" s="33"/>
      <c r="F96" s="33"/>
      <c r="G96" s="33"/>
      <c r="H96" s="33"/>
      <c r="I96" s="33"/>
      <c r="J96" s="121">
        <f>BK96</f>
        <v>0</v>
      </c>
      <c r="K96" s="33"/>
      <c r="L96" s="34"/>
      <c r="M96" s="61"/>
      <c r="N96" s="52"/>
      <c r="O96" s="62"/>
      <c r="P96" s="122">
        <f>P97+P180+P351</f>
        <v>0</v>
      </c>
      <c r="Q96" s="62"/>
      <c r="R96" s="122">
        <f>R97+R180+R351</f>
        <v>10.882296230000001</v>
      </c>
      <c r="S96" s="62"/>
      <c r="T96" s="123">
        <f>T97+T180+T351</f>
        <v>14.501600000000002</v>
      </c>
      <c r="U96" s="33"/>
      <c r="V96" s="33"/>
      <c r="W96" s="33"/>
      <c r="X96" s="33"/>
      <c r="Y96" s="33"/>
      <c r="Z96" s="33"/>
      <c r="AA96" s="33"/>
      <c r="AB96" s="33"/>
      <c r="AC96" s="33"/>
      <c r="AD96" s="33"/>
      <c r="AE96" s="33"/>
      <c r="AT96" s="18" t="s">
        <v>70</v>
      </c>
      <c r="AU96" s="18" t="s">
        <v>101</v>
      </c>
      <c r="BK96" s="124">
        <f>BK97+BK180+BK351</f>
        <v>0</v>
      </c>
    </row>
    <row r="97" spans="2:63" s="12" customFormat="1" ht="25.9" customHeight="1">
      <c r="B97" s="125"/>
      <c r="D97" s="126" t="s">
        <v>70</v>
      </c>
      <c r="E97" s="127" t="s">
        <v>132</v>
      </c>
      <c r="F97" s="127" t="s">
        <v>133</v>
      </c>
      <c r="I97" s="128"/>
      <c r="J97" s="129">
        <f>BK97</f>
        <v>0</v>
      </c>
      <c r="L97" s="125"/>
      <c r="M97" s="130"/>
      <c r="N97" s="131"/>
      <c r="O97" s="131"/>
      <c r="P97" s="132">
        <f>P98+P125+P161+P177</f>
        <v>0</v>
      </c>
      <c r="Q97" s="131"/>
      <c r="R97" s="132">
        <f>R98+R125+R161+R177</f>
        <v>0.0458499</v>
      </c>
      <c r="S97" s="131"/>
      <c r="T97" s="133">
        <f>T98+T125+T161+T177</f>
        <v>0.0456</v>
      </c>
      <c r="AR97" s="126" t="s">
        <v>15</v>
      </c>
      <c r="AT97" s="134" t="s">
        <v>70</v>
      </c>
      <c r="AU97" s="134" t="s">
        <v>71</v>
      </c>
      <c r="AY97" s="126" t="s">
        <v>134</v>
      </c>
      <c r="BK97" s="135">
        <f>BK98+BK125+BK161+BK177</f>
        <v>0</v>
      </c>
    </row>
    <row r="98" spans="2:63" s="12" customFormat="1" ht="22.9" customHeight="1">
      <c r="B98" s="125"/>
      <c r="D98" s="126" t="s">
        <v>70</v>
      </c>
      <c r="E98" s="136" t="s">
        <v>135</v>
      </c>
      <c r="F98" s="136" t="s">
        <v>136</v>
      </c>
      <c r="I98" s="128"/>
      <c r="J98" s="137">
        <f>BK98</f>
        <v>0</v>
      </c>
      <c r="L98" s="125"/>
      <c r="M98" s="130"/>
      <c r="N98" s="131"/>
      <c r="O98" s="131"/>
      <c r="P98" s="132">
        <f>P99</f>
        <v>0</v>
      </c>
      <c r="Q98" s="131"/>
      <c r="R98" s="132">
        <f>R99</f>
        <v>0.0458499</v>
      </c>
      <c r="S98" s="131"/>
      <c r="T98" s="133">
        <f>T99</f>
        <v>0</v>
      </c>
      <c r="AR98" s="126" t="s">
        <v>15</v>
      </c>
      <c r="AT98" s="134" t="s">
        <v>70</v>
      </c>
      <c r="AU98" s="134" t="s">
        <v>15</v>
      </c>
      <c r="AY98" s="126" t="s">
        <v>134</v>
      </c>
      <c r="BK98" s="135">
        <f>BK99</f>
        <v>0</v>
      </c>
    </row>
    <row r="99" spans="2:63" s="12" customFormat="1" ht="20.85" customHeight="1">
      <c r="B99" s="125"/>
      <c r="D99" s="126" t="s">
        <v>70</v>
      </c>
      <c r="E99" s="136" t="s">
        <v>137</v>
      </c>
      <c r="F99" s="136" t="s">
        <v>138</v>
      </c>
      <c r="I99" s="128"/>
      <c r="J99" s="137">
        <f>BK99</f>
        <v>0</v>
      </c>
      <c r="L99" s="125"/>
      <c r="M99" s="130"/>
      <c r="N99" s="131"/>
      <c r="O99" s="131"/>
      <c r="P99" s="132">
        <f>SUM(P100:P124)</f>
        <v>0</v>
      </c>
      <c r="Q99" s="131"/>
      <c r="R99" s="132">
        <f>SUM(R100:R124)</f>
        <v>0.0458499</v>
      </c>
      <c r="S99" s="131"/>
      <c r="T99" s="133">
        <f>SUM(T100:T124)</f>
        <v>0</v>
      </c>
      <c r="AR99" s="126" t="s">
        <v>15</v>
      </c>
      <c r="AT99" s="134" t="s">
        <v>70</v>
      </c>
      <c r="AU99" s="134" t="s">
        <v>139</v>
      </c>
      <c r="AY99" s="126" t="s">
        <v>134</v>
      </c>
      <c r="BK99" s="135">
        <f>SUM(BK100:BK124)</f>
        <v>0</v>
      </c>
    </row>
    <row r="100" spans="1:65" s="2" customFormat="1" ht="24.2" customHeight="1">
      <c r="A100" s="33"/>
      <c r="B100" s="138"/>
      <c r="C100" s="139" t="s">
        <v>15</v>
      </c>
      <c r="D100" s="139" t="s">
        <v>140</v>
      </c>
      <c r="E100" s="140" t="s">
        <v>141</v>
      </c>
      <c r="F100" s="141" t="s">
        <v>142</v>
      </c>
      <c r="G100" s="142" t="s">
        <v>143</v>
      </c>
      <c r="H100" s="143">
        <v>3.3</v>
      </c>
      <c r="I100" s="144"/>
      <c r="J100" s="145">
        <f>ROUND(I100*H100,2)</f>
        <v>0</v>
      </c>
      <c r="K100" s="141" t="s">
        <v>144</v>
      </c>
      <c r="L100" s="34"/>
      <c r="M100" s="146" t="s">
        <v>3</v>
      </c>
      <c r="N100" s="147" t="s">
        <v>43</v>
      </c>
      <c r="O100" s="54"/>
      <c r="P100" s="148">
        <f>O100*H100</f>
        <v>0</v>
      </c>
      <c r="Q100" s="148">
        <v>0.00026</v>
      </c>
      <c r="R100" s="148">
        <f>Q100*H100</f>
        <v>0.0008579999999999999</v>
      </c>
      <c r="S100" s="148">
        <v>0</v>
      </c>
      <c r="T100" s="149">
        <f>S100*H100</f>
        <v>0</v>
      </c>
      <c r="U100" s="33"/>
      <c r="V100" s="33"/>
      <c r="W100" s="33"/>
      <c r="X100" s="33"/>
      <c r="Y100" s="33"/>
      <c r="Z100" s="33"/>
      <c r="AA100" s="33"/>
      <c r="AB100" s="33"/>
      <c r="AC100" s="33"/>
      <c r="AD100" s="33"/>
      <c r="AE100" s="33"/>
      <c r="AR100" s="150" t="s">
        <v>145</v>
      </c>
      <c r="AT100" s="150" t="s">
        <v>140</v>
      </c>
      <c r="AU100" s="150" t="s">
        <v>146</v>
      </c>
      <c r="AY100" s="18" t="s">
        <v>134</v>
      </c>
      <c r="BE100" s="151">
        <f>IF(N100="základní",J100,0)</f>
        <v>0</v>
      </c>
      <c r="BF100" s="151">
        <f>IF(N100="snížená",J100,0)</f>
        <v>0</v>
      </c>
      <c r="BG100" s="151">
        <f>IF(N100="zákl. přenesená",J100,0)</f>
        <v>0</v>
      </c>
      <c r="BH100" s="151">
        <f>IF(N100="sníž. přenesená",J100,0)</f>
        <v>0</v>
      </c>
      <c r="BI100" s="151">
        <f>IF(N100="nulová",J100,0)</f>
        <v>0</v>
      </c>
      <c r="BJ100" s="18" t="s">
        <v>139</v>
      </c>
      <c r="BK100" s="151">
        <f>ROUND(I100*H100,2)</f>
        <v>0</v>
      </c>
      <c r="BL100" s="18" t="s">
        <v>145</v>
      </c>
      <c r="BM100" s="150" t="s">
        <v>147</v>
      </c>
    </row>
    <row r="101" spans="1:47" s="2" customFormat="1" ht="12">
      <c r="A101" s="33"/>
      <c r="B101" s="34"/>
      <c r="C101" s="33"/>
      <c r="D101" s="152" t="s">
        <v>148</v>
      </c>
      <c r="E101" s="33"/>
      <c r="F101" s="153" t="s">
        <v>149</v>
      </c>
      <c r="G101" s="33"/>
      <c r="H101" s="33"/>
      <c r="I101" s="154"/>
      <c r="J101" s="33"/>
      <c r="K101" s="33"/>
      <c r="L101" s="34"/>
      <c r="M101" s="155"/>
      <c r="N101" s="156"/>
      <c r="O101" s="54"/>
      <c r="P101" s="54"/>
      <c r="Q101" s="54"/>
      <c r="R101" s="54"/>
      <c r="S101" s="54"/>
      <c r="T101" s="55"/>
      <c r="U101" s="33"/>
      <c r="V101" s="33"/>
      <c r="W101" s="33"/>
      <c r="X101" s="33"/>
      <c r="Y101" s="33"/>
      <c r="Z101" s="33"/>
      <c r="AA101" s="33"/>
      <c r="AB101" s="33"/>
      <c r="AC101" s="33"/>
      <c r="AD101" s="33"/>
      <c r="AE101" s="33"/>
      <c r="AT101" s="18" t="s">
        <v>148</v>
      </c>
      <c r="AU101" s="18" t="s">
        <v>146</v>
      </c>
    </row>
    <row r="102" spans="2:51" s="13" customFormat="1" ht="12">
      <c r="B102" s="157"/>
      <c r="D102" s="158" t="s">
        <v>150</v>
      </c>
      <c r="E102" s="159" t="s">
        <v>3</v>
      </c>
      <c r="F102" s="160" t="s">
        <v>151</v>
      </c>
      <c r="H102" s="159" t="s">
        <v>3</v>
      </c>
      <c r="I102" s="161"/>
      <c r="L102" s="157"/>
      <c r="M102" s="162"/>
      <c r="N102" s="163"/>
      <c r="O102" s="163"/>
      <c r="P102" s="163"/>
      <c r="Q102" s="163"/>
      <c r="R102" s="163"/>
      <c r="S102" s="163"/>
      <c r="T102" s="164"/>
      <c r="AT102" s="159" t="s">
        <v>150</v>
      </c>
      <c r="AU102" s="159" t="s">
        <v>146</v>
      </c>
      <c r="AV102" s="13" t="s">
        <v>15</v>
      </c>
      <c r="AW102" s="13" t="s">
        <v>33</v>
      </c>
      <c r="AX102" s="13" t="s">
        <v>71</v>
      </c>
      <c r="AY102" s="159" t="s">
        <v>134</v>
      </c>
    </row>
    <row r="103" spans="2:51" s="14" customFormat="1" ht="12">
      <c r="B103" s="165"/>
      <c r="D103" s="158" t="s">
        <v>150</v>
      </c>
      <c r="E103" s="166" t="s">
        <v>3</v>
      </c>
      <c r="F103" s="167" t="s">
        <v>596</v>
      </c>
      <c r="H103" s="168">
        <v>0.6</v>
      </c>
      <c r="I103" s="169"/>
      <c r="L103" s="165"/>
      <c r="M103" s="170"/>
      <c r="N103" s="171"/>
      <c r="O103" s="171"/>
      <c r="P103" s="171"/>
      <c r="Q103" s="171"/>
      <c r="R103" s="171"/>
      <c r="S103" s="171"/>
      <c r="T103" s="172"/>
      <c r="AT103" s="166" t="s">
        <v>150</v>
      </c>
      <c r="AU103" s="166" t="s">
        <v>146</v>
      </c>
      <c r="AV103" s="14" t="s">
        <v>139</v>
      </c>
      <c r="AW103" s="14" t="s">
        <v>33</v>
      </c>
      <c r="AX103" s="14" t="s">
        <v>71</v>
      </c>
      <c r="AY103" s="166" t="s">
        <v>134</v>
      </c>
    </row>
    <row r="104" spans="2:51" s="13" customFormat="1" ht="12">
      <c r="B104" s="157"/>
      <c r="D104" s="158" t="s">
        <v>150</v>
      </c>
      <c r="E104" s="159" t="s">
        <v>3</v>
      </c>
      <c r="F104" s="160" t="s">
        <v>153</v>
      </c>
      <c r="H104" s="159" t="s">
        <v>3</v>
      </c>
      <c r="I104" s="161"/>
      <c r="L104" s="157"/>
      <c r="M104" s="162"/>
      <c r="N104" s="163"/>
      <c r="O104" s="163"/>
      <c r="P104" s="163"/>
      <c r="Q104" s="163"/>
      <c r="R104" s="163"/>
      <c r="S104" s="163"/>
      <c r="T104" s="164"/>
      <c r="AT104" s="159" t="s">
        <v>150</v>
      </c>
      <c r="AU104" s="159" t="s">
        <v>146</v>
      </c>
      <c r="AV104" s="13" t="s">
        <v>15</v>
      </c>
      <c r="AW104" s="13" t="s">
        <v>33</v>
      </c>
      <c r="AX104" s="13" t="s">
        <v>71</v>
      </c>
      <c r="AY104" s="159" t="s">
        <v>134</v>
      </c>
    </row>
    <row r="105" spans="2:51" s="14" customFormat="1" ht="12">
      <c r="B105" s="165"/>
      <c r="D105" s="158" t="s">
        <v>150</v>
      </c>
      <c r="E105" s="166" t="s">
        <v>3</v>
      </c>
      <c r="F105" s="167" t="s">
        <v>710</v>
      </c>
      <c r="H105" s="168">
        <v>2.7</v>
      </c>
      <c r="I105" s="169"/>
      <c r="L105" s="165"/>
      <c r="M105" s="170"/>
      <c r="N105" s="171"/>
      <c r="O105" s="171"/>
      <c r="P105" s="171"/>
      <c r="Q105" s="171"/>
      <c r="R105" s="171"/>
      <c r="S105" s="171"/>
      <c r="T105" s="172"/>
      <c r="AT105" s="166" t="s">
        <v>150</v>
      </c>
      <c r="AU105" s="166" t="s">
        <v>146</v>
      </c>
      <c r="AV105" s="14" t="s">
        <v>139</v>
      </c>
      <c r="AW105" s="14" t="s">
        <v>33</v>
      </c>
      <c r="AX105" s="14" t="s">
        <v>71</v>
      </c>
      <c r="AY105" s="166" t="s">
        <v>134</v>
      </c>
    </row>
    <row r="106" spans="2:51" s="15" customFormat="1" ht="12">
      <c r="B106" s="173"/>
      <c r="D106" s="158" t="s">
        <v>150</v>
      </c>
      <c r="E106" s="174" t="s">
        <v>3</v>
      </c>
      <c r="F106" s="175" t="s">
        <v>155</v>
      </c>
      <c r="H106" s="176">
        <v>3.3000000000000003</v>
      </c>
      <c r="I106" s="177"/>
      <c r="L106" s="173"/>
      <c r="M106" s="178"/>
      <c r="N106" s="179"/>
      <c r="O106" s="179"/>
      <c r="P106" s="179"/>
      <c r="Q106" s="179"/>
      <c r="R106" s="179"/>
      <c r="S106" s="179"/>
      <c r="T106" s="180"/>
      <c r="AT106" s="174" t="s">
        <v>150</v>
      </c>
      <c r="AU106" s="174" t="s">
        <v>146</v>
      </c>
      <c r="AV106" s="15" t="s">
        <v>145</v>
      </c>
      <c r="AW106" s="15" t="s">
        <v>33</v>
      </c>
      <c r="AX106" s="15" t="s">
        <v>15</v>
      </c>
      <c r="AY106" s="174" t="s">
        <v>134</v>
      </c>
    </row>
    <row r="107" spans="1:65" s="2" customFormat="1" ht="66.75" customHeight="1">
      <c r="A107" s="33"/>
      <c r="B107" s="138"/>
      <c r="C107" s="139" t="s">
        <v>139</v>
      </c>
      <c r="D107" s="139" t="s">
        <v>140</v>
      </c>
      <c r="E107" s="140" t="s">
        <v>156</v>
      </c>
      <c r="F107" s="141" t="s">
        <v>157</v>
      </c>
      <c r="G107" s="142" t="s">
        <v>143</v>
      </c>
      <c r="H107" s="143">
        <v>0.6</v>
      </c>
      <c r="I107" s="144"/>
      <c r="J107" s="145">
        <f>ROUND(I107*H107,2)</f>
        <v>0</v>
      </c>
      <c r="K107" s="141" t="s">
        <v>144</v>
      </c>
      <c r="L107" s="34"/>
      <c r="M107" s="146" t="s">
        <v>3</v>
      </c>
      <c r="N107" s="147" t="s">
        <v>43</v>
      </c>
      <c r="O107" s="54"/>
      <c r="P107" s="148">
        <f>O107*H107</f>
        <v>0</v>
      </c>
      <c r="Q107" s="148">
        <v>0.00835</v>
      </c>
      <c r="R107" s="148">
        <f>Q107*H107</f>
        <v>0.00501</v>
      </c>
      <c r="S107" s="148">
        <v>0</v>
      </c>
      <c r="T107" s="149">
        <f>S107*H107</f>
        <v>0</v>
      </c>
      <c r="U107" s="33"/>
      <c r="V107" s="33"/>
      <c r="W107" s="33"/>
      <c r="X107" s="33"/>
      <c r="Y107" s="33"/>
      <c r="Z107" s="33"/>
      <c r="AA107" s="33"/>
      <c r="AB107" s="33"/>
      <c r="AC107" s="33"/>
      <c r="AD107" s="33"/>
      <c r="AE107" s="33"/>
      <c r="AR107" s="150" t="s">
        <v>145</v>
      </c>
      <c r="AT107" s="150" t="s">
        <v>140</v>
      </c>
      <c r="AU107" s="150" t="s">
        <v>146</v>
      </c>
      <c r="AY107" s="18" t="s">
        <v>134</v>
      </c>
      <c r="BE107" s="151">
        <f>IF(N107="základní",J107,0)</f>
        <v>0</v>
      </c>
      <c r="BF107" s="151">
        <f>IF(N107="snížená",J107,0)</f>
        <v>0</v>
      </c>
      <c r="BG107" s="151">
        <f>IF(N107="zákl. přenesená",J107,0)</f>
        <v>0</v>
      </c>
      <c r="BH107" s="151">
        <f>IF(N107="sníž. přenesená",J107,0)</f>
        <v>0</v>
      </c>
      <c r="BI107" s="151">
        <f>IF(N107="nulová",J107,0)</f>
        <v>0</v>
      </c>
      <c r="BJ107" s="18" t="s">
        <v>139</v>
      </c>
      <c r="BK107" s="151">
        <f>ROUND(I107*H107,2)</f>
        <v>0</v>
      </c>
      <c r="BL107" s="18" t="s">
        <v>145</v>
      </c>
      <c r="BM107" s="150" t="s">
        <v>158</v>
      </c>
    </row>
    <row r="108" spans="1:47" s="2" customFormat="1" ht="12">
      <c r="A108" s="33"/>
      <c r="B108" s="34"/>
      <c r="C108" s="33"/>
      <c r="D108" s="152" t="s">
        <v>148</v>
      </c>
      <c r="E108" s="33"/>
      <c r="F108" s="153" t="s">
        <v>159</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148</v>
      </c>
      <c r="AU108" s="18" t="s">
        <v>146</v>
      </c>
    </row>
    <row r="109" spans="2:51" s="13" customFormat="1" ht="12">
      <c r="B109" s="157"/>
      <c r="D109" s="158" t="s">
        <v>150</v>
      </c>
      <c r="E109" s="159" t="s">
        <v>3</v>
      </c>
      <c r="F109" s="160" t="s">
        <v>151</v>
      </c>
      <c r="H109" s="159" t="s">
        <v>3</v>
      </c>
      <c r="I109" s="161"/>
      <c r="L109" s="157"/>
      <c r="M109" s="162"/>
      <c r="N109" s="163"/>
      <c r="O109" s="163"/>
      <c r="P109" s="163"/>
      <c r="Q109" s="163"/>
      <c r="R109" s="163"/>
      <c r="S109" s="163"/>
      <c r="T109" s="164"/>
      <c r="AT109" s="159" t="s">
        <v>150</v>
      </c>
      <c r="AU109" s="159" t="s">
        <v>146</v>
      </c>
      <c r="AV109" s="13" t="s">
        <v>15</v>
      </c>
      <c r="AW109" s="13" t="s">
        <v>33</v>
      </c>
      <c r="AX109" s="13" t="s">
        <v>71</v>
      </c>
      <c r="AY109" s="159" t="s">
        <v>134</v>
      </c>
    </row>
    <row r="110" spans="2:51" s="14" customFormat="1" ht="12">
      <c r="B110" s="165"/>
      <c r="D110" s="158" t="s">
        <v>150</v>
      </c>
      <c r="E110" s="166" t="s">
        <v>3</v>
      </c>
      <c r="F110" s="167" t="s">
        <v>596</v>
      </c>
      <c r="H110" s="168">
        <v>0.6</v>
      </c>
      <c r="I110" s="169"/>
      <c r="L110" s="165"/>
      <c r="M110" s="170"/>
      <c r="N110" s="171"/>
      <c r="O110" s="171"/>
      <c r="P110" s="171"/>
      <c r="Q110" s="171"/>
      <c r="R110" s="171"/>
      <c r="S110" s="171"/>
      <c r="T110" s="172"/>
      <c r="AT110" s="166" t="s">
        <v>150</v>
      </c>
      <c r="AU110" s="166" t="s">
        <v>146</v>
      </c>
      <c r="AV110" s="14" t="s">
        <v>139</v>
      </c>
      <c r="AW110" s="14" t="s">
        <v>33</v>
      </c>
      <c r="AX110" s="14" t="s">
        <v>15</v>
      </c>
      <c r="AY110" s="166" t="s">
        <v>134</v>
      </c>
    </row>
    <row r="111" spans="1:65" s="2" customFormat="1" ht="16.5" customHeight="1">
      <c r="A111" s="33"/>
      <c r="B111" s="138"/>
      <c r="C111" s="181" t="s">
        <v>146</v>
      </c>
      <c r="D111" s="181" t="s">
        <v>160</v>
      </c>
      <c r="E111" s="182" t="s">
        <v>161</v>
      </c>
      <c r="F111" s="183" t="s">
        <v>162</v>
      </c>
      <c r="G111" s="184" t="s">
        <v>143</v>
      </c>
      <c r="H111" s="185">
        <v>0.63</v>
      </c>
      <c r="I111" s="186"/>
      <c r="J111" s="187">
        <f>ROUND(I111*H111,2)</f>
        <v>0</v>
      </c>
      <c r="K111" s="183" t="s">
        <v>144</v>
      </c>
      <c r="L111" s="188"/>
      <c r="M111" s="189" t="s">
        <v>3</v>
      </c>
      <c r="N111" s="190" t="s">
        <v>43</v>
      </c>
      <c r="O111" s="54"/>
      <c r="P111" s="148">
        <f>O111*H111</f>
        <v>0</v>
      </c>
      <c r="Q111" s="148">
        <v>0.00085</v>
      </c>
      <c r="R111" s="148">
        <f>Q111*H111</f>
        <v>0.0005355</v>
      </c>
      <c r="S111" s="148">
        <v>0</v>
      </c>
      <c r="T111" s="149">
        <f>S111*H111</f>
        <v>0</v>
      </c>
      <c r="U111" s="33"/>
      <c r="V111" s="33"/>
      <c r="W111" s="33"/>
      <c r="X111" s="33"/>
      <c r="Y111" s="33"/>
      <c r="Z111" s="33"/>
      <c r="AA111" s="33"/>
      <c r="AB111" s="33"/>
      <c r="AC111" s="33"/>
      <c r="AD111" s="33"/>
      <c r="AE111" s="33"/>
      <c r="AR111" s="150" t="s">
        <v>163</v>
      </c>
      <c r="AT111" s="150" t="s">
        <v>160</v>
      </c>
      <c r="AU111" s="150" t="s">
        <v>146</v>
      </c>
      <c r="AY111" s="18" t="s">
        <v>134</v>
      </c>
      <c r="BE111" s="151">
        <f>IF(N111="základní",J111,0)</f>
        <v>0</v>
      </c>
      <c r="BF111" s="151">
        <f>IF(N111="snížená",J111,0)</f>
        <v>0</v>
      </c>
      <c r="BG111" s="151">
        <f>IF(N111="zákl. přenesená",J111,0)</f>
        <v>0</v>
      </c>
      <c r="BH111" s="151">
        <f>IF(N111="sníž. přenesená",J111,0)</f>
        <v>0</v>
      </c>
      <c r="BI111" s="151">
        <f>IF(N111="nulová",J111,0)</f>
        <v>0</v>
      </c>
      <c r="BJ111" s="18" t="s">
        <v>139</v>
      </c>
      <c r="BK111" s="151">
        <f>ROUND(I111*H111,2)</f>
        <v>0</v>
      </c>
      <c r="BL111" s="18" t="s">
        <v>145</v>
      </c>
      <c r="BM111" s="150" t="s">
        <v>164</v>
      </c>
    </row>
    <row r="112" spans="2:51" s="14" customFormat="1" ht="12">
      <c r="B112" s="165"/>
      <c r="D112" s="158" t="s">
        <v>150</v>
      </c>
      <c r="F112" s="167" t="s">
        <v>597</v>
      </c>
      <c r="H112" s="168">
        <v>0.63</v>
      </c>
      <c r="I112" s="169"/>
      <c r="L112" s="165"/>
      <c r="M112" s="170"/>
      <c r="N112" s="171"/>
      <c r="O112" s="171"/>
      <c r="P112" s="171"/>
      <c r="Q112" s="171"/>
      <c r="R112" s="171"/>
      <c r="S112" s="171"/>
      <c r="T112" s="172"/>
      <c r="AT112" s="166" t="s">
        <v>150</v>
      </c>
      <c r="AU112" s="166" t="s">
        <v>146</v>
      </c>
      <c r="AV112" s="14" t="s">
        <v>139</v>
      </c>
      <c r="AW112" s="14" t="s">
        <v>4</v>
      </c>
      <c r="AX112" s="14" t="s">
        <v>15</v>
      </c>
      <c r="AY112" s="166" t="s">
        <v>134</v>
      </c>
    </row>
    <row r="113" spans="1:65" s="2" customFormat="1" ht="66.75" customHeight="1">
      <c r="A113" s="33"/>
      <c r="B113" s="138"/>
      <c r="C113" s="139" t="s">
        <v>145</v>
      </c>
      <c r="D113" s="139" t="s">
        <v>140</v>
      </c>
      <c r="E113" s="140" t="s">
        <v>166</v>
      </c>
      <c r="F113" s="141" t="s">
        <v>167</v>
      </c>
      <c r="G113" s="142" t="s">
        <v>143</v>
      </c>
      <c r="H113" s="143">
        <v>2.7</v>
      </c>
      <c r="I113" s="144"/>
      <c r="J113" s="145">
        <f>ROUND(I113*H113,2)</f>
        <v>0</v>
      </c>
      <c r="K113" s="141" t="s">
        <v>144</v>
      </c>
      <c r="L113" s="34"/>
      <c r="M113" s="146" t="s">
        <v>3</v>
      </c>
      <c r="N113" s="147" t="s">
        <v>43</v>
      </c>
      <c r="O113" s="54"/>
      <c r="P113" s="148">
        <f>O113*H113</f>
        <v>0</v>
      </c>
      <c r="Q113" s="148">
        <v>0.00852</v>
      </c>
      <c r="R113" s="148">
        <f>Q113*H113</f>
        <v>0.023004</v>
      </c>
      <c r="S113" s="148">
        <v>0</v>
      </c>
      <c r="T113" s="149">
        <f>S113*H113</f>
        <v>0</v>
      </c>
      <c r="U113" s="33"/>
      <c r="V113" s="33"/>
      <c r="W113" s="33"/>
      <c r="X113" s="33"/>
      <c r="Y113" s="33"/>
      <c r="Z113" s="33"/>
      <c r="AA113" s="33"/>
      <c r="AB113" s="33"/>
      <c r="AC113" s="33"/>
      <c r="AD113" s="33"/>
      <c r="AE113" s="33"/>
      <c r="AR113" s="150" t="s">
        <v>145</v>
      </c>
      <c r="AT113" s="150" t="s">
        <v>140</v>
      </c>
      <c r="AU113" s="150" t="s">
        <v>146</v>
      </c>
      <c r="AY113" s="18" t="s">
        <v>134</v>
      </c>
      <c r="BE113" s="151">
        <f>IF(N113="základní",J113,0)</f>
        <v>0</v>
      </c>
      <c r="BF113" s="151">
        <f>IF(N113="snížená",J113,0)</f>
        <v>0</v>
      </c>
      <c r="BG113" s="151">
        <f>IF(N113="zákl. přenesená",J113,0)</f>
        <v>0</v>
      </c>
      <c r="BH113" s="151">
        <f>IF(N113="sníž. přenesená",J113,0)</f>
        <v>0</v>
      </c>
      <c r="BI113" s="151">
        <f>IF(N113="nulová",J113,0)</f>
        <v>0</v>
      </c>
      <c r="BJ113" s="18" t="s">
        <v>139</v>
      </c>
      <c r="BK113" s="151">
        <f>ROUND(I113*H113,2)</f>
        <v>0</v>
      </c>
      <c r="BL113" s="18" t="s">
        <v>145</v>
      </c>
      <c r="BM113" s="150" t="s">
        <v>168</v>
      </c>
    </row>
    <row r="114" spans="1:47" s="2" customFormat="1" ht="12">
      <c r="A114" s="33"/>
      <c r="B114" s="34"/>
      <c r="C114" s="33"/>
      <c r="D114" s="152" t="s">
        <v>148</v>
      </c>
      <c r="E114" s="33"/>
      <c r="F114" s="153" t="s">
        <v>169</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148</v>
      </c>
      <c r="AU114" s="18" t="s">
        <v>146</v>
      </c>
    </row>
    <row r="115" spans="2:51" s="13" customFormat="1" ht="12">
      <c r="B115" s="157"/>
      <c r="D115" s="158" t="s">
        <v>150</v>
      </c>
      <c r="E115" s="159" t="s">
        <v>3</v>
      </c>
      <c r="F115" s="160" t="s">
        <v>153</v>
      </c>
      <c r="H115" s="159" t="s">
        <v>3</v>
      </c>
      <c r="I115" s="161"/>
      <c r="L115" s="157"/>
      <c r="M115" s="162"/>
      <c r="N115" s="163"/>
      <c r="O115" s="163"/>
      <c r="P115" s="163"/>
      <c r="Q115" s="163"/>
      <c r="R115" s="163"/>
      <c r="S115" s="163"/>
      <c r="T115" s="164"/>
      <c r="AT115" s="159" t="s">
        <v>150</v>
      </c>
      <c r="AU115" s="159" t="s">
        <v>146</v>
      </c>
      <c r="AV115" s="13" t="s">
        <v>15</v>
      </c>
      <c r="AW115" s="13" t="s">
        <v>33</v>
      </c>
      <c r="AX115" s="13" t="s">
        <v>71</v>
      </c>
      <c r="AY115" s="159" t="s">
        <v>134</v>
      </c>
    </row>
    <row r="116" spans="2:51" s="14" customFormat="1" ht="12">
      <c r="B116" s="165"/>
      <c r="D116" s="158" t="s">
        <v>150</v>
      </c>
      <c r="E116" s="166" t="s">
        <v>3</v>
      </c>
      <c r="F116" s="167" t="s">
        <v>710</v>
      </c>
      <c r="H116" s="168">
        <v>2.7</v>
      </c>
      <c r="I116" s="169"/>
      <c r="L116" s="165"/>
      <c r="M116" s="170"/>
      <c r="N116" s="171"/>
      <c r="O116" s="171"/>
      <c r="P116" s="171"/>
      <c r="Q116" s="171"/>
      <c r="R116" s="171"/>
      <c r="S116" s="171"/>
      <c r="T116" s="172"/>
      <c r="AT116" s="166" t="s">
        <v>150</v>
      </c>
      <c r="AU116" s="166" t="s">
        <v>146</v>
      </c>
      <c r="AV116" s="14" t="s">
        <v>139</v>
      </c>
      <c r="AW116" s="14" t="s">
        <v>33</v>
      </c>
      <c r="AX116" s="14" t="s">
        <v>15</v>
      </c>
      <c r="AY116" s="166" t="s">
        <v>134</v>
      </c>
    </row>
    <row r="117" spans="1:65" s="2" customFormat="1" ht="16.5" customHeight="1">
      <c r="A117" s="33"/>
      <c r="B117" s="138"/>
      <c r="C117" s="181" t="s">
        <v>170</v>
      </c>
      <c r="D117" s="181" t="s">
        <v>160</v>
      </c>
      <c r="E117" s="182" t="s">
        <v>171</v>
      </c>
      <c r="F117" s="183" t="s">
        <v>172</v>
      </c>
      <c r="G117" s="184" t="s">
        <v>143</v>
      </c>
      <c r="H117" s="185">
        <v>2.835</v>
      </c>
      <c r="I117" s="186"/>
      <c r="J117" s="187">
        <f>ROUND(I117*H117,2)</f>
        <v>0</v>
      </c>
      <c r="K117" s="183" t="s">
        <v>144</v>
      </c>
      <c r="L117" s="188"/>
      <c r="M117" s="189" t="s">
        <v>3</v>
      </c>
      <c r="N117" s="190" t="s">
        <v>43</v>
      </c>
      <c r="O117" s="54"/>
      <c r="P117" s="148">
        <f>O117*H117</f>
        <v>0</v>
      </c>
      <c r="Q117" s="148">
        <v>0.00204</v>
      </c>
      <c r="R117" s="148">
        <f>Q117*H117</f>
        <v>0.0057834</v>
      </c>
      <c r="S117" s="148">
        <v>0</v>
      </c>
      <c r="T117" s="149">
        <f>S117*H117</f>
        <v>0</v>
      </c>
      <c r="U117" s="33"/>
      <c r="V117" s="33"/>
      <c r="W117" s="33"/>
      <c r="X117" s="33"/>
      <c r="Y117" s="33"/>
      <c r="Z117" s="33"/>
      <c r="AA117" s="33"/>
      <c r="AB117" s="33"/>
      <c r="AC117" s="33"/>
      <c r="AD117" s="33"/>
      <c r="AE117" s="33"/>
      <c r="AR117" s="150" t="s">
        <v>163</v>
      </c>
      <c r="AT117" s="150" t="s">
        <v>160</v>
      </c>
      <c r="AU117" s="150" t="s">
        <v>146</v>
      </c>
      <c r="AY117" s="18" t="s">
        <v>134</v>
      </c>
      <c r="BE117" s="151">
        <f>IF(N117="základní",J117,0)</f>
        <v>0</v>
      </c>
      <c r="BF117" s="151">
        <f>IF(N117="snížená",J117,0)</f>
        <v>0</v>
      </c>
      <c r="BG117" s="151">
        <f>IF(N117="zákl. přenesená",J117,0)</f>
        <v>0</v>
      </c>
      <c r="BH117" s="151">
        <f>IF(N117="sníž. přenesená",J117,0)</f>
        <v>0</v>
      </c>
      <c r="BI117" s="151">
        <f>IF(N117="nulová",J117,0)</f>
        <v>0</v>
      </c>
      <c r="BJ117" s="18" t="s">
        <v>139</v>
      </c>
      <c r="BK117" s="151">
        <f>ROUND(I117*H117,2)</f>
        <v>0</v>
      </c>
      <c r="BL117" s="18" t="s">
        <v>145</v>
      </c>
      <c r="BM117" s="150" t="s">
        <v>173</v>
      </c>
    </row>
    <row r="118" spans="2:51" s="14" customFormat="1" ht="12">
      <c r="B118" s="165"/>
      <c r="D118" s="158" t="s">
        <v>150</v>
      </c>
      <c r="F118" s="167" t="s">
        <v>711</v>
      </c>
      <c r="H118" s="168">
        <v>2.835</v>
      </c>
      <c r="I118" s="169"/>
      <c r="L118" s="165"/>
      <c r="M118" s="170"/>
      <c r="N118" s="171"/>
      <c r="O118" s="171"/>
      <c r="P118" s="171"/>
      <c r="Q118" s="171"/>
      <c r="R118" s="171"/>
      <c r="S118" s="171"/>
      <c r="T118" s="172"/>
      <c r="AT118" s="166" t="s">
        <v>150</v>
      </c>
      <c r="AU118" s="166" t="s">
        <v>146</v>
      </c>
      <c r="AV118" s="14" t="s">
        <v>139</v>
      </c>
      <c r="AW118" s="14" t="s">
        <v>4</v>
      </c>
      <c r="AX118" s="14" t="s">
        <v>15</v>
      </c>
      <c r="AY118" s="166" t="s">
        <v>134</v>
      </c>
    </row>
    <row r="119" spans="1:65" s="2" customFormat="1" ht="55.5" customHeight="1">
      <c r="A119" s="33"/>
      <c r="B119" s="138"/>
      <c r="C119" s="139" t="s">
        <v>135</v>
      </c>
      <c r="D119" s="139" t="s">
        <v>140</v>
      </c>
      <c r="E119" s="140" t="s">
        <v>175</v>
      </c>
      <c r="F119" s="141" t="s">
        <v>176</v>
      </c>
      <c r="G119" s="142" t="s">
        <v>143</v>
      </c>
      <c r="H119" s="143">
        <v>3.3</v>
      </c>
      <c r="I119" s="144"/>
      <c r="J119" s="145">
        <f>ROUND(I119*H119,2)</f>
        <v>0</v>
      </c>
      <c r="K119" s="141" t="s">
        <v>144</v>
      </c>
      <c r="L119" s="34"/>
      <c r="M119" s="146" t="s">
        <v>3</v>
      </c>
      <c r="N119" s="147" t="s">
        <v>43</v>
      </c>
      <c r="O119" s="54"/>
      <c r="P119" s="148">
        <f>O119*H119</f>
        <v>0</v>
      </c>
      <c r="Q119" s="148">
        <v>8E-05</v>
      </c>
      <c r="R119" s="148">
        <f>Q119*H119</f>
        <v>0.000264</v>
      </c>
      <c r="S119" s="148">
        <v>0</v>
      </c>
      <c r="T119" s="149">
        <f>S119*H119</f>
        <v>0</v>
      </c>
      <c r="U119" s="33"/>
      <c r="V119" s="33"/>
      <c r="W119" s="33"/>
      <c r="X119" s="33"/>
      <c r="Y119" s="33"/>
      <c r="Z119" s="33"/>
      <c r="AA119" s="33"/>
      <c r="AB119" s="33"/>
      <c r="AC119" s="33"/>
      <c r="AD119" s="33"/>
      <c r="AE119" s="33"/>
      <c r="AR119" s="150" t="s">
        <v>145</v>
      </c>
      <c r="AT119" s="150" t="s">
        <v>140</v>
      </c>
      <c r="AU119" s="150" t="s">
        <v>146</v>
      </c>
      <c r="AY119" s="18" t="s">
        <v>134</v>
      </c>
      <c r="BE119" s="151">
        <f>IF(N119="základní",J119,0)</f>
        <v>0</v>
      </c>
      <c r="BF119" s="151">
        <f>IF(N119="snížená",J119,0)</f>
        <v>0</v>
      </c>
      <c r="BG119" s="151">
        <f>IF(N119="zákl. přenesená",J119,0)</f>
        <v>0</v>
      </c>
      <c r="BH119" s="151">
        <f>IF(N119="sníž. přenesená",J119,0)</f>
        <v>0</v>
      </c>
      <c r="BI119" s="151">
        <f>IF(N119="nulová",J119,0)</f>
        <v>0</v>
      </c>
      <c r="BJ119" s="18" t="s">
        <v>139</v>
      </c>
      <c r="BK119" s="151">
        <f>ROUND(I119*H119,2)</f>
        <v>0</v>
      </c>
      <c r="BL119" s="18" t="s">
        <v>145</v>
      </c>
      <c r="BM119" s="150" t="s">
        <v>177</v>
      </c>
    </row>
    <row r="120" spans="1:47" s="2" customFormat="1" ht="12">
      <c r="A120" s="33"/>
      <c r="B120" s="34"/>
      <c r="C120" s="33"/>
      <c r="D120" s="152" t="s">
        <v>148</v>
      </c>
      <c r="E120" s="33"/>
      <c r="F120" s="153" t="s">
        <v>178</v>
      </c>
      <c r="G120" s="33"/>
      <c r="H120" s="33"/>
      <c r="I120" s="154"/>
      <c r="J120" s="33"/>
      <c r="K120" s="33"/>
      <c r="L120" s="34"/>
      <c r="M120" s="155"/>
      <c r="N120" s="156"/>
      <c r="O120" s="54"/>
      <c r="P120" s="54"/>
      <c r="Q120" s="54"/>
      <c r="R120" s="54"/>
      <c r="S120" s="54"/>
      <c r="T120" s="55"/>
      <c r="U120" s="33"/>
      <c r="V120" s="33"/>
      <c r="W120" s="33"/>
      <c r="X120" s="33"/>
      <c r="Y120" s="33"/>
      <c r="Z120" s="33"/>
      <c r="AA120" s="33"/>
      <c r="AB120" s="33"/>
      <c r="AC120" s="33"/>
      <c r="AD120" s="33"/>
      <c r="AE120" s="33"/>
      <c r="AT120" s="18" t="s">
        <v>148</v>
      </c>
      <c r="AU120" s="18" t="s">
        <v>146</v>
      </c>
    </row>
    <row r="121" spans="1:65" s="2" customFormat="1" ht="24.2" customHeight="1">
      <c r="A121" s="33"/>
      <c r="B121" s="138"/>
      <c r="C121" s="139" t="s">
        <v>179</v>
      </c>
      <c r="D121" s="139" t="s">
        <v>140</v>
      </c>
      <c r="E121" s="140" t="s">
        <v>180</v>
      </c>
      <c r="F121" s="141" t="s">
        <v>181</v>
      </c>
      <c r="G121" s="142" t="s">
        <v>143</v>
      </c>
      <c r="H121" s="143">
        <v>3.3</v>
      </c>
      <c r="I121" s="144"/>
      <c r="J121" s="145">
        <f>ROUND(I121*H121,2)</f>
        <v>0</v>
      </c>
      <c r="K121" s="141" t="s">
        <v>144</v>
      </c>
      <c r="L121" s="34"/>
      <c r="M121" s="146" t="s">
        <v>3</v>
      </c>
      <c r="N121" s="147" t="s">
        <v>43</v>
      </c>
      <c r="O121" s="54"/>
      <c r="P121" s="148">
        <f>O121*H121</f>
        <v>0</v>
      </c>
      <c r="Q121" s="148">
        <v>0.0003</v>
      </c>
      <c r="R121" s="148">
        <f>Q121*H121</f>
        <v>0.0009899999999999998</v>
      </c>
      <c r="S121" s="148">
        <v>0</v>
      </c>
      <c r="T121" s="149">
        <f>S121*H121</f>
        <v>0</v>
      </c>
      <c r="U121" s="33"/>
      <c r="V121" s="33"/>
      <c r="W121" s="33"/>
      <c r="X121" s="33"/>
      <c r="Y121" s="33"/>
      <c r="Z121" s="33"/>
      <c r="AA121" s="33"/>
      <c r="AB121" s="33"/>
      <c r="AC121" s="33"/>
      <c r="AD121" s="33"/>
      <c r="AE121" s="33"/>
      <c r="AR121" s="150" t="s">
        <v>145</v>
      </c>
      <c r="AT121" s="150" t="s">
        <v>140</v>
      </c>
      <c r="AU121" s="150" t="s">
        <v>146</v>
      </c>
      <c r="AY121" s="18" t="s">
        <v>134</v>
      </c>
      <c r="BE121" s="151">
        <f>IF(N121="základní",J121,0)</f>
        <v>0</v>
      </c>
      <c r="BF121" s="151">
        <f>IF(N121="snížená",J121,0)</f>
        <v>0</v>
      </c>
      <c r="BG121" s="151">
        <f>IF(N121="zákl. přenesená",J121,0)</f>
        <v>0</v>
      </c>
      <c r="BH121" s="151">
        <f>IF(N121="sníž. přenesená",J121,0)</f>
        <v>0</v>
      </c>
      <c r="BI121" s="151">
        <f>IF(N121="nulová",J121,0)</f>
        <v>0</v>
      </c>
      <c r="BJ121" s="18" t="s">
        <v>139</v>
      </c>
      <c r="BK121" s="151">
        <f>ROUND(I121*H121,2)</f>
        <v>0</v>
      </c>
      <c r="BL121" s="18" t="s">
        <v>145</v>
      </c>
      <c r="BM121" s="150" t="s">
        <v>182</v>
      </c>
    </row>
    <row r="122" spans="1:47" s="2" customFormat="1" ht="12">
      <c r="A122" s="33"/>
      <c r="B122" s="34"/>
      <c r="C122" s="33"/>
      <c r="D122" s="152" t="s">
        <v>148</v>
      </c>
      <c r="E122" s="33"/>
      <c r="F122" s="153" t="s">
        <v>183</v>
      </c>
      <c r="G122" s="33"/>
      <c r="H122" s="33"/>
      <c r="I122" s="154"/>
      <c r="J122" s="33"/>
      <c r="K122" s="33"/>
      <c r="L122" s="34"/>
      <c r="M122" s="155"/>
      <c r="N122" s="156"/>
      <c r="O122" s="54"/>
      <c r="P122" s="54"/>
      <c r="Q122" s="54"/>
      <c r="R122" s="54"/>
      <c r="S122" s="54"/>
      <c r="T122" s="55"/>
      <c r="U122" s="33"/>
      <c r="V122" s="33"/>
      <c r="W122" s="33"/>
      <c r="X122" s="33"/>
      <c r="Y122" s="33"/>
      <c r="Z122" s="33"/>
      <c r="AA122" s="33"/>
      <c r="AB122" s="33"/>
      <c r="AC122" s="33"/>
      <c r="AD122" s="33"/>
      <c r="AE122" s="33"/>
      <c r="AT122" s="18" t="s">
        <v>148</v>
      </c>
      <c r="AU122" s="18" t="s">
        <v>146</v>
      </c>
    </row>
    <row r="123" spans="1:65" s="2" customFormat="1" ht="37.9" customHeight="1">
      <c r="A123" s="33"/>
      <c r="B123" s="138"/>
      <c r="C123" s="139" t="s">
        <v>163</v>
      </c>
      <c r="D123" s="139" t="s">
        <v>140</v>
      </c>
      <c r="E123" s="140" t="s">
        <v>184</v>
      </c>
      <c r="F123" s="141" t="s">
        <v>185</v>
      </c>
      <c r="G123" s="142" t="s">
        <v>143</v>
      </c>
      <c r="H123" s="143">
        <v>3.3</v>
      </c>
      <c r="I123" s="144"/>
      <c r="J123" s="145">
        <f>ROUND(I123*H123,2)</f>
        <v>0</v>
      </c>
      <c r="K123" s="141" t="s">
        <v>144</v>
      </c>
      <c r="L123" s="34"/>
      <c r="M123" s="146" t="s">
        <v>3</v>
      </c>
      <c r="N123" s="147" t="s">
        <v>43</v>
      </c>
      <c r="O123" s="54"/>
      <c r="P123" s="148">
        <f>O123*H123</f>
        <v>0</v>
      </c>
      <c r="Q123" s="148">
        <v>0.00285</v>
      </c>
      <c r="R123" s="148">
        <f>Q123*H123</f>
        <v>0.009405</v>
      </c>
      <c r="S123" s="148">
        <v>0</v>
      </c>
      <c r="T123" s="149">
        <f>S123*H123</f>
        <v>0</v>
      </c>
      <c r="U123" s="33"/>
      <c r="V123" s="33"/>
      <c r="W123" s="33"/>
      <c r="X123" s="33"/>
      <c r="Y123" s="33"/>
      <c r="Z123" s="33"/>
      <c r="AA123" s="33"/>
      <c r="AB123" s="33"/>
      <c r="AC123" s="33"/>
      <c r="AD123" s="33"/>
      <c r="AE123" s="33"/>
      <c r="AR123" s="150" t="s">
        <v>145</v>
      </c>
      <c r="AT123" s="150" t="s">
        <v>140</v>
      </c>
      <c r="AU123" s="150" t="s">
        <v>146</v>
      </c>
      <c r="AY123" s="18" t="s">
        <v>134</v>
      </c>
      <c r="BE123" s="151">
        <f>IF(N123="základní",J123,0)</f>
        <v>0</v>
      </c>
      <c r="BF123" s="151">
        <f>IF(N123="snížená",J123,0)</f>
        <v>0</v>
      </c>
      <c r="BG123" s="151">
        <f>IF(N123="zákl. přenesená",J123,0)</f>
        <v>0</v>
      </c>
      <c r="BH123" s="151">
        <f>IF(N123="sníž. přenesená",J123,0)</f>
        <v>0</v>
      </c>
      <c r="BI123" s="151">
        <f>IF(N123="nulová",J123,0)</f>
        <v>0</v>
      </c>
      <c r="BJ123" s="18" t="s">
        <v>139</v>
      </c>
      <c r="BK123" s="151">
        <f>ROUND(I123*H123,2)</f>
        <v>0</v>
      </c>
      <c r="BL123" s="18" t="s">
        <v>145</v>
      </c>
      <c r="BM123" s="150" t="s">
        <v>186</v>
      </c>
    </row>
    <row r="124" spans="1:47" s="2" customFormat="1" ht="12">
      <c r="A124" s="33"/>
      <c r="B124" s="34"/>
      <c r="C124" s="33"/>
      <c r="D124" s="152" t="s">
        <v>148</v>
      </c>
      <c r="E124" s="33"/>
      <c r="F124" s="153" t="s">
        <v>187</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148</v>
      </c>
      <c r="AU124" s="18" t="s">
        <v>146</v>
      </c>
    </row>
    <row r="125" spans="2:63" s="12" customFormat="1" ht="22.9" customHeight="1">
      <c r="B125" s="125"/>
      <c r="D125" s="126" t="s">
        <v>70</v>
      </c>
      <c r="E125" s="136" t="s">
        <v>188</v>
      </c>
      <c r="F125" s="136" t="s">
        <v>189</v>
      </c>
      <c r="I125" s="128"/>
      <c r="J125" s="137">
        <f>BK125</f>
        <v>0</v>
      </c>
      <c r="L125" s="125"/>
      <c r="M125" s="130"/>
      <c r="N125" s="131"/>
      <c r="O125" s="131"/>
      <c r="P125" s="132">
        <f>P126+P142+P152</f>
        <v>0</v>
      </c>
      <c r="Q125" s="131"/>
      <c r="R125" s="132">
        <f>R126+R142+R152</f>
        <v>0</v>
      </c>
      <c r="S125" s="131"/>
      <c r="T125" s="133">
        <f>T126+T142+T152</f>
        <v>0.0456</v>
      </c>
      <c r="AR125" s="126" t="s">
        <v>15</v>
      </c>
      <c r="AT125" s="134" t="s">
        <v>70</v>
      </c>
      <c r="AU125" s="134" t="s">
        <v>15</v>
      </c>
      <c r="AY125" s="126" t="s">
        <v>134</v>
      </c>
      <c r="BK125" s="135">
        <f>BK126+BK142+BK152</f>
        <v>0</v>
      </c>
    </row>
    <row r="126" spans="2:63" s="12" customFormat="1" ht="20.85" customHeight="1">
      <c r="B126" s="125"/>
      <c r="D126" s="126" t="s">
        <v>70</v>
      </c>
      <c r="E126" s="136" t="s">
        <v>190</v>
      </c>
      <c r="F126" s="136" t="s">
        <v>191</v>
      </c>
      <c r="I126" s="128"/>
      <c r="J126" s="137">
        <f>BK126</f>
        <v>0</v>
      </c>
      <c r="L126" s="125"/>
      <c r="M126" s="130"/>
      <c r="N126" s="131"/>
      <c r="O126" s="131"/>
      <c r="P126" s="132">
        <f>SUM(P127:P141)</f>
        <v>0</v>
      </c>
      <c r="Q126" s="131"/>
      <c r="R126" s="132">
        <f>SUM(R127:R141)</f>
        <v>0</v>
      </c>
      <c r="S126" s="131"/>
      <c r="T126" s="133">
        <f>SUM(T127:T141)</f>
        <v>0</v>
      </c>
      <c r="AR126" s="126" t="s">
        <v>15</v>
      </c>
      <c r="AT126" s="134" t="s">
        <v>70</v>
      </c>
      <c r="AU126" s="134" t="s">
        <v>139</v>
      </c>
      <c r="AY126" s="126" t="s">
        <v>134</v>
      </c>
      <c r="BK126" s="135">
        <f>SUM(BK127:BK141)</f>
        <v>0</v>
      </c>
    </row>
    <row r="127" spans="1:65" s="2" customFormat="1" ht="44.25" customHeight="1">
      <c r="A127" s="33"/>
      <c r="B127" s="138"/>
      <c r="C127" s="139" t="s">
        <v>188</v>
      </c>
      <c r="D127" s="139" t="s">
        <v>140</v>
      </c>
      <c r="E127" s="140" t="s">
        <v>192</v>
      </c>
      <c r="F127" s="141" t="s">
        <v>193</v>
      </c>
      <c r="G127" s="142" t="s">
        <v>143</v>
      </c>
      <c r="H127" s="143">
        <v>262.5</v>
      </c>
      <c r="I127" s="144"/>
      <c r="J127" s="145">
        <f>ROUND(I127*H127,2)</f>
        <v>0</v>
      </c>
      <c r="K127" s="141" t="s">
        <v>144</v>
      </c>
      <c r="L127" s="34"/>
      <c r="M127" s="146" t="s">
        <v>3</v>
      </c>
      <c r="N127" s="147" t="s">
        <v>43</v>
      </c>
      <c r="O127" s="54"/>
      <c r="P127" s="148">
        <f>O127*H127</f>
        <v>0</v>
      </c>
      <c r="Q127" s="148">
        <v>0</v>
      </c>
      <c r="R127" s="148">
        <f>Q127*H127</f>
        <v>0</v>
      </c>
      <c r="S127" s="148">
        <v>0</v>
      </c>
      <c r="T127" s="149">
        <f>S127*H127</f>
        <v>0</v>
      </c>
      <c r="U127" s="33"/>
      <c r="V127" s="33"/>
      <c r="W127" s="33"/>
      <c r="X127" s="33"/>
      <c r="Y127" s="33"/>
      <c r="Z127" s="33"/>
      <c r="AA127" s="33"/>
      <c r="AB127" s="33"/>
      <c r="AC127" s="33"/>
      <c r="AD127" s="33"/>
      <c r="AE127" s="33"/>
      <c r="AR127" s="150" t="s">
        <v>145</v>
      </c>
      <c r="AT127" s="150" t="s">
        <v>140</v>
      </c>
      <c r="AU127" s="150" t="s">
        <v>146</v>
      </c>
      <c r="AY127" s="18" t="s">
        <v>134</v>
      </c>
      <c r="BE127" s="151">
        <f>IF(N127="základní",J127,0)</f>
        <v>0</v>
      </c>
      <c r="BF127" s="151">
        <f>IF(N127="snížená",J127,0)</f>
        <v>0</v>
      </c>
      <c r="BG127" s="151">
        <f>IF(N127="zákl. přenesená",J127,0)</f>
        <v>0</v>
      </c>
      <c r="BH127" s="151">
        <f>IF(N127="sníž. přenesená",J127,0)</f>
        <v>0</v>
      </c>
      <c r="BI127" s="151">
        <f>IF(N127="nulová",J127,0)</f>
        <v>0</v>
      </c>
      <c r="BJ127" s="18" t="s">
        <v>139</v>
      </c>
      <c r="BK127" s="151">
        <f>ROUND(I127*H127,2)</f>
        <v>0</v>
      </c>
      <c r="BL127" s="18" t="s">
        <v>145</v>
      </c>
      <c r="BM127" s="150" t="s">
        <v>194</v>
      </c>
    </row>
    <row r="128" spans="1:47" s="2" customFormat="1" ht="12">
      <c r="A128" s="33"/>
      <c r="B128" s="34"/>
      <c r="C128" s="33"/>
      <c r="D128" s="152" t="s">
        <v>148</v>
      </c>
      <c r="E128" s="33"/>
      <c r="F128" s="153" t="s">
        <v>195</v>
      </c>
      <c r="G128" s="33"/>
      <c r="H128" s="33"/>
      <c r="I128" s="154"/>
      <c r="J128" s="33"/>
      <c r="K128" s="33"/>
      <c r="L128" s="34"/>
      <c r="M128" s="155"/>
      <c r="N128" s="156"/>
      <c r="O128" s="54"/>
      <c r="P128" s="54"/>
      <c r="Q128" s="54"/>
      <c r="R128" s="54"/>
      <c r="S128" s="54"/>
      <c r="T128" s="55"/>
      <c r="U128" s="33"/>
      <c r="V128" s="33"/>
      <c r="W128" s="33"/>
      <c r="X128" s="33"/>
      <c r="Y128" s="33"/>
      <c r="Z128" s="33"/>
      <c r="AA128" s="33"/>
      <c r="AB128" s="33"/>
      <c r="AC128" s="33"/>
      <c r="AD128" s="33"/>
      <c r="AE128" s="33"/>
      <c r="AT128" s="18" t="s">
        <v>148</v>
      </c>
      <c r="AU128" s="18" t="s">
        <v>146</v>
      </c>
    </row>
    <row r="129" spans="2:51" s="13" customFormat="1" ht="12">
      <c r="B129" s="157"/>
      <c r="D129" s="158" t="s">
        <v>150</v>
      </c>
      <c r="E129" s="159" t="s">
        <v>3</v>
      </c>
      <c r="F129" s="160" t="s">
        <v>196</v>
      </c>
      <c r="H129" s="159" t="s">
        <v>3</v>
      </c>
      <c r="I129" s="161"/>
      <c r="L129" s="157"/>
      <c r="M129" s="162"/>
      <c r="N129" s="163"/>
      <c r="O129" s="163"/>
      <c r="P129" s="163"/>
      <c r="Q129" s="163"/>
      <c r="R129" s="163"/>
      <c r="S129" s="163"/>
      <c r="T129" s="164"/>
      <c r="AT129" s="159" t="s">
        <v>150</v>
      </c>
      <c r="AU129" s="159" t="s">
        <v>146</v>
      </c>
      <c r="AV129" s="13" t="s">
        <v>15</v>
      </c>
      <c r="AW129" s="13" t="s">
        <v>33</v>
      </c>
      <c r="AX129" s="13" t="s">
        <v>71</v>
      </c>
      <c r="AY129" s="159" t="s">
        <v>134</v>
      </c>
    </row>
    <row r="130" spans="2:51" s="14" customFormat="1" ht="12">
      <c r="B130" s="165"/>
      <c r="D130" s="158" t="s">
        <v>150</v>
      </c>
      <c r="E130" s="166" t="s">
        <v>3</v>
      </c>
      <c r="F130" s="167" t="s">
        <v>712</v>
      </c>
      <c r="H130" s="168">
        <v>262.5</v>
      </c>
      <c r="I130" s="169"/>
      <c r="L130" s="165"/>
      <c r="M130" s="170"/>
      <c r="N130" s="171"/>
      <c r="O130" s="171"/>
      <c r="P130" s="171"/>
      <c r="Q130" s="171"/>
      <c r="R130" s="171"/>
      <c r="S130" s="171"/>
      <c r="T130" s="172"/>
      <c r="AT130" s="166" t="s">
        <v>150</v>
      </c>
      <c r="AU130" s="166" t="s">
        <v>146</v>
      </c>
      <c r="AV130" s="14" t="s">
        <v>139</v>
      </c>
      <c r="AW130" s="14" t="s">
        <v>33</v>
      </c>
      <c r="AX130" s="14" t="s">
        <v>15</v>
      </c>
      <c r="AY130" s="166" t="s">
        <v>134</v>
      </c>
    </row>
    <row r="131" spans="1:65" s="2" customFormat="1" ht="55.5" customHeight="1">
      <c r="A131" s="33"/>
      <c r="B131" s="138"/>
      <c r="C131" s="139" t="s">
        <v>198</v>
      </c>
      <c r="D131" s="139" t="s">
        <v>140</v>
      </c>
      <c r="E131" s="140" t="s">
        <v>199</v>
      </c>
      <c r="F131" s="141" t="s">
        <v>200</v>
      </c>
      <c r="G131" s="142" t="s">
        <v>143</v>
      </c>
      <c r="H131" s="143">
        <v>24412.5</v>
      </c>
      <c r="I131" s="144"/>
      <c r="J131" s="145">
        <f>ROUND(I131*H131,2)</f>
        <v>0</v>
      </c>
      <c r="K131" s="141" t="s">
        <v>144</v>
      </c>
      <c r="L131" s="34"/>
      <c r="M131" s="146" t="s">
        <v>3</v>
      </c>
      <c r="N131" s="147" t="s">
        <v>43</v>
      </c>
      <c r="O131" s="54"/>
      <c r="P131" s="148">
        <f>O131*H131</f>
        <v>0</v>
      </c>
      <c r="Q131" s="148">
        <v>0</v>
      </c>
      <c r="R131" s="148">
        <f>Q131*H131</f>
        <v>0</v>
      </c>
      <c r="S131" s="148">
        <v>0</v>
      </c>
      <c r="T131" s="149">
        <f>S131*H131</f>
        <v>0</v>
      </c>
      <c r="U131" s="33"/>
      <c r="V131" s="33"/>
      <c r="W131" s="33"/>
      <c r="X131" s="33"/>
      <c r="Y131" s="33"/>
      <c r="Z131" s="33"/>
      <c r="AA131" s="33"/>
      <c r="AB131" s="33"/>
      <c r="AC131" s="33"/>
      <c r="AD131" s="33"/>
      <c r="AE131" s="33"/>
      <c r="AR131" s="150" t="s">
        <v>145</v>
      </c>
      <c r="AT131" s="150" t="s">
        <v>140</v>
      </c>
      <c r="AU131" s="150" t="s">
        <v>146</v>
      </c>
      <c r="AY131" s="18" t="s">
        <v>134</v>
      </c>
      <c r="BE131" s="151">
        <f>IF(N131="základní",J131,0)</f>
        <v>0</v>
      </c>
      <c r="BF131" s="151">
        <f>IF(N131="snížená",J131,0)</f>
        <v>0</v>
      </c>
      <c r="BG131" s="151">
        <f>IF(N131="zákl. přenesená",J131,0)</f>
        <v>0</v>
      </c>
      <c r="BH131" s="151">
        <f>IF(N131="sníž. přenesená",J131,0)</f>
        <v>0</v>
      </c>
      <c r="BI131" s="151">
        <f>IF(N131="nulová",J131,0)</f>
        <v>0</v>
      </c>
      <c r="BJ131" s="18" t="s">
        <v>139</v>
      </c>
      <c r="BK131" s="151">
        <f>ROUND(I131*H131,2)</f>
        <v>0</v>
      </c>
      <c r="BL131" s="18" t="s">
        <v>145</v>
      </c>
      <c r="BM131" s="150" t="s">
        <v>201</v>
      </c>
    </row>
    <row r="132" spans="1:47" s="2" customFormat="1" ht="12">
      <c r="A132" s="33"/>
      <c r="B132" s="34"/>
      <c r="C132" s="33"/>
      <c r="D132" s="152" t="s">
        <v>148</v>
      </c>
      <c r="E132" s="33"/>
      <c r="F132" s="153" t="s">
        <v>202</v>
      </c>
      <c r="G132" s="33"/>
      <c r="H132" s="33"/>
      <c r="I132" s="154"/>
      <c r="J132" s="33"/>
      <c r="K132" s="33"/>
      <c r="L132" s="34"/>
      <c r="M132" s="155"/>
      <c r="N132" s="156"/>
      <c r="O132" s="54"/>
      <c r="P132" s="54"/>
      <c r="Q132" s="54"/>
      <c r="R132" s="54"/>
      <c r="S132" s="54"/>
      <c r="T132" s="55"/>
      <c r="U132" s="33"/>
      <c r="V132" s="33"/>
      <c r="W132" s="33"/>
      <c r="X132" s="33"/>
      <c r="Y132" s="33"/>
      <c r="Z132" s="33"/>
      <c r="AA132" s="33"/>
      <c r="AB132" s="33"/>
      <c r="AC132" s="33"/>
      <c r="AD132" s="33"/>
      <c r="AE132" s="33"/>
      <c r="AT132" s="18" t="s">
        <v>148</v>
      </c>
      <c r="AU132" s="18" t="s">
        <v>146</v>
      </c>
    </row>
    <row r="133" spans="2:51" s="14" customFormat="1" ht="12">
      <c r="B133" s="165"/>
      <c r="D133" s="158" t="s">
        <v>150</v>
      </c>
      <c r="E133" s="166" t="s">
        <v>3</v>
      </c>
      <c r="F133" s="167" t="s">
        <v>713</v>
      </c>
      <c r="H133" s="168">
        <v>24412.5</v>
      </c>
      <c r="I133" s="169"/>
      <c r="L133" s="165"/>
      <c r="M133" s="170"/>
      <c r="N133" s="171"/>
      <c r="O133" s="171"/>
      <c r="P133" s="171"/>
      <c r="Q133" s="171"/>
      <c r="R133" s="171"/>
      <c r="S133" s="171"/>
      <c r="T133" s="172"/>
      <c r="AT133" s="166" t="s">
        <v>150</v>
      </c>
      <c r="AU133" s="166" t="s">
        <v>146</v>
      </c>
      <c r="AV133" s="14" t="s">
        <v>139</v>
      </c>
      <c r="AW133" s="14" t="s">
        <v>33</v>
      </c>
      <c r="AX133" s="14" t="s">
        <v>15</v>
      </c>
      <c r="AY133" s="166" t="s">
        <v>134</v>
      </c>
    </row>
    <row r="134" spans="1:65" s="2" customFormat="1" ht="44.25" customHeight="1">
      <c r="A134" s="33"/>
      <c r="B134" s="138"/>
      <c r="C134" s="139" t="s">
        <v>76</v>
      </c>
      <c r="D134" s="139" t="s">
        <v>140</v>
      </c>
      <c r="E134" s="140" t="s">
        <v>204</v>
      </c>
      <c r="F134" s="141" t="s">
        <v>205</v>
      </c>
      <c r="G134" s="142" t="s">
        <v>143</v>
      </c>
      <c r="H134" s="143">
        <v>262.5</v>
      </c>
      <c r="I134" s="144"/>
      <c r="J134" s="145">
        <f>ROUND(I134*H134,2)</f>
        <v>0</v>
      </c>
      <c r="K134" s="141" t="s">
        <v>144</v>
      </c>
      <c r="L134" s="34"/>
      <c r="M134" s="146" t="s">
        <v>3</v>
      </c>
      <c r="N134" s="147" t="s">
        <v>43</v>
      </c>
      <c r="O134" s="54"/>
      <c r="P134" s="148">
        <f>O134*H134</f>
        <v>0</v>
      </c>
      <c r="Q134" s="148">
        <v>0</v>
      </c>
      <c r="R134" s="148">
        <f>Q134*H134</f>
        <v>0</v>
      </c>
      <c r="S134" s="148">
        <v>0</v>
      </c>
      <c r="T134" s="149">
        <f>S134*H134</f>
        <v>0</v>
      </c>
      <c r="U134" s="33"/>
      <c r="V134" s="33"/>
      <c r="W134" s="33"/>
      <c r="X134" s="33"/>
      <c r="Y134" s="33"/>
      <c r="Z134" s="33"/>
      <c r="AA134" s="33"/>
      <c r="AB134" s="33"/>
      <c r="AC134" s="33"/>
      <c r="AD134" s="33"/>
      <c r="AE134" s="33"/>
      <c r="AR134" s="150" t="s">
        <v>145</v>
      </c>
      <c r="AT134" s="150" t="s">
        <v>140</v>
      </c>
      <c r="AU134" s="150" t="s">
        <v>146</v>
      </c>
      <c r="AY134" s="18" t="s">
        <v>134</v>
      </c>
      <c r="BE134" s="151">
        <f>IF(N134="základní",J134,0)</f>
        <v>0</v>
      </c>
      <c r="BF134" s="151">
        <f>IF(N134="snížená",J134,0)</f>
        <v>0</v>
      </c>
      <c r="BG134" s="151">
        <f>IF(N134="zákl. přenesená",J134,0)</f>
        <v>0</v>
      </c>
      <c r="BH134" s="151">
        <f>IF(N134="sníž. přenesená",J134,0)</f>
        <v>0</v>
      </c>
      <c r="BI134" s="151">
        <f>IF(N134="nulová",J134,0)</f>
        <v>0</v>
      </c>
      <c r="BJ134" s="18" t="s">
        <v>139</v>
      </c>
      <c r="BK134" s="151">
        <f>ROUND(I134*H134,2)</f>
        <v>0</v>
      </c>
      <c r="BL134" s="18" t="s">
        <v>145</v>
      </c>
      <c r="BM134" s="150" t="s">
        <v>206</v>
      </c>
    </row>
    <row r="135" spans="1:47" s="2" customFormat="1" ht="12">
      <c r="A135" s="33"/>
      <c r="B135" s="34"/>
      <c r="C135" s="33"/>
      <c r="D135" s="152" t="s">
        <v>148</v>
      </c>
      <c r="E135" s="33"/>
      <c r="F135" s="153" t="s">
        <v>207</v>
      </c>
      <c r="G135" s="33"/>
      <c r="H135" s="33"/>
      <c r="I135" s="154"/>
      <c r="J135" s="33"/>
      <c r="K135" s="33"/>
      <c r="L135" s="34"/>
      <c r="M135" s="155"/>
      <c r="N135" s="156"/>
      <c r="O135" s="54"/>
      <c r="P135" s="54"/>
      <c r="Q135" s="54"/>
      <c r="R135" s="54"/>
      <c r="S135" s="54"/>
      <c r="T135" s="55"/>
      <c r="U135" s="33"/>
      <c r="V135" s="33"/>
      <c r="W135" s="33"/>
      <c r="X135" s="33"/>
      <c r="Y135" s="33"/>
      <c r="Z135" s="33"/>
      <c r="AA135" s="33"/>
      <c r="AB135" s="33"/>
      <c r="AC135" s="33"/>
      <c r="AD135" s="33"/>
      <c r="AE135" s="33"/>
      <c r="AT135" s="18" t="s">
        <v>148</v>
      </c>
      <c r="AU135" s="18" t="s">
        <v>146</v>
      </c>
    </row>
    <row r="136" spans="1:65" s="2" customFormat="1" ht="24.2" customHeight="1">
      <c r="A136" s="33"/>
      <c r="B136" s="138"/>
      <c r="C136" s="139" t="s">
        <v>208</v>
      </c>
      <c r="D136" s="139" t="s">
        <v>140</v>
      </c>
      <c r="E136" s="140" t="s">
        <v>209</v>
      </c>
      <c r="F136" s="141" t="s">
        <v>210</v>
      </c>
      <c r="G136" s="142" t="s">
        <v>143</v>
      </c>
      <c r="H136" s="143">
        <v>262.5</v>
      </c>
      <c r="I136" s="144"/>
      <c r="J136" s="145">
        <f>ROUND(I136*H136,2)</f>
        <v>0</v>
      </c>
      <c r="K136" s="141" t="s">
        <v>144</v>
      </c>
      <c r="L136" s="34"/>
      <c r="M136" s="146" t="s">
        <v>3</v>
      </c>
      <c r="N136" s="147" t="s">
        <v>43</v>
      </c>
      <c r="O136" s="54"/>
      <c r="P136" s="148">
        <f>O136*H136</f>
        <v>0</v>
      </c>
      <c r="Q136" s="148">
        <v>0</v>
      </c>
      <c r="R136" s="148">
        <f>Q136*H136</f>
        <v>0</v>
      </c>
      <c r="S136" s="148">
        <v>0</v>
      </c>
      <c r="T136" s="149">
        <f>S136*H136</f>
        <v>0</v>
      </c>
      <c r="U136" s="33"/>
      <c r="V136" s="33"/>
      <c r="W136" s="33"/>
      <c r="X136" s="33"/>
      <c r="Y136" s="33"/>
      <c r="Z136" s="33"/>
      <c r="AA136" s="33"/>
      <c r="AB136" s="33"/>
      <c r="AC136" s="33"/>
      <c r="AD136" s="33"/>
      <c r="AE136" s="33"/>
      <c r="AR136" s="150" t="s">
        <v>145</v>
      </c>
      <c r="AT136" s="150" t="s">
        <v>140</v>
      </c>
      <c r="AU136" s="150" t="s">
        <v>146</v>
      </c>
      <c r="AY136" s="18" t="s">
        <v>134</v>
      </c>
      <c r="BE136" s="151">
        <f>IF(N136="základní",J136,0)</f>
        <v>0</v>
      </c>
      <c r="BF136" s="151">
        <f>IF(N136="snížená",J136,0)</f>
        <v>0</v>
      </c>
      <c r="BG136" s="151">
        <f>IF(N136="zákl. přenesená",J136,0)</f>
        <v>0</v>
      </c>
      <c r="BH136" s="151">
        <f>IF(N136="sníž. přenesená",J136,0)</f>
        <v>0</v>
      </c>
      <c r="BI136" s="151">
        <f>IF(N136="nulová",J136,0)</f>
        <v>0</v>
      </c>
      <c r="BJ136" s="18" t="s">
        <v>139</v>
      </c>
      <c r="BK136" s="151">
        <f>ROUND(I136*H136,2)</f>
        <v>0</v>
      </c>
      <c r="BL136" s="18" t="s">
        <v>145</v>
      </c>
      <c r="BM136" s="150" t="s">
        <v>211</v>
      </c>
    </row>
    <row r="137" spans="1:47" s="2" customFormat="1" ht="12">
      <c r="A137" s="33"/>
      <c r="B137" s="34"/>
      <c r="C137" s="33"/>
      <c r="D137" s="152" t="s">
        <v>148</v>
      </c>
      <c r="E137" s="33"/>
      <c r="F137" s="153" t="s">
        <v>212</v>
      </c>
      <c r="G137" s="33"/>
      <c r="H137" s="33"/>
      <c r="I137" s="154"/>
      <c r="J137" s="33"/>
      <c r="K137" s="33"/>
      <c r="L137" s="34"/>
      <c r="M137" s="155"/>
      <c r="N137" s="156"/>
      <c r="O137" s="54"/>
      <c r="P137" s="54"/>
      <c r="Q137" s="54"/>
      <c r="R137" s="54"/>
      <c r="S137" s="54"/>
      <c r="T137" s="55"/>
      <c r="U137" s="33"/>
      <c r="V137" s="33"/>
      <c r="W137" s="33"/>
      <c r="X137" s="33"/>
      <c r="Y137" s="33"/>
      <c r="Z137" s="33"/>
      <c r="AA137" s="33"/>
      <c r="AB137" s="33"/>
      <c r="AC137" s="33"/>
      <c r="AD137" s="33"/>
      <c r="AE137" s="33"/>
      <c r="AT137" s="18" t="s">
        <v>148</v>
      </c>
      <c r="AU137" s="18" t="s">
        <v>146</v>
      </c>
    </row>
    <row r="138" spans="1:65" s="2" customFormat="1" ht="24.2" customHeight="1">
      <c r="A138" s="33"/>
      <c r="B138" s="138"/>
      <c r="C138" s="139" t="s">
        <v>213</v>
      </c>
      <c r="D138" s="139" t="s">
        <v>140</v>
      </c>
      <c r="E138" s="140" t="s">
        <v>214</v>
      </c>
      <c r="F138" s="141" t="s">
        <v>215</v>
      </c>
      <c r="G138" s="142" t="s">
        <v>143</v>
      </c>
      <c r="H138" s="143">
        <v>24412.5</v>
      </c>
      <c r="I138" s="144"/>
      <c r="J138" s="145">
        <f>ROUND(I138*H138,2)</f>
        <v>0</v>
      </c>
      <c r="K138" s="141" t="s">
        <v>144</v>
      </c>
      <c r="L138" s="34"/>
      <c r="M138" s="146" t="s">
        <v>3</v>
      </c>
      <c r="N138" s="147" t="s">
        <v>43</v>
      </c>
      <c r="O138" s="54"/>
      <c r="P138" s="148">
        <f>O138*H138</f>
        <v>0</v>
      </c>
      <c r="Q138" s="148">
        <v>0</v>
      </c>
      <c r="R138" s="148">
        <f>Q138*H138</f>
        <v>0</v>
      </c>
      <c r="S138" s="148">
        <v>0</v>
      </c>
      <c r="T138" s="149">
        <f>S138*H138</f>
        <v>0</v>
      </c>
      <c r="U138" s="33"/>
      <c r="V138" s="33"/>
      <c r="W138" s="33"/>
      <c r="X138" s="33"/>
      <c r="Y138" s="33"/>
      <c r="Z138" s="33"/>
      <c r="AA138" s="33"/>
      <c r="AB138" s="33"/>
      <c r="AC138" s="33"/>
      <c r="AD138" s="33"/>
      <c r="AE138" s="33"/>
      <c r="AR138" s="150" t="s">
        <v>145</v>
      </c>
      <c r="AT138" s="150" t="s">
        <v>140</v>
      </c>
      <c r="AU138" s="150" t="s">
        <v>146</v>
      </c>
      <c r="AY138" s="18" t="s">
        <v>134</v>
      </c>
      <c r="BE138" s="151">
        <f>IF(N138="základní",J138,0)</f>
        <v>0</v>
      </c>
      <c r="BF138" s="151">
        <f>IF(N138="snížená",J138,0)</f>
        <v>0</v>
      </c>
      <c r="BG138" s="151">
        <f>IF(N138="zákl. přenesená",J138,0)</f>
        <v>0</v>
      </c>
      <c r="BH138" s="151">
        <f>IF(N138="sníž. přenesená",J138,0)</f>
        <v>0</v>
      </c>
      <c r="BI138" s="151">
        <f>IF(N138="nulová",J138,0)</f>
        <v>0</v>
      </c>
      <c r="BJ138" s="18" t="s">
        <v>139</v>
      </c>
      <c r="BK138" s="151">
        <f>ROUND(I138*H138,2)</f>
        <v>0</v>
      </c>
      <c r="BL138" s="18" t="s">
        <v>145</v>
      </c>
      <c r="BM138" s="150" t="s">
        <v>216</v>
      </c>
    </row>
    <row r="139" spans="1:47" s="2" customFormat="1" ht="12">
      <c r="A139" s="33"/>
      <c r="B139" s="34"/>
      <c r="C139" s="33"/>
      <c r="D139" s="152" t="s">
        <v>148</v>
      </c>
      <c r="E139" s="33"/>
      <c r="F139" s="153" t="s">
        <v>217</v>
      </c>
      <c r="G139" s="33"/>
      <c r="H139" s="33"/>
      <c r="I139" s="154"/>
      <c r="J139" s="33"/>
      <c r="K139" s="33"/>
      <c r="L139" s="34"/>
      <c r="M139" s="155"/>
      <c r="N139" s="156"/>
      <c r="O139" s="54"/>
      <c r="P139" s="54"/>
      <c r="Q139" s="54"/>
      <c r="R139" s="54"/>
      <c r="S139" s="54"/>
      <c r="T139" s="55"/>
      <c r="U139" s="33"/>
      <c r="V139" s="33"/>
      <c r="W139" s="33"/>
      <c r="X139" s="33"/>
      <c r="Y139" s="33"/>
      <c r="Z139" s="33"/>
      <c r="AA139" s="33"/>
      <c r="AB139" s="33"/>
      <c r="AC139" s="33"/>
      <c r="AD139" s="33"/>
      <c r="AE139" s="33"/>
      <c r="AT139" s="18" t="s">
        <v>148</v>
      </c>
      <c r="AU139" s="18" t="s">
        <v>146</v>
      </c>
    </row>
    <row r="140" spans="1:65" s="2" customFormat="1" ht="24.2" customHeight="1">
      <c r="A140" s="33"/>
      <c r="B140" s="138"/>
      <c r="C140" s="139" t="s">
        <v>218</v>
      </c>
      <c r="D140" s="139" t="s">
        <v>140</v>
      </c>
      <c r="E140" s="140" t="s">
        <v>219</v>
      </c>
      <c r="F140" s="141" t="s">
        <v>220</v>
      </c>
      <c r="G140" s="142" t="s">
        <v>143</v>
      </c>
      <c r="H140" s="143">
        <v>262.5</v>
      </c>
      <c r="I140" s="144"/>
      <c r="J140" s="145">
        <f>ROUND(I140*H140,2)</f>
        <v>0</v>
      </c>
      <c r="K140" s="141" t="s">
        <v>144</v>
      </c>
      <c r="L140" s="34"/>
      <c r="M140" s="146" t="s">
        <v>3</v>
      </c>
      <c r="N140" s="147" t="s">
        <v>43</v>
      </c>
      <c r="O140" s="54"/>
      <c r="P140" s="148">
        <f>O140*H140</f>
        <v>0</v>
      </c>
      <c r="Q140" s="148">
        <v>0</v>
      </c>
      <c r="R140" s="148">
        <f>Q140*H140</f>
        <v>0</v>
      </c>
      <c r="S140" s="148">
        <v>0</v>
      </c>
      <c r="T140" s="149">
        <f>S140*H140</f>
        <v>0</v>
      </c>
      <c r="U140" s="33"/>
      <c r="V140" s="33"/>
      <c r="W140" s="33"/>
      <c r="X140" s="33"/>
      <c r="Y140" s="33"/>
      <c r="Z140" s="33"/>
      <c r="AA140" s="33"/>
      <c r="AB140" s="33"/>
      <c r="AC140" s="33"/>
      <c r="AD140" s="33"/>
      <c r="AE140" s="33"/>
      <c r="AR140" s="150" t="s">
        <v>145</v>
      </c>
      <c r="AT140" s="150" t="s">
        <v>140</v>
      </c>
      <c r="AU140" s="150" t="s">
        <v>146</v>
      </c>
      <c r="AY140" s="18" t="s">
        <v>134</v>
      </c>
      <c r="BE140" s="151">
        <f>IF(N140="základní",J140,0)</f>
        <v>0</v>
      </c>
      <c r="BF140" s="151">
        <f>IF(N140="snížená",J140,0)</f>
        <v>0</v>
      </c>
      <c r="BG140" s="151">
        <f>IF(N140="zákl. přenesená",J140,0)</f>
        <v>0</v>
      </c>
      <c r="BH140" s="151">
        <f>IF(N140="sníž. přenesená",J140,0)</f>
        <v>0</v>
      </c>
      <c r="BI140" s="151">
        <f>IF(N140="nulová",J140,0)</f>
        <v>0</v>
      </c>
      <c r="BJ140" s="18" t="s">
        <v>139</v>
      </c>
      <c r="BK140" s="151">
        <f>ROUND(I140*H140,2)</f>
        <v>0</v>
      </c>
      <c r="BL140" s="18" t="s">
        <v>145</v>
      </c>
      <c r="BM140" s="150" t="s">
        <v>221</v>
      </c>
    </row>
    <row r="141" spans="1:47" s="2" customFormat="1" ht="12">
      <c r="A141" s="33"/>
      <c r="B141" s="34"/>
      <c r="C141" s="33"/>
      <c r="D141" s="152" t="s">
        <v>148</v>
      </c>
      <c r="E141" s="33"/>
      <c r="F141" s="153" t="s">
        <v>222</v>
      </c>
      <c r="G141" s="33"/>
      <c r="H141" s="33"/>
      <c r="I141" s="154"/>
      <c r="J141" s="33"/>
      <c r="K141" s="33"/>
      <c r="L141" s="34"/>
      <c r="M141" s="155"/>
      <c r="N141" s="156"/>
      <c r="O141" s="54"/>
      <c r="P141" s="54"/>
      <c r="Q141" s="54"/>
      <c r="R141" s="54"/>
      <c r="S141" s="54"/>
      <c r="T141" s="55"/>
      <c r="U141" s="33"/>
      <c r="V141" s="33"/>
      <c r="W141" s="33"/>
      <c r="X141" s="33"/>
      <c r="Y141" s="33"/>
      <c r="Z141" s="33"/>
      <c r="AA141" s="33"/>
      <c r="AB141" s="33"/>
      <c r="AC141" s="33"/>
      <c r="AD141" s="33"/>
      <c r="AE141" s="33"/>
      <c r="AT141" s="18" t="s">
        <v>148</v>
      </c>
      <c r="AU141" s="18" t="s">
        <v>146</v>
      </c>
    </row>
    <row r="142" spans="2:63" s="12" customFormat="1" ht="20.85" customHeight="1">
      <c r="B142" s="125"/>
      <c r="D142" s="126" t="s">
        <v>70</v>
      </c>
      <c r="E142" s="136" t="s">
        <v>223</v>
      </c>
      <c r="F142" s="136" t="s">
        <v>224</v>
      </c>
      <c r="I142" s="128"/>
      <c r="J142" s="137">
        <f>BK142</f>
        <v>0</v>
      </c>
      <c r="L142" s="125"/>
      <c r="M142" s="130"/>
      <c r="N142" s="131"/>
      <c r="O142" s="131"/>
      <c r="P142" s="132">
        <f>SUM(P143:P151)</f>
        <v>0</v>
      </c>
      <c r="Q142" s="131"/>
      <c r="R142" s="132">
        <f>SUM(R143:R151)</f>
        <v>0</v>
      </c>
      <c r="S142" s="131"/>
      <c r="T142" s="133">
        <f>SUM(T143:T151)</f>
        <v>0.0456</v>
      </c>
      <c r="AR142" s="126" t="s">
        <v>15</v>
      </c>
      <c r="AT142" s="134" t="s">
        <v>70</v>
      </c>
      <c r="AU142" s="134" t="s">
        <v>139</v>
      </c>
      <c r="AY142" s="126" t="s">
        <v>134</v>
      </c>
      <c r="BK142" s="135">
        <f>SUM(BK143:BK151)</f>
        <v>0</v>
      </c>
    </row>
    <row r="143" spans="1:65" s="2" customFormat="1" ht="37.9" customHeight="1">
      <c r="A143" s="33"/>
      <c r="B143" s="138"/>
      <c r="C143" s="139" t="s">
        <v>9</v>
      </c>
      <c r="D143" s="139" t="s">
        <v>140</v>
      </c>
      <c r="E143" s="140" t="s">
        <v>225</v>
      </c>
      <c r="F143" s="141" t="s">
        <v>226</v>
      </c>
      <c r="G143" s="142" t="s">
        <v>143</v>
      </c>
      <c r="H143" s="143">
        <v>0.6</v>
      </c>
      <c r="I143" s="144"/>
      <c r="J143" s="145">
        <f>ROUND(I143*H143,2)</f>
        <v>0</v>
      </c>
      <c r="K143" s="141" t="s">
        <v>144</v>
      </c>
      <c r="L143" s="34"/>
      <c r="M143" s="146" t="s">
        <v>3</v>
      </c>
      <c r="N143" s="147" t="s">
        <v>43</v>
      </c>
      <c r="O143" s="54"/>
      <c r="P143" s="148">
        <f>O143*H143</f>
        <v>0</v>
      </c>
      <c r="Q143" s="148">
        <v>0</v>
      </c>
      <c r="R143" s="148">
        <f>Q143*H143</f>
        <v>0</v>
      </c>
      <c r="S143" s="148">
        <v>0.013</v>
      </c>
      <c r="T143" s="149">
        <f>S143*H143</f>
        <v>0.0078</v>
      </c>
      <c r="U143" s="33"/>
      <c r="V143" s="33"/>
      <c r="W143" s="33"/>
      <c r="X143" s="33"/>
      <c r="Y143" s="33"/>
      <c r="Z143" s="33"/>
      <c r="AA143" s="33"/>
      <c r="AB143" s="33"/>
      <c r="AC143" s="33"/>
      <c r="AD143" s="33"/>
      <c r="AE143" s="33"/>
      <c r="AR143" s="150" t="s">
        <v>145</v>
      </c>
      <c r="AT143" s="150" t="s">
        <v>140</v>
      </c>
      <c r="AU143" s="150" t="s">
        <v>146</v>
      </c>
      <c r="AY143" s="18" t="s">
        <v>134</v>
      </c>
      <c r="BE143" s="151">
        <f>IF(N143="základní",J143,0)</f>
        <v>0</v>
      </c>
      <c r="BF143" s="151">
        <f>IF(N143="snížená",J143,0)</f>
        <v>0</v>
      </c>
      <c r="BG143" s="151">
        <f>IF(N143="zákl. přenesená",J143,0)</f>
        <v>0</v>
      </c>
      <c r="BH143" s="151">
        <f>IF(N143="sníž. přenesená",J143,0)</f>
        <v>0</v>
      </c>
      <c r="BI143" s="151">
        <f>IF(N143="nulová",J143,0)</f>
        <v>0</v>
      </c>
      <c r="BJ143" s="18" t="s">
        <v>139</v>
      </c>
      <c r="BK143" s="151">
        <f>ROUND(I143*H143,2)</f>
        <v>0</v>
      </c>
      <c r="BL143" s="18" t="s">
        <v>145</v>
      </c>
      <c r="BM143" s="150" t="s">
        <v>227</v>
      </c>
    </row>
    <row r="144" spans="1:47" s="2" customFormat="1" ht="12">
      <c r="A144" s="33"/>
      <c r="B144" s="34"/>
      <c r="C144" s="33"/>
      <c r="D144" s="152" t="s">
        <v>148</v>
      </c>
      <c r="E144" s="33"/>
      <c r="F144" s="153" t="s">
        <v>228</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148</v>
      </c>
      <c r="AU144" s="18" t="s">
        <v>146</v>
      </c>
    </row>
    <row r="145" spans="2:51" s="13" customFormat="1" ht="12">
      <c r="B145" s="157"/>
      <c r="D145" s="158" t="s">
        <v>150</v>
      </c>
      <c r="E145" s="159" t="s">
        <v>3</v>
      </c>
      <c r="F145" s="160" t="s">
        <v>151</v>
      </c>
      <c r="H145" s="159" t="s">
        <v>3</v>
      </c>
      <c r="I145" s="161"/>
      <c r="L145" s="157"/>
      <c r="M145" s="162"/>
      <c r="N145" s="163"/>
      <c r="O145" s="163"/>
      <c r="P145" s="163"/>
      <c r="Q145" s="163"/>
      <c r="R145" s="163"/>
      <c r="S145" s="163"/>
      <c r="T145" s="164"/>
      <c r="AT145" s="159" t="s">
        <v>150</v>
      </c>
      <c r="AU145" s="159" t="s">
        <v>146</v>
      </c>
      <c r="AV145" s="13" t="s">
        <v>15</v>
      </c>
      <c r="AW145" s="13" t="s">
        <v>33</v>
      </c>
      <c r="AX145" s="13" t="s">
        <v>71</v>
      </c>
      <c r="AY145" s="159" t="s">
        <v>134</v>
      </c>
    </row>
    <row r="146" spans="2:51" s="14" customFormat="1" ht="12">
      <c r="B146" s="165"/>
      <c r="D146" s="158" t="s">
        <v>150</v>
      </c>
      <c r="E146" s="166" t="s">
        <v>3</v>
      </c>
      <c r="F146" s="167" t="s">
        <v>596</v>
      </c>
      <c r="H146" s="168">
        <v>0.6</v>
      </c>
      <c r="I146" s="169"/>
      <c r="L146" s="165"/>
      <c r="M146" s="170"/>
      <c r="N146" s="171"/>
      <c r="O146" s="171"/>
      <c r="P146" s="171"/>
      <c r="Q146" s="171"/>
      <c r="R146" s="171"/>
      <c r="S146" s="171"/>
      <c r="T146" s="172"/>
      <c r="AT146" s="166" t="s">
        <v>150</v>
      </c>
      <c r="AU146" s="166" t="s">
        <v>146</v>
      </c>
      <c r="AV146" s="14" t="s">
        <v>139</v>
      </c>
      <c r="AW146" s="14" t="s">
        <v>33</v>
      </c>
      <c r="AX146" s="14" t="s">
        <v>15</v>
      </c>
      <c r="AY146" s="166" t="s">
        <v>134</v>
      </c>
    </row>
    <row r="147" spans="1:65" s="2" customFormat="1" ht="37.9" customHeight="1">
      <c r="A147" s="33"/>
      <c r="B147" s="138"/>
      <c r="C147" s="139" t="s">
        <v>229</v>
      </c>
      <c r="D147" s="139" t="s">
        <v>140</v>
      </c>
      <c r="E147" s="140" t="s">
        <v>230</v>
      </c>
      <c r="F147" s="141" t="s">
        <v>231</v>
      </c>
      <c r="G147" s="142" t="s">
        <v>143</v>
      </c>
      <c r="H147" s="143">
        <v>2.7</v>
      </c>
      <c r="I147" s="144"/>
      <c r="J147" s="145">
        <f>ROUND(I147*H147,2)</f>
        <v>0</v>
      </c>
      <c r="K147" s="141" t="s">
        <v>144</v>
      </c>
      <c r="L147" s="34"/>
      <c r="M147" s="146" t="s">
        <v>3</v>
      </c>
      <c r="N147" s="147" t="s">
        <v>43</v>
      </c>
      <c r="O147" s="54"/>
      <c r="P147" s="148">
        <f>O147*H147</f>
        <v>0</v>
      </c>
      <c r="Q147" s="148">
        <v>0</v>
      </c>
      <c r="R147" s="148">
        <f>Q147*H147</f>
        <v>0</v>
      </c>
      <c r="S147" s="148">
        <v>0.014</v>
      </c>
      <c r="T147" s="149">
        <f>S147*H147</f>
        <v>0.0378</v>
      </c>
      <c r="U147" s="33"/>
      <c r="V147" s="33"/>
      <c r="W147" s="33"/>
      <c r="X147" s="33"/>
      <c r="Y147" s="33"/>
      <c r="Z147" s="33"/>
      <c r="AA147" s="33"/>
      <c r="AB147" s="33"/>
      <c r="AC147" s="33"/>
      <c r="AD147" s="33"/>
      <c r="AE147" s="33"/>
      <c r="AR147" s="150" t="s">
        <v>145</v>
      </c>
      <c r="AT147" s="150" t="s">
        <v>140</v>
      </c>
      <c r="AU147" s="150" t="s">
        <v>146</v>
      </c>
      <c r="AY147" s="18" t="s">
        <v>134</v>
      </c>
      <c r="BE147" s="151">
        <f>IF(N147="základní",J147,0)</f>
        <v>0</v>
      </c>
      <c r="BF147" s="151">
        <f>IF(N147="snížená",J147,0)</f>
        <v>0</v>
      </c>
      <c r="BG147" s="151">
        <f>IF(N147="zákl. přenesená",J147,0)</f>
        <v>0</v>
      </c>
      <c r="BH147" s="151">
        <f>IF(N147="sníž. přenesená",J147,0)</f>
        <v>0</v>
      </c>
      <c r="BI147" s="151">
        <f>IF(N147="nulová",J147,0)</f>
        <v>0</v>
      </c>
      <c r="BJ147" s="18" t="s">
        <v>139</v>
      </c>
      <c r="BK147" s="151">
        <f>ROUND(I147*H147,2)</f>
        <v>0</v>
      </c>
      <c r="BL147" s="18" t="s">
        <v>145</v>
      </c>
      <c r="BM147" s="150" t="s">
        <v>232</v>
      </c>
    </row>
    <row r="148" spans="1:47" s="2" customFormat="1" ht="12">
      <c r="A148" s="33"/>
      <c r="B148" s="34"/>
      <c r="C148" s="33"/>
      <c r="D148" s="152" t="s">
        <v>148</v>
      </c>
      <c r="E148" s="33"/>
      <c r="F148" s="153" t="s">
        <v>233</v>
      </c>
      <c r="G148" s="33"/>
      <c r="H148" s="33"/>
      <c r="I148" s="154"/>
      <c r="J148" s="33"/>
      <c r="K148" s="33"/>
      <c r="L148" s="34"/>
      <c r="M148" s="155"/>
      <c r="N148" s="156"/>
      <c r="O148" s="54"/>
      <c r="P148" s="54"/>
      <c r="Q148" s="54"/>
      <c r="R148" s="54"/>
      <c r="S148" s="54"/>
      <c r="T148" s="55"/>
      <c r="U148" s="33"/>
      <c r="V148" s="33"/>
      <c r="W148" s="33"/>
      <c r="X148" s="33"/>
      <c r="Y148" s="33"/>
      <c r="Z148" s="33"/>
      <c r="AA148" s="33"/>
      <c r="AB148" s="33"/>
      <c r="AC148" s="33"/>
      <c r="AD148" s="33"/>
      <c r="AE148" s="33"/>
      <c r="AT148" s="18" t="s">
        <v>148</v>
      </c>
      <c r="AU148" s="18" t="s">
        <v>146</v>
      </c>
    </row>
    <row r="149" spans="2:51" s="13" customFormat="1" ht="12">
      <c r="B149" s="157"/>
      <c r="D149" s="158" t="s">
        <v>150</v>
      </c>
      <c r="E149" s="159" t="s">
        <v>3</v>
      </c>
      <c r="F149" s="160" t="s">
        <v>153</v>
      </c>
      <c r="H149" s="159" t="s">
        <v>3</v>
      </c>
      <c r="I149" s="161"/>
      <c r="L149" s="157"/>
      <c r="M149" s="162"/>
      <c r="N149" s="163"/>
      <c r="O149" s="163"/>
      <c r="P149" s="163"/>
      <c r="Q149" s="163"/>
      <c r="R149" s="163"/>
      <c r="S149" s="163"/>
      <c r="T149" s="164"/>
      <c r="AT149" s="159" t="s">
        <v>150</v>
      </c>
      <c r="AU149" s="159" t="s">
        <v>146</v>
      </c>
      <c r="AV149" s="13" t="s">
        <v>15</v>
      </c>
      <c r="AW149" s="13" t="s">
        <v>33</v>
      </c>
      <c r="AX149" s="13" t="s">
        <v>71</v>
      </c>
      <c r="AY149" s="159" t="s">
        <v>134</v>
      </c>
    </row>
    <row r="150" spans="2:51" s="14" customFormat="1" ht="12">
      <c r="B150" s="165"/>
      <c r="D150" s="158" t="s">
        <v>150</v>
      </c>
      <c r="E150" s="166" t="s">
        <v>3</v>
      </c>
      <c r="F150" s="167" t="s">
        <v>710</v>
      </c>
      <c r="H150" s="168">
        <v>2.7</v>
      </c>
      <c r="I150" s="169"/>
      <c r="L150" s="165"/>
      <c r="M150" s="170"/>
      <c r="N150" s="171"/>
      <c r="O150" s="171"/>
      <c r="P150" s="171"/>
      <c r="Q150" s="171"/>
      <c r="R150" s="171"/>
      <c r="S150" s="171"/>
      <c r="T150" s="172"/>
      <c r="AT150" s="166" t="s">
        <v>150</v>
      </c>
      <c r="AU150" s="166" t="s">
        <v>146</v>
      </c>
      <c r="AV150" s="14" t="s">
        <v>139</v>
      </c>
      <c r="AW150" s="14" t="s">
        <v>33</v>
      </c>
      <c r="AX150" s="14" t="s">
        <v>71</v>
      </c>
      <c r="AY150" s="166" t="s">
        <v>134</v>
      </c>
    </row>
    <row r="151" spans="2:51" s="15" customFormat="1" ht="12">
      <c r="B151" s="173"/>
      <c r="D151" s="158" t="s">
        <v>150</v>
      </c>
      <c r="E151" s="174" t="s">
        <v>3</v>
      </c>
      <c r="F151" s="175" t="s">
        <v>155</v>
      </c>
      <c r="H151" s="176">
        <v>2.7</v>
      </c>
      <c r="I151" s="177"/>
      <c r="L151" s="173"/>
      <c r="M151" s="178"/>
      <c r="N151" s="179"/>
      <c r="O151" s="179"/>
      <c r="P151" s="179"/>
      <c r="Q151" s="179"/>
      <c r="R151" s="179"/>
      <c r="S151" s="179"/>
      <c r="T151" s="180"/>
      <c r="AT151" s="174" t="s">
        <v>150</v>
      </c>
      <c r="AU151" s="174" t="s">
        <v>146</v>
      </c>
      <c r="AV151" s="15" t="s">
        <v>145</v>
      </c>
      <c r="AW151" s="15" t="s">
        <v>33</v>
      </c>
      <c r="AX151" s="15" t="s">
        <v>15</v>
      </c>
      <c r="AY151" s="174" t="s">
        <v>134</v>
      </c>
    </row>
    <row r="152" spans="2:63" s="12" customFormat="1" ht="20.85" customHeight="1">
      <c r="B152" s="125"/>
      <c r="D152" s="126" t="s">
        <v>70</v>
      </c>
      <c r="E152" s="136" t="s">
        <v>234</v>
      </c>
      <c r="F152" s="136" t="s">
        <v>235</v>
      </c>
      <c r="I152" s="128"/>
      <c r="J152" s="137">
        <f>BK152</f>
        <v>0</v>
      </c>
      <c r="L152" s="125"/>
      <c r="M152" s="130"/>
      <c r="N152" s="131"/>
      <c r="O152" s="131"/>
      <c r="P152" s="132">
        <f>SUM(P153:P160)</f>
        <v>0</v>
      </c>
      <c r="Q152" s="131"/>
      <c r="R152" s="132">
        <f>SUM(R153:R160)</f>
        <v>0</v>
      </c>
      <c r="S152" s="131"/>
      <c r="T152" s="133">
        <f>SUM(T153:T160)</f>
        <v>0</v>
      </c>
      <c r="AR152" s="126" t="s">
        <v>15</v>
      </c>
      <c r="AT152" s="134" t="s">
        <v>70</v>
      </c>
      <c r="AU152" s="134" t="s">
        <v>139</v>
      </c>
      <c r="AY152" s="126" t="s">
        <v>134</v>
      </c>
      <c r="BK152" s="135">
        <f>SUM(BK153:BK160)</f>
        <v>0</v>
      </c>
    </row>
    <row r="153" spans="1:65" s="2" customFormat="1" ht="24.2" customHeight="1">
      <c r="A153" s="33"/>
      <c r="B153" s="138"/>
      <c r="C153" s="139" t="s">
        <v>236</v>
      </c>
      <c r="D153" s="139" t="s">
        <v>140</v>
      </c>
      <c r="E153" s="140" t="s">
        <v>237</v>
      </c>
      <c r="F153" s="141" t="s">
        <v>238</v>
      </c>
      <c r="G153" s="142" t="s">
        <v>239</v>
      </c>
      <c r="H153" s="143">
        <v>25</v>
      </c>
      <c r="I153" s="144"/>
      <c r="J153" s="145">
        <f>ROUND(I153*H153,2)</f>
        <v>0</v>
      </c>
      <c r="K153" s="141" t="s">
        <v>3</v>
      </c>
      <c r="L153" s="34"/>
      <c r="M153" s="146" t="s">
        <v>3</v>
      </c>
      <c r="N153" s="147" t="s">
        <v>43</v>
      </c>
      <c r="O153" s="54"/>
      <c r="P153" s="148">
        <f>O153*H153</f>
        <v>0</v>
      </c>
      <c r="Q153" s="148">
        <v>0</v>
      </c>
      <c r="R153" s="148">
        <f>Q153*H153</f>
        <v>0</v>
      </c>
      <c r="S153" s="148">
        <v>0</v>
      </c>
      <c r="T153" s="149">
        <f>S153*H153</f>
        <v>0</v>
      </c>
      <c r="U153" s="33"/>
      <c r="V153" s="33"/>
      <c r="W153" s="33"/>
      <c r="X153" s="33"/>
      <c r="Y153" s="33"/>
      <c r="Z153" s="33"/>
      <c r="AA153" s="33"/>
      <c r="AB153" s="33"/>
      <c r="AC153" s="33"/>
      <c r="AD153" s="33"/>
      <c r="AE153" s="33"/>
      <c r="AR153" s="150" t="s">
        <v>145</v>
      </c>
      <c r="AT153" s="150" t="s">
        <v>140</v>
      </c>
      <c r="AU153" s="150" t="s">
        <v>146</v>
      </c>
      <c r="AY153" s="18" t="s">
        <v>134</v>
      </c>
      <c r="BE153" s="151">
        <f>IF(N153="základní",J153,0)</f>
        <v>0</v>
      </c>
      <c r="BF153" s="151">
        <f>IF(N153="snížená",J153,0)</f>
        <v>0</v>
      </c>
      <c r="BG153" s="151">
        <f>IF(N153="zákl. přenesená",J153,0)</f>
        <v>0</v>
      </c>
      <c r="BH153" s="151">
        <f>IF(N153="sníž. přenesená",J153,0)</f>
        <v>0</v>
      </c>
      <c r="BI153" s="151">
        <f>IF(N153="nulová",J153,0)</f>
        <v>0</v>
      </c>
      <c r="BJ153" s="18" t="s">
        <v>139</v>
      </c>
      <c r="BK153" s="151">
        <f>ROUND(I153*H153,2)</f>
        <v>0</v>
      </c>
      <c r="BL153" s="18" t="s">
        <v>145</v>
      </c>
      <c r="BM153" s="150" t="s">
        <v>240</v>
      </c>
    </row>
    <row r="154" spans="2:51" s="13" customFormat="1" ht="12">
      <c r="B154" s="157"/>
      <c r="D154" s="158" t="s">
        <v>150</v>
      </c>
      <c r="E154" s="159" t="s">
        <v>3</v>
      </c>
      <c r="F154" s="160" t="s">
        <v>241</v>
      </c>
      <c r="H154" s="159" t="s">
        <v>3</v>
      </c>
      <c r="I154" s="161"/>
      <c r="L154" s="157"/>
      <c r="M154" s="162"/>
      <c r="N154" s="163"/>
      <c r="O154" s="163"/>
      <c r="P154" s="163"/>
      <c r="Q154" s="163"/>
      <c r="R154" s="163"/>
      <c r="S154" s="163"/>
      <c r="T154" s="164"/>
      <c r="AT154" s="159" t="s">
        <v>150</v>
      </c>
      <c r="AU154" s="159" t="s">
        <v>146</v>
      </c>
      <c r="AV154" s="13" t="s">
        <v>15</v>
      </c>
      <c r="AW154" s="13" t="s">
        <v>33</v>
      </c>
      <c r="AX154" s="13" t="s">
        <v>71</v>
      </c>
      <c r="AY154" s="159" t="s">
        <v>134</v>
      </c>
    </row>
    <row r="155" spans="2:51" s="14" customFormat="1" ht="12">
      <c r="B155" s="165"/>
      <c r="D155" s="158" t="s">
        <v>150</v>
      </c>
      <c r="E155" s="166" t="s">
        <v>3</v>
      </c>
      <c r="F155" s="167" t="s">
        <v>242</v>
      </c>
      <c r="H155" s="168">
        <v>25</v>
      </c>
      <c r="I155" s="169"/>
      <c r="L155" s="165"/>
      <c r="M155" s="170"/>
      <c r="N155" s="171"/>
      <c r="O155" s="171"/>
      <c r="P155" s="171"/>
      <c r="Q155" s="171"/>
      <c r="R155" s="171"/>
      <c r="S155" s="171"/>
      <c r="T155" s="172"/>
      <c r="AT155" s="166" t="s">
        <v>150</v>
      </c>
      <c r="AU155" s="166" t="s">
        <v>146</v>
      </c>
      <c r="AV155" s="14" t="s">
        <v>139</v>
      </c>
      <c r="AW155" s="14" t="s">
        <v>33</v>
      </c>
      <c r="AX155" s="14" t="s">
        <v>15</v>
      </c>
      <c r="AY155" s="166" t="s">
        <v>134</v>
      </c>
    </row>
    <row r="156" spans="1:65" s="2" customFormat="1" ht="16.5" customHeight="1">
      <c r="A156" s="33"/>
      <c r="B156" s="138"/>
      <c r="C156" s="139" t="s">
        <v>243</v>
      </c>
      <c r="D156" s="139" t="s">
        <v>140</v>
      </c>
      <c r="E156" s="140" t="s">
        <v>244</v>
      </c>
      <c r="F156" s="141" t="s">
        <v>245</v>
      </c>
      <c r="G156" s="142" t="s">
        <v>143</v>
      </c>
      <c r="H156" s="143">
        <v>231.3</v>
      </c>
      <c r="I156" s="144"/>
      <c r="J156" s="145">
        <f>ROUND(I156*H156,2)</f>
        <v>0</v>
      </c>
      <c r="K156" s="141" t="s">
        <v>3</v>
      </c>
      <c r="L156" s="34"/>
      <c r="M156" s="146" t="s">
        <v>3</v>
      </c>
      <c r="N156" s="147" t="s">
        <v>43</v>
      </c>
      <c r="O156" s="54"/>
      <c r="P156" s="148">
        <f>O156*H156</f>
        <v>0</v>
      </c>
      <c r="Q156" s="148">
        <v>0</v>
      </c>
      <c r="R156" s="148">
        <f>Q156*H156</f>
        <v>0</v>
      </c>
      <c r="S156" s="148">
        <v>0</v>
      </c>
      <c r="T156" s="149">
        <f>S156*H156</f>
        <v>0</v>
      </c>
      <c r="U156" s="33"/>
      <c r="V156" s="33"/>
      <c r="W156" s="33"/>
      <c r="X156" s="33"/>
      <c r="Y156" s="33"/>
      <c r="Z156" s="33"/>
      <c r="AA156" s="33"/>
      <c r="AB156" s="33"/>
      <c r="AC156" s="33"/>
      <c r="AD156" s="33"/>
      <c r="AE156" s="33"/>
      <c r="AR156" s="150" t="s">
        <v>145</v>
      </c>
      <c r="AT156" s="150" t="s">
        <v>140</v>
      </c>
      <c r="AU156" s="150" t="s">
        <v>146</v>
      </c>
      <c r="AY156" s="18" t="s">
        <v>134</v>
      </c>
      <c r="BE156" s="151">
        <f>IF(N156="základní",J156,0)</f>
        <v>0</v>
      </c>
      <c r="BF156" s="151">
        <f>IF(N156="snížená",J156,0)</f>
        <v>0</v>
      </c>
      <c r="BG156" s="151">
        <f>IF(N156="zákl. přenesená",J156,0)</f>
        <v>0</v>
      </c>
      <c r="BH156" s="151">
        <f>IF(N156="sníž. přenesená",J156,0)</f>
        <v>0</v>
      </c>
      <c r="BI156" s="151">
        <f>IF(N156="nulová",J156,0)</f>
        <v>0</v>
      </c>
      <c r="BJ156" s="18" t="s">
        <v>139</v>
      </c>
      <c r="BK156" s="151">
        <f>ROUND(I156*H156,2)</f>
        <v>0</v>
      </c>
      <c r="BL156" s="18" t="s">
        <v>145</v>
      </c>
      <c r="BM156" s="150" t="s">
        <v>246</v>
      </c>
    </row>
    <row r="157" spans="2:51" s="14" customFormat="1" ht="12">
      <c r="B157" s="165"/>
      <c r="D157" s="158" t="s">
        <v>150</v>
      </c>
      <c r="E157" s="166" t="s">
        <v>3</v>
      </c>
      <c r="F157" s="167" t="s">
        <v>714</v>
      </c>
      <c r="H157" s="168">
        <v>239</v>
      </c>
      <c r="I157" s="169"/>
      <c r="L157" s="165"/>
      <c r="M157" s="170"/>
      <c r="N157" s="171"/>
      <c r="O157" s="171"/>
      <c r="P157" s="171"/>
      <c r="Q157" s="171"/>
      <c r="R157" s="171"/>
      <c r="S157" s="171"/>
      <c r="T157" s="172"/>
      <c r="AT157" s="166" t="s">
        <v>150</v>
      </c>
      <c r="AU157" s="166" t="s">
        <v>146</v>
      </c>
      <c r="AV157" s="14" t="s">
        <v>139</v>
      </c>
      <c r="AW157" s="14" t="s">
        <v>33</v>
      </c>
      <c r="AX157" s="14" t="s">
        <v>71</v>
      </c>
      <c r="AY157" s="166" t="s">
        <v>134</v>
      </c>
    </row>
    <row r="158" spans="2:51" s="14" customFormat="1" ht="12">
      <c r="B158" s="165"/>
      <c r="D158" s="158" t="s">
        <v>150</v>
      </c>
      <c r="E158" s="166" t="s">
        <v>3</v>
      </c>
      <c r="F158" s="167" t="s">
        <v>715</v>
      </c>
      <c r="H158" s="168">
        <v>-7.7</v>
      </c>
      <c r="I158" s="169"/>
      <c r="L158" s="165"/>
      <c r="M158" s="170"/>
      <c r="N158" s="171"/>
      <c r="O158" s="171"/>
      <c r="P158" s="171"/>
      <c r="Q158" s="171"/>
      <c r="R158" s="171"/>
      <c r="S158" s="171"/>
      <c r="T158" s="172"/>
      <c r="AT158" s="166" t="s">
        <v>150</v>
      </c>
      <c r="AU158" s="166" t="s">
        <v>146</v>
      </c>
      <c r="AV158" s="14" t="s">
        <v>139</v>
      </c>
      <c r="AW158" s="14" t="s">
        <v>33</v>
      </c>
      <c r="AX158" s="14" t="s">
        <v>71</v>
      </c>
      <c r="AY158" s="166" t="s">
        <v>134</v>
      </c>
    </row>
    <row r="159" spans="2:51" s="15" customFormat="1" ht="12">
      <c r="B159" s="173"/>
      <c r="D159" s="158" t="s">
        <v>150</v>
      </c>
      <c r="E159" s="174" t="s">
        <v>3</v>
      </c>
      <c r="F159" s="175" t="s">
        <v>155</v>
      </c>
      <c r="H159" s="176">
        <v>231.3</v>
      </c>
      <c r="I159" s="177"/>
      <c r="L159" s="173"/>
      <c r="M159" s="178"/>
      <c r="N159" s="179"/>
      <c r="O159" s="179"/>
      <c r="P159" s="179"/>
      <c r="Q159" s="179"/>
      <c r="R159" s="179"/>
      <c r="S159" s="179"/>
      <c r="T159" s="180"/>
      <c r="AT159" s="174" t="s">
        <v>150</v>
      </c>
      <c r="AU159" s="174" t="s">
        <v>146</v>
      </c>
      <c r="AV159" s="15" t="s">
        <v>145</v>
      </c>
      <c r="AW159" s="15" t="s">
        <v>33</v>
      </c>
      <c r="AX159" s="15" t="s">
        <v>15</v>
      </c>
      <c r="AY159" s="174" t="s">
        <v>134</v>
      </c>
    </row>
    <row r="160" spans="1:65" s="2" customFormat="1" ht="55.5" customHeight="1">
      <c r="A160" s="33"/>
      <c r="B160" s="138"/>
      <c r="C160" s="139" t="s">
        <v>250</v>
      </c>
      <c r="D160" s="139" t="s">
        <v>140</v>
      </c>
      <c r="E160" s="140" t="s">
        <v>603</v>
      </c>
      <c r="F160" s="141" t="s">
        <v>604</v>
      </c>
      <c r="G160" s="142" t="s">
        <v>359</v>
      </c>
      <c r="H160" s="143">
        <v>8</v>
      </c>
      <c r="I160" s="144"/>
      <c r="J160" s="145">
        <f>ROUND(I160*H160,2)</f>
        <v>0</v>
      </c>
      <c r="K160" s="141" t="s">
        <v>3</v>
      </c>
      <c r="L160" s="34"/>
      <c r="M160" s="146" t="s">
        <v>3</v>
      </c>
      <c r="N160" s="147" t="s">
        <v>43</v>
      </c>
      <c r="O160" s="54"/>
      <c r="P160" s="148">
        <f>O160*H160</f>
        <v>0</v>
      </c>
      <c r="Q160" s="148">
        <v>0</v>
      </c>
      <c r="R160" s="148">
        <f>Q160*H160</f>
        <v>0</v>
      </c>
      <c r="S160" s="148">
        <v>0</v>
      </c>
      <c r="T160" s="149">
        <f>S160*H160</f>
        <v>0</v>
      </c>
      <c r="U160" s="33"/>
      <c r="V160" s="33"/>
      <c r="W160" s="33"/>
      <c r="X160" s="33"/>
      <c r="Y160" s="33"/>
      <c r="Z160" s="33"/>
      <c r="AA160" s="33"/>
      <c r="AB160" s="33"/>
      <c r="AC160" s="33"/>
      <c r="AD160" s="33"/>
      <c r="AE160" s="33"/>
      <c r="AR160" s="150" t="s">
        <v>145</v>
      </c>
      <c r="AT160" s="150" t="s">
        <v>140</v>
      </c>
      <c r="AU160" s="150" t="s">
        <v>146</v>
      </c>
      <c r="AY160" s="18" t="s">
        <v>134</v>
      </c>
      <c r="BE160" s="151">
        <f>IF(N160="základní",J160,0)</f>
        <v>0</v>
      </c>
      <c r="BF160" s="151">
        <f>IF(N160="snížená",J160,0)</f>
        <v>0</v>
      </c>
      <c r="BG160" s="151">
        <f>IF(N160="zákl. přenesená",J160,0)</f>
        <v>0</v>
      </c>
      <c r="BH160" s="151">
        <f>IF(N160="sníž. přenesená",J160,0)</f>
        <v>0</v>
      </c>
      <c r="BI160" s="151">
        <f>IF(N160="nulová",J160,0)</f>
        <v>0</v>
      </c>
      <c r="BJ160" s="18" t="s">
        <v>139</v>
      </c>
      <c r="BK160" s="151">
        <f>ROUND(I160*H160,2)</f>
        <v>0</v>
      </c>
      <c r="BL160" s="18" t="s">
        <v>145</v>
      </c>
      <c r="BM160" s="150" t="s">
        <v>605</v>
      </c>
    </row>
    <row r="161" spans="2:63" s="12" customFormat="1" ht="22.9" customHeight="1">
      <c r="B161" s="125"/>
      <c r="D161" s="126" t="s">
        <v>70</v>
      </c>
      <c r="E161" s="136" t="s">
        <v>248</v>
      </c>
      <c r="F161" s="136" t="s">
        <v>249</v>
      </c>
      <c r="I161" s="128"/>
      <c r="J161" s="137">
        <f>BK161</f>
        <v>0</v>
      </c>
      <c r="L161" s="125"/>
      <c r="M161" s="130"/>
      <c r="N161" s="131"/>
      <c r="O161" s="131"/>
      <c r="P161" s="132">
        <f>SUM(P162:P176)</f>
        <v>0</v>
      </c>
      <c r="Q161" s="131"/>
      <c r="R161" s="132">
        <f>SUM(R162:R176)</f>
        <v>0</v>
      </c>
      <c r="S161" s="131"/>
      <c r="T161" s="133">
        <f>SUM(T162:T176)</f>
        <v>0</v>
      </c>
      <c r="AR161" s="126" t="s">
        <v>15</v>
      </c>
      <c r="AT161" s="134" t="s">
        <v>70</v>
      </c>
      <c r="AU161" s="134" t="s">
        <v>15</v>
      </c>
      <c r="AY161" s="126" t="s">
        <v>134</v>
      </c>
      <c r="BK161" s="135">
        <f>SUM(BK162:BK176)</f>
        <v>0</v>
      </c>
    </row>
    <row r="162" spans="1:65" s="2" customFormat="1" ht="37.9" customHeight="1">
      <c r="A162" s="33"/>
      <c r="B162" s="138"/>
      <c r="C162" s="139" t="s">
        <v>256</v>
      </c>
      <c r="D162" s="139" t="s">
        <v>140</v>
      </c>
      <c r="E162" s="140" t="s">
        <v>251</v>
      </c>
      <c r="F162" s="141" t="s">
        <v>252</v>
      </c>
      <c r="G162" s="142" t="s">
        <v>253</v>
      </c>
      <c r="H162" s="143">
        <v>14.502</v>
      </c>
      <c r="I162" s="144"/>
      <c r="J162" s="145">
        <f>ROUND(I162*H162,2)</f>
        <v>0</v>
      </c>
      <c r="K162" s="141" t="s">
        <v>144</v>
      </c>
      <c r="L162" s="34"/>
      <c r="M162" s="146" t="s">
        <v>3</v>
      </c>
      <c r="N162" s="147" t="s">
        <v>43</v>
      </c>
      <c r="O162" s="54"/>
      <c r="P162" s="148">
        <f>O162*H162</f>
        <v>0</v>
      </c>
      <c r="Q162" s="148">
        <v>0</v>
      </c>
      <c r="R162" s="148">
        <f>Q162*H162</f>
        <v>0</v>
      </c>
      <c r="S162" s="148">
        <v>0</v>
      </c>
      <c r="T162" s="149">
        <f>S162*H162</f>
        <v>0</v>
      </c>
      <c r="U162" s="33"/>
      <c r="V162" s="33"/>
      <c r="W162" s="33"/>
      <c r="X162" s="33"/>
      <c r="Y162" s="33"/>
      <c r="Z162" s="33"/>
      <c r="AA162" s="33"/>
      <c r="AB162" s="33"/>
      <c r="AC162" s="33"/>
      <c r="AD162" s="33"/>
      <c r="AE162" s="33"/>
      <c r="AR162" s="150" t="s">
        <v>145</v>
      </c>
      <c r="AT162" s="150" t="s">
        <v>140</v>
      </c>
      <c r="AU162" s="150" t="s">
        <v>139</v>
      </c>
      <c r="AY162" s="18" t="s">
        <v>134</v>
      </c>
      <c r="BE162" s="151">
        <f>IF(N162="základní",J162,0)</f>
        <v>0</v>
      </c>
      <c r="BF162" s="151">
        <f>IF(N162="snížená",J162,0)</f>
        <v>0</v>
      </c>
      <c r="BG162" s="151">
        <f>IF(N162="zákl. přenesená",J162,0)</f>
        <v>0</v>
      </c>
      <c r="BH162" s="151">
        <f>IF(N162="sníž. přenesená",J162,0)</f>
        <v>0</v>
      </c>
      <c r="BI162" s="151">
        <f>IF(N162="nulová",J162,0)</f>
        <v>0</v>
      </c>
      <c r="BJ162" s="18" t="s">
        <v>139</v>
      </c>
      <c r="BK162" s="151">
        <f>ROUND(I162*H162,2)</f>
        <v>0</v>
      </c>
      <c r="BL162" s="18" t="s">
        <v>145</v>
      </c>
      <c r="BM162" s="150" t="s">
        <v>254</v>
      </c>
    </row>
    <row r="163" spans="1:47" s="2" customFormat="1" ht="12">
      <c r="A163" s="33"/>
      <c r="B163" s="34"/>
      <c r="C163" s="33"/>
      <c r="D163" s="152" t="s">
        <v>148</v>
      </c>
      <c r="E163" s="33"/>
      <c r="F163" s="153" t="s">
        <v>255</v>
      </c>
      <c r="G163" s="33"/>
      <c r="H163" s="33"/>
      <c r="I163" s="154"/>
      <c r="J163" s="33"/>
      <c r="K163" s="33"/>
      <c r="L163" s="34"/>
      <c r="M163" s="155"/>
      <c r="N163" s="156"/>
      <c r="O163" s="54"/>
      <c r="P163" s="54"/>
      <c r="Q163" s="54"/>
      <c r="R163" s="54"/>
      <c r="S163" s="54"/>
      <c r="T163" s="55"/>
      <c r="U163" s="33"/>
      <c r="V163" s="33"/>
      <c r="W163" s="33"/>
      <c r="X163" s="33"/>
      <c r="Y163" s="33"/>
      <c r="Z163" s="33"/>
      <c r="AA163" s="33"/>
      <c r="AB163" s="33"/>
      <c r="AC163" s="33"/>
      <c r="AD163" s="33"/>
      <c r="AE163" s="33"/>
      <c r="AT163" s="18" t="s">
        <v>148</v>
      </c>
      <c r="AU163" s="18" t="s">
        <v>139</v>
      </c>
    </row>
    <row r="164" spans="1:65" s="2" customFormat="1" ht="33" customHeight="1">
      <c r="A164" s="33"/>
      <c r="B164" s="138"/>
      <c r="C164" s="139" t="s">
        <v>8</v>
      </c>
      <c r="D164" s="139" t="s">
        <v>140</v>
      </c>
      <c r="E164" s="140" t="s">
        <v>257</v>
      </c>
      <c r="F164" s="141" t="s">
        <v>258</v>
      </c>
      <c r="G164" s="142" t="s">
        <v>253</v>
      </c>
      <c r="H164" s="143">
        <v>14.502</v>
      </c>
      <c r="I164" s="144"/>
      <c r="J164" s="145">
        <f>ROUND(I164*H164,2)</f>
        <v>0</v>
      </c>
      <c r="K164" s="141" t="s">
        <v>144</v>
      </c>
      <c r="L164" s="34"/>
      <c r="M164" s="146" t="s">
        <v>3</v>
      </c>
      <c r="N164" s="147" t="s">
        <v>43</v>
      </c>
      <c r="O164" s="54"/>
      <c r="P164" s="148">
        <f>O164*H164</f>
        <v>0</v>
      </c>
      <c r="Q164" s="148">
        <v>0</v>
      </c>
      <c r="R164" s="148">
        <f>Q164*H164</f>
        <v>0</v>
      </c>
      <c r="S164" s="148">
        <v>0</v>
      </c>
      <c r="T164" s="149">
        <f>S164*H164</f>
        <v>0</v>
      </c>
      <c r="U164" s="33"/>
      <c r="V164" s="33"/>
      <c r="W164" s="33"/>
      <c r="X164" s="33"/>
      <c r="Y164" s="33"/>
      <c r="Z164" s="33"/>
      <c r="AA164" s="33"/>
      <c r="AB164" s="33"/>
      <c r="AC164" s="33"/>
      <c r="AD164" s="33"/>
      <c r="AE164" s="33"/>
      <c r="AR164" s="150" t="s">
        <v>145</v>
      </c>
      <c r="AT164" s="150" t="s">
        <v>140</v>
      </c>
      <c r="AU164" s="150" t="s">
        <v>139</v>
      </c>
      <c r="AY164" s="18" t="s">
        <v>134</v>
      </c>
      <c r="BE164" s="151">
        <f>IF(N164="základní",J164,0)</f>
        <v>0</v>
      </c>
      <c r="BF164" s="151">
        <f>IF(N164="snížená",J164,0)</f>
        <v>0</v>
      </c>
      <c r="BG164" s="151">
        <f>IF(N164="zákl. přenesená",J164,0)</f>
        <v>0</v>
      </c>
      <c r="BH164" s="151">
        <f>IF(N164="sníž. přenesená",J164,0)</f>
        <v>0</v>
      </c>
      <c r="BI164" s="151">
        <f>IF(N164="nulová",J164,0)</f>
        <v>0</v>
      </c>
      <c r="BJ164" s="18" t="s">
        <v>139</v>
      </c>
      <c r="BK164" s="151">
        <f>ROUND(I164*H164,2)</f>
        <v>0</v>
      </c>
      <c r="BL164" s="18" t="s">
        <v>145</v>
      </c>
      <c r="BM164" s="150" t="s">
        <v>259</v>
      </c>
    </row>
    <row r="165" spans="1:47" s="2" customFormat="1" ht="12">
      <c r="A165" s="33"/>
      <c r="B165" s="34"/>
      <c r="C165" s="33"/>
      <c r="D165" s="152" t="s">
        <v>148</v>
      </c>
      <c r="E165" s="33"/>
      <c r="F165" s="153" t="s">
        <v>260</v>
      </c>
      <c r="G165" s="33"/>
      <c r="H165" s="33"/>
      <c r="I165" s="154"/>
      <c r="J165" s="33"/>
      <c r="K165" s="33"/>
      <c r="L165" s="34"/>
      <c r="M165" s="155"/>
      <c r="N165" s="156"/>
      <c r="O165" s="54"/>
      <c r="P165" s="54"/>
      <c r="Q165" s="54"/>
      <c r="R165" s="54"/>
      <c r="S165" s="54"/>
      <c r="T165" s="55"/>
      <c r="U165" s="33"/>
      <c r="V165" s="33"/>
      <c r="W165" s="33"/>
      <c r="X165" s="33"/>
      <c r="Y165" s="33"/>
      <c r="Z165" s="33"/>
      <c r="AA165" s="33"/>
      <c r="AB165" s="33"/>
      <c r="AC165" s="33"/>
      <c r="AD165" s="33"/>
      <c r="AE165" s="33"/>
      <c r="AT165" s="18" t="s">
        <v>148</v>
      </c>
      <c r="AU165" s="18" t="s">
        <v>139</v>
      </c>
    </row>
    <row r="166" spans="1:65" s="2" customFormat="1" ht="44.25" customHeight="1">
      <c r="A166" s="33"/>
      <c r="B166" s="138"/>
      <c r="C166" s="139" t="s">
        <v>80</v>
      </c>
      <c r="D166" s="139" t="s">
        <v>140</v>
      </c>
      <c r="E166" s="140" t="s">
        <v>261</v>
      </c>
      <c r="F166" s="141" t="s">
        <v>262</v>
      </c>
      <c r="G166" s="142" t="s">
        <v>253</v>
      </c>
      <c r="H166" s="143">
        <v>217.53</v>
      </c>
      <c r="I166" s="144"/>
      <c r="J166" s="145">
        <f>ROUND(I166*H166,2)</f>
        <v>0</v>
      </c>
      <c r="K166" s="141" t="s">
        <v>144</v>
      </c>
      <c r="L166" s="34"/>
      <c r="M166" s="146" t="s">
        <v>3</v>
      </c>
      <c r="N166" s="147" t="s">
        <v>43</v>
      </c>
      <c r="O166" s="54"/>
      <c r="P166" s="148">
        <f>O166*H166</f>
        <v>0</v>
      </c>
      <c r="Q166" s="148">
        <v>0</v>
      </c>
      <c r="R166" s="148">
        <f>Q166*H166</f>
        <v>0</v>
      </c>
      <c r="S166" s="148">
        <v>0</v>
      </c>
      <c r="T166" s="149">
        <f>S166*H166</f>
        <v>0</v>
      </c>
      <c r="U166" s="33"/>
      <c r="V166" s="33"/>
      <c r="W166" s="33"/>
      <c r="X166" s="33"/>
      <c r="Y166" s="33"/>
      <c r="Z166" s="33"/>
      <c r="AA166" s="33"/>
      <c r="AB166" s="33"/>
      <c r="AC166" s="33"/>
      <c r="AD166" s="33"/>
      <c r="AE166" s="33"/>
      <c r="AR166" s="150" t="s">
        <v>145</v>
      </c>
      <c r="AT166" s="150" t="s">
        <v>140</v>
      </c>
      <c r="AU166" s="150" t="s">
        <v>139</v>
      </c>
      <c r="AY166" s="18" t="s">
        <v>134</v>
      </c>
      <c r="BE166" s="151">
        <f>IF(N166="základní",J166,0)</f>
        <v>0</v>
      </c>
      <c r="BF166" s="151">
        <f>IF(N166="snížená",J166,0)</f>
        <v>0</v>
      </c>
      <c r="BG166" s="151">
        <f>IF(N166="zákl. přenesená",J166,0)</f>
        <v>0</v>
      </c>
      <c r="BH166" s="151">
        <f>IF(N166="sníž. přenesená",J166,0)</f>
        <v>0</v>
      </c>
      <c r="BI166" s="151">
        <f>IF(N166="nulová",J166,0)</f>
        <v>0</v>
      </c>
      <c r="BJ166" s="18" t="s">
        <v>139</v>
      </c>
      <c r="BK166" s="151">
        <f>ROUND(I166*H166,2)</f>
        <v>0</v>
      </c>
      <c r="BL166" s="18" t="s">
        <v>145</v>
      </c>
      <c r="BM166" s="150" t="s">
        <v>263</v>
      </c>
    </row>
    <row r="167" spans="1:47" s="2" customFormat="1" ht="12">
      <c r="A167" s="33"/>
      <c r="B167" s="34"/>
      <c r="C167" s="33"/>
      <c r="D167" s="152" t="s">
        <v>148</v>
      </c>
      <c r="E167" s="33"/>
      <c r="F167" s="153" t="s">
        <v>264</v>
      </c>
      <c r="G167" s="33"/>
      <c r="H167" s="33"/>
      <c r="I167" s="154"/>
      <c r="J167" s="33"/>
      <c r="K167" s="33"/>
      <c r="L167" s="34"/>
      <c r="M167" s="155"/>
      <c r="N167" s="156"/>
      <c r="O167" s="54"/>
      <c r="P167" s="54"/>
      <c r="Q167" s="54"/>
      <c r="R167" s="54"/>
      <c r="S167" s="54"/>
      <c r="T167" s="55"/>
      <c r="U167" s="33"/>
      <c r="V167" s="33"/>
      <c r="W167" s="33"/>
      <c r="X167" s="33"/>
      <c r="Y167" s="33"/>
      <c r="Z167" s="33"/>
      <c r="AA167" s="33"/>
      <c r="AB167" s="33"/>
      <c r="AC167" s="33"/>
      <c r="AD167" s="33"/>
      <c r="AE167" s="33"/>
      <c r="AT167" s="18" t="s">
        <v>148</v>
      </c>
      <c r="AU167" s="18" t="s">
        <v>139</v>
      </c>
    </row>
    <row r="168" spans="2:51" s="14" customFormat="1" ht="12">
      <c r="B168" s="165"/>
      <c r="D168" s="158" t="s">
        <v>150</v>
      </c>
      <c r="F168" s="167" t="s">
        <v>716</v>
      </c>
      <c r="H168" s="168">
        <v>217.53</v>
      </c>
      <c r="I168" s="169"/>
      <c r="L168" s="165"/>
      <c r="M168" s="170"/>
      <c r="N168" s="171"/>
      <c r="O168" s="171"/>
      <c r="P168" s="171"/>
      <c r="Q168" s="171"/>
      <c r="R168" s="171"/>
      <c r="S168" s="171"/>
      <c r="T168" s="172"/>
      <c r="AT168" s="166" t="s">
        <v>150</v>
      </c>
      <c r="AU168" s="166" t="s">
        <v>139</v>
      </c>
      <c r="AV168" s="14" t="s">
        <v>139</v>
      </c>
      <c r="AW168" s="14" t="s">
        <v>4</v>
      </c>
      <c r="AX168" s="14" t="s">
        <v>15</v>
      </c>
      <c r="AY168" s="166" t="s">
        <v>134</v>
      </c>
    </row>
    <row r="169" spans="1:65" s="2" customFormat="1" ht="44.25" customHeight="1">
      <c r="A169" s="33"/>
      <c r="B169" s="138"/>
      <c r="C169" s="139" t="s">
        <v>270</v>
      </c>
      <c r="D169" s="139" t="s">
        <v>140</v>
      </c>
      <c r="E169" s="140" t="s">
        <v>266</v>
      </c>
      <c r="F169" s="141" t="s">
        <v>267</v>
      </c>
      <c r="G169" s="142" t="s">
        <v>253</v>
      </c>
      <c r="H169" s="143">
        <v>0.168</v>
      </c>
      <c r="I169" s="144"/>
      <c r="J169" s="145">
        <f>ROUND(I169*H169,2)</f>
        <v>0</v>
      </c>
      <c r="K169" s="141" t="s">
        <v>144</v>
      </c>
      <c r="L169" s="34"/>
      <c r="M169" s="146" t="s">
        <v>3</v>
      </c>
      <c r="N169" s="147" t="s">
        <v>43</v>
      </c>
      <c r="O169" s="54"/>
      <c r="P169" s="148">
        <f>O169*H169</f>
        <v>0</v>
      </c>
      <c r="Q169" s="148">
        <v>0</v>
      </c>
      <c r="R169" s="148">
        <f>Q169*H169</f>
        <v>0</v>
      </c>
      <c r="S169" s="148">
        <v>0</v>
      </c>
      <c r="T169" s="149">
        <f>S169*H169</f>
        <v>0</v>
      </c>
      <c r="U169" s="33"/>
      <c r="V169" s="33"/>
      <c r="W169" s="33"/>
      <c r="X169" s="33"/>
      <c r="Y169" s="33"/>
      <c r="Z169" s="33"/>
      <c r="AA169" s="33"/>
      <c r="AB169" s="33"/>
      <c r="AC169" s="33"/>
      <c r="AD169" s="33"/>
      <c r="AE169" s="33"/>
      <c r="AR169" s="150" t="s">
        <v>145</v>
      </c>
      <c r="AT169" s="150" t="s">
        <v>140</v>
      </c>
      <c r="AU169" s="150" t="s">
        <v>139</v>
      </c>
      <c r="AY169" s="18" t="s">
        <v>134</v>
      </c>
      <c r="BE169" s="151">
        <f>IF(N169="základní",J169,0)</f>
        <v>0</v>
      </c>
      <c r="BF169" s="151">
        <f>IF(N169="snížená",J169,0)</f>
        <v>0</v>
      </c>
      <c r="BG169" s="151">
        <f>IF(N169="zákl. přenesená",J169,0)</f>
        <v>0</v>
      </c>
      <c r="BH169" s="151">
        <f>IF(N169="sníž. přenesená",J169,0)</f>
        <v>0</v>
      </c>
      <c r="BI169" s="151">
        <f>IF(N169="nulová",J169,0)</f>
        <v>0</v>
      </c>
      <c r="BJ169" s="18" t="s">
        <v>139</v>
      </c>
      <c r="BK169" s="151">
        <f>ROUND(I169*H169,2)</f>
        <v>0</v>
      </c>
      <c r="BL169" s="18" t="s">
        <v>145</v>
      </c>
      <c r="BM169" s="150" t="s">
        <v>268</v>
      </c>
    </row>
    <row r="170" spans="1:47" s="2" customFormat="1" ht="12">
      <c r="A170" s="33"/>
      <c r="B170" s="34"/>
      <c r="C170" s="33"/>
      <c r="D170" s="152" t="s">
        <v>148</v>
      </c>
      <c r="E170" s="33"/>
      <c r="F170" s="153" t="s">
        <v>269</v>
      </c>
      <c r="G170" s="33"/>
      <c r="H170" s="33"/>
      <c r="I170" s="154"/>
      <c r="J170" s="33"/>
      <c r="K170" s="33"/>
      <c r="L170" s="34"/>
      <c r="M170" s="155"/>
      <c r="N170" s="156"/>
      <c r="O170" s="54"/>
      <c r="P170" s="54"/>
      <c r="Q170" s="54"/>
      <c r="R170" s="54"/>
      <c r="S170" s="54"/>
      <c r="T170" s="55"/>
      <c r="U170" s="33"/>
      <c r="V170" s="33"/>
      <c r="W170" s="33"/>
      <c r="X170" s="33"/>
      <c r="Y170" s="33"/>
      <c r="Z170" s="33"/>
      <c r="AA170" s="33"/>
      <c r="AB170" s="33"/>
      <c r="AC170" s="33"/>
      <c r="AD170" s="33"/>
      <c r="AE170" s="33"/>
      <c r="AT170" s="18" t="s">
        <v>148</v>
      </c>
      <c r="AU170" s="18" t="s">
        <v>139</v>
      </c>
    </row>
    <row r="171" spans="1:65" s="2" customFormat="1" ht="37.9" customHeight="1">
      <c r="A171" s="33"/>
      <c r="B171" s="138"/>
      <c r="C171" s="139" t="s">
        <v>275</v>
      </c>
      <c r="D171" s="139" t="s">
        <v>140</v>
      </c>
      <c r="E171" s="140" t="s">
        <v>271</v>
      </c>
      <c r="F171" s="141" t="s">
        <v>272</v>
      </c>
      <c r="G171" s="142" t="s">
        <v>253</v>
      </c>
      <c r="H171" s="143">
        <v>6.643</v>
      </c>
      <c r="I171" s="144"/>
      <c r="J171" s="145">
        <f>ROUND(I171*H171,2)</f>
        <v>0</v>
      </c>
      <c r="K171" s="141" t="s">
        <v>144</v>
      </c>
      <c r="L171" s="34"/>
      <c r="M171" s="146" t="s">
        <v>3</v>
      </c>
      <c r="N171" s="147" t="s">
        <v>43</v>
      </c>
      <c r="O171" s="54"/>
      <c r="P171" s="148">
        <f>O171*H171</f>
        <v>0</v>
      </c>
      <c r="Q171" s="148">
        <v>0</v>
      </c>
      <c r="R171" s="148">
        <f>Q171*H171</f>
        <v>0</v>
      </c>
      <c r="S171" s="148">
        <v>0</v>
      </c>
      <c r="T171" s="149">
        <f>S171*H171</f>
        <v>0</v>
      </c>
      <c r="U171" s="33"/>
      <c r="V171" s="33"/>
      <c r="W171" s="33"/>
      <c r="X171" s="33"/>
      <c r="Y171" s="33"/>
      <c r="Z171" s="33"/>
      <c r="AA171" s="33"/>
      <c r="AB171" s="33"/>
      <c r="AC171" s="33"/>
      <c r="AD171" s="33"/>
      <c r="AE171" s="33"/>
      <c r="AR171" s="150" t="s">
        <v>145</v>
      </c>
      <c r="AT171" s="150" t="s">
        <v>140</v>
      </c>
      <c r="AU171" s="150" t="s">
        <v>139</v>
      </c>
      <c r="AY171" s="18" t="s">
        <v>134</v>
      </c>
      <c r="BE171" s="151">
        <f>IF(N171="základní",J171,0)</f>
        <v>0</v>
      </c>
      <c r="BF171" s="151">
        <f>IF(N171="snížená",J171,0)</f>
        <v>0</v>
      </c>
      <c r="BG171" s="151">
        <f>IF(N171="zákl. přenesená",J171,0)</f>
        <v>0</v>
      </c>
      <c r="BH171" s="151">
        <f>IF(N171="sníž. přenesená",J171,0)</f>
        <v>0</v>
      </c>
      <c r="BI171" s="151">
        <f>IF(N171="nulová",J171,0)</f>
        <v>0</v>
      </c>
      <c r="BJ171" s="18" t="s">
        <v>139</v>
      </c>
      <c r="BK171" s="151">
        <f>ROUND(I171*H171,2)</f>
        <v>0</v>
      </c>
      <c r="BL171" s="18" t="s">
        <v>145</v>
      </c>
      <c r="BM171" s="150" t="s">
        <v>273</v>
      </c>
    </row>
    <row r="172" spans="1:47" s="2" customFormat="1" ht="12">
      <c r="A172" s="33"/>
      <c r="B172" s="34"/>
      <c r="C172" s="33"/>
      <c r="D172" s="152" t="s">
        <v>148</v>
      </c>
      <c r="E172" s="33"/>
      <c r="F172" s="153" t="s">
        <v>274</v>
      </c>
      <c r="G172" s="33"/>
      <c r="H172" s="33"/>
      <c r="I172" s="154"/>
      <c r="J172" s="33"/>
      <c r="K172" s="33"/>
      <c r="L172" s="34"/>
      <c r="M172" s="155"/>
      <c r="N172" s="156"/>
      <c r="O172" s="54"/>
      <c r="P172" s="54"/>
      <c r="Q172" s="54"/>
      <c r="R172" s="54"/>
      <c r="S172" s="54"/>
      <c r="T172" s="55"/>
      <c r="U172" s="33"/>
      <c r="V172" s="33"/>
      <c r="W172" s="33"/>
      <c r="X172" s="33"/>
      <c r="Y172" s="33"/>
      <c r="Z172" s="33"/>
      <c r="AA172" s="33"/>
      <c r="AB172" s="33"/>
      <c r="AC172" s="33"/>
      <c r="AD172" s="33"/>
      <c r="AE172" s="33"/>
      <c r="AT172" s="18" t="s">
        <v>148</v>
      </c>
      <c r="AU172" s="18" t="s">
        <v>139</v>
      </c>
    </row>
    <row r="173" spans="1:65" s="2" customFormat="1" ht="44.25" customHeight="1">
      <c r="A173" s="33"/>
      <c r="B173" s="138"/>
      <c r="C173" s="139" t="s">
        <v>280</v>
      </c>
      <c r="D173" s="139" t="s">
        <v>140</v>
      </c>
      <c r="E173" s="140" t="s">
        <v>276</v>
      </c>
      <c r="F173" s="141" t="s">
        <v>277</v>
      </c>
      <c r="G173" s="142" t="s">
        <v>253</v>
      </c>
      <c r="H173" s="143">
        <v>1.242</v>
      </c>
      <c r="I173" s="144"/>
      <c r="J173" s="145">
        <f>ROUND(I173*H173,2)</f>
        <v>0</v>
      </c>
      <c r="K173" s="141" t="s">
        <v>144</v>
      </c>
      <c r="L173" s="34"/>
      <c r="M173" s="146" t="s">
        <v>3</v>
      </c>
      <c r="N173" s="147" t="s">
        <v>43</v>
      </c>
      <c r="O173" s="54"/>
      <c r="P173" s="148">
        <f>O173*H173</f>
        <v>0</v>
      </c>
      <c r="Q173" s="148">
        <v>0</v>
      </c>
      <c r="R173" s="148">
        <f>Q173*H173</f>
        <v>0</v>
      </c>
      <c r="S173" s="148">
        <v>0</v>
      </c>
      <c r="T173" s="149">
        <f>S173*H173</f>
        <v>0</v>
      </c>
      <c r="U173" s="33"/>
      <c r="V173" s="33"/>
      <c r="W173" s="33"/>
      <c r="X173" s="33"/>
      <c r="Y173" s="33"/>
      <c r="Z173" s="33"/>
      <c r="AA173" s="33"/>
      <c r="AB173" s="33"/>
      <c r="AC173" s="33"/>
      <c r="AD173" s="33"/>
      <c r="AE173" s="33"/>
      <c r="AR173" s="150" t="s">
        <v>145</v>
      </c>
      <c r="AT173" s="150" t="s">
        <v>140</v>
      </c>
      <c r="AU173" s="150" t="s">
        <v>139</v>
      </c>
      <c r="AY173" s="18" t="s">
        <v>134</v>
      </c>
      <c r="BE173" s="151">
        <f>IF(N173="základní",J173,0)</f>
        <v>0</v>
      </c>
      <c r="BF173" s="151">
        <f>IF(N173="snížená",J173,0)</f>
        <v>0</v>
      </c>
      <c r="BG173" s="151">
        <f>IF(N173="zákl. přenesená",J173,0)</f>
        <v>0</v>
      </c>
      <c r="BH173" s="151">
        <f>IF(N173="sníž. přenesená",J173,0)</f>
        <v>0</v>
      </c>
      <c r="BI173" s="151">
        <f>IF(N173="nulová",J173,0)</f>
        <v>0</v>
      </c>
      <c r="BJ173" s="18" t="s">
        <v>139</v>
      </c>
      <c r="BK173" s="151">
        <f>ROUND(I173*H173,2)</f>
        <v>0</v>
      </c>
      <c r="BL173" s="18" t="s">
        <v>145</v>
      </c>
      <c r="BM173" s="150" t="s">
        <v>278</v>
      </c>
    </row>
    <row r="174" spans="1:47" s="2" customFormat="1" ht="12">
      <c r="A174" s="33"/>
      <c r="B174" s="34"/>
      <c r="C174" s="33"/>
      <c r="D174" s="152" t="s">
        <v>148</v>
      </c>
      <c r="E174" s="33"/>
      <c r="F174" s="153" t="s">
        <v>279</v>
      </c>
      <c r="G174" s="33"/>
      <c r="H174" s="33"/>
      <c r="I174" s="154"/>
      <c r="J174" s="33"/>
      <c r="K174" s="33"/>
      <c r="L174" s="34"/>
      <c r="M174" s="155"/>
      <c r="N174" s="156"/>
      <c r="O174" s="54"/>
      <c r="P174" s="54"/>
      <c r="Q174" s="54"/>
      <c r="R174" s="54"/>
      <c r="S174" s="54"/>
      <c r="T174" s="55"/>
      <c r="U174" s="33"/>
      <c r="V174" s="33"/>
      <c r="W174" s="33"/>
      <c r="X174" s="33"/>
      <c r="Y174" s="33"/>
      <c r="Z174" s="33"/>
      <c r="AA174" s="33"/>
      <c r="AB174" s="33"/>
      <c r="AC174" s="33"/>
      <c r="AD174" s="33"/>
      <c r="AE174" s="33"/>
      <c r="AT174" s="18" t="s">
        <v>148</v>
      </c>
      <c r="AU174" s="18" t="s">
        <v>139</v>
      </c>
    </row>
    <row r="175" spans="1:65" s="2" customFormat="1" ht="44.25" customHeight="1">
      <c r="A175" s="33"/>
      <c r="B175" s="138"/>
      <c r="C175" s="139" t="s">
        <v>287</v>
      </c>
      <c r="D175" s="139" t="s">
        <v>140</v>
      </c>
      <c r="E175" s="140" t="s">
        <v>281</v>
      </c>
      <c r="F175" s="141" t="s">
        <v>282</v>
      </c>
      <c r="G175" s="142" t="s">
        <v>253</v>
      </c>
      <c r="H175" s="143">
        <v>6.449</v>
      </c>
      <c r="I175" s="144"/>
      <c r="J175" s="145">
        <f>ROUND(I175*H175,2)</f>
        <v>0</v>
      </c>
      <c r="K175" s="141" t="s">
        <v>144</v>
      </c>
      <c r="L175" s="34"/>
      <c r="M175" s="146" t="s">
        <v>3</v>
      </c>
      <c r="N175" s="147" t="s">
        <v>43</v>
      </c>
      <c r="O175" s="54"/>
      <c r="P175" s="148">
        <f>O175*H175</f>
        <v>0</v>
      </c>
      <c r="Q175" s="148">
        <v>0</v>
      </c>
      <c r="R175" s="148">
        <f>Q175*H175</f>
        <v>0</v>
      </c>
      <c r="S175" s="148">
        <v>0</v>
      </c>
      <c r="T175" s="149">
        <f>S175*H175</f>
        <v>0</v>
      </c>
      <c r="U175" s="33"/>
      <c r="V175" s="33"/>
      <c r="W175" s="33"/>
      <c r="X175" s="33"/>
      <c r="Y175" s="33"/>
      <c r="Z175" s="33"/>
      <c r="AA175" s="33"/>
      <c r="AB175" s="33"/>
      <c r="AC175" s="33"/>
      <c r="AD175" s="33"/>
      <c r="AE175" s="33"/>
      <c r="AR175" s="150" t="s">
        <v>145</v>
      </c>
      <c r="AT175" s="150" t="s">
        <v>140</v>
      </c>
      <c r="AU175" s="150" t="s">
        <v>139</v>
      </c>
      <c r="AY175" s="18" t="s">
        <v>134</v>
      </c>
      <c r="BE175" s="151">
        <f>IF(N175="základní",J175,0)</f>
        <v>0</v>
      </c>
      <c r="BF175" s="151">
        <f>IF(N175="snížená",J175,0)</f>
        <v>0</v>
      </c>
      <c r="BG175" s="151">
        <f>IF(N175="zákl. přenesená",J175,0)</f>
        <v>0</v>
      </c>
      <c r="BH175" s="151">
        <f>IF(N175="sníž. přenesená",J175,0)</f>
        <v>0</v>
      </c>
      <c r="BI175" s="151">
        <f>IF(N175="nulová",J175,0)</f>
        <v>0</v>
      </c>
      <c r="BJ175" s="18" t="s">
        <v>139</v>
      </c>
      <c r="BK175" s="151">
        <f>ROUND(I175*H175,2)</f>
        <v>0</v>
      </c>
      <c r="BL175" s="18" t="s">
        <v>145</v>
      </c>
      <c r="BM175" s="150" t="s">
        <v>283</v>
      </c>
    </row>
    <row r="176" spans="1:47" s="2" customFormat="1" ht="12">
      <c r="A176" s="33"/>
      <c r="B176" s="34"/>
      <c r="C176" s="33"/>
      <c r="D176" s="152" t="s">
        <v>148</v>
      </c>
      <c r="E176" s="33"/>
      <c r="F176" s="153" t="s">
        <v>284</v>
      </c>
      <c r="G176" s="33"/>
      <c r="H176" s="33"/>
      <c r="I176" s="154"/>
      <c r="J176" s="33"/>
      <c r="K176" s="33"/>
      <c r="L176" s="34"/>
      <c r="M176" s="155"/>
      <c r="N176" s="156"/>
      <c r="O176" s="54"/>
      <c r="P176" s="54"/>
      <c r="Q176" s="54"/>
      <c r="R176" s="54"/>
      <c r="S176" s="54"/>
      <c r="T176" s="55"/>
      <c r="U176" s="33"/>
      <c r="V176" s="33"/>
      <c r="W176" s="33"/>
      <c r="X176" s="33"/>
      <c r="Y176" s="33"/>
      <c r="Z176" s="33"/>
      <c r="AA176" s="33"/>
      <c r="AB176" s="33"/>
      <c r="AC176" s="33"/>
      <c r="AD176" s="33"/>
      <c r="AE176" s="33"/>
      <c r="AT176" s="18" t="s">
        <v>148</v>
      </c>
      <c r="AU176" s="18" t="s">
        <v>139</v>
      </c>
    </row>
    <row r="177" spans="2:63" s="12" customFormat="1" ht="22.9" customHeight="1">
      <c r="B177" s="125"/>
      <c r="D177" s="126" t="s">
        <v>70</v>
      </c>
      <c r="E177" s="136" t="s">
        <v>285</v>
      </c>
      <c r="F177" s="136" t="s">
        <v>286</v>
      </c>
      <c r="I177" s="128"/>
      <c r="J177" s="137">
        <f>BK177</f>
        <v>0</v>
      </c>
      <c r="L177" s="125"/>
      <c r="M177" s="130"/>
      <c r="N177" s="131"/>
      <c r="O177" s="131"/>
      <c r="P177" s="132">
        <f>SUM(P178:P179)</f>
        <v>0</v>
      </c>
      <c r="Q177" s="131"/>
      <c r="R177" s="132">
        <f>SUM(R178:R179)</f>
        <v>0</v>
      </c>
      <c r="S177" s="131"/>
      <c r="T177" s="133">
        <f>SUM(T178:T179)</f>
        <v>0</v>
      </c>
      <c r="AR177" s="126" t="s">
        <v>15</v>
      </c>
      <c r="AT177" s="134" t="s">
        <v>70</v>
      </c>
      <c r="AU177" s="134" t="s">
        <v>15</v>
      </c>
      <c r="AY177" s="126" t="s">
        <v>134</v>
      </c>
      <c r="BK177" s="135">
        <f>SUM(BK178:BK179)</f>
        <v>0</v>
      </c>
    </row>
    <row r="178" spans="1:65" s="2" customFormat="1" ht="55.5" customHeight="1">
      <c r="A178" s="33"/>
      <c r="B178" s="138"/>
      <c r="C178" s="139" t="s">
        <v>607</v>
      </c>
      <c r="D178" s="139" t="s">
        <v>140</v>
      </c>
      <c r="E178" s="140" t="s">
        <v>288</v>
      </c>
      <c r="F178" s="141" t="s">
        <v>289</v>
      </c>
      <c r="G178" s="142" t="s">
        <v>253</v>
      </c>
      <c r="H178" s="143">
        <v>0.046</v>
      </c>
      <c r="I178" s="144"/>
      <c r="J178" s="145">
        <f>ROUND(I178*H178,2)</f>
        <v>0</v>
      </c>
      <c r="K178" s="141" t="s">
        <v>144</v>
      </c>
      <c r="L178" s="34"/>
      <c r="M178" s="146" t="s">
        <v>3</v>
      </c>
      <c r="N178" s="147" t="s">
        <v>43</v>
      </c>
      <c r="O178" s="54"/>
      <c r="P178" s="148">
        <f>O178*H178</f>
        <v>0</v>
      </c>
      <c r="Q178" s="148">
        <v>0</v>
      </c>
      <c r="R178" s="148">
        <f>Q178*H178</f>
        <v>0</v>
      </c>
      <c r="S178" s="148">
        <v>0</v>
      </c>
      <c r="T178" s="149">
        <f>S178*H178</f>
        <v>0</v>
      </c>
      <c r="U178" s="33"/>
      <c r="V178" s="33"/>
      <c r="W178" s="33"/>
      <c r="X178" s="33"/>
      <c r="Y178" s="33"/>
      <c r="Z178" s="33"/>
      <c r="AA178" s="33"/>
      <c r="AB178" s="33"/>
      <c r="AC178" s="33"/>
      <c r="AD178" s="33"/>
      <c r="AE178" s="33"/>
      <c r="AR178" s="150" t="s">
        <v>145</v>
      </c>
      <c r="AT178" s="150" t="s">
        <v>140</v>
      </c>
      <c r="AU178" s="150" t="s">
        <v>139</v>
      </c>
      <c r="AY178" s="18" t="s">
        <v>134</v>
      </c>
      <c r="BE178" s="151">
        <f>IF(N178="základní",J178,0)</f>
        <v>0</v>
      </c>
      <c r="BF178" s="151">
        <f>IF(N178="snížená",J178,0)</f>
        <v>0</v>
      </c>
      <c r="BG178" s="151">
        <f>IF(N178="zákl. přenesená",J178,0)</f>
        <v>0</v>
      </c>
      <c r="BH178" s="151">
        <f>IF(N178="sníž. přenesená",J178,0)</f>
        <v>0</v>
      </c>
      <c r="BI178" s="151">
        <f>IF(N178="nulová",J178,0)</f>
        <v>0</v>
      </c>
      <c r="BJ178" s="18" t="s">
        <v>139</v>
      </c>
      <c r="BK178" s="151">
        <f>ROUND(I178*H178,2)</f>
        <v>0</v>
      </c>
      <c r="BL178" s="18" t="s">
        <v>145</v>
      </c>
      <c r="BM178" s="150" t="s">
        <v>290</v>
      </c>
    </row>
    <row r="179" spans="1:47" s="2" customFormat="1" ht="12">
      <c r="A179" s="33"/>
      <c r="B179" s="34"/>
      <c r="C179" s="33"/>
      <c r="D179" s="152" t="s">
        <v>148</v>
      </c>
      <c r="E179" s="33"/>
      <c r="F179" s="153" t="s">
        <v>291</v>
      </c>
      <c r="G179" s="33"/>
      <c r="H179" s="33"/>
      <c r="I179" s="154"/>
      <c r="J179" s="33"/>
      <c r="K179" s="33"/>
      <c r="L179" s="34"/>
      <c r="M179" s="155"/>
      <c r="N179" s="156"/>
      <c r="O179" s="54"/>
      <c r="P179" s="54"/>
      <c r="Q179" s="54"/>
      <c r="R179" s="54"/>
      <c r="S179" s="54"/>
      <c r="T179" s="55"/>
      <c r="U179" s="33"/>
      <c r="V179" s="33"/>
      <c r="W179" s="33"/>
      <c r="X179" s="33"/>
      <c r="Y179" s="33"/>
      <c r="Z179" s="33"/>
      <c r="AA179" s="33"/>
      <c r="AB179" s="33"/>
      <c r="AC179" s="33"/>
      <c r="AD179" s="33"/>
      <c r="AE179" s="33"/>
      <c r="AT179" s="18" t="s">
        <v>148</v>
      </c>
      <c r="AU179" s="18" t="s">
        <v>139</v>
      </c>
    </row>
    <row r="180" spans="2:63" s="12" customFormat="1" ht="25.9" customHeight="1">
      <c r="B180" s="125"/>
      <c r="D180" s="126" t="s">
        <v>70</v>
      </c>
      <c r="E180" s="127" t="s">
        <v>292</v>
      </c>
      <c r="F180" s="127" t="s">
        <v>293</v>
      </c>
      <c r="I180" s="128"/>
      <c r="J180" s="129">
        <f>BK180</f>
        <v>0</v>
      </c>
      <c r="L180" s="125"/>
      <c r="M180" s="130"/>
      <c r="N180" s="131"/>
      <c r="O180" s="131"/>
      <c r="P180" s="132">
        <f>P181+P229+P283+P287+P328+P340</f>
        <v>0</v>
      </c>
      <c r="Q180" s="131"/>
      <c r="R180" s="132">
        <f>R181+R229+R283+R287+R328+R340</f>
        <v>10.836446330000001</v>
      </c>
      <c r="S180" s="131"/>
      <c r="T180" s="133">
        <f>T181+T229+T283+T287+T328+T340</f>
        <v>14.456000000000001</v>
      </c>
      <c r="AR180" s="126" t="s">
        <v>139</v>
      </c>
      <c r="AT180" s="134" t="s">
        <v>70</v>
      </c>
      <c r="AU180" s="134" t="s">
        <v>71</v>
      </c>
      <c r="AY180" s="126" t="s">
        <v>134</v>
      </c>
      <c r="BK180" s="135">
        <f>BK181+BK229+BK283+BK287+BK328+BK340</f>
        <v>0</v>
      </c>
    </row>
    <row r="181" spans="2:63" s="12" customFormat="1" ht="22.9" customHeight="1">
      <c r="B181" s="125"/>
      <c r="D181" s="126" t="s">
        <v>70</v>
      </c>
      <c r="E181" s="136" t="s">
        <v>294</v>
      </c>
      <c r="F181" s="136" t="s">
        <v>295</v>
      </c>
      <c r="I181" s="128"/>
      <c r="J181" s="137">
        <f>BK181</f>
        <v>0</v>
      </c>
      <c r="L181" s="125"/>
      <c r="M181" s="130"/>
      <c r="N181" s="131"/>
      <c r="O181" s="131"/>
      <c r="P181" s="132">
        <f>SUM(P182:P228)</f>
        <v>0</v>
      </c>
      <c r="Q181" s="131"/>
      <c r="R181" s="132">
        <f>SUM(R182:R228)</f>
        <v>1.0882811</v>
      </c>
      <c r="S181" s="131"/>
      <c r="T181" s="133">
        <f>SUM(T182:T228)</f>
        <v>1.2596399999999999</v>
      </c>
      <c r="AR181" s="126" t="s">
        <v>139</v>
      </c>
      <c r="AT181" s="134" t="s">
        <v>70</v>
      </c>
      <c r="AU181" s="134" t="s">
        <v>15</v>
      </c>
      <c r="AY181" s="126" t="s">
        <v>134</v>
      </c>
      <c r="BK181" s="135">
        <f>SUM(BK182:BK228)</f>
        <v>0</v>
      </c>
    </row>
    <row r="182" spans="1:65" s="2" customFormat="1" ht="44.25" customHeight="1">
      <c r="A182" s="33"/>
      <c r="B182" s="138"/>
      <c r="C182" s="139" t="s">
        <v>296</v>
      </c>
      <c r="D182" s="139" t="s">
        <v>140</v>
      </c>
      <c r="E182" s="140" t="s">
        <v>297</v>
      </c>
      <c r="F182" s="141" t="s">
        <v>298</v>
      </c>
      <c r="G182" s="142" t="s">
        <v>143</v>
      </c>
      <c r="H182" s="143">
        <v>349.9</v>
      </c>
      <c r="I182" s="144"/>
      <c r="J182" s="145">
        <f>ROUND(I182*H182,2)</f>
        <v>0</v>
      </c>
      <c r="K182" s="141" t="s">
        <v>144</v>
      </c>
      <c r="L182" s="34"/>
      <c r="M182" s="146" t="s">
        <v>3</v>
      </c>
      <c r="N182" s="147" t="s">
        <v>43</v>
      </c>
      <c r="O182" s="54"/>
      <c r="P182" s="148">
        <f>O182*H182</f>
        <v>0</v>
      </c>
      <c r="Q182" s="148">
        <v>0</v>
      </c>
      <c r="R182" s="148">
        <f>Q182*H182</f>
        <v>0</v>
      </c>
      <c r="S182" s="148">
        <v>0.0036</v>
      </c>
      <c r="T182" s="149">
        <f>S182*H182</f>
        <v>1.2596399999999999</v>
      </c>
      <c r="U182" s="33"/>
      <c r="V182" s="33"/>
      <c r="W182" s="33"/>
      <c r="X182" s="33"/>
      <c r="Y182" s="33"/>
      <c r="Z182" s="33"/>
      <c r="AA182" s="33"/>
      <c r="AB182" s="33"/>
      <c r="AC182" s="33"/>
      <c r="AD182" s="33"/>
      <c r="AE182" s="33"/>
      <c r="AR182" s="150" t="s">
        <v>229</v>
      </c>
      <c r="AT182" s="150" t="s">
        <v>140</v>
      </c>
      <c r="AU182" s="150" t="s">
        <v>139</v>
      </c>
      <c r="AY182" s="18" t="s">
        <v>134</v>
      </c>
      <c r="BE182" s="151">
        <f>IF(N182="základní",J182,0)</f>
        <v>0</v>
      </c>
      <c r="BF182" s="151">
        <f>IF(N182="snížená",J182,0)</f>
        <v>0</v>
      </c>
      <c r="BG182" s="151">
        <f>IF(N182="zákl. přenesená",J182,0)</f>
        <v>0</v>
      </c>
      <c r="BH182" s="151">
        <f>IF(N182="sníž. přenesená",J182,0)</f>
        <v>0</v>
      </c>
      <c r="BI182" s="151">
        <f>IF(N182="nulová",J182,0)</f>
        <v>0</v>
      </c>
      <c r="BJ182" s="18" t="s">
        <v>139</v>
      </c>
      <c r="BK182" s="151">
        <f>ROUND(I182*H182,2)</f>
        <v>0</v>
      </c>
      <c r="BL182" s="18" t="s">
        <v>229</v>
      </c>
      <c r="BM182" s="150" t="s">
        <v>299</v>
      </c>
    </row>
    <row r="183" spans="1:47" s="2" customFormat="1" ht="12">
      <c r="A183" s="33"/>
      <c r="B183" s="34"/>
      <c r="C183" s="33"/>
      <c r="D183" s="152" t="s">
        <v>148</v>
      </c>
      <c r="E183" s="33"/>
      <c r="F183" s="153" t="s">
        <v>300</v>
      </c>
      <c r="G183" s="33"/>
      <c r="H183" s="33"/>
      <c r="I183" s="154"/>
      <c r="J183" s="33"/>
      <c r="K183" s="33"/>
      <c r="L183" s="34"/>
      <c r="M183" s="155"/>
      <c r="N183" s="156"/>
      <c r="O183" s="54"/>
      <c r="P183" s="54"/>
      <c r="Q183" s="54"/>
      <c r="R183" s="54"/>
      <c r="S183" s="54"/>
      <c r="T183" s="55"/>
      <c r="U183" s="33"/>
      <c r="V183" s="33"/>
      <c r="W183" s="33"/>
      <c r="X183" s="33"/>
      <c r="Y183" s="33"/>
      <c r="Z183" s="33"/>
      <c r="AA183" s="33"/>
      <c r="AB183" s="33"/>
      <c r="AC183" s="33"/>
      <c r="AD183" s="33"/>
      <c r="AE183" s="33"/>
      <c r="AT183" s="18" t="s">
        <v>148</v>
      </c>
      <c r="AU183" s="18" t="s">
        <v>139</v>
      </c>
    </row>
    <row r="184" spans="2:51" s="13" customFormat="1" ht="12">
      <c r="B184" s="157"/>
      <c r="D184" s="158" t="s">
        <v>150</v>
      </c>
      <c r="E184" s="159" t="s">
        <v>3</v>
      </c>
      <c r="F184" s="160" t="s">
        <v>608</v>
      </c>
      <c r="H184" s="159" t="s">
        <v>3</v>
      </c>
      <c r="I184" s="161"/>
      <c r="L184" s="157"/>
      <c r="M184" s="162"/>
      <c r="N184" s="163"/>
      <c r="O184" s="163"/>
      <c r="P184" s="163"/>
      <c r="Q184" s="163"/>
      <c r="R184" s="163"/>
      <c r="S184" s="163"/>
      <c r="T184" s="164"/>
      <c r="AT184" s="159" t="s">
        <v>150</v>
      </c>
      <c r="AU184" s="159" t="s">
        <v>139</v>
      </c>
      <c r="AV184" s="13" t="s">
        <v>15</v>
      </c>
      <c r="AW184" s="13" t="s">
        <v>33</v>
      </c>
      <c r="AX184" s="13" t="s">
        <v>71</v>
      </c>
      <c r="AY184" s="159" t="s">
        <v>134</v>
      </c>
    </row>
    <row r="185" spans="2:51" s="14" customFormat="1" ht="12">
      <c r="B185" s="165"/>
      <c r="D185" s="158" t="s">
        <v>150</v>
      </c>
      <c r="E185" s="166" t="s">
        <v>3</v>
      </c>
      <c r="F185" s="167" t="s">
        <v>717</v>
      </c>
      <c r="H185" s="168">
        <v>283</v>
      </c>
      <c r="I185" s="169"/>
      <c r="L185" s="165"/>
      <c r="M185" s="170"/>
      <c r="N185" s="171"/>
      <c r="O185" s="171"/>
      <c r="P185" s="171"/>
      <c r="Q185" s="171"/>
      <c r="R185" s="171"/>
      <c r="S185" s="171"/>
      <c r="T185" s="172"/>
      <c r="AT185" s="166" t="s">
        <v>150</v>
      </c>
      <c r="AU185" s="166" t="s">
        <v>139</v>
      </c>
      <c r="AV185" s="14" t="s">
        <v>139</v>
      </c>
      <c r="AW185" s="14" t="s">
        <v>33</v>
      </c>
      <c r="AX185" s="14" t="s">
        <v>71</v>
      </c>
      <c r="AY185" s="166" t="s">
        <v>134</v>
      </c>
    </row>
    <row r="186" spans="2:51" s="13" customFormat="1" ht="12">
      <c r="B186" s="157"/>
      <c r="D186" s="158" t="s">
        <v>150</v>
      </c>
      <c r="E186" s="159" t="s">
        <v>3</v>
      </c>
      <c r="F186" s="160" t="s">
        <v>303</v>
      </c>
      <c r="H186" s="159" t="s">
        <v>3</v>
      </c>
      <c r="I186" s="161"/>
      <c r="L186" s="157"/>
      <c r="M186" s="162"/>
      <c r="N186" s="163"/>
      <c r="O186" s="163"/>
      <c r="P186" s="163"/>
      <c r="Q186" s="163"/>
      <c r="R186" s="163"/>
      <c r="S186" s="163"/>
      <c r="T186" s="164"/>
      <c r="AT186" s="159" t="s">
        <v>150</v>
      </c>
      <c r="AU186" s="159" t="s">
        <v>139</v>
      </c>
      <c r="AV186" s="13" t="s">
        <v>15</v>
      </c>
      <c r="AW186" s="13" t="s">
        <v>33</v>
      </c>
      <c r="AX186" s="13" t="s">
        <v>71</v>
      </c>
      <c r="AY186" s="159" t="s">
        <v>134</v>
      </c>
    </row>
    <row r="187" spans="2:51" s="14" customFormat="1" ht="12">
      <c r="B187" s="165"/>
      <c r="D187" s="158" t="s">
        <v>150</v>
      </c>
      <c r="E187" s="166" t="s">
        <v>3</v>
      </c>
      <c r="F187" s="167" t="s">
        <v>718</v>
      </c>
      <c r="H187" s="168">
        <v>25.125</v>
      </c>
      <c r="I187" s="169"/>
      <c r="L187" s="165"/>
      <c r="M187" s="170"/>
      <c r="N187" s="171"/>
      <c r="O187" s="171"/>
      <c r="P187" s="171"/>
      <c r="Q187" s="171"/>
      <c r="R187" s="171"/>
      <c r="S187" s="171"/>
      <c r="T187" s="172"/>
      <c r="AT187" s="166" t="s">
        <v>150</v>
      </c>
      <c r="AU187" s="166" t="s">
        <v>139</v>
      </c>
      <c r="AV187" s="14" t="s">
        <v>139</v>
      </c>
      <c r="AW187" s="14" t="s">
        <v>33</v>
      </c>
      <c r="AX187" s="14" t="s">
        <v>71</v>
      </c>
      <c r="AY187" s="166" t="s">
        <v>134</v>
      </c>
    </row>
    <row r="188" spans="2:51" s="14" customFormat="1" ht="12">
      <c r="B188" s="165"/>
      <c r="D188" s="158" t="s">
        <v>150</v>
      </c>
      <c r="E188" s="166" t="s">
        <v>3</v>
      </c>
      <c r="F188" s="167" t="s">
        <v>719</v>
      </c>
      <c r="H188" s="168">
        <v>3.975</v>
      </c>
      <c r="I188" s="169"/>
      <c r="L188" s="165"/>
      <c r="M188" s="170"/>
      <c r="N188" s="171"/>
      <c r="O188" s="171"/>
      <c r="P188" s="171"/>
      <c r="Q188" s="171"/>
      <c r="R188" s="171"/>
      <c r="S188" s="171"/>
      <c r="T188" s="172"/>
      <c r="AT188" s="166" t="s">
        <v>150</v>
      </c>
      <c r="AU188" s="166" t="s">
        <v>139</v>
      </c>
      <c r="AV188" s="14" t="s">
        <v>139</v>
      </c>
      <c r="AW188" s="14" t="s">
        <v>33</v>
      </c>
      <c r="AX188" s="14" t="s">
        <v>71</v>
      </c>
      <c r="AY188" s="166" t="s">
        <v>134</v>
      </c>
    </row>
    <row r="189" spans="2:51" s="13" customFormat="1" ht="12">
      <c r="B189" s="157"/>
      <c r="D189" s="158" t="s">
        <v>150</v>
      </c>
      <c r="E189" s="159" t="s">
        <v>3</v>
      </c>
      <c r="F189" s="160" t="s">
        <v>305</v>
      </c>
      <c r="H189" s="159" t="s">
        <v>3</v>
      </c>
      <c r="I189" s="161"/>
      <c r="L189" s="157"/>
      <c r="M189" s="162"/>
      <c r="N189" s="163"/>
      <c r="O189" s="163"/>
      <c r="P189" s="163"/>
      <c r="Q189" s="163"/>
      <c r="R189" s="163"/>
      <c r="S189" s="163"/>
      <c r="T189" s="164"/>
      <c r="AT189" s="159" t="s">
        <v>150</v>
      </c>
      <c r="AU189" s="159" t="s">
        <v>139</v>
      </c>
      <c r="AV189" s="13" t="s">
        <v>15</v>
      </c>
      <c r="AW189" s="13" t="s">
        <v>33</v>
      </c>
      <c r="AX189" s="13" t="s">
        <v>71</v>
      </c>
      <c r="AY189" s="159" t="s">
        <v>134</v>
      </c>
    </row>
    <row r="190" spans="2:51" s="14" customFormat="1" ht="12">
      <c r="B190" s="165"/>
      <c r="D190" s="158" t="s">
        <v>150</v>
      </c>
      <c r="E190" s="166" t="s">
        <v>3</v>
      </c>
      <c r="F190" s="167" t="s">
        <v>720</v>
      </c>
      <c r="H190" s="168">
        <v>37.8</v>
      </c>
      <c r="I190" s="169"/>
      <c r="L190" s="165"/>
      <c r="M190" s="170"/>
      <c r="N190" s="171"/>
      <c r="O190" s="171"/>
      <c r="P190" s="171"/>
      <c r="Q190" s="171"/>
      <c r="R190" s="171"/>
      <c r="S190" s="171"/>
      <c r="T190" s="172"/>
      <c r="AT190" s="166" t="s">
        <v>150</v>
      </c>
      <c r="AU190" s="166" t="s">
        <v>139</v>
      </c>
      <c r="AV190" s="14" t="s">
        <v>139</v>
      </c>
      <c r="AW190" s="14" t="s">
        <v>33</v>
      </c>
      <c r="AX190" s="14" t="s">
        <v>71</v>
      </c>
      <c r="AY190" s="166" t="s">
        <v>134</v>
      </c>
    </row>
    <row r="191" spans="2:51" s="15" customFormat="1" ht="12">
      <c r="B191" s="173"/>
      <c r="D191" s="158" t="s">
        <v>150</v>
      </c>
      <c r="E191" s="174" t="s">
        <v>3</v>
      </c>
      <c r="F191" s="175" t="s">
        <v>155</v>
      </c>
      <c r="H191" s="176">
        <v>349.90000000000003</v>
      </c>
      <c r="I191" s="177"/>
      <c r="L191" s="173"/>
      <c r="M191" s="178"/>
      <c r="N191" s="179"/>
      <c r="O191" s="179"/>
      <c r="P191" s="179"/>
      <c r="Q191" s="179"/>
      <c r="R191" s="179"/>
      <c r="S191" s="179"/>
      <c r="T191" s="180"/>
      <c r="AT191" s="174" t="s">
        <v>150</v>
      </c>
      <c r="AU191" s="174" t="s">
        <v>139</v>
      </c>
      <c r="AV191" s="15" t="s">
        <v>145</v>
      </c>
      <c r="AW191" s="15" t="s">
        <v>33</v>
      </c>
      <c r="AX191" s="15" t="s">
        <v>15</v>
      </c>
      <c r="AY191" s="174" t="s">
        <v>134</v>
      </c>
    </row>
    <row r="192" spans="1:65" s="2" customFormat="1" ht="16.5" customHeight="1">
      <c r="A192" s="33"/>
      <c r="B192" s="138"/>
      <c r="C192" s="139" t="s">
        <v>308</v>
      </c>
      <c r="D192" s="139" t="s">
        <v>140</v>
      </c>
      <c r="E192" s="140" t="s">
        <v>309</v>
      </c>
      <c r="F192" s="141" t="s">
        <v>310</v>
      </c>
      <c r="G192" s="142" t="s">
        <v>143</v>
      </c>
      <c r="H192" s="143">
        <v>349.9</v>
      </c>
      <c r="I192" s="144"/>
      <c r="J192" s="145">
        <f>ROUND(I192*H192,2)</f>
        <v>0</v>
      </c>
      <c r="K192" s="141" t="s">
        <v>3</v>
      </c>
      <c r="L192" s="34"/>
      <c r="M192" s="146" t="s">
        <v>3</v>
      </c>
      <c r="N192" s="147" t="s">
        <v>43</v>
      </c>
      <c r="O192" s="54"/>
      <c r="P192" s="148">
        <f>O192*H192</f>
        <v>0</v>
      </c>
      <c r="Q192" s="148">
        <v>0</v>
      </c>
      <c r="R192" s="148">
        <f>Q192*H192</f>
        <v>0</v>
      </c>
      <c r="S192" s="148">
        <v>0</v>
      </c>
      <c r="T192" s="149">
        <f>S192*H192</f>
        <v>0</v>
      </c>
      <c r="U192" s="33"/>
      <c r="V192" s="33"/>
      <c r="W192" s="33"/>
      <c r="X192" s="33"/>
      <c r="Y192" s="33"/>
      <c r="Z192" s="33"/>
      <c r="AA192" s="33"/>
      <c r="AB192" s="33"/>
      <c r="AC192" s="33"/>
      <c r="AD192" s="33"/>
      <c r="AE192" s="33"/>
      <c r="AR192" s="150" t="s">
        <v>229</v>
      </c>
      <c r="AT192" s="150" t="s">
        <v>140</v>
      </c>
      <c r="AU192" s="150" t="s">
        <v>139</v>
      </c>
      <c r="AY192" s="18" t="s">
        <v>134</v>
      </c>
      <c r="BE192" s="151">
        <f>IF(N192="základní",J192,0)</f>
        <v>0</v>
      </c>
      <c r="BF192" s="151">
        <f>IF(N192="snížená",J192,0)</f>
        <v>0</v>
      </c>
      <c r="BG192" s="151">
        <f>IF(N192="zákl. přenesená",J192,0)</f>
        <v>0</v>
      </c>
      <c r="BH192" s="151">
        <f>IF(N192="sníž. přenesená",J192,0)</f>
        <v>0</v>
      </c>
      <c r="BI192" s="151">
        <f>IF(N192="nulová",J192,0)</f>
        <v>0</v>
      </c>
      <c r="BJ192" s="18" t="s">
        <v>139</v>
      </c>
      <c r="BK192" s="151">
        <f>ROUND(I192*H192,2)</f>
        <v>0</v>
      </c>
      <c r="BL192" s="18" t="s">
        <v>229</v>
      </c>
      <c r="BM192" s="150" t="s">
        <v>311</v>
      </c>
    </row>
    <row r="193" spans="1:65" s="2" customFormat="1" ht="37.9" customHeight="1">
      <c r="A193" s="33"/>
      <c r="B193" s="138"/>
      <c r="C193" s="139" t="s">
        <v>312</v>
      </c>
      <c r="D193" s="139" t="s">
        <v>140</v>
      </c>
      <c r="E193" s="140" t="s">
        <v>313</v>
      </c>
      <c r="F193" s="141" t="s">
        <v>314</v>
      </c>
      <c r="G193" s="142" t="s">
        <v>143</v>
      </c>
      <c r="H193" s="143">
        <v>151.5</v>
      </c>
      <c r="I193" s="144"/>
      <c r="J193" s="145">
        <f>ROUND(I193*H193,2)</f>
        <v>0</v>
      </c>
      <c r="K193" s="141" t="s">
        <v>144</v>
      </c>
      <c r="L193" s="34"/>
      <c r="M193" s="146" t="s">
        <v>3</v>
      </c>
      <c r="N193" s="147" t="s">
        <v>43</v>
      </c>
      <c r="O193" s="54"/>
      <c r="P193" s="148">
        <f>O193*H193</f>
        <v>0</v>
      </c>
      <c r="Q193" s="148">
        <v>0</v>
      </c>
      <c r="R193" s="148">
        <f>Q193*H193</f>
        <v>0</v>
      </c>
      <c r="S193" s="148">
        <v>0</v>
      </c>
      <c r="T193" s="149">
        <f>S193*H193</f>
        <v>0</v>
      </c>
      <c r="U193" s="33"/>
      <c r="V193" s="33"/>
      <c r="W193" s="33"/>
      <c r="X193" s="33"/>
      <c r="Y193" s="33"/>
      <c r="Z193" s="33"/>
      <c r="AA193" s="33"/>
      <c r="AB193" s="33"/>
      <c r="AC193" s="33"/>
      <c r="AD193" s="33"/>
      <c r="AE193" s="33"/>
      <c r="AR193" s="150" t="s">
        <v>229</v>
      </c>
      <c r="AT193" s="150" t="s">
        <v>140</v>
      </c>
      <c r="AU193" s="150" t="s">
        <v>139</v>
      </c>
      <c r="AY193" s="18" t="s">
        <v>134</v>
      </c>
      <c r="BE193" s="151">
        <f>IF(N193="základní",J193,0)</f>
        <v>0</v>
      </c>
      <c r="BF193" s="151">
        <f>IF(N193="snížená",J193,0)</f>
        <v>0</v>
      </c>
      <c r="BG193" s="151">
        <f>IF(N193="zákl. přenesená",J193,0)</f>
        <v>0</v>
      </c>
      <c r="BH193" s="151">
        <f>IF(N193="sníž. přenesená",J193,0)</f>
        <v>0</v>
      </c>
      <c r="BI193" s="151">
        <f>IF(N193="nulová",J193,0)</f>
        <v>0</v>
      </c>
      <c r="BJ193" s="18" t="s">
        <v>139</v>
      </c>
      <c r="BK193" s="151">
        <f>ROUND(I193*H193,2)</f>
        <v>0</v>
      </c>
      <c r="BL193" s="18" t="s">
        <v>229</v>
      </c>
      <c r="BM193" s="150" t="s">
        <v>315</v>
      </c>
    </row>
    <row r="194" spans="1:47" s="2" customFormat="1" ht="12">
      <c r="A194" s="33"/>
      <c r="B194" s="34"/>
      <c r="C194" s="33"/>
      <c r="D194" s="152" t="s">
        <v>148</v>
      </c>
      <c r="E194" s="33"/>
      <c r="F194" s="153" t="s">
        <v>316</v>
      </c>
      <c r="G194" s="33"/>
      <c r="H194" s="33"/>
      <c r="I194" s="154"/>
      <c r="J194" s="33"/>
      <c r="K194" s="33"/>
      <c r="L194" s="34"/>
      <c r="M194" s="155"/>
      <c r="N194" s="156"/>
      <c r="O194" s="54"/>
      <c r="P194" s="54"/>
      <c r="Q194" s="54"/>
      <c r="R194" s="54"/>
      <c r="S194" s="54"/>
      <c r="T194" s="55"/>
      <c r="U194" s="33"/>
      <c r="V194" s="33"/>
      <c r="W194" s="33"/>
      <c r="X194" s="33"/>
      <c r="Y194" s="33"/>
      <c r="Z194" s="33"/>
      <c r="AA194" s="33"/>
      <c r="AB194" s="33"/>
      <c r="AC194" s="33"/>
      <c r="AD194" s="33"/>
      <c r="AE194" s="33"/>
      <c r="AT194" s="18" t="s">
        <v>148</v>
      </c>
      <c r="AU194" s="18" t="s">
        <v>139</v>
      </c>
    </row>
    <row r="195" spans="2:51" s="13" customFormat="1" ht="12">
      <c r="B195" s="157"/>
      <c r="D195" s="158" t="s">
        <v>150</v>
      </c>
      <c r="E195" s="159" t="s">
        <v>3</v>
      </c>
      <c r="F195" s="160" t="s">
        <v>317</v>
      </c>
      <c r="H195" s="159" t="s">
        <v>3</v>
      </c>
      <c r="I195" s="161"/>
      <c r="L195" s="157"/>
      <c r="M195" s="162"/>
      <c r="N195" s="163"/>
      <c r="O195" s="163"/>
      <c r="P195" s="163"/>
      <c r="Q195" s="163"/>
      <c r="R195" s="163"/>
      <c r="S195" s="163"/>
      <c r="T195" s="164"/>
      <c r="AT195" s="159" t="s">
        <v>150</v>
      </c>
      <c r="AU195" s="159" t="s">
        <v>139</v>
      </c>
      <c r="AV195" s="13" t="s">
        <v>15</v>
      </c>
      <c r="AW195" s="13" t="s">
        <v>33</v>
      </c>
      <c r="AX195" s="13" t="s">
        <v>71</v>
      </c>
      <c r="AY195" s="159" t="s">
        <v>134</v>
      </c>
    </row>
    <row r="196" spans="2:51" s="14" customFormat="1" ht="12">
      <c r="B196" s="165"/>
      <c r="D196" s="158" t="s">
        <v>150</v>
      </c>
      <c r="E196" s="166" t="s">
        <v>3</v>
      </c>
      <c r="F196" s="167" t="s">
        <v>721</v>
      </c>
      <c r="H196" s="168">
        <v>16.2</v>
      </c>
      <c r="I196" s="169"/>
      <c r="L196" s="165"/>
      <c r="M196" s="170"/>
      <c r="N196" s="171"/>
      <c r="O196" s="171"/>
      <c r="P196" s="171"/>
      <c r="Q196" s="171"/>
      <c r="R196" s="171"/>
      <c r="S196" s="171"/>
      <c r="T196" s="172"/>
      <c r="AT196" s="166" t="s">
        <v>150</v>
      </c>
      <c r="AU196" s="166" t="s">
        <v>139</v>
      </c>
      <c r="AV196" s="14" t="s">
        <v>139</v>
      </c>
      <c r="AW196" s="14" t="s">
        <v>33</v>
      </c>
      <c r="AX196" s="14" t="s">
        <v>71</v>
      </c>
      <c r="AY196" s="166" t="s">
        <v>134</v>
      </c>
    </row>
    <row r="197" spans="2:51" s="13" customFormat="1" ht="12">
      <c r="B197" s="157"/>
      <c r="D197" s="158" t="s">
        <v>150</v>
      </c>
      <c r="E197" s="159" t="s">
        <v>3</v>
      </c>
      <c r="F197" s="160" t="s">
        <v>319</v>
      </c>
      <c r="H197" s="159" t="s">
        <v>3</v>
      </c>
      <c r="I197" s="161"/>
      <c r="L197" s="157"/>
      <c r="M197" s="162"/>
      <c r="N197" s="163"/>
      <c r="O197" s="163"/>
      <c r="P197" s="163"/>
      <c r="Q197" s="163"/>
      <c r="R197" s="163"/>
      <c r="S197" s="163"/>
      <c r="T197" s="164"/>
      <c r="AT197" s="159" t="s">
        <v>150</v>
      </c>
      <c r="AU197" s="159" t="s">
        <v>139</v>
      </c>
      <c r="AV197" s="13" t="s">
        <v>15</v>
      </c>
      <c r="AW197" s="13" t="s">
        <v>33</v>
      </c>
      <c r="AX197" s="13" t="s">
        <v>71</v>
      </c>
      <c r="AY197" s="159" t="s">
        <v>134</v>
      </c>
    </row>
    <row r="198" spans="2:51" s="14" customFormat="1" ht="12">
      <c r="B198" s="165"/>
      <c r="D198" s="158" t="s">
        <v>150</v>
      </c>
      <c r="E198" s="166" t="s">
        <v>3</v>
      </c>
      <c r="F198" s="167" t="s">
        <v>722</v>
      </c>
      <c r="H198" s="168">
        <v>75.375</v>
      </c>
      <c r="I198" s="169"/>
      <c r="L198" s="165"/>
      <c r="M198" s="170"/>
      <c r="N198" s="171"/>
      <c r="O198" s="171"/>
      <c r="P198" s="171"/>
      <c r="Q198" s="171"/>
      <c r="R198" s="171"/>
      <c r="S198" s="171"/>
      <c r="T198" s="172"/>
      <c r="AT198" s="166" t="s">
        <v>150</v>
      </c>
      <c r="AU198" s="166" t="s">
        <v>139</v>
      </c>
      <c r="AV198" s="14" t="s">
        <v>139</v>
      </c>
      <c r="AW198" s="14" t="s">
        <v>33</v>
      </c>
      <c r="AX198" s="14" t="s">
        <v>71</v>
      </c>
      <c r="AY198" s="166" t="s">
        <v>134</v>
      </c>
    </row>
    <row r="199" spans="2:51" s="14" customFormat="1" ht="12">
      <c r="B199" s="165"/>
      <c r="D199" s="158" t="s">
        <v>150</v>
      </c>
      <c r="E199" s="166" t="s">
        <v>3</v>
      </c>
      <c r="F199" s="167" t="s">
        <v>723</v>
      </c>
      <c r="H199" s="168">
        <v>7.95</v>
      </c>
      <c r="I199" s="169"/>
      <c r="L199" s="165"/>
      <c r="M199" s="170"/>
      <c r="N199" s="171"/>
      <c r="O199" s="171"/>
      <c r="P199" s="171"/>
      <c r="Q199" s="171"/>
      <c r="R199" s="171"/>
      <c r="S199" s="171"/>
      <c r="T199" s="172"/>
      <c r="AT199" s="166" t="s">
        <v>150</v>
      </c>
      <c r="AU199" s="166" t="s">
        <v>139</v>
      </c>
      <c r="AV199" s="14" t="s">
        <v>139</v>
      </c>
      <c r="AW199" s="14" t="s">
        <v>33</v>
      </c>
      <c r="AX199" s="14" t="s">
        <v>71</v>
      </c>
      <c r="AY199" s="166" t="s">
        <v>134</v>
      </c>
    </row>
    <row r="200" spans="2:51" s="13" customFormat="1" ht="12">
      <c r="B200" s="157"/>
      <c r="D200" s="158" t="s">
        <v>150</v>
      </c>
      <c r="E200" s="159" t="s">
        <v>3</v>
      </c>
      <c r="F200" s="160" t="s">
        <v>305</v>
      </c>
      <c r="H200" s="159" t="s">
        <v>3</v>
      </c>
      <c r="I200" s="161"/>
      <c r="L200" s="157"/>
      <c r="M200" s="162"/>
      <c r="N200" s="163"/>
      <c r="O200" s="163"/>
      <c r="P200" s="163"/>
      <c r="Q200" s="163"/>
      <c r="R200" s="163"/>
      <c r="S200" s="163"/>
      <c r="T200" s="164"/>
      <c r="AT200" s="159" t="s">
        <v>150</v>
      </c>
      <c r="AU200" s="159" t="s">
        <v>139</v>
      </c>
      <c r="AV200" s="13" t="s">
        <v>15</v>
      </c>
      <c r="AW200" s="13" t="s">
        <v>33</v>
      </c>
      <c r="AX200" s="13" t="s">
        <v>71</v>
      </c>
      <c r="AY200" s="159" t="s">
        <v>134</v>
      </c>
    </row>
    <row r="201" spans="2:51" s="14" customFormat="1" ht="12">
      <c r="B201" s="165"/>
      <c r="D201" s="158" t="s">
        <v>150</v>
      </c>
      <c r="E201" s="166" t="s">
        <v>3</v>
      </c>
      <c r="F201" s="167" t="s">
        <v>724</v>
      </c>
      <c r="H201" s="168">
        <v>51.975</v>
      </c>
      <c r="I201" s="169"/>
      <c r="L201" s="165"/>
      <c r="M201" s="170"/>
      <c r="N201" s="171"/>
      <c r="O201" s="171"/>
      <c r="P201" s="171"/>
      <c r="Q201" s="171"/>
      <c r="R201" s="171"/>
      <c r="S201" s="171"/>
      <c r="T201" s="172"/>
      <c r="AT201" s="166" t="s">
        <v>150</v>
      </c>
      <c r="AU201" s="166" t="s">
        <v>139</v>
      </c>
      <c r="AV201" s="14" t="s">
        <v>139</v>
      </c>
      <c r="AW201" s="14" t="s">
        <v>33</v>
      </c>
      <c r="AX201" s="14" t="s">
        <v>71</v>
      </c>
      <c r="AY201" s="166" t="s">
        <v>134</v>
      </c>
    </row>
    <row r="202" spans="2:51" s="15" customFormat="1" ht="12">
      <c r="B202" s="173"/>
      <c r="D202" s="158" t="s">
        <v>150</v>
      </c>
      <c r="E202" s="174" t="s">
        <v>3</v>
      </c>
      <c r="F202" s="175" t="s">
        <v>155</v>
      </c>
      <c r="H202" s="176">
        <v>151.5</v>
      </c>
      <c r="I202" s="177"/>
      <c r="L202" s="173"/>
      <c r="M202" s="178"/>
      <c r="N202" s="179"/>
      <c r="O202" s="179"/>
      <c r="P202" s="179"/>
      <c r="Q202" s="179"/>
      <c r="R202" s="179"/>
      <c r="S202" s="179"/>
      <c r="T202" s="180"/>
      <c r="AT202" s="174" t="s">
        <v>150</v>
      </c>
      <c r="AU202" s="174" t="s">
        <v>139</v>
      </c>
      <c r="AV202" s="15" t="s">
        <v>145</v>
      </c>
      <c r="AW202" s="15" t="s">
        <v>33</v>
      </c>
      <c r="AX202" s="15" t="s">
        <v>15</v>
      </c>
      <c r="AY202" s="174" t="s">
        <v>134</v>
      </c>
    </row>
    <row r="203" spans="1:65" s="2" customFormat="1" ht="16.5" customHeight="1">
      <c r="A203" s="33"/>
      <c r="B203" s="138"/>
      <c r="C203" s="181" t="s">
        <v>323</v>
      </c>
      <c r="D203" s="181" t="s">
        <v>160</v>
      </c>
      <c r="E203" s="182" t="s">
        <v>324</v>
      </c>
      <c r="F203" s="183" t="s">
        <v>325</v>
      </c>
      <c r="G203" s="184" t="s">
        <v>253</v>
      </c>
      <c r="H203" s="185">
        <v>0.048</v>
      </c>
      <c r="I203" s="186"/>
      <c r="J203" s="187">
        <f>ROUND(I203*H203,2)</f>
        <v>0</v>
      </c>
      <c r="K203" s="183" t="s">
        <v>144</v>
      </c>
      <c r="L203" s="188"/>
      <c r="M203" s="189" t="s">
        <v>3</v>
      </c>
      <c r="N203" s="190" t="s">
        <v>43</v>
      </c>
      <c r="O203" s="54"/>
      <c r="P203" s="148">
        <f>O203*H203</f>
        <v>0</v>
      </c>
      <c r="Q203" s="148">
        <v>1</v>
      </c>
      <c r="R203" s="148">
        <f>Q203*H203</f>
        <v>0.048</v>
      </c>
      <c r="S203" s="148">
        <v>0</v>
      </c>
      <c r="T203" s="149">
        <f>S203*H203</f>
        <v>0</v>
      </c>
      <c r="U203" s="33"/>
      <c r="V203" s="33"/>
      <c r="W203" s="33"/>
      <c r="X203" s="33"/>
      <c r="Y203" s="33"/>
      <c r="Z203" s="33"/>
      <c r="AA203" s="33"/>
      <c r="AB203" s="33"/>
      <c r="AC203" s="33"/>
      <c r="AD203" s="33"/>
      <c r="AE203" s="33"/>
      <c r="AR203" s="150" t="s">
        <v>326</v>
      </c>
      <c r="AT203" s="150" t="s">
        <v>160</v>
      </c>
      <c r="AU203" s="150" t="s">
        <v>139</v>
      </c>
      <c r="AY203" s="18" t="s">
        <v>134</v>
      </c>
      <c r="BE203" s="151">
        <f>IF(N203="základní",J203,0)</f>
        <v>0</v>
      </c>
      <c r="BF203" s="151">
        <f>IF(N203="snížená",J203,0)</f>
        <v>0</v>
      </c>
      <c r="BG203" s="151">
        <f>IF(N203="zákl. přenesená",J203,0)</f>
        <v>0</v>
      </c>
      <c r="BH203" s="151">
        <f>IF(N203="sníž. přenesená",J203,0)</f>
        <v>0</v>
      </c>
      <c r="BI203" s="151">
        <f>IF(N203="nulová",J203,0)</f>
        <v>0</v>
      </c>
      <c r="BJ203" s="18" t="s">
        <v>139</v>
      </c>
      <c r="BK203" s="151">
        <f>ROUND(I203*H203,2)</f>
        <v>0</v>
      </c>
      <c r="BL203" s="18" t="s">
        <v>229</v>
      </c>
      <c r="BM203" s="150" t="s">
        <v>327</v>
      </c>
    </row>
    <row r="204" spans="2:51" s="14" customFormat="1" ht="12">
      <c r="B204" s="165"/>
      <c r="D204" s="158" t="s">
        <v>150</v>
      </c>
      <c r="F204" s="167" t="s">
        <v>725</v>
      </c>
      <c r="H204" s="168">
        <v>0.048</v>
      </c>
      <c r="I204" s="169"/>
      <c r="L204" s="165"/>
      <c r="M204" s="170"/>
      <c r="N204" s="171"/>
      <c r="O204" s="171"/>
      <c r="P204" s="171"/>
      <c r="Q204" s="171"/>
      <c r="R204" s="171"/>
      <c r="S204" s="171"/>
      <c r="T204" s="172"/>
      <c r="AT204" s="166" t="s">
        <v>150</v>
      </c>
      <c r="AU204" s="166" t="s">
        <v>139</v>
      </c>
      <c r="AV204" s="14" t="s">
        <v>139</v>
      </c>
      <c r="AW204" s="14" t="s">
        <v>4</v>
      </c>
      <c r="AX204" s="14" t="s">
        <v>15</v>
      </c>
      <c r="AY204" s="166" t="s">
        <v>134</v>
      </c>
    </row>
    <row r="205" spans="1:65" s="2" customFormat="1" ht="24.2" customHeight="1">
      <c r="A205" s="33"/>
      <c r="B205" s="138"/>
      <c r="C205" s="139" t="s">
        <v>329</v>
      </c>
      <c r="D205" s="139" t="s">
        <v>140</v>
      </c>
      <c r="E205" s="140" t="s">
        <v>330</v>
      </c>
      <c r="F205" s="141" t="s">
        <v>331</v>
      </c>
      <c r="G205" s="142" t="s">
        <v>143</v>
      </c>
      <c r="H205" s="143">
        <v>16.2</v>
      </c>
      <c r="I205" s="144"/>
      <c r="J205" s="145">
        <f>ROUND(I205*H205,2)</f>
        <v>0</v>
      </c>
      <c r="K205" s="141" t="s">
        <v>144</v>
      </c>
      <c r="L205" s="34"/>
      <c r="M205" s="146" t="s">
        <v>3</v>
      </c>
      <c r="N205" s="147" t="s">
        <v>43</v>
      </c>
      <c r="O205" s="54"/>
      <c r="P205" s="148">
        <f>O205*H205</f>
        <v>0</v>
      </c>
      <c r="Q205" s="148">
        <v>0.00088</v>
      </c>
      <c r="R205" s="148">
        <f>Q205*H205</f>
        <v>0.014256</v>
      </c>
      <c r="S205" s="148">
        <v>0</v>
      </c>
      <c r="T205" s="149">
        <f>S205*H205</f>
        <v>0</v>
      </c>
      <c r="U205" s="33"/>
      <c r="V205" s="33"/>
      <c r="W205" s="33"/>
      <c r="X205" s="33"/>
      <c r="Y205" s="33"/>
      <c r="Z205" s="33"/>
      <c r="AA205" s="33"/>
      <c r="AB205" s="33"/>
      <c r="AC205" s="33"/>
      <c r="AD205" s="33"/>
      <c r="AE205" s="33"/>
      <c r="AR205" s="150" t="s">
        <v>229</v>
      </c>
      <c r="AT205" s="150" t="s">
        <v>140</v>
      </c>
      <c r="AU205" s="150" t="s">
        <v>139</v>
      </c>
      <c r="AY205" s="18" t="s">
        <v>134</v>
      </c>
      <c r="BE205" s="151">
        <f>IF(N205="základní",J205,0)</f>
        <v>0</v>
      </c>
      <c r="BF205" s="151">
        <f>IF(N205="snížená",J205,0)</f>
        <v>0</v>
      </c>
      <c r="BG205" s="151">
        <f>IF(N205="zákl. přenesená",J205,0)</f>
        <v>0</v>
      </c>
      <c r="BH205" s="151">
        <f>IF(N205="sníž. přenesená",J205,0)</f>
        <v>0</v>
      </c>
      <c r="BI205" s="151">
        <f>IF(N205="nulová",J205,0)</f>
        <v>0</v>
      </c>
      <c r="BJ205" s="18" t="s">
        <v>139</v>
      </c>
      <c r="BK205" s="151">
        <f>ROUND(I205*H205,2)</f>
        <v>0</v>
      </c>
      <c r="BL205" s="18" t="s">
        <v>229</v>
      </c>
      <c r="BM205" s="150" t="s">
        <v>332</v>
      </c>
    </row>
    <row r="206" spans="1:47" s="2" customFormat="1" ht="12">
      <c r="A206" s="33"/>
      <c r="B206" s="34"/>
      <c r="C206" s="33"/>
      <c r="D206" s="152" t="s">
        <v>148</v>
      </c>
      <c r="E206" s="33"/>
      <c r="F206" s="153" t="s">
        <v>333</v>
      </c>
      <c r="G206" s="33"/>
      <c r="H206" s="33"/>
      <c r="I206" s="154"/>
      <c r="J206" s="33"/>
      <c r="K206" s="33"/>
      <c r="L206" s="34"/>
      <c r="M206" s="155"/>
      <c r="N206" s="156"/>
      <c r="O206" s="54"/>
      <c r="P206" s="54"/>
      <c r="Q206" s="54"/>
      <c r="R206" s="54"/>
      <c r="S206" s="54"/>
      <c r="T206" s="55"/>
      <c r="U206" s="33"/>
      <c r="V206" s="33"/>
      <c r="W206" s="33"/>
      <c r="X206" s="33"/>
      <c r="Y206" s="33"/>
      <c r="Z206" s="33"/>
      <c r="AA206" s="33"/>
      <c r="AB206" s="33"/>
      <c r="AC206" s="33"/>
      <c r="AD206" s="33"/>
      <c r="AE206" s="33"/>
      <c r="AT206" s="18" t="s">
        <v>148</v>
      </c>
      <c r="AU206" s="18" t="s">
        <v>139</v>
      </c>
    </row>
    <row r="207" spans="2:51" s="13" customFormat="1" ht="12">
      <c r="B207" s="157"/>
      <c r="D207" s="158" t="s">
        <v>150</v>
      </c>
      <c r="E207" s="159" t="s">
        <v>3</v>
      </c>
      <c r="F207" s="160" t="s">
        <v>317</v>
      </c>
      <c r="H207" s="159" t="s">
        <v>3</v>
      </c>
      <c r="I207" s="161"/>
      <c r="L207" s="157"/>
      <c r="M207" s="162"/>
      <c r="N207" s="163"/>
      <c r="O207" s="163"/>
      <c r="P207" s="163"/>
      <c r="Q207" s="163"/>
      <c r="R207" s="163"/>
      <c r="S207" s="163"/>
      <c r="T207" s="164"/>
      <c r="AT207" s="159" t="s">
        <v>150</v>
      </c>
      <c r="AU207" s="159" t="s">
        <v>139</v>
      </c>
      <c r="AV207" s="13" t="s">
        <v>15</v>
      </c>
      <c r="AW207" s="13" t="s">
        <v>33</v>
      </c>
      <c r="AX207" s="13" t="s">
        <v>71</v>
      </c>
      <c r="AY207" s="159" t="s">
        <v>134</v>
      </c>
    </row>
    <row r="208" spans="2:51" s="14" customFormat="1" ht="12">
      <c r="B208" s="165"/>
      <c r="D208" s="158" t="s">
        <v>150</v>
      </c>
      <c r="E208" s="166" t="s">
        <v>3</v>
      </c>
      <c r="F208" s="167" t="s">
        <v>721</v>
      </c>
      <c r="H208" s="168">
        <v>16.2</v>
      </c>
      <c r="I208" s="169"/>
      <c r="L208" s="165"/>
      <c r="M208" s="170"/>
      <c r="N208" s="171"/>
      <c r="O208" s="171"/>
      <c r="P208" s="171"/>
      <c r="Q208" s="171"/>
      <c r="R208" s="171"/>
      <c r="S208" s="171"/>
      <c r="T208" s="172"/>
      <c r="AT208" s="166" t="s">
        <v>150</v>
      </c>
      <c r="AU208" s="166" t="s">
        <v>139</v>
      </c>
      <c r="AV208" s="14" t="s">
        <v>139</v>
      </c>
      <c r="AW208" s="14" t="s">
        <v>33</v>
      </c>
      <c r="AX208" s="14" t="s">
        <v>15</v>
      </c>
      <c r="AY208" s="166" t="s">
        <v>134</v>
      </c>
    </row>
    <row r="209" spans="1:65" s="2" customFormat="1" ht="44.25" customHeight="1">
      <c r="A209" s="33"/>
      <c r="B209" s="138"/>
      <c r="C209" s="181" t="s">
        <v>326</v>
      </c>
      <c r="D209" s="181" t="s">
        <v>160</v>
      </c>
      <c r="E209" s="182" t="s">
        <v>334</v>
      </c>
      <c r="F209" s="183" t="s">
        <v>335</v>
      </c>
      <c r="G209" s="184" t="s">
        <v>143</v>
      </c>
      <c r="H209" s="185">
        <v>18.881</v>
      </c>
      <c r="I209" s="186"/>
      <c r="J209" s="187">
        <f>ROUND(I209*H209,2)</f>
        <v>0</v>
      </c>
      <c r="K209" s="183" t="s">
        <v>144</v>
      </c>
      <c r="L209" s="188"/>
      <c r="M209" s="189" t="s">
        <v>3</v>
      </c>
      <c r="N209" s="190" t="s">
        <v>43</v>
      </c>
      <c r="O209" s="54"/>
      <c r="P209" s="148">
        <f>O209*H209</f>
        <v>0</v>
      </c>
      <c r="Q209" s="148">
        <v>0.0054</v>
      </c>
      <c r="R209" s="148">
        <f>Q209*H209</f>
        <v>0.1019574</v>
      </c>
      <c r="S209" s="148">
        <v>0</v>
      </c>
      <c r="T209" s="149">
        <f>S209*H209</f>
        <v>0</v>
      </c>
      <c r="U209" s="33"/>
      <c r="V209" s="33"/>
      <c r="W209" s="33"/>
      <c r="X209" s="33"/>
      <c r="Y209" s="33"/>
      <c r="Z209" s="33"/>
      <c r="AA209" s="33"/>
      <c r="AB209" s="33"/>
      <c r="AC209" s="33"/>
      <c r="AD209" s="33"/>
      <c r="AE209" s="33"/>
      <c r="AR209" s="150" t="s">
        <v>326</v>
      </c>
      <c r="AT209" s="150" t="s">
        <v>160</v>
      </c>
      <c r="AU209" s="150" t="s">
        <v>139</v>
      </c>
      <c r="AY209" s="18" t="s">
        <v>134</v>
      </c>
      <c r="BE209" s="151">
        <f>IF(N209="základní",J209,0)</f>
        <v>0</v>
      </c>
      <c r="BF209" s="151">
        <f>IF(N209="snížená",J209,0)</f>
        <v>0</v>
      </c>
      <c r="BG209" s="151">
        <f>IF(N209="zákl. přenesená",J209,0)</f>
        <v>0</v>
      </c>
      <c r="BH209" s="151">
        <f>IF(N209="sníž. přenesená",J209,0)</f>
        <v>0</v>
      </c>
      <c r="BI209" s="151">
        <f>IF(N209="nulová",J209,0)</f>
        <v>0</v>
      </c>
      <c r="BJ209" s="18" t="s">
        <v>139</v>
      </c>
      <c r="BK209" s="151">
        <f>ROUND(I209*H209,2)</f>
        <v>0</v>
      </c>
      <c r="BL209" s="18" t="s">
        <v>229</v>
      </c>
      <c r="BM209" s="150" t="s">
        <v>336</v>
      </c>
    </row>
    <row r="210" spans="2:51" s="14" customFormat="1" ht="12">
      <c r="B210" s="165"/>
      <c r="D210" s="158" t="s">
        <v>150</v>
      </c>
      <c r="F210" s="167" t="s">
        <v>726</v>
      </c>
      <c r="H210" s="168">
        <v>18.881</v>
      </c>
      <c r="I210" s="169"/>
      <c r="L210" s="165"/>
      <c r="M210" s="170"/>
      <c r="N210" s="171"/>
      <c r="O210" s="171"/>
      <c r="P210" s="171"/>
      <c r="Q210" s="171"/>
      <c r="R210" s="171"/>
      <c r="S210" s="171"/>
      <c r="T210" s="172"/>
      <c r="AT210" s="166" t="s">
        <v>150</v>
      </c>
      <c r="AU210" s="166" t="s">
        <v>139</v>
      </c>
      <c r="AV210" s="14" t="s">
        <v>139</v>
      </c>
      <c r="AW210" s="14" t="s">
        <v>4</v>
      </c>
      <c r="AX210" s="14" t="s">
        <v>15</v>
      </c>
      <c r="AY210" s="166" t="s">
        <v>134</v>
      </c>
    </row>
    <row r="211" spans="1:65" s="2" customFormat="1" ht="33" customHeight="1">
      <c r="A211" s="33"/>
      <c r="B211" s="138"/>
      <c r="C211" s="139" t="s">
        <v>83</v>
      </c>
      <c r="D211" s="139" t="s">
        <v>140</v>
      </c>
      <c r="E211" s="140" t="s">
        <v>338</v>
      </c>
      <c r="F211" s="141" t="s">
        <v>339</v>
      </c>
      <c r="G211" s="142" t="s">
        <v>143</v>
      </c>
      <c r="H211" s="143">
        <v>349.9</v>
      </c>
      <c r="I211" s="144"/>
      <c r="J211" s="145">
        <f>ROUND(I211*H211,2)</f>
        <v>0</v>
      </c>
      <c r="K211" s="141" t="s">
        <v>144</v>
      </c>
      <c r="L211" s="34"/>
      <c r="M211" s="146" t="s">
        <v>3</v>
      </c>
      <c r="N211" s="147" t="s">
        <v>43</v>
      </c>
      <c r="O211" s="54"/>
      <c r="P211" s="148">
        <f>O211*H211</f>
        <v>0</v>
      </c>
      <c r="Q211" s="148">
        <v>0</v>
      </c>
      <c r="R211" s="148">
        <f>Q211*H211</f>
        <v>0</v>
      </c>
      <c r="S211" s="148">
        <v>0</v>
      </c>
      <c r="T211" s="149">
        <f>S211*H211</f>
        <v>0</v>
      </c>
      <c r="U211" s="33"/>
      <c r="V211" s="33"/>
      <c r="W211" s="33"/>
      <c r="X211" s="33"/>
      <c r="Y211" s="33"/>
      <c r="Z211" s="33"/>
      <c r="AA211" s="33"/>
      <c r="AB211" s="33"/>
      <c r="AC211" s="33"/>
      <c r="AD211" s="33"/>
      <c r="AE211" s="33"/>
      <c r="AR211" s="150" t="s">
        <v>229</v>
      </c>
      <c r="AT211" s="150" t="s">
        <v>140</v>
      </c>
      <c r="AU211" s="150" t="s">
        <v>139</v>
      </c>
      <c r="AY211" s="18" t="s">
        <v>134</v>
      </c>
      <c r="BE211" s="151">
        <f>IF(N211="základní",J211,0)</f>
        <v>0</v>
      </c>
      <c r="BF211" s="151">
        <f>IF(N211="snížená",J211,0)</f>
        <v>0</v>
      </c>
      <c r="BG211" s="151">
        <f>IF(N211="zákl. přenesená",J211,0)</f>
        <v>0</v>
      </c>
      <c r="BH211" s="151">
        <f>IF(N211="sníž. přenesená",J211,0)</f>
        <v>0</v>
      </c>
      <c r="BI211" s="151">
        <f>IF(N211="nulová",J211,0)</f>
        <v>0</v>
      </c>
      <c r="BJ211" s="18" t="s">
        <v>139</v>
      </c>
      <c r="BK211" s="151">
        <f>ROUND(I211*H211,2)</f>
        <v>0</v>
      </c>
      <c r="BL211" s="18" t="s">
        <v>229</v>
      </c>
      <c r="BM211" s="150" t="s">
        <v>340</v>
      </c>
    </row>
    <row r="212" spans="1:47" s="2" customFormat="1" ht="12">
      <c r="A212" s="33"/>
      <c r="B212" s="34"/>
      <c r="C212" s="33"/>
      <c r="D212" s="152" t="s">
        <v>148</v>
      </c>
      <c r="E212" s="33"/>
      <c r="F212" s="153" t="s">
        <v>341</v>
      </c>
      <c r="G212" s="33"/>
      <c r="H212" s="33"/>
      <c r="I212" s="154"/>
      <c r="J212" s="33"/>
      <c r="K212" s="33"/>
      <c r="L212" s="34"/>
      <c r="M212" s="155"/>
      <c r="N212" s="156"/>
      <c r="O212" s="54"/>
      <c r="P212" s="54"/>
      <c r="Q212" s="54"/>
      <c r="R212" s="54"/>
      <c r="S212" s="54"/>
      <c r="T212" s="55"/>
      <c r="U212" s="33"/>
      <c r="V212" s="33"/>
      <c r="W212" s="33"/>
      <c r="X212" s="33"/>
      <c r="Y212" s="33"/>
      <c r="Z212" s="33"/>
      <c r="AA212" s="33"/>
      <c r="AB212" s="33"/>
      <c r="AC212" s="33"/>
      <c r="AD212" s="33"/>
      <c r="AE212" s="33"/>
      <c r="AT212" s="18" t="s">
        <v>148</v>
      </c>
      <c r="AU212" s="18" t="s">
        <v>139</v>
      </c>
    </row>
    <row r="213" spans="1:65" s="2" customFormat="1" ht="24.2" customHeight="1">
      <c r="A213" s="33"/>
      <c r="B213" s="138"/>
      <c r="C213" s="181" t="s">
        <v>342</v>
      </c>
      <c r="D213" s="181" t="s">
        <v>160</v>
      </c>
      <c r="E213" s="182" t="s">
        <v>343</v>
      </c>
      <c r="F213" s="183" t="s">
        <v>344</v>
      </c>
      <c r="G213" s="184" t="s">
        <v>143</v>
      </c>
      <c r="H213" s="185">
        <v>404.135</v>
      </c>
      <c r="I213" s="186"/>
      <c r="J213" s="187">
        <f>ROUND(I213*H213,2)</f>
        <v>0</v>
      </c>
      <c r="K213" s="183" t="s">
        <v>144</v>
      </c>
      <c r="L213" s="188"/>
      <c r="M213" s="189" t="s">
        <v>3</v>
      </c>
      <c r="N213" s="190" t="s">
        <v>43</v>
      </c>
      <c r="O213" s="54"/>
      <c r="P213" s="148">
        <f>O213*H213</f>
        <v>0</v>
      </c>
      <c r="Q213" s="148">
        <v>0.0003</v>
      </c>
      <c r="R213" s="148">
        <f>Q213*H213</f>
        <v>0.12124049999999999</v>
      </c>
      <c r="S213" s="148">
        <v>0</v>
      </c>
      <c r="T213" s="149">
        <f>S213*H213</f>
        <v>0</v>
      </c>
      <c r="U213" s="33"/>
      <c r="V213" s="33"/>
      <c r="W213" s="33"/>
      <c r="X213" s="33"/>
      <c r="Y213" s="33"/>
      <c r="Z213" s="33"/>
      <c r="AA213" s="33"/>
      <c r="AB213" s="33"/>
      <c r="AC213" s="33"/>
      <c r="AD213" s="33"/>
      <c r="AE213" s="33"/>
      <c r="AR213" s="150" t="s">
        <v>326</v>
      </c>
      <c r="AT213" s="150" t="s">
        <v>160</v>
      </c>
      <c r="AU213" s="150" t="s">
        <v>139</v>
      </c>
      <c r="AY213" s="18" t="s">
        <v>134</v>
      </c>
      <c r="BE213" s="151">
        <f>IF(N213="základní",J213,0)</f>
        <v>0</v>
      </c>
      <c r="BF213" s="151">
        <f>IF(N213="snížená",J213,0)</f>
        <v>0</v>
      </c>
      <c r="BG213" s="151">
        <f>IF(N213="zákl. přenesená",J213,0)</f>
        <v>0</v>
      </c>
      <c r="BH213" s="151">
        <f>IF(N213="sníž. přenesená",J213,0)</f>
        <v>0</v>
      </c>
      <c r="BI213" s="151">
        <f>IF(N213="nulová",J213,0)</f>
        <v>0</v>
      </c>
      <c r="BJ213" s="18" t="s">
        <v>139</v>
      </c>
      <c r="BK213" s="151">
        <f>ROUND(I213*H213,2)</f>
        <v>0</v>
      </c>
      <c r="BL213" s="18" t="s">
        <v>229</v>
      </c>
      <c r="BM213" s="150" t="s">
        <v>345</v>
      </c>
    </row>
    <row r="214" spans="2:51" s="14" customFormat="1" ht="12">
      <c r="B214" s="165"/>
      <c r="D214" s="158" t="s">
        <v>150</v>
      </c>
      <c r="F214" s="167" t="s">
        <v>727</v>
      </c>
      <c r="H214" s="168">
        <v>404.135</v>
      </c>
      <c r="I214" s="169"/>
      <c r="L214" s="165"/>
      <c r="M214" s="170"/>
      <c r="N214" s="171"/>
      <c r="O214" s="171"/>
      <c r="P214" s="171"/>
      <c r="Q214" s="171"/>
      <c r="R214" s="171"/>
      <c r="S214" s="171"/>
      <c r="T214" s="172"/>
      <c r="AT214" s="166" t="s">
        <v>150</v>
      </c>
      <c r="AU214" s="166" t="s">
        <v>139</v>
      </c>
      <c r="AV214" s="14" t="s">
        <v>139</v>
      </c>
      <c r="AW214" s="14" t="s">
        <v>4</v>
      </c>
      <c r="AX214" s="14" t="s">
        <v>15</v>
      </c>
      <c r="AY214" s="166" t="s">
        <v>134</v>
      </c>
    </row>
    <row r="215" spans="1:65" s="2" customFormat="1" ht="49.15" customHeight="1">
      <c r="A215" s="33"/>
      <c r="B215" s="138"/>
      <c r="C215" s="139" t="s">
        <v>347</v>
      </c>
      <c r="D215" s="139" t="s">
        <v>140</v>
      </c>
      <c r="E215" s="140" t="s">
        <v>348</v>
      </c>
      <c r="F215" s="141" t="s">
        <v>349</v>
      </c>
      <c r="G215" s="142" t="s">
        <v>143</v>
      </c>
      <c r="H215" s="143">
        <v>349.9</v>
      </c>
      <c r="I215" s="144"/>
      <c r="J215" s="145">
        <f>ROUND(I215*H215,2)</f>
        <v>0</v>
      </c>
      <c r="K215" s="141" t="s">
        <v>3</v>
      </c>
      <c r="L215" s="34"/>
      <c r="M215" s="146" t="s">
        <v>3</v>
      </c>
      <c r="N215" s="147" t="s">
        <v>43</v>
      </c>
      <c r="O215" s="54"/>
      <c r="P215" s="148">
        <f>O215*H215</f>
        <v>0</v>
      </c>
      <c r="Q215" s="148">
        <v>8E-05</v>
      </c>
      <c r="R215" s="148">
        <f>Q215*H215</f>
        <v>0.027992</v>
      </c>
      <c r="S215" s="148">
        <v>0</v>
      </c>
      <c r="T215" s="149">
        <f>S215*H215</f>
        <v>0</v>
      </c>
      <c r="U215" s="33"/>
      <c r="V215" s="33"/>
      <c r="W215" s="33"/>
      <c r="X215" s="33"/>
      <c r="Y215" s="33"/>
      <c r="Z215" s="33"/>
      <c r="AA215" s="33"/>
      <c r="AB215" s="33"/>
      <c r="AC215" s="33"/>
      <c r="AD215" s="33"/>
      <c r="AE215" s="33"/>
      <c r="AR215" s="150" t="s">
        <v>229</v>
      </c>
      <c r="AT215" s="150" t="s">
        <v>140</v>
      </c>
      <c r="AU215" s="150" t="s">
        <v>139</v>
      </c>
      <c r="AY215" s="18" t="s">
        <v>134</v>
      </c>
      <c r="BE215" s="151">
        <f>IF(N215="základní",J215,0)</f>
        <v>0</v>
      </c>
      <c r="BF215" s="151">
        <f>IF(N215="snížená",J215,0)</f>
        <v>0</v>
      </c>
      <c r="BG215" s="151">
        <f>IF(N215="zákl. přenesená",J215,0)</f>
        <v>0</v>
      </c>
      <c r="BH215" s="151">
        <f>IF(N215="sníž. přenesená",J215,0)</f>
        <v>0</v>
      </c>
      <c r="BI215" s="151">
        <f>IF(N215="nulová",J215,0)</f>
        <v>0</v>
      </c>
      <c r="BJ215" s="18" t="s">
        <v>139</v>
      </c>
      <c r="BK215" s="151">
        <f>ROUND(I215*H215,2)</f>
        <v>0</v>
      </c>
      <c r="BL215" s="18" t="s">
        <v>229</v>
      </c>
      <c r="BM215" s="150" t="s">
        <v>350</v>
      </c>
    </row>
    <row r="216" spans="2:51" s="13" customFormat="1" ht="12">
      <c r="B216" s="157"/>
      <c r="D216" s="158" t="s">
        <v>150</v>
      </c>
      <c r="E216" s="159" t="s">
        <v>3</v>
      </c>
      <c r="F216" s="160" t="s">
        <v>608</v>
      </c>
      <c r="H216" s="159" t="s">
        <v>3</v>
      </c>
      <c r="I216" s="161"/>
      <c r="L216" s="157"/>
      <c r="M216" s="162"/>
      <c r="N216" s="163"/>
      <c r="O216" s="163"/>
      <c r="P216" s="163"/>
      <c r="Q216" s="163"/>
      <c r="R216" s="163"/>
      <c r="S216" s="163"/>
      <c r="T216" s="164"/>
      <c r="AT216" s="159" t="s">
        <v>150</v>
      </c>
      <c r="AU216" s="159" t="s">
        <v>139</v>
      </c>
      <c r="AV216" s="13" t="s">
        <v>15</v>
      </c>
      <c r="AW216" s="13" t="s">
        <v>33</v>
      </c>
      <c r="AX216" s="13" t="s">
        <v>71</v>
      </c>
      <c r="AY216" s="159" t="s">
        <v>134</v>
      </c>
    </row>
    <row r="217" spans="2:51" s="14" customFormat="1" ht="12">
      <c r="B217" s="165"/>
      <c r="D217" s="158" t="s">
        <v>150</v>
      </c>
      <c r="E217" s="166" t="s">
        <v>3</v>
      </c>
      <c r="F217" s="167" t="s">
        <v>717</v>
      </c>
      <c r="H217" s="168">
        <v>283</v>
      </c>
      <c r="I217" s="169"/>
      <c r="L217" s="165"/>
      <c r="M217" s="170"/>
      <c r="N217" s="171"/>
      <c r="O217" s="171"/>
      <c r="P217" s="171"/>
      <c r="Q217" s="171"/>
      <c r="R217" s="171"/>
      <c r="S217" s="171"/>
      <c r="T217" s="172"/>
      <c r="AT217" s="166" t="s">
        <v>150</v>
      </c>
      <c r="AU217" s="166" t="s">
        <v>139</v>
      </c>
      <c r="AV217" s="14" t="s">
        <v>139</v>
      </c>
      <c r="AW217" s="14" t="s">
        <v>33</v>
      </c>
      <c r="AX217" s="14" t="s">
        <v>71</v>
      </c>
      <c r="AY217" s="166" t="s">
        <v>134</v>
      </c>
    </row>
    <row r="218" spans="2:51" s="13" customFormat="1" ht="12">
      <c r="B218" s="157"/>
      <c r="D218" s="158" t="s">
        <v>150</v>
      </c>
      <c r="E218" s="159" t="s">
        <v>3</v>
      </c>
      <c r="F218" s="160" t="s">
        <v>303</v>
      </c>
      <c r="H218" s="159" t="s">
        <v>3</v>
      </c>
      <c r="I218" s="161"/>
      <c r="L218" s="157"/>
      <c r="M218" s="162"/>
      <c r="N218" s="163"/>
      <c r="O218" s="163"/>
      <c r="P218" s="163"/>
      <c r="Q218" s="163"/>
      <c r="R218" s="163"/>
      <c r="S218" s="163"/>
      <c r="T218" s="164"/>
      <c r="AT218" s="159" t="s">
        <v>150</v>
      </c>
      <c r="AU218" s="159" t="s">
        <v>139</v>
      </c>
      <c r="AV218" s="13" t="s">
        <v>15</v>
      </c>
      <c r="AW218" s="13" t="s">
        <v>33</v>
      </c>
      <c r="AX218" s="13" t="s">
        <v>71</v>
      </c>
      <c r="AY218" s="159" t="s">
        <v>134</v>
      </c>
    </row>
    <row r="219" spans="2:51" s="14" customFormat="1" ht="12">
      <c r="B219" s="165"/>
      <c r="D219" s="158" t="s">
        <v>150</v>
      </c>
      <c r="E219" s="166" t="s">
        <v>3</v>
      </c>
      <c r="F219" s="167" t="s">
        <v>718</v>
      </c>
      <c r="H219" s="168">
        <v>25.125</v>
      </c>
      <c r="I219" s="169"/>
      <c r="L219" s="165"/>
      <c r="M219" s="170"/>
      <c r="N219" s="171"/>
      <c r="O219" s="171"/>
      <c r="P219" s="171"/>
      <c r="Q219" s="171"/>
      <c r="R219" s="171"/>
      <c r="S219" s="171"/>
      <c r="T219" s="172"/>
      <c r="AT219" s="166" t="s">
        <v>150</v>
      </c>
      <c r="AU219" s="166" t="s">
        <v>139</v>
      </c>
      <c r="AV219" s="14" t="s">
        <v>139</v>
      </c>
      <c r="AW219" s="14" t="s">
        <v>33</v>
      </c>
      <c r="AX219" s="14" t="s">
        <v>71</v>
      </c>
      <c r="AY219" s="166" t="s">
        <v>134</v>
      </c>
    </row>
    <row r="220" spans="2:51" s="14" customFormat="1" ht="12">
      <c r="B220" s="165"/>
      <c r="D220" s="158" t="s">
        <v>150</v>
      </c>
      <c r="E220" s="166" t="s">
        <v>3</v>
      </c>
      <c r="F220" s="167" t="s">
        <v>719</v>
      </c>
      <c r="H220" s="168">
        <v>3.975</v>
      </c>
      <c r="I220" s="169"/>
      <c r="L220" s="165"/>
      <c r="M220" s="170"/>
      <c r="N220" s="171"/>
      <c r="O220" s="171"/>
      <c r="P220" s="171"/>
      <c r="Q220" s="171"/>
      <c r="R220" s="171"/>
      <c r="S220" s="171"/>
      <c r="T220" s="172"/>
      <c r="AT220" s="166" t="s">
        <v>150</v>
      </c>
      <c r="AU220" s="166" t="s">
        <v>139</v>
      </c>
      <c r="AV220" s="14" t="s">
        <v>139</v>
      </c>
      <c r="AW220" s="14" t="s">
        <v>33</v>
      </c>
      <c r="AX220" s="14" t="s">
        <v>71</v>
      </c>
      <c r="AY220" s="166" t="s">
        <v>134</v>
      </c>
    </row>
    <row r="221" spans="2:51" s="13" customFormat="1" ht="12">
      <c r="B221" s="157"/>
      <c r="D221" s="158" t="s">
        <v>150</v>
      </c>
      <c r="E221" s="159" t="s">
        <v>3</v>
      </c>
      <c r="F221" s="160" t="s">
        <v>305</v>
      </c>
      <c r="H221" s="159" t="s">
        <v>3</v>
      </c>
      <c r="I221" s="161"/>
      <c r="L221" s="157"/>
      <c r="M221" s="162"/>
      <c r="N221" s="163"/>
      <c r="O221" s="163"/>
      <c r="P221" s="163"/>
      <c r="Q221" s="163"/>
      <c r="R221" s="163"/>
      <c r="S221" s="163"/>
      <c r="T221" s="164"/>
      <c r="AT221" s="159" t="s">
        <v>150</v>
      </c>
      <c r="AU221" s="159" t="s">
        <v>139</v>
      </c>
      <c r="AV221" s="13" t="s">
        <v>15</v>
      </c>
      <c r="AW221" s="13" t="s">
        <v>33</v>
      </c>
      <c r="AX221" s="13" t="s">
        <v>71</v>
      </c>
      <c r="AY221" s="159" t="s">
        <v>134</v>
      </c>
    </row>
    <row r="222" spans="2:51" s="14" customFormat="1" ht="12">
      <c r="B222" s="165"/>
      <c r="D222" s="158" t="s">
        <v>150</v>
      </c>
      <c r="E222" s="166" t="s">
        <v>3</v>
      </c>
      <c r="F222" s="167" t="s">
        <v>720</v>
      </c>
      <c r="H222" s="168">
        <v>37.8</v>
      </c>
      <c r="I222" s="169"/>
      <c r="L222" s="165"/>
      <c r="M222" s="170"/>
      <c r="N222" s="171"/>
      <c r="O222" s="171"/>
      <c r="P222" s="171"/>
      <c r="Q222" s="171"/>
      <c r="R222" s="171"/>
      <c r="S222" s="171"/>
      <c r="T222" s="172"/>
      <c r="AT222" s="166" t="s">
        <v>150</v>
      </c>
      <c r="AU222" s="166" t="s">
        <v>139</v>
      </c>
      <c r="AV222" s="14" t="s">
        <v>139</v>
      </c>
      <c r="AW222" s="14" t="s">
        <v>33</v>
      </c>
      <c r="AX222" s="14" t="s">
        <v>71</v>
      </c>
      <c r="AY222" s="166" t="s">
        <v>134</v>
      </c>
    </row>
    <row r="223" spans="2:51" s="15" customFormat="1" ht="12">
      <c r="B223" s="173"/>
      <c r="D223" s="158" t="s">
        <v>150</v>
      </c>
      <c r="E223" s="174" t="s">
        <v>3</v>
      </c>
      <c r="F223" s="175" t="s">
        <v>155</v>
      </c>
      <c r="H223" s="176">
        <v>349.90000000000003</v>
      </c>
      <c r="I223" s="177"/>
      <c r="L223" s="173"/>
      <c r="M223" s="178"/>
      <c r="N223" s="179"/>
      <c r="O223" s="179"/>
      <c r="P223" s="179"/>
      <c r="Q223" s="179"/>
      <c r="R223" s="179"/>
      <c r="S223" s="179"/>
      <c r="T223" s="180"/>
      <c r="AT223" s="174" t="s">
        <v>150</v>
      </c>
      <c r="AU223" s="174" t="s">
        <v>139</v>
      </c>
      <c r="AV223" s="15" t="s">
        <v>145</v>
      </c>
      <c r="AW223" s="15" t="s">
        <v>33</v>
      </c>
      <c r="AX223" s="15" t="s">
        <v>15</v>
      </c>
      <c r="AY223" s="174" t="s">
        <v>134</v>
      </c>
    </row>
    <row r="224" spans="1:65" s="2" customFormat="1" ht="24.2" customHeight="1">
      <c r="A224" s="33"/>
      <c r="B224" s="138"/>
      <c r="C224" s="181" t="s">
        <v>351</v>
      </c>
      <c r="D224" s="181" t="s">
        <v>160</v>
      </c>
      <c r="E224" s="182" t="s">
        <v>352</v>
      </c>
      <c r="F224" s="183" t="s">
        <v>353</v>
      </c>
      <c r="G224" s="184" t="s">
        <v>143</v>
      </c>
      <c r="H224" s="185">
        <v>407.808</v>
      </c>
      <c r="I224" s="186"/>
      <c r="J224" s="187">
        <f>ROUND(I224*H224,2)</f>
        <v>0</v>
      </c>
      <c r="K224" s="183" t="s">
        <v>144</v>
      </c>
      <c r="L224" s="188"/>
      <c r="M224" s="189" t="s">
        <v>3</v>
      </c>
      <c r="N224" s="190" t="s">
        <v>43</v>
      </c>
      <c r="O224" s="54"/>
      <c r="P224" s="148">
        <f>O224*H224</f>
        <v>0</v>
      </c>
      <c r="Q224" s="148">
        <v>0.0019</v>
      </c>
      <c r="R224" s="148">
        <f>Q224*H224</f>
        <v>0.7748352</v>
      </c>
      <c r="S224" s="148">
        <v>0</v>
      </c>
      <c r="T224" s="149">
        <f>S224*H224</f>
        <v>0</v>
      </c>
      <c r="U224" s="33"/>
      <c r="V224" s="33"/>
      <c r="W224" s="33"/>
      <c r="X224" s="33"/>
      <c r="Y224" s="33"/>
      <c r="Z224" s="33"/>
      <c r="AA224" s="33"/>
      <c r="AB224" s="33"/>
      <c r="AC224" s="33"/>
      <c r="AD224" s="33"/>
      <c r="AE224" s="33"/>
      <c r="AR224" s="150" t="s">
        <v>326</v>
      </c>
      <c r="AT224" s="150" t="s">
        <v>160</v>
      </c>
      <c r="AU224" s="150" t="s">
        <v>139</v>
      </c>
      <c r="AY224" s="18" t="s">
        <v>134</v>
      </c>
      <c r="BE224" s="151">
        <f>IF(N224="základní",J224,0)</f>
        <v>0</v>
      </c>
      <c r="BF224" s="151">
        <f>IF(N224="snížená",J224,0)</f>
        <v>0</v>
      </c>
      <c r="BG224" s="151">
        <f>IF(N224="zákl. přenesená",J224,0)</f>
        <v>0</v>
      </c>
      <c r="BH224" s="151">
        <f>IF(N224="sníž. přenesená",J224,0)</f>
        <v>0</v>
      </c>
      <c r="BI224" s="151">
        <f>IF(N224="nulová",J224,0)</f>
        <v>0</v>
      </c>
      <c r="BJ224" s="18" t="s">
        <v>139</v>
      </c>
      <c r="BK224" s="151">
        <f>ROUND(I224*H224,2)</f>
        <v>0</v>
      </c>
      <c r="BL224" s="18" t="s">
        <v>229</v>
      </c>
      <c r="BM224" s="150" t="s">
        <v>354</v>
      </c>
    </row>
    <row r="225" spans="2:51" s="14" customFormat="1" ht="12">
      <c r="B225" s="165"/>
      <c r="D225" s="158" t="s">
        <v>150</v>
      </c>
      <c r="F225" s="167" t="s">
        <v>728</v>
      </c>
      <c r="H225" s="168">
        <v>407.808</v>
      </c>
      <c r="I225" s="169"/>
      <c r="L225" s="165"/>
      <c r="M225" s="170"/>
      <c r="N225" s="171"/>
      <c r="O225" s="171"/>
      <c r="P225" s="171"/>
      <c r="Q225" s="171"/>
      <c r="R225" s="171"/>
      <c r="S225" s="171"/>
      <c r="T225" s="172"/>
      <c r="AT225" s="166" t="s">
        <v>150</v>
      </c>
      <c r="AU225" s="166" t="s">
        <v>139</v>
      </c>
      <c r="AV225" s="14" t="s">
        <v>139</v>
      </c>
      <c r="AW225" s="14" t="s">
        <v>4</v>
      </c>
      <c r="AX225" s="14" t="s">
        <v>15</v>
      </c>
      <c r="AY225" s="166" t="s">
        <v>134</v>
      </c>
    </row>
    <row r="226" spans="1:65" s="2" customFormat="1" ht="24.2" customHeight="1">
      <c r="A226" s="33"/>
      <c r="B226" s="138"/>
      <c r="C226" s="139" t="s">
        <v>356</v>
      </c>
      <c r="D226" s="139" t="s">
        <v>140</v>
      </c>
      <c r="E226" s="140" t="s">
        <v>357</v>
      </c>
      <c r="F226" s="141" t="s">
        <v>358</v>
      </c>
      <c r="G226" s="142" t="s">
        <v>359</v>
      </c>
      <c r="H226" s="143">
        <v>15</v>
      </c>
      <c r="I226" s="144"/>
      <c r="J226" s="145">
        <f>ROUND(I226*H226,2)</f>
        <v>0</v>
      </c>
      <c r="K226" s="141" t="s">
        <v>3</v>
      </c>
      <c r="L226" s="34"/>
      <c r="M226" s="146" t="s">
        <v>3</v>
      </c>
      <c r="N226" s="147" t="s">
        <v>43</v>
      </c>
      <c r="O226" s="54"/>
      <c r="P226" s="148">
        <f>O226*H226</f>
        <v>0</v>
      </c>
      <c r="Q226" s="148">
        <v>0</v>
      </c>
      <c r="R226" s="148">
        <f>Q226*H226</f>
        <v>0</v>
      </c>
      <c r="S226" s="148">
        <v>0</v>
      </c>
      <c r="T226" s="149">
        <f>S226*H226</f>
        <v>0</v>
      </c>
      <c r="U226" s="33"/>
      <c r="V226" s="33"/>
      <c r="W226" s="33"/>
      <c r="X226" s="33"/>
      <c r="Y226" s="33"/>
      <c r="Z226" s="33"/>
      <c r="AA226" s="33"/>
      <c r="AB226" s="33"/>
      <c r="AC226" s="33"/>
      <c r="AD226" s="33"/>
      <c r="AE226" s="33"/>
      <c r="AR226" s="150" t="s">
        <v>229</v>
      </c>
      <c r="AT226" s="150" t="s">
        <v>140</v>
      </c>
      <c r="AU226" s="150" t="s">
        <v>139</v>
      </c>
      <c r="AY226" s="18" t="s">
        <v>134</v>
      </c>
      <c r="BE226" s="151">
        <f>IF(N226="základní",J226,0)</f>
        <v>0</v>
      </c>
      <c r="BF226" s="151">
        <f>IF(N226="snížená",J226,0)</f>
        <v>0</v>
      </c>
      <c r="BG226" s="151">
        <f>IF(N226="zákl. přenesená",J226,0)</f>
        <v>0</v>
      </c>
      <c r="BH226" s="151">
        <f>IF(N226="sníž. přenesená",J226,0)</f>
        <v>0</v>
      </c>
      <c r="BI226" s="151">
        <f>IF(N226="nulová",J226,0)</f>
        <v>0</v>
      </c>
      <c r="BJ226" s="18" t="s">
        <v>139</v>
      </c>
      <c r="BK226" s="151">
        <f>ROUND(I226*H226,2)</f>
        <v>0</v>
      </c>
      <c r="BL226" s="18" t="s">
        <v>229</v>
      </c>
      <c r="BM226" s="150" t="s">
        <v>360</v>
      </c>
    </row>
    <row r="227" spans="1:65" s="2" customFormat="1" ht="49.15" customHeight="1">
      <c r="A227" s="33"/>
      <c r="B227" s="138"/>
      <c r="C227" s="139" t="s">
        <v>361</v>
      </c>
      <c r="D227" s="139" t="s">
        <v>140</v>
      </c>
      <c r="E227" s="140" t="s">
        <v>362</v>
      </c>
      <c r="F227" s="141" t="s">
        <v>363</v>
      </c>
      <c r="G227" s="142" t="s">
        <v>253</v>
      </c>
      <c r="H227" s="143">
        <v>1.088</v>
      </c>
      <c r="I227" s="144"/>
      <c r="J227" s="145">
        <f>ROUND(I227*H227,2)</f>
        <v>0</v>
      </c>
      <c r="K227" s="141" t="s">
        <v>144</v>
      </c>
      <c r="L227" s="34"/>
      <c r="M227" s="146" t="s">
        <v>3</v>
      </c>
      <c r="N227" s="147" t="s">
        <v>43</v>
      </c>
      <c r="O227" s="54"/>
      <c r="P227" s="148">
        <f>O227*H227</f>
        <v>0</v>
      </c>
      <c r="Q227" s="148">
        <v>0</v>
      </c>
      <c r="R227" s="148">
        <f>Q227*H227</f>
        <v>0</v>
      </c>
      <c r="S227" s="148">
        <v>0</v>
      </c>
      <c r="T227" s="149">
        <f>S227*H227</f>
        <v>0</v>
      </c>
      <c r="U227" s="33"/>
      <c r="V227" s="33"/>
      <c r="W227" s="33"/>
      <c r="X227" s="33"/>
      <c r="Y227" s="33"/>
      <c r="Z227" s="33"/>
      <c r="AA227" s="33"/>
      <c r="AB227" s="33"/>
      <c r="AC227" s="33"/>
      <c r="AD227" s="33"/>
      <c r="AE227" s="33"/>
      <c r="AR227" s="150" t="s">
        <v>229</v>
      </c>
      <c r="AT227" s="150" t="s">
        <v>140</v>
      </c>
      <c r="AU227" s="150" t="s">
        <v>139</v>
      </c>
      <c r="AY227" s="18" t="s">
        <v>134</v>
      </c>
      <c r="BE227" s="151">
        <f>IF(N227="základní",J227,0)</f>
        <v>0</v>
      </c>
      <c r="BF227" s="151">
        <f>IF(N227="snížená",J227,0)</f>
        <v>0</v>
      </c>
      <c r="BG227" s="151">
        <f>IF(N227="zákl. přenesená",J227,0)</f>
        <v>0</v>
      </c>
      <c r="BH227" s="151">
        <f>IF(N227="sníž. přenesená",J227,0)</f>
        <v>0</v>
      </c>
      <c r="BI227" s="151">
        <f>IF(N227="nulová",J227,0)</f>
        <v>0</v>
      </c>
      <c r="BJ227" s="18" t="s">
        <v>139</v>
      </c>
      <c r="BK227" s="151">
        <f>ROUND(I227*H227,2)</f>
        <v>0</v>
      </c>
      <c r="BL227" s="18" t="s">
        <v>229</v>
      </c>
      <c r="BM227" s="150" t="s">
        <v>364</v>
      </c>
    </row>
    <row r="228" spans="1:47" s="2" customFormat="1" ht="12">
      <c r="A228" s="33"/>
      <c r="B228" s="34"/>
      <c r="C228" s="33"/>
      <c r="D228" s="152" t="s">
        <v>148</v>
      </c>
      <c r="E228" s="33"/>
      <c r="F228" s="153" t="s">
        <v>365</v>
      </c>
      <c r="G228" s="33"/>
      <c r="H228" s="33"/>
      <c r="I228" s="154"/>
      <c r="J228" s="33"/>
      <c r="K228" s="33"/>
      <c r="L228" s="34"/>
      <c r="M228" s="155"/>
      <c r="N228" s="156"/>
      <c r="O228" s="54"/>
      <c r="P228" s="54"/>
      <c r="Q228" s="54"/>
      <c r="R228" s="54"/>
      <c r="S228" s="54"/>
      <c r="T228" s="55"/>
      <c r="U228" s="33"/>
      <c r="V228" s="33"/>
      <c r="W228" s="33"/>
      <c r="X228" s="33"/>
      <c r="Y228" s="33"/>
      <c r="Z228" s="33"/>
      <c r="AA228" s="33"/>
      <c r="AB228" s="33"/>
      <c r="AC228" s="33"/>
      <c r="AD228" s="33"/>
      <c r="AE228" s="33"/>
      <c r="AT228" s="18" t="s">
        <v>148</v>
      </c>
      <c r="AU228" s="18" t="s">
        <v>139</v>
      </c>
    </row>
    <row r="229" spans="2:63" s="12" customFormat="1" ht="22.9" customHeight="1">
      <c r="B229" s="125"/>
      <c r="D229" s="126" t="s">
        <v>70</v>
      </c>
      <c r="E229" s="136" t="s">
        <v>366</v>
      </c>
      <c r="F229" s="136" t="s">
        <v>367</v>
      </c>
      <c r="I229" s="128"/>
      <c r="J229" s="137">
        <f>BK229</f>
        <v>0</v>
      </c>
      <c r="L229" s="125"/>
      <c r="M229" s="130"/>
      <c r="N229" s="131"/>
      <c r="O229" s="131"/>
      <c r="P229" s="132">
        <f>SUM(P230:P282)</f>
        <v>0</v>
      </c>
      <c r="Q229" s="131"/>
      <c r="R229" s="132">
        <f>SUM(R230:R282)</f>
        <v>2.5877776900000002</v>
      </c>
      <c r="S229" s="131"/>
      <c r="T229" s="133">
        <f>SUM(T230:T282)</f>
        <v>6.448860000000001</v>
      </c>
      <c r="AR229" s="126" t="s">
        <v>139</v>
      </c>
      <c r="AT229" s="134" t="s">
        <v>70</v>
      </c>
      <c r="AU229" s="134" t="s">
        <v>15</v>
      </c>
      <c r="AY229" s="126" t="s">
        <v>134</v>
      </c>
      <c r="BK229" s="135">
        <f>SUM(BK230:BK282)</f>
        <v>0</v>
      </c>
    </row>
    <row r="230" spans="1:65" s="2" customFormat="1" ht="49.15" customHeight="1">
      <c r="A230" s="33"/>
      <c r="B230" s="138"/>
      <c r="C230" s="139" t="s">
        <v>368</v>
      </c>
      <c r="D230" s="139" t="s">
        <v>140</v>
      </c>
      <c r="E230" s="140" t="s">
        <v>369</v>
      </c>
      <c r="F230" s="141" t="s">
        <v>370</v>
      </c>
      <c r="G230" s="142" t="s">
        <v>143</v>
      </c>
      <c r="H230" s="143">
        <v>231.3</v>
      </c>
      <c r="I230" s="144"/>
      <c r="J230" s="145">
        <f>ROUND(I230*H230,2)</f>
        <v>0</v>
      </c>
      <c r="K230" s="141" t="s">
        <v>144</v>
      </c>
      <c r="L230" s="34"/>
      <c r="M230" s="146" t="s">
        <v>3</v>
      </c>
      <c r="N230" s="147" t="s">
        <v>43</v>
      </c>
      <c r="O230" s="54"/>
      <c r="P230" s="148">
        <f>O230*H230</f>
        <v>0</v>
      </c>
      <c r="Q230" s="148">
        <v>0</v>
      </c>
      <c r="R230" s="148">
        <f>Q230*H230</f>
        <v>0</v>
      </c>
      <c r="S230" s="148">
        <v>0.024</v>
      </c>
      <c r="T230" s="149">
        <f>S230*H230</f>
        <v>5.551200000000001</v>
      </c>
      <c r="U230" s="33"/>
      <c r="V230" s="33"/>
      <c r="W230" s="33"/>
      <c r="X230" s="33"/>
      <c r="Y230" s="33"/>
      <c r="Z230" s="33"/>
      <c r="AA230" s="33"/>
      <c r="AB230" s="33"/>
      <c r="AC230" s="33"/>
      <c r="AD230" s="33"/>
      <c r="AE230" s="33"/>
      <c r="AR230" s="150" t="s">
        <v>229</v>
      </c>
      <c r="AT230" s="150" t="s">
        <v>140</v>
      </c>
      <c r="AU230" s="150" t="s">
        <v>139</v>
      </c>
      <c r="AY230" s="18" t="s">
        <v>134</v>
      </c>
      <c r="BE230" s="151">
        <f>IF(N230="základní",J230,0)</f>
        <v>0</v>
      </c>
      <c r="BF230" s="151">
        <f>IF(N230="snížená",J230,0)</f>
        <v>0</v>
      </c>
      <c r="BG230" s="151">
        <f>IF(N230="zákl. přenesená",J230,0)</f>
        <v>0</v>
      </c>
      <c r="BH230" s="151">
        <f>IF(N230="sníž. přenesená",J230,0)</f>
        <v>0</v>
      </c>
      <c r="BI230" s="151">
        <f>IF(N230="nulová",J230,0)</f>
        <v>0</v>
      </c>
      <c r="BJ230" s="18" t="s">
        <v>139</v>
      </c>
      <c r="BK230" s="151">
        <f>ROUND(I230*H230,2)</f>
        <v>0</v>
      </c>
      <c r="BL230" s="18" t="s">
        <v>229</v>
      </c>
      <c r="BM230" s="150" t="s">
        <v>371</v>
      </c>
    </row>
    <row r="231" spans="1:47" s="2" customFormat="1" ht="12">
      <c r="A231" s="33"/>
      <c r="B231" s="34"/>
      <c r="C231" s="33"/>
      <c r="D231" s="152" t="s">
        <v>148</v>
      </c>
      <c r="E231" s="33"/>
      <c r="F231" s="153" t="s">
        <v>372</v>
      </c>
      <c r="G231" s="33"/>
      <c r="H231" s="33"/>
      <c r="I231" s="154"/>
      <c r="J231" s="33"/>
      <c r="K231" s="33"/>
      <c r="L231" s="34"/>
      <c r="M231" s="155"/>
      <c r="N231" s="156"/>
      <c r="O231" s="54"/>
      <c r="P231" s="54"/>
      <c r="Q231" s="54"/>
      <c r="R231" s="54"/>
      <c r="S231" s="54"/>
      <c r="T231" s="55"/>
      <c r="U231" s="33"/>
      <c r="V231" s="33"/>
      <c r="W231" s="33"/>
      <c r="X231" s="33"/>
      <c r="Y231" s="33"/>
      <c r="Z231" s="33"/>
      <c r="AA231" s="33"/>
      <c r="AB231" s="33"/>
      <c r="AC231" s="33"/>
      <c r="AD231" s="33"/>
      <c r="AE231" s="33"/>
      <c r="AT231" s="18" t="s">
        <v>148</v>
      </c>
      <c r="AU231" s="18" t="s">
        <v>139</v>
      </c>
    </row>
    <row r="232" spans="2:51" s="14" customFormat="1" ht="12">
      <c r="B232" s="165"/>
      <c r="D232" s="158" t="s">
        <v>150</v>
      </c>
      <c r="E232" s="166" t="s">
        <v>3</v>
      </c>
      <c r="F232" s="167" t="s">
        <v>714</v>
      </c>
      <c r="H232" s="168">
        <v>239</v>
      </c>
      <c r="I232" s="169"/>
      <c r="L232" s="165"/>
      <c r="M232" s="170"/>
      <c r="N232" s="171"/>
      <c r="O232" s="171"/>
      <c r="P232" s="171"/>
      <c r="Q232" s="171"/>
      <c r="R232" s="171"/>
      <c r="S232" s="171"/>
      <c r="T232" s="172"/>
      <c r="AT232" s="166" t="s">
        <v>150</v>
      </c>
      <c r="AU232" s="166" t="s">
        <v>139</v>
      </c>
      <c r="AV232" s="14" t="s">
        <v>139</v>
      </c>
      <c r="AW232" s="14" t="s">
        <v>33</v>
      </c>
      <c r="AX232" s="14" t="s">
        <v>71</v>
      </c>
      <c r="AY232" s="166" t="s">
        <v>134</v>
      </c>
    </row>
    <row r="233" spans="2:51" s="14" customFormat="1" ht="12">
      <c r="B233" s="165"/>
      <c r="D233" s="158" t="s">
        <v>150</v>
      </c>
      <c r="E233" s="166" t="s">
        <v>3</v>
      </c>
      <c r="F233" s="167" t="s">
        <v>715</v>
      </c>
      <c r="H233" s="168">
        <v>-7.7</v>
      </c>
      <c r="I233" s="169"/>
      <c r="L233" s="165"/>
      <c r="M233" s="170"/>
      <c r="N233" s="171"/>
      <c r="O233" s="171"/>
      <c r="P233" s="171"/>
      <c r="Q233" s="171"/>
      <c r="R233" s="171"/>
      <c r="S233" s="171"/>
      <c r="T233" s="172"/>
      <c r="AT233" s="166" t="s">
        <v>150</v>
      </c>
      <c r="AU233" s="166" t="s">
        <v>139</v>
      </c>
      <c r="AV233" s="14" t="s">
        <v>139</v>
      </c>
      <c r="AW233" s="14" t="s">
        <v>33</v>
      </c>
      <c r="AX233" s="14" t="s">
        <v>71</v>
      </c>
      <c r="AY233" s="166" t="s">
        <v>134</v>
      </c>
    </row>
    <row r="234" spans="2:51" s="15" customFormat="1" ht="12">
      <c r="B234" s="173"/>
      <c r="D234" s="158" t="s">
        <v>150</v>
      </c>
      <c r="E234" s="174" t="s">
        <v>3</v>
      </c>
      <c r="F234" s="175" t="s">
        <v>155</v>
      </c>
      <c r="H234" s="176">
        <v>231.3</v>
      </c>
      <c r="I234" s="177"/>
      <c r="L234" s="173"/>
      <c r="M234" s="178"/>
      <c r="N234" s="179"/>
      <c r="O234" s="179"/>
      <c r="P234" s="179"/>
      <c r="Q234" s="179"/>
      <c r="R234" s="179"/>
      <c r="S234" s="179"/>
      <c r="T234" s="180"/>
      <c r="AT234" s="174" t="s">
        <v>150</v>
      </c>
      <c r="AU234" s="174" t="s">
        <v>139</v>
      </c>
      <c r="AV234" s="15" t="s">
        <v>145</v>
      </c>
      <c r="AW234" s="15" t="s">
        <v>33</v>
      </c>
      <c r="AX234" s="15" t="s">
        <v>15</v>
      </c>
      <c r="AY234" s="174" t="s">
        <v>134</v>
      </c>
    </row>
    <row r="235" spans="1:65" s="2" customFormat="1" ht="37.9" customHeight="1">
      <c r="A235" s="33"/>
      <c r="B235" s="138"/>
      <c r="C235" s="139" t="s">
        <v>373</v>
      </c>
      <c r="D235" s="139" t="s">
        <v>140</v>
      </c>
      <c r="E235" s="140" t="s">
        <v>374</v>
      </c>
      <c r="F235" s="141" t="s">
        <v>375</v>
      </c>
      <c r="G235" s="142" t="s">
        <v>143</v>
      </c>
      <c r="H235" s="143">
        <v>231.3</v>
      </c>
      <c r="I235" s="144"/>
      <c r="J235" s="145">
        <f>ROUND(I235*H235,2)</f>
        <v>0</v>
      </c>
      <c r="K235" s="141" t="s">
        <v>3</v>
      </c>
      <c r="L235" s="34"/>
      <c r="M235" s="146" t="s">
        <v>3</v>
      </c>
      <c r="N235" s="147" t="s">
        <v>43</v>
      </c>
      <c r="O235" s="54"/>
      <c r="P235" s="148">
        <f>O235*H235</f>
        <v>0</v>
      </c>
      <c r="Q235" s="148">
        <v>0</v>
      </c>
      <c r="R235" s="148">
        <f>Q235*H235</f>
        <v>0</v>
      </c>
      <c r="S235" s="148">
        <v>0</v>
      </c>
      <c r="T235" s="149">
        <f>S235*H235</f>
        <v>0</v>
      </c>
      <c r="U235" s="33"/>
      <c r="V235" s="33"/>
      <c r="W235" s="33"/>
      <c r="X235" s="33"/>
      <c r="Y235" s="33"/>
      <c r="Z235" s="33"/>
      <c r="AA235" s="33"/>
      <c r="AB235" s="33"/>
      <c r="AC235" s="33"/>
      <c r="AD235" s="33"/>
      <c r="AE235" s="33"/>
      <c r="AR235" s="150" t="s">
        <v>229</v>
      </c>
      <c r="AT235" s="150" t="s">
        <v>140</v>
      </c>
      <c r="AU235" s="150" t="s">
        <v>139</v>
      </c>
      <c r="AY235" s="18" t="s">
        <v>134</v>
      </c>
      <c r="BE235" s="151">
        <f>IF(N235="základní",J235,0)</f>
        <v>0</v>
      </c>
      <c r="BF235" s="151">
        <f>IF(N235="snížená",J235,0)</f>
        <v>0</v>
      </c>
      <c r="BG235" s="151">
        <f>IF(N235="zákl. přenesená",J235,0)</f>
        <v>0</v>
      </c>
      <c r="BH235" s="151">
        <f>IF(N235="sníž. přenesená",J235,0)</f>
        <v>0</v>
      </c>
      <c r="BI235" s="151">
        <f>IF(N235="nulová",J235,0)</f>
        <v>0</v>
      </c>
      <c r="BJ235" s="18" t="s">
        <v>139</v>
      </c>
      <c r="BK235" s="151">
        <f>ROUND(I235*H235,2)</f>
        <v>0</v>
      </c>
      <c r="BL235" s="18" t="s">
        <v>229</v>
      </c>
      <c r="BM235" s="150" t="s">
        <v>376</v>
      </c>
    </row>
    <row r="236" spans="2:51" s="14" customFormat="1" ht="12">
      <c r="B236" s="165"/>
      <c r="D236" s="158" t="s">
        <v>150</v>
      </c>
      <c r="E236" s="166" t="s">
        <v>3</v>
      </c>
      <c r="F236" s="167" t="s">
        <v>714</v>
      </c>
      <c r="H236" s="168">
        <v>239</v>
      </c>
      <c r="I236" s="169"/>
      <c r="L236" s="165"/>
      <c r="M236" s="170"/>
      <c r="N236" s="171"/>
      <c r="O236" s="171"/>
      <c r="P236" s="171"/>
      <c r="Q236" s="171"/>
      <c r="R236" s="171"/>
      <c r="S236" s="171"/>
      <c r="T236" s="172"/>
      <c r="AT236" s="166" t="s">
        <v>150</v>
      </c>
      <c r="AU236" s="166" t="s">
        <v>139</v>
      </c>
      <c r="AV236" s="14" t="s">
        <v>139</v>
      </c>
      <c r="AW236" s="14" t="s">
        <v>33</v>
      </c>
      <c r="AX236" s="14" t="s">
        <v>71</v>
      </c>
      <c r="AY236" s="166" t="s">
        <v>134</v>
      </c>
    </row>
    <row r="237" spans="2:51" s="14" customFormat="1" ht="12">
      <c r="B237" s="165"/>
      <c r="D237" s="158" t="s">
        <v>150</v>
      </c>
      <c r="E237" s="166" t="s">
        <v>3</v>
      </c>
      <c r="F237" s="167" t="s">
        <v>715</v>
      </c>
      <c r="H237" s="168">
        <v>-7.7</v>
      </c>
      <c r="I237" s="169"/>
      <c r="L237" s="165"/>
      <c r="M237" s="170"/>
      <c r="N237" s="171"/>
      <c r="O237" s="171"/>
      <c r="P237" s="171"/>
      <c r="Q237" s="171"/>
      <c r="R237" s="171"/>
      <c r="S237" s="171"/>
      <c r="T237" s="172"/>
      <c r="AT237" s="166" t="s">
        <v>150</v>
      </c>
      <c r="AU237" s="166" t="s">
        <v>139</v>
      </c>
      <c r="AV237" s="14" t="s">
        <v>139</v>
      </c>
      <c r="AW237" s="14" t="s">
        <v>33</v>
      </c>
      <c r="AX237" s="14" t="s">
        <v>71</v>
      </c>
      <c r="AY237" s="166" t="s">
        <v>134</v>
      </c>
    </row>
    <row r="238" spans="2:51" s="15" customFormat="1" ht="12">
      <c r="B238" s="173"/>
      <c r="D238" s="158" t="s">
        <v>150</v>
      </c>
      <c r="E238" s="174" t="s">
        <v>3</v>
      </c>
      <c r="F238" s="175" t="s">
        <v>155</v>
      </c>
      <c r="H238" s="176">
        <v>231.3</v>
      </c>
      <c r="I238" s="177"/>
      <c r="L238" s="173"/>
      <c r="M238" s="178"/>
      <c r="N238" s="179"/>
      <c r="O238" s="179"/>
      <c r="P238" s="179"/>
      <c r="Q238" s="179"/>
      <c r="R238" s="179"/>
      <c r="S238" s="179"/>
      <c r="T238" s="180"/>
      <c r="AT238" s="174" t="s">
        <v>150</v>
      </c>
      <c r="AU238" s="174" t="s">
        <v>139</v>
      </c>
      <c r="AV238" s="15" t="s">
        <v>145</v>
      </c>
      <c r="AW238" s="15" t="s">
        <v>33</v>
      </c>
      <c r="AX238" s="15" t="s">
        <v>15</v>
      </c>
      <c r="AY238" s="174" t="s">
        <v>134</v>
      </c>
    </row>
    <row r="239" spans="1:65" s="2" customFormat="1" ht="21.75" customHeight="1">
      <c r="A239" s="33"/>
      <c r="B239" s="138"/>
      <c r="C239" s="181" t="s">
        <v>377</v>
      </c>
      <c r="D239" s="181" t="s">
        <v>160</v>
      </c>
      <c r="E239" s="182" t="s">
        <v>378</v>
      </c>
      <c r="F239" s="183" t="s">
        <v>379</v>
      </c>
      <c r="G239" s="184" t="s">
        <v>143</v>
      </c>
      <c r="H239" s="185">
        <v>242.865</v>
      </c>
      <c r="I239" s="186"/>
      <c r="J239" s="187">
        <f>ROUND(I239*H239,2)</f>
        <v>0</v>
      </c>
      <c r="K239" s="183" t="s">
        <v>3</v>
      </c>
      <c r="L239" s="188"/>
      <c r="M239" s="189" t="s">
        <v>3</v>
      </c>
      <c r="N239" s="190" t="s">
        <v>43</v>
      </c>
      <c r="O239" s="54"/>
      <c r="P239" s="148">
        <f>O239*H239</f>
        <v>0</v>
      </c>
      <c r="Q239" s="148">
        <v>0.006</v>
      </c>
      <c r="R239" s="148">
        <f>Q239*H239</f>
        <v>1.45719</v>
      </c>
      <c r="S239" s="148">
        <v>0</v>
      </c>
      <c r="T239" s="149">
        <f>S239*H239</f>
        <v>0</v>
      </c>
      <c r="U239" s="33"/>
      <c r="V239" s="33"/>
      <c r="W239" s="33"/>
      <c r="X239" s="33"/>
      <c r="Y239" s="33"/>
      <c r="Z239" s="33"/>
      <c r="AA239" s="33"/>
      <c r="AB239" s="33"/>
      <c r="AC239" s="33"/>
      <c r="AD239" s="33"/>
      <c r="AE239" s="33"/>
      <c r="AR239" s="150" t="s">
        <v>326</v>
      </c>
      <c r="AT239" s="150" t="s">
        <v>160</v>
      </c>
      <c r="AU239" s="150" t="s">
        <v>139</v>
      </c>
      <c r="AY239" s="18" t="s">
        <v>134</v>
      </c>
      <c r="BE239" s="151">
        <f>IF(N239="základní",J239,0)</f>
        <v>0</v>
      </c>
      <c r="BF239" s="151">
        <f>IF(N239="snížená",J239,0)</f>
        <v>0</v>
      </c>
      <c r="BG239" s="151">
        <f>IF(N239="zákl. přenesená",J239,0)</f>
        <v>0</v>
      </c>
      <c r="BH239" s="151">
        <f>IF(N239="sníž. přenesená",J239,0)</f>
        <v>0</v>
      </c>
      <c r="BI239" s="151">
        <f>IF(N239="nulová",J239,0)</f>
        <v>0</v>
      </c>
      <c r="BJ239" s="18" t="s">
        <v>139</v>
      </c>
      <c r="BK239" s="151">
        <f>ROUND(I239*H239,2)</f>
        <v>0</v>
      </c>
      <c r="BL239" s="18" t="s">
        <v>229</v>
      </c>
      <c r="BM239" s="150" t="s">
        <v>380</v>
      </c>
    </row>
    <row r="240" spans="2:51" s="14" customFormat="1" ht="12">
      <c r="B240" s="165"/>
      <c r="D240" s="158" t="s">
        <v>150</v>
      </c>
      <c r="F240" s="167" t="s">
        <v>729</v>
      </c>
      <c r="H240" s="168">
        <v>242.865</v>
      </c>
      <c r="I240" s="169"/>
      <c r="L240" s="165"/>
      <c r="M240" s="170"/>
      <c r="N240" s="171"/>
      <c r="O240" s="171"/>
      <c r="P240" s="171"/>
      <c r="Q240" s="171"/>
      <c r="R240" s="171"/>
      <c r="S240" s="171"/>
      <c r="T240" s="172"/>
      <c r="AT240" s="166" t="s">
        <v>150</v>
      </c>
      <c r="AU240" s="166" t="s">
        <v>139</v>
      </c>
      <c r="AV240" s="14" t="s">
        <v>139</v>
      </c>
      <c r="AW240" s="14" t="s">
        <v>4</v>
      </c>
      <c r="AX240" s="14" t="s">
        <v>15</v>
      </c>
      <c r="AY240" s="166" t="s">
        <v>134</v>
      </c>
    </row>
    <row r="241" spans="1:65" s="2" customFormat="1" ht="44.25" customHeight="1">
      <c r="A241" s="33"/>
      <c r="B241" s="138"/>
      <c r="C241" s="139" t="s">
        <v>382</v>
      </c>
      <c r="D241" s="139" t="s">
        <v>140</v>
      </c>
      <c r="E241" s="140" t="s">
        <v>383</v>
      </c>
      <c r="F241" s="141" t="s">
        <v>384</v>
      </c>
      <c r="G241" s="142" t="s">
        <v>143</v>
      </c>
      <c r="H241" s="143">
        <v>135.3</v>
      </c>
      <c r="I241" s="144"/>
      <c r="J241" s="145">
        <f>ROUND(I241*H241,2)</f>
        <v>0</v>
      </c>
      <c r="K241" s="141" t="s">
        <v>144</v>
      </c>
      <c r="L241" s="34"/>
      <c r="M241" s="146" t="s">
        <v>3</v>
      </c>
      <c r="N241" s="147" t="s">
        <v>43</v>
      </c>
      <c r="O241" s="54"/>
      <c r="P241" s="148">
        <f>O241*H241</f>
        <v>0</v>
      </c>
      <c r="Q241" s="148">
        <v>0</v>
      </c>
      <c r="R241" s="148">
        <f>Q241*H241</f>
        <v>0</v>
      </c>
      <c r="S241" s="148">
        <v>0.006</v>
      </c>
      <c r="T241" s="149">
        <f>S241*H241</f>
        <v>0.8118000000000001</v>
      </c>
      <c r="U241" s="33"/>
      <c r="V241" s="33"/>
      <c r="W241" s="33"/>
      <c r="X241" s="33"/>
      <c r="Y241" s="33"/>
      <c r="Z241" s="33"/>
      <c r="AA241" s="33"/>
      <c r="AB241" s="33"/>
      <c r="AC241" s="33"/>
      <c r="AD241" s="33"/>
      <c r="AE241" s="33"/>
      <c r="AR241" s="150" t="s">
        <v>229</v>
      </c>
      <c r="AT241" s="150" t="s">
        <v>140</v>
      </c>
      <c r="AU241" s="150" t="s">
        <v>139</v>
      </c>
      <c r="AY241" s="18" t="s">
        <v>134</v>
      </c>
      <c r="BE241" s="151">
        <f>IF(N241="základní",J241,0)</f>
        <v>0</v>
      </c>
      <c r="BF241" s="151">
        <f>IF(N241="snížená",J241,0)</f>
        <v>0</v>
      </c>
      <c r="BG241" s="151">
        <f>IF(N241="zákl. přenesená",J241,0)</f>
        <v>0</v>
      </c>
      <c r="BH241" s="151">
        <f>IF(N241="sníž. přenesená",J241,0)</f>
        <v>0</v>
      </c>
      <c r="BI241" s="151">
        <f>IF(N241="nulová",J241,0)</f>
        <v>0</v>
      </c>
      <c r="BJ241" s="18" t="s">
        <v>139</v>
      </c>
      <c r="BK241" s="151">
        <f>ROUND(I241*H241,2)</f>
        <v>0</v>
      </c>
      <c r="BL241" s="18" t="s">
        <v>229</v>
      </c>
      <c r="BM241" s="150" t="s">
        <v>385</v>
      </c>
    </row>
    <row r="242" spans="1:47" s="2" customFormat="1" ht="12">
      <c r="A242" s="33"/>
      <c r="B242" s="34"/>
      <c r="C242" s="33"/>
      <c r="D242" s="152" t="s">
        <v>148</v>
      </c>
      <c r="E242" s="33"/>
      <c r="F242" s="153" t="s">
        <v>386</v>
      </c>
      <c r="G242" s="33"/>
      <c r="H242" s="33"/>
      <c r="I242" s="154"/>
      <c r="J242" s="33"/>
      <c r="K242" s="33"/>
      <c r="L242" s="34"/>
      <c r="M242" s="155"/>
      <c r="N242" s="156"/>
      <c r="O242" s="54"/>
      <c r="P242" s="54"/>
      <c r="Q242" s="54"/>
      <c r="R242" s="54"/>
      <c r="S242" s="54"/>
      <c r="T242" s="55"/>
      <c r="U242" s="33"/>
      <c r="V242" s="33"/>
      <c r="W242" s="33"/>
      <c r="X242" s="33"/>
      <c r="Y242" s="33"/>
      <c r="Z242" s="33"/>
      <c r="AA242" s="33"/>
      <c r="AB242" s="33"/>
      <c r="AC242" s="33"/>
      <c r="AD242" s="33"/>
      <c r="AE242" s="33"/>
      <c r="AT242" s="18" t="s">
        <v>148</v>
      </c>
      <c r="AU242" s="18" t="s">
        <v>139</v>
      </c>
    </row>
    <row r="243" spans="2:51" s="13" customFormat="1" ht="12">
      <c r="B243" s="157"/>
      <c r="D243" s="158" t="s">
        <v>150</v>
      </c>
      <c r="E243" s="159" t="s">
        <v>3</v>
      </c>
      <c r="F243" s="160" t="s">
        <v>319</v>
      </c>
      <c r="H243" s="159" t="s">
        <v>3</v>
      </c>
      <c r="I243" s="161"/>
      <c r="L243" s="157"/>
      <c r="M243" s="162"/>
      <c r="N243" s="163"/>
      <c r="O243" s="163"/>
      <c r="P243" s="163"/>
      <c r="Q243" s="163"/>
      <c r="R243" s="163"/>
      <c r="S243" s="163"/>
      <c r="T243" s="164"/>
      <c r="AT243" s="159" t="s">
        <v>150</v>
      </c>
      <c r="AU243" s="159" t="s">
        <v>139</v>
      </c>
      <c r="AV243" s="13" t="s">
        <v>15</v>
      </c>
      <c r="AW243" s="13" t="s">
        <v>33</v>
      </c>
      <c r="AX243" s="13" t="s">
        <v>71</v>
      </c>
      <c r="AY243" s="159" t="s">
        <v>134</v>
      </c>
    </row>
    <row r="244" spans="2:51" s="14" customFormat="1" ht="12">
      <c r="B244" s="165"/>
      <c r="D244" s="158" t="s">
        <v>150</v>
      </c>
      <c r="E244" s="166" t="s">
        <v>3</v>
      </c>
      <c r="F244" s="167" t="s">
        <v>722</v>
      </c>
      <c r="H244" s="168">
        <v>75.375</v>
      </c>
      <c r="I244" s="169"/>
      <c r="L244" s="165"/>
      <c r="M244" s="170"/>
      <c r="N244" s="171"/>
      <c r="O244" s="171"/>
      <c r="P244" s="171"/>
      <c r="Q244" s="171"/>
      <c r="R244" s="171"/>
      <c r="S244" s="171"/>
      <c r="T244" s="172"/>
      <c r="AT244" s="166" t="s">
        <v>150</v>
      </c>
      <c r="AU244" s="166" t="s">
        <v>139</v>
      </c>
      <c r="AV244" s="14" t="s">
        <v>139</v>
      </c>
      <c r="AW244" s="14" t="s">
        <v>33</v>
      </c>
      <c r="AX244" s="14" t="s">
        <v>71</v>
      </c>
      <c r="AY244" s="166" t="s">
        <v>134</v>
      </c>
    </row>
    <row r="245" spans="2:51" s="14" customFormat="1" ht="12">
      <c r="B245" s="165"/>
      <c r="D245" s="158" t="s">
        <v>150</v>
      </c>
      <c r="E245" s="166" t="s">
        <v>3</v>
      </c>
      <c r="F245" s="167" t="s">
        <v>723</v>
      </c>
      <c r="H245" s="168">
        <v>7.95</v>
      </c>
      <c r="I245" s="169"/>
      <c r="L245" s="165"/>
      <c r="M245" s="170"/>
      <c r="N245" s="171"/>
      <c r="O245" s="171"/>
      <c r="P245" s="171"/>
      <c r="Q245" s="171"/>
      <c r="R245" s="171"/>
      <c r="S245" s="171"/>
      <c r="T245" s="172"/>
      <c r="AT245" s="166" t="s">
        <v>150</v>
      </c>
      <c r="AU245" s="166" t="s">
        <v>139</v>
      </c>
      <c r="AV245" s="14" t="s">
        <v>139</v>
      </c>
      <c r="AW245" s="14" t="s">
        <v>33</v>
      </c>
      <c r="AX245" s="14" t="s">
        <v>71</v>
      </c>
      <c r="AY245" s="166" t="s">
        <v>134</v>
      </c>
    </row>
    <row r="246" spans="2:51" s="13" customFormat="1" ht="12">
      <c r="B246" s="157"/>
      <c r="D246" s="158" t="s">
        <v>150</v>
      </c>
      <c r="E246" s="159" t="s">
        <v>3</v>
      </c>
      <c r="F246" s="160" t="s">
        <v>305</v>
      </c>
      <c r="H246" s="159" t="s">
        <v>3</v>
      </c>
      <c r="I246" s="161"/>
      <c r="L246" s="157"/>
      <c r="M246" s="162"/>
      <c r="N246" s="163"/>
      <c r="O246" s="163"/>
      <c r="P246" s="163"/>
      <c r="Q246" s="163"/>
      <c r="R246" s="163"/>
      <c r="S246" s="163"/>
      <c r="T246" s="164"/>
      <c r="AT246" s="159" t="s">
        <v>150</v>
      </c>
      <c r="AU246" s="159" t="s">
        <v>139</v>
      </c>
      <c r="AV246" s="13" t="s">
        <v>15</v>
      </c>
      <c r="AW246" s="13" t="s">
        <v>33</v>
      </c>
      <c r="AX246" s="13" t="s">
        <v>71</v>
      </c>
      <c r="AY246" s="159" t="s">
        <v>134</v>
      </c>
    </row>
    <row r="247" spans="2:51" s="14" customFormat="1" ht="12">
      <c r="B247" s="165"/>
      <c r="D247" s="158" t="s">
        <v>150</v>
      </c>
      <c r="E247" s="166" t="s">
        <v>3</v>
      </c>
      <c r="F247" s="167" t="s">
        <v>724</v>
      </c>
      <c r="H247" s="168">
        <v>51.975</v>
      </c>
      <c r="I247" s="169"/>
      <c r="L247" s="165"/>
      <c r="M247" s="170"/>
      <c r="N247" s="171"/>
      <c r="O247" s="171"/>
      <c r="P247" s="171"/>
      <c r="Q247" s="171"/>
      <c r="R247" s="171"/>
      <c r="S247" s="171"/>
      <c r="T247" s="172"/>
      <c r="AT247" s="166" t="s">
        <v>150</v>
      </c>
      <c r="AU247" s="166" t="s">
        <v>139</v>
      </c>
      <c r="AV247" s="14" t="s">
        <v>139</v>
      </c>
      <c r="AW247" s="14" t="s">
        <v>33</v>
      </c>
      <c r="AX247" s="14" t="s">
        <v>71</v>
      </c>
      <c r="AY247" s="166" t="s">
        <v>134</v>
      </c>
    </row>
    <row r="248" spans="2:51" s="15" customFormat="1" ht="12">
      <c r="B248" s="173"/>
      <c r="D248" s="158" t="s">
        <v>150</v>
      </c>
      <c r="E248" s="174" t="s">
        <v>3</v>
      </c>
      <c r="F248" s="175" t="s">
        <v>155</v>
      </c>
      <c r="H248" s="176">
        <v>135.3</v>
      </c>
      <c r="I248" s="177"/>
      <c r="L248" s="173"/>
      <c r="M248" s="178"/>
      <c r="N248" s="179"/>
      <c r="O248" s="179"/>
      <c r="P248" s="179"/>
      <c r="Q248" s="179"/>
      <c r="R248" s="179"/>
      <c r="S248" s="179"/>
      <c r="T248" s="180"/>
      <c r="AT248" s="174" t="s">
        <v>150</v>
      </c>
      <c r="AU248" s="174" t="s">
        <v>139</v>
      </c>
      <c r="AV248" s="15" t="s">
        <v>145</v>
      </c>
      <c r="AW248" s="15" t="s">
        <v>33</v>
      </c>
      <c r="AX248" s="15" t="s">
        <v>15</v>
      </c>
      <c r="AY248" s="174" t="s">
        <v>134</v>
      </c>
    </row>
    <row r="249" spans="1:65" s="2" customFormat="1" ht="44.25" customHeight="1">
      <c r="A249" s="33"/>
      <c r="B249" s="138"/>
      <c r="C249" s="139" t="s">
        <v>387</v>
      </c>
      <c r="D249" s="139" t="s">
        <v>140</v>
      </c>
      <c r="E249" s="140" t="s">
        <v>388</v>
      </c>
      <c r="F249" s="141" t="s">
        <v>389</v>
      </c>
      <c r="G249" s="142" t="s">
        <v>143</v>
      </c>
      <c r="H249" s="143">
        <v>75.375</v>
      </c>
      <c r="I249" s="144"/>
      <c r="J249" s="145">
        <f>ROUND(I249*H249,2)</f>
        <v>0</v>
      </c>
      <c r="K249" s="141" t="s">
        <v>144</v>
      </c>
      <c r="L249" s="34"/>
      <c r="M249" s="146" t="s">
        <v>3</v>
      </c>
      <c r="N249" s="147" t="s">
        <v>43</v>
      </c>
      <c r="O249" s="54"/>
      <c r="P249" s="148">
        <f>O249*H249</f>
        <v>0</v>
      </c>
      <c r="Q249" s="148">
        <v>0.00606</v>
      </c>
      <c r="R249" s="148">
        <f>Q249*H249</f>
        <v>0.4567725</v>
      </c>
      <c r="S249" s="148">
        <v>0</v>
      </c>
      <c r="T249" s="149">
        <f>S249*H249</f>
        <v>0</v>
      </c>
      <c r="U249" s="33"/>
      <c r="V249" s="33"/>
      <c r="W249" s="33"/>
      <c r="X249" s="33"/>
      <c r="Y249" s="33"/>
      <c r="Z249" s="33"/>
      <c r="AA249" s="33"/>
      <c r="AB249" s="33"/>
      <c r="AC249" s="33"/>
      <c r="AD249" s="33"/>
      <c r="AE249" s="33"/>
      <c r="AR249" s="150" t="s">
        <v>229</v>
      </c>
      <c r="AT249" s="150" t="s">
        <v>140</v>
      </c>
      <c r="AU249" s="150" t="s">
        <v>139</v>
      </c>
      <c r="AY249" s="18" t="s">
        <v>134</v>
      </c>
      <c r="BE249" s="151">
        <f>IF(N249="základní",J249,0)</f>
        <v>0</v>
      </c>
      <c r="BF249" s="151">
        <f>IF(N249="snížená",J249,0)</f>
        <v>0</v>
      </c>
      <c r="BG249" s="151">
        <f>IF(N249="zákl. přenesená",J249,0)</f>
        <v>0</v>
      </c>
      <c r="BH249" s="151">
        <f>IF(N249="sníž. přenesená",J249,0)</f>
        <v>0</v>
      </c>
      <c r="BI249" s="151">
        <f>IF(N249="nulová",J249,0)</f>
        <v>0</v>
      </c>
      <c r="BJ249" s="18" t="s">
        <v>139</v>
      </c>
      <c r="BK249" s="151">
        <f>ROUND(I249*H249,2)</f>
        <v>0</v>
      </c>
      <c r="BL249" s="18" t="s">
        <v>229</v>
      </c>
      <c r="BM249" s="150" t="s">
        <v>390</v>
      </c>
    </row>
    <row r="250" spans="1:47" s="2" customFormat="1" ht="12">
      <c r="A250" s="33"/>
      <c r="B250" s="34"/>
      <c r="C250" s="33"/>
      <c r="D250" s="152" t="s">
        <v>148</v>
      </c>
      <c r="E250" s="33"/>
      <c r="F250" s="153" t="s">
        <v>391</v>
      </c>
      <c r="G250" s="33"/>
      <c r="H250" s="33"/>
      <c r="I250" s="154"/>
      <c r="J250" s="33"/>
      <c r="K250" s="33"/>
      <c r="L250" s="34"/>
      <c r="M250" s="155"/>
      <c r="N250" s="156"/>
      <c r="O250" s="54"/>
      <c r="P250" s="54"/>
      <c r="Q250" s="54"/>
      <c r="R250" s="54"/>
      <c r="S250" s="54"/>
      <c r="T250" s="55"/>
      <c r="U250" s="33"/>
      <c r="V250" s="33"/>
      <c r="W250" s="33"/>
      <c r="X250" s="33"/>
      <c r="Y250" s="33"/>
      <c r="Z250" s="33"/>
      <c r="AA250" s="33"/>
      <c r="AB250" s="33"/>
      <c r="AC250" s="33"/>
      <c r="AD250" s="33"/>
      <c r="AE250" s="33"/>
      <c r="AT250" s="18" t="s">
        <v>148</v>
      </c>
      <c r="AU250" s="18" t="s">
        <v>139</v>
      </c>
    </row>
    <row r="251" spans="2:51" s="13" customFormat="1" ht="12">
      <c r="B251" s="157"/>
      <c r="D251" s="158" t="s">
        <v>150</v>
      </c>
      <c r="E251" s="159" t="s">
        <v>3</v>
      </c>
      <c r="F251" s="160" t="s">
        <v>319</v>
      </c>
      <c r="H251" s="159" t="s">
        <v>3</v>
      </c>
      <c r="I251" s="161"/>
      <c r="L251" s="157"/>
      <c r="M251" s="162"/>
      <c r="N251" s="163"/>
      <c r="O251" s="163"/>
      <c r="P251" s="163"/>
      <c r="Q251" s="163"/>
      <c r="R251" s="163"/>
      <c r="S251" s="163"/>
      <c r="T251" s="164"/>
      <c r="AT251" s="159" t="s">
        <v>150</v>
      </c>
      <c r="AU251" s="159" t="s">
        <v>139</v>
      </c>
      <c r="AV251" s="13" t="s">
        <v>15</v>
      </c>
      <c r="AW251" s="13" t="s">
        <v>33</v>
      </c>
      <c r="AX251" s="13" t="s">
        <v>71</v>
      </c>
      <c r="AY251" s="159" t="s">
        <v>134</v>
      </c>
    </row>
    <row r="252" spans="2:51" s="14" customFormat="1" ht="12">
      <c r="B252" s="165"/>
      <c r="D252" s="158" t="s">
        <v>150</v>
      </c>
      <c r="E252" s="166" t="s">
        <v>3</v>
      </c>
      <c r="F252" s="167" t="s">
        <v>722</v>
      </c>
      <c r="H252" s="168">
        <v>75.375</v>
      </c>
      <c r="I252" s="169"/>
      <c r="L252" s="165"/>
      <c r="M252" s="170"/>
      <c r="N252" s="171"/>
      <c r="O252" s="171"/>
      <c r="P252" s="171"/>
      <c r="Q252" s="171"/>
      <c r="R252" s="171"/>
      <c r="S252" s="171"/>
      <c r="T252" s="172"/>
      <c r="AT252" s="166" t="s">
        <v>150</v>
      </c>
      <c r="AU252" s="166" t="s">
        <v>139</v>
      </c>
      <c r="AV252" s="14" t="s">
        <v>139</v>
      </c>
      <c r="AW252" s="14" t="s">
        <v>33</v>
      </c>
      <c r="AX252" s="14" t="s">
        <v>15</v>
      </c>
      <c r="AY252" s="166" t="s">
        <v>134</v>
      </c>
    </row>
    <row r="253" spans="1:65" s="2" customFormat="1" ht="16.5" customHeight="1">
      <c r="A253" s="33"/>
      <c r="B253" s="138"/>
      <c r="C253" s="181" t="s">
        <v>86</v>
      </c>
      <c r="D253" s="181" t="s">
        <v>160</v>
      </c>
      <c r="E253" s="182" t="s">
        <v>392</v>
      </c>
      <c r="F253" s="183" t="s">
        <v>393</v>
      </c>
      <c r="G253" s="184" t="s">
        <v>143</v>
      </c>
      <c r="H253" s="185">
        <v>79.144</v>
      </c>
      <c r="I253" s="186"/>
      <c r="J253" s="187">
        <f>ROUND(I253*H253,2)</f>
        <v>0</v>
      </c>
      <c r="K253" s="183" t="s">
        <v>144</v>
      </c>
      <c r="L253" s="188"/>
      <c r="M253" s="189" t="s">
        <v>3</v>
      </c>
      <c r="N253" s="190" t="s">
        <v>43</v>
      </c>
      <c r="O253" s="54"/>
      <c r="P253" s="148">
        <f>O253*H253</f>
        <v>0</v>
      </c>
      <c r="Q253" s="148">
        <v>0.00136</v>
      </c>
      <c r="R253" s="148">
        <f>Q253*H253</f>
        <v>0.10763584000000001</v>
      </c>
      <c r="S253" s="148">
        <v>0</v>
      </c>
      <c r="T253" s="149">
        <f>S253*H253</f>
        <v>0</v>
      </c>
      <c r="U253" s="33"/>
      <c r="V253" s="33"/>
      <c r="W253" s="33"/>
      <c r="X253" s="33"/>
      <c r="Y253" s="33"/>
      <c r="Z253" s="33"/>
      <c r="AA253" s="33"/>
      <c r="AB253" s="33"/>
      <c r="AC253" s="33"/>
      <c r="AD253" s="33"/>
      <c r="AE253" s="33"/>
      <c r="AR253" s="150" t="s">
        <v>326</v>
      </c>
      <c r="AT253" s="150" t="s">
        <v>160</v>
      </c>
      <c r="AU253" s="150" t="s">
        <v>139</v>
      </c>
      <c r="AY253" s="18" t="s">
        <v>134</v>
      </c>
      <c r="BE253" s="151">
        <f>IF(N253="základní",J253,0)</f>
        <v>0</v>
      </c>
      <c r="BF253" s="151">
        <f>IF(N253="snížená",J253,0)</f>
        <v>0</v>
      </c>
      <c r="BG253" s="151">
        <f>IF(N253="zákl. přenesená",J253,0)</f>
        <v>0</v>
      </c>
      <c r="BH253" s="151">
        <f>IF(N253="sníž. přenesená",J253,0)</f>
        <v>0</v>
      </c>
      <c r="BI253" s="151">
        <f>IF(N253="nulová",J253,0)</f>
        <v>0</v>
      </c>
      <c r="BJ253" s="18" t="s">
        <v>139</v>
      </c>
      <c r="BK253" s="151">
        <f>ROUND(I253*H253,2)</f>
        <v>0</v>
      </c>
      <c r="BL253" s="18" t="s">
        <v>229</v>
      </c>
      <c r="BM253" s="150" t="s">
        <v>394</v>
      </c>
    </row>
    <row r="254" spans="2:51" s="14" customFormat="1" ht="12">
      <c r="B254" s="165"/>
      <c r="D254" s="158" t="s">
        <v>150</v>
      </c>
      <c r="F254" s="167" t="s">
        <v>730</v>
      </c>
      <c r="H254" s="168">
        <v>79.144</v>
      </c>
      <c r="I254" s="169"/>
      <c r="L254" s="165"/>
      <c r="M254" s="170"/>
      <c r="N254" s="171"/>
      <c r="O254" s="171"/>
      <c r="P254" s="171"/>
      <c r="Q254" s="171"/>
      <c r="R254" s="171"/>
      <c r="S254" s="171"/>
      <c r="T254" s="172"/>
      <c r="AT254" s="166" t="s">
        <v>150</v>
      </c>
      <c r="AU254" s="166" t="s">
        <v>139</v>
      </c>
      <c r="AV254" s="14" t="s">
        <v>139</v>
      </c>
      <c r="AW254" s="14" t="s">
        <v>4</v>
      </c>
      <c r="AX254" s="14" t="s">
        <v>15</v>
      </c>
      <c r="AY254" s="166" t="s">
        <v>134</v>
      </c>
    </row>
    <row r="255" spans="1:65" s="2" customFormat="1" ht="44.25" customHeight="1">
      <c r="A255" s="33"/>
      <c r="B255" s="138"/>
      <c r="C255" s="139" t="s">
        <v>396</v>
      </c>
      <c r="D255" s="139" t="s">
        <v>140</v>
      </c>
      <c r="E255" s="140" t="s">
        <v>388</v>
      </c>
      <c r="F255" s="141" t="s">
        <v>389</v>
      </c>
      <c r="G255" s="142" t="s">
        <v>143</v>
      </c>
      <c r="H255" s="143">
        <v>59.925</v>
      </c>
      <c r="I255" s="144"/>
      <c r="J255" s="145">
        <f>ROUND(I255*H255,2)</f>
        <v>0</v>
      </c>
      <c r="K255" s="141" t="s">
        <v>144</v>
      </c>
      <c r="L255" s="34"/>
      <c r="M255" s="146" t="s">
        <v>3</v>
      </c>
      <c r="N255" s="147" t="s">
        <v>43</v>
      </c>
      <c r="O255" s="54"/>
      <c r="P255" s="148">
        <f>O255*H255</f>
        <v>0</v>
      </c>
      <c r="Q255" s="148">
        <v>0.00606</v>
      </c>
      <c r="R255" s="148">
        <f>Q255*H255</f>
        <v>0.3631455</v>
      </c>
      <c r="S255" s="148">
        <v>0</v>
      </c>
      <c r="T255" s="149">
        <f>S255*H255</f>
        <v>0</v>
      </c>
      <c r="U255" s="33"/>
      <c r="V255" s="33"/>
      <c r="W255" s="33"/>
      <c r="X255" s="33"/>
      <c r="Y255" s="33"/>
      <c r="Z255" s="33"/>
      <c r="AA255" s="33"/>
      <c r="AB255" s="33"/>
      <c r="AC255" s="33"/>
      <c r="AD255" s="33"/>
      <c r="AE255" s="33"/>
      <c r="AR255" s="150" t="s">
        <v>229</v>
      </c>
      <c r="AT255" s="150" t="s">
        <v>140</v>
      </c>
      <c r="AU255" s="150" t="s">
        <v>139</v>
      </c>
      <c r="AY255" s="18" t="s">
        <v>134</v>
      </c>
      <c r="BE255" s="151">
        <f>IF(N255="základní",J255,0)</f>
        <v>0</v>
      </c>
      <c r="BF255" s="151">
        <f>IF(N255="snížená",J255,0)</f>
        <v>0</v>
      </c>
      <c r="BG255" s="151">
        <f>IF(N255="zákl. přenesená",J255,0)</f>
        <v>0</v>
      </c>
      <c r="BH255" s="151">
        <f>IF(N255="sníž. přenesená",J255,0)</f>
        <v>0</v>
      </c>
      <c r="BI255" s="151">
        <f>IF(N255="nulová",J255,0)</f>
        <v>0</v>
      </c>
      <c r="BJ255" s="18" t="s">
        <v>139</v>
      </c>
      <c r="BK255" s="151">
        <f>ROUND(I255*H255,2)</f>
        <v>0</v>
      </c>
      <c r="BL255" s="18" t="s">
        <v>229</v>
      </c>
      <c r="BM255" s="150" t="s">
        <v>397</v>
      </c>
    </row>
    <row r="256" spans="1:47" s="2" customFormat="1" ht="12">
      <c r="A256" s="33"/>
      <c r="B256" s="34"/>
      <c r="C256" s="33"/>
      <c r="D256" s="152" t="s">
        <v>148</v>
      </c>
      <c r="E256" s="33"/>
      <c r="F256" s="153" t="s">
        <v>391</v>
      </c>
      <c r="G256" s="33"/>
      <c r="H256" s="33"/>
      <c r="I256" s="154"/>
      <c r="J256" s="33"/>
      <c r="K256" s="33"/>
      <c r="L256" s="34"/>
      <c r="M256" s="155"/>
      <c r="N256" s="156"/>
      <c r="O256" s="54"/>
      <c r="P256" s="54"/>
      <c r="Q256" s="54"/>
      <c r="R256" s="54"/>
      <c r="S256" s="54"/>
      <c r="T256" s="55"/>
      <c r="U256" s="33"/>
      <c r="V256" s="33"/>
      <c r="W256" s="33"/>
      <c r="X256" s="33"/>
      <c r="Y256" s="33"/>
      <c r="Z256" s="33"/>
      <c r="AA256" s="33"/>
      <c r="AB256" s="33"/>
      <c r="AC256" s="33"/>
      <c r="AD256" s="33"/>
      <c r="AE256" s="33"/>
      <c r="AT256" s="18" t="s">
        <v>148</v>
      </c>
      <c r="AU256" s="18" t="s">
        <v>139</v>
      </c>
    </row>
    <row r="257" spans="2:51" s="13" customFormat="1" ht="12">
      <c r="B257" s="157"/>
      <c r="D257" s="158" t="s">
        <v>150</v>
      </c>
      <c r="E257" s="159" t="s">
        <v>3</v>
      </c>
      <c r="F257" s="160" t="s">
        <v>319</v>
      </c>
      <c r="H257" s="159" t="s">
        <v>3</v>
      </c>
      <c r="I257" s="161"/>
      <c r="L257" s="157"/>
      <c r="M257" s="162"/>
      <c r="N257" s="163"/>
      <c r="O257" s="163"/>
      <c r="P257" s="163"/>
      <c r="Q257" s="163"/>
      <c r="R257" s="163"/>
      <c r="S257" s="163"/>
      <c r="T257" s="164"/>
      <c r="AT257" s="159" t="s">
        <v>150</v>
      </c>
      <c r="AU257" s="159" t="s">
        <v>139</v>
      </c>
      <c r="AV257" s="13" t="s">
        <v>15</v>
      </c>
      <c r="AW257" s="13" t="s">
        <v>33</v>
      </c>
      <c r="AX257" s="13" t="s">
        <v>71</v>
      </c>
      <c r="AY257" s="159" t="s">
        <v>134</v>
      </c>
    </row>
    <row r="258" spans="2:51" s="14" customFormat="1" ht="12">
      <c r="B258" s="165"/>
      <c r="D258" s="158" t="s">
        <v>150</v>
      </c>
      <c r="E258" s="166" t="s">
        <v>3</v>
      </c>
      <c r="F258" s="167" t="s">
        <v>723</v>
      </c>
      <c r="H258" s="168">
        <v>7.95</v>
      </c>
      <c r="I258" s="169"/>
      <c r="L258" s="165"/>
      <c r="M258" s="170"/>
      <c r="N258" s="171"/>
      <c r="O258" s="171"/>
      <c r="P258" s="171"/>
      <c r="Q258" s="171"/>
      <c r="R258" s="171"/>
      <c r="S258" s="171"/>
      <c r="T258" s="172"/>
      <c r="AT258" s="166" t="s">
        <v>150</v>
      </c>
      <c r="AU258" s="166" t="s">
        <v>139</v>
      </c>
      <c r="AV258" s="14" t="s">
        <v>139</v>
      </c>
      <c r="AW258" s="14" t="s">
        <v>33</v>
      </c>
      <c r="AX258" s="14" t="s">
        <v>71</v>
      </c>
      <c r="AY258" s="166" t="s">
        <v>134</v>
      </c>
    </row>
    <row r="259" spans="2:51" s="13" customFormat="1" ht="12">
      <c r="B259" s="157"/>
      <c r="D259" s="158" t="s">
        <v>150</v>
      </c>
      <c r="E259" s="159" t="s">
        <v>3</v>
      </c>
      <c r="F259" s="160" t="s">
        <v>305</v>
      </c>
      <c r="H259" s="159" t="s">
        <v>3</v>
      </c>
      <c r="I259" s="161"/>
      <c r="L259" s="157"/>
      <c r="M259" s="162"/>
      <c r="N259" s="163"/>
      <c r="O259" s="163"/>
      <c r="P259" s="163"/>
      <c r="Q259" s="163"/>
      <c r="R259" s="163"/>
      <c r="S259" s="163"/>
      <c r="T259" s="164"/>
      <c r="AT259" s="159" t="s">
        <v>150</v>
      </c>
      <c r="AU259" s="159" t="s">
        <v>139</v>
      </c>
      <c r="AV259" s="13" t="s">
        <v>15</v>
      </c>
      <c r="AW259" s="13" t="s">
        <v>33</v>
      </c>
      <c r="AX259" s="13" t="s">
        <v>71</v>
      </c>
      <c r="AY259" s="159" t="s">
        <v>134</v>
      </c>
    </row>
    <row r="260" spans="2:51" s="14" customFormat="1" ht="12">
      <c r="B260" s="165"/>
      <c r="D260" s="158" t="s">
        <v>150</v>
      </c>
      <c r="E260" s="166" t="s">
        <v>3</v>
      </c>
      <c r="F260" s="167" t="s">
        <v>724</v>
      </c>
      <c r="H260" s="168">
        <v>51.975</v>
      </c>
      <c r="I260" s="169"/>
      <c r="L260" s="165"/>
      <c r="M260" s="170"/>
      <c r="N260" s="171"/>
      <c r="O260" s="171"/>
      <c r="P260" s="171"/>
      <c r="Q260" s="171"/>
      <c r="R260" s="171"/>
      <c r="S260" s="171"/>
      <c r="T260" s="172"/>
      <c r="AT260" s="166" t="s">
        <v>150</v>
      </c>
      <c r="AU260" s="166" t="s">
        <v>139</v>
      </c>
      <c r="AV260" s="14" t="s">
        <v>139</v>
      </c>
      <c r="AW260" s="14" t="s">
        <v>33</v>
      </c>
      <c r="AX260" s="14" t="s">
        <v>71</v>
      </c>
      <c r="AY260" s="166" t="s">
        <v>134</v>
      </c>
    </row>
    <row r="261" spans="2:51" s="15" customFormat="1" ht="12">
      <c r="B261" s="173"/>
      <c r="D261" s="158" t="s">
        <v>150</v>
      </c>
      <c r="E261" s="174" t="s">
        <v>3</v>
      </c>
      <c r="F261" s="175" t="s">
        <v>155</v>
      </c>
      <c r="H261" s="176">
        <v>59.925000000000004</v>
      </c>
      <c r="I261" s="177"/>
      <c r="L261" s="173"/>
      <c r="M261" s="178"/>
      <c r="N261" s="179"/>
      <c r="O261" s="179"/>
      <c r="P261" s="179"/>
      <c r="Q261" s="179"/>
      <c r="R261" s="179"/>
      <c r="S261" s="179"/>
      <c r="T261" s="180"/>
      <c r="AT261" s="174" t="s">
        <v>150</v>
      </c>
      <c r="AU261" s="174" t="s">
        <v>139</v>
      </c>
      <c r="AV261" s="15" t="s">
        <v>145</v>
      </c>
      <c r="AW261" s="15" t="s">
        <v>33</v>
      </c>
      <c r="AX261" s="15" t="s">
        <v>15</v>
      </c>
      <c r="AY261" s="174" t="s">
        <v>134</v>
      </c>
    </row>
    <row r="262" spans="1:65" s="2" customFormat="1" ht="16.5" customHeight="1">
      <c r="A262" s="33"/>
      <c r="B262" s="138"/>
      <c r="C262" s="181" t="s">
        <v>398</v>
      </c>
      <c r="D262" s="181" t="s">
        <v>160</v>
      </c>
      <c r="E262" s="182" t="s">
        <v>161</v>
      </c>
      <c r="F262" s="183" t="s">
        <v>162</v>
      </c>
      <c r="G262" s="184" t="s">
        <v>143</v>
      </c>
      <c r="H262" s="185">
        <v>62.921</v>
      </c>
      <c r="I262" s="186"/>
      <c r="J262" s="187">
        <f>ROUND(I262*H262,2)</f>
        <v>0</v>
      </c>
      <c r="K262" s="183" t="s">
        <v>144</v>
      </c>
      <c r="L262" s="188"/>
      <c r="M262" s="189" t="s">
        <v>3</v>
      </c>
      <c r="N262" s="190" t="s">
        <v>43</v>
      </c>
      <c r="O262" s="54"/>
      <c r="P262" s="148">
        <f>O262*H262</f>
        <v>0</v>
      </c>
      <c r="Q262" s="148">
        <v>0.00085</v>
      </c>
      <c r="R262" s="148">
        <f>Q262*H262</f>
        <v>0.05348285</v>
      </c>
      <c r="S262" s="148">
        <v>0</v>
      </c>
      <c r="T262" s="149">
        <f>S262*H262</f>
        <v>0</v>
      </c>
      <c r="U262" s="33"/>
      <c r="V262" s="33"/>
      <c r="W262" s="33"/>
      <c r="X262" s="33"/>
      <c r="Y262" s="33"/>
      <c r="Z262" s="33"/>
      <c r="AA262" s="33"/>
      <c r="AB262" s="33"/>
      <c r="AC262" s="33"/>
      <c r="AD262" s="33"/>
      <c r="AE262" s="33"/>
      <c r="AR262" s="150" t="s">
        <v>326</v>
      </c>
      <c r="AT262" s="150" t="s">
        <v>160</v>
      </c>
      <c r="AU262" s="150" t="s">
        <v>139</v>
      </c>
      <c r="AY262" s="18" t="s">
        <v>134</v>
      </c>
      <c r="BE262" s="151">
        <f>IF(N262="základní",J262,0)</f>
        <v>0</v>
      </c>
      <c r="BF262" s="151">
        <f>IF(N262="snížená",J262,0)</f>
        <v>0</v>
      </c>
      <c r="BG262" s="151">
        <f>IF(N262="zákl. přenesená",J262,0)</f>
        <v>0</v>
      </c>
      <c r="BH262" s="151">
        <f>IF(N262="sníž. přenesená",J262,0)</f>
        <v>0</v>
      </c>
      <c r="BI262" s="151">
        <f>IF(N262="nulová",J262,0)</f>
        <v>0</v>
      </c>
      <c r="BJ262" s="18" t="s">
        <v>139</v>
      </c>
      <c r="BK262" s="151">
        <f>ROUND(I262*H262,2)</f>
        <v>0</v>
      </c>
      <c r="BL262" s="18" t="s">
        <v>229</v>
      </c>
      <c r="BM262" s="150" t="s">
        <v>399</v>
      </c>
    </row>
    <row r="263" spans="2:51" s="14" customFormat="1" ht="12">
      <c r="B263" s="165"/>
      <c r="D263" s="158" t="s">
        <v>150</v>
      </c>
      <c r="F263" s="167" t="s">
        <v>731</v>
      </c>
      <c r="H263" s="168">
        <v>62.921</v>
      </c>
      <c r="I263" s="169"/>
      <c r="L263" s="165"/>
      <c r="M263" s="170"/>
      <c r="N263" s="171"/>
      <c r="O263" s="171"/>
      <c r="P263" s="171"/>
      <c r="Q263" s="171"/>
      <c r="R263" s="171"/>
      <c r="S263" s="171"/>
      <c r="T263" s="172"/>
      <c r="AT263" s="166" t="s">
        <v>150</v>
      </c>
      <c r="AU263" s="166" t="s">
        <v>139</v>
      </c>
      <c r="AV263" s="14" t="s">
        <v>139</v>
      </c>
      <c r="AW263" s="14" t="s">
        <v>4</v>
      </c>
      <c r="AX263" s="14" t="s">
        <v>15</v>
      </c>
      <c r="AY263" s="166" t="s">
        <v>134</v>
      </c>
    </row>
    <row r="264" spans="1:65" s="2" customFormat="1" ht="49.15" customHeight="1">
      <c r="A264" s="33"/>
      <c r="B264" s="138"/>
      <c r="C264" s="139" t="s">
        <v>401</v>
      </c>
      <c r="D264" s="139" t="s">
        <v>140</v>
      </c>
      <c r="E264" s="140" t="s">
        <v>402</v>
      </c>
      <c r="F264" s="141" t="s">
        <v>403</v>
      </c>
      <c r="G264" s="142" t="s">
        <v>143</v>
      </c>
      <c r="H264" s="143">
        <v>16.2</v>
      </c>
      <c r="I264" s="144"/>
      <c r="J264" s="145">
        <f>ROUND(I264*H264,2)</f>
        <v>0</v>
      </c>
      <c r="K264" s="141" t="s">
        <v>144</v>
      </c>
      <c r="L264" s="34"/>
      <c r="M264" s="146" t="s">
        <v>3</v>
      </c>
      <c r="N264" s="147" t="s">
        <v>43</v>
      </c>
      <c r="O264" s="54"/>
      <c r="P264" s="148">
        <f>O264*H264</f>
        <v>0</v>
      </c>
      <c r="Q264" s="148">
        <v>0</v>
      </c>
      <c r="R264" s="148">
        <f>Q264*H264</f>
        <v>0</v>
      </c>
      <c r="S264" s="148">
        <v>0.0053</v>
      </c>
      <c r="T264" s="149">
        <f>S264*H264</f>
        <v>0.08585999999999999</v>
      </c>
      <c r="U264" s="33"/>
      <c r="V264" s="33"/>
      <c r="W264" s="33"/>
      <c r="X264" s="33"/>
      <c r="Y264" s="33"/>
      <c r="Z264" s="33"/>
      <c r="AA264" s="33"/>
      <c r="AB264" s="33"/>
      <c r="AC264" s="33"/>
      <c r="AD264" s="33"/>
      <c r="AE264" s="33"/>
      <c r="AR264" s="150" t="s">
        <v>229</v>
      </c>
      <c r="AT264" s="150" t="s">
        <v>140</v>
      </c>
      <c r="AU264" s="150" t="s">
        <v>139</v>
      </c>
      <c r="AY264" s="18" t="s">
        <v>134</v>
      </c>
      <c r="BE264" s="151">
        <f>IF(N264="základní",J264,0)</f>
        <v>0</v>
      </c>
      <c r="BF264" s="151">
        <f>IF(N264="snížená",J264,0)</f>
        <v>0</v>
      </c>
      <c r="BG264" s="151">
        <f>IF(N264="zákl. přenesená",J264,0)</f>
        <v>0</v>
      </c>
      <c r="BH264" s="151">
        <f>IF(N264="sníž. přenesená",J264,0)</f>
        <v>0</v>
      </c>
      <c r="BI264" s="151">
        <f>IF(N264="nulová",J264,0)</f>
        <v>0</v>
      </c>
      <c r="BJ264" s="18" t="s">
        <v>139</v>
      </c>
      <c r="BK264" s="151">
        <f>ROUND(I264*H264,2)</f>
        <v>0</v>
      </c>
      <c r="BL264" s="18" t="s">
        <v>229</v>
      </c>
      <c r="BM264" s="150" t="s">
        <v>404</v>
      </c>
    </row>
    <row r="265" spans="1:47" s="2" customFormat="1" ht="12">
      <c r="A265" s="33"/>
      <c r="B265" s="34"/>
      <c r="C265" s="33"/>
      <c r="D265" s="152" t="s">
        <v>148</v>
      </c>
      <c r="E265" s="33"/>
      <c r="F265" s="153" t="s">
        <v>405</v>
      </c>
      <c r="G265" s="33"/>
      <c r="H265" s="33"/>
      <c r="I265" s="154"/>
      <c r="J265" s="33"/>
      <c r="K265" s="33"/>
      <c r="L265" s="34"/>
      <c r="M265" s="155"/>
      <c r="N265" s="156"/>
      <c r="O265" s="54"/>
      <c r="P265" s="54"/>
      <c r="Q265" s="54"/>
      <c r="R265" s="54"/>
      <c r="S265" s="54"/>
      <c r="T265" s="55"/>
      <c r="U265" s="33"/>
      <c r="V265" s="33"/>
      <c r="W265" s="33"/>
      <c r="X265" s="33"/>
      <c r="Y265" s="33"/>
      <c r="Z265" s="33"/>
      <c r="AA265" s="33"/>
      <c r="AB265" s="33"/>
      <c r="AC265" s="33"/>
      <c r="AD265" s="33"/>
      <c r="AE265" s="33"/>
      <c r="AT265" s="18" t="s">
        <v>148</v>
      </c>
      <c r="AU265" s="18" t="s">
        <v>139</v>
      </c>
    </row>
    <row r="266" spans="2:51" s="13" customFormat="1" ht="12">
      <c r="B266" s="157"/>
      <c r="D266" s="158" t="s">
        <v>150</v>
      </c>
      <c r="E266" s="159" t="s">
        <v>3</v>
      </c>
      <c r="F266" s="160" t="s">
        <v>317</v>
      </c>
      <c r="H266" s="159" t="s">
        <v>3</v>
      </c>
      <c r="I266" s="161"/>
      <c r="L266" s="157"/>
      <c r="M266" s="162"/>
      <c r="N266" s="163"/>
      <c r="O266" s="163"/>
      <c r="P266" s="163"/>
      <c r="Q266" s="163"/>
      <c r="R266" s="163"/>
      <c r="S266" s="163"/>
      <c r="T266" s="164"/>
      <c r="AT266" s="159" t="s">
        <v>150</v>
      </c>
      <c r="AU266" s="159" t="s">
        <v>139</v>
      </c>
      <c r="AV266" s="13" t="s">
        <v>15</v>
      </c>
      <c r="AW266" s="13" t="s">
        <v>33</v>
      </c>
      <c r="AX266" s="13" t="s">
        <v>71</v>
      </c>
      <c r="AY266" s="159" t="s">
        <v>134</v>
      </c>
    </row>
    <row r="267" spans="2:51" s="14" customFormat="1" ht="12">
      <c r="B267" s="165"/>
      <c r="D267" s="158" t="s">
        <v>150</v>
      </c>
      <c r="E267" s="166" t="s">
        <v>3</v>
      </c>
      <c r="F267" s="167" t="s">
        <v>721</v>
      </c>
      <c r="H267" s="168">
        <v>16.2</v>
      </c>
      <c r="I267" s="169"/>
      <c r="L267" s="165"/>
      <c r="M267" s="170"/>
      <c r="N267" s="171"/>
      <c r="O267" s="171"/>
      <c r="P267" s="171"/>
      <c r="Q267" s="171"/>
      <c r="R267" s="171"/>
      <c r="S267" s="171"/>
      <c r="T267" s="172"/>
      <c r="AT267" s="166" t="s">
        <v>150</v>
      </c>
      <c r="AU267" s="166" t="s">
        <v>139</v>
      </c>
      <c r="AV267" s="14" t="s">
        <v>139</v>
      </c>
      <c r="AW267" s="14" t="s">
        <v>33</v>
      </c>
      <c r="AX267" s="14" t="s">
        <v>15</v>
      </c>
      <c r="AY267" s="166" t="s">
        <v>134</v>
      </c>
    </row>
    <row r="268" spans="1:65" s="2" customFormat="1" ht="33" customHeight="1">
      <c r="A268" s="33"/>
      <c r="B268" s="138"/>
      <c r="C268" s="139" t="s">
        <v>406</v>
      </c>
      <c r="D268" s="139" t="s">
        <v>140</v>
      </c>
      <c r="E268" s="140" t="s">
        <v>407</v>
      </c>
      <c r="F268" s="141" t="s">
        <v>408</v>
      </c>
      <c r="G268" s="142" t="s">
        <v>143</v>
      </c>
      <c r="H268" s="143">
        <v>16.2</v>
      </c>
      <c r="I268" s="144"/>
      <c r="J268" s="145">
        <f>ROUND(I268*H268,2)</f>
        <v>0</v>
      </c>
      <c r="K268" s="141" t="s">
        <v>144</v>
      </c>
      <c r="L268" s="34"/>
      <c r="M268" s="146" t="s">
        <v>3</v>
      </c>
      <c r="N268" s="147" t="s">
        <v>43</v>
      </c>
      <c r="O268" s="54"/>
      <c r="P268" s="148">
        <f>O268*H268</f>
        <v>0</v>
      </c>
      <c r="Q268" s="148">
        <v>0.00058</v>
      </c>
      <c r="R268" s="148">
        <f>Q268*H268</f>
        <v>0.009396</v>
      </c>
      <c r="S268" s="148">
        <v>0</v>
      </c>
      <c r="T268" s="149">
        <f>S268*H268</f>
        <v>0</v>
      </c>
      <c r="U268" s="33"/>
      <c r="V268" s="33"/>
      <c r="W268" s="33"/>
      <c r="X268" s="33"/>
      <c r="Y268" s="33"/>
      <c r="Z268" s="33"/>
      <c r="AA268" s="33"/>
      <c r="AB268" s="33"/>
      <c r="AC268" s="33"/>
      <c r="AD268" s="33"/>
      <c r="AE268" s="33"/>
      <c r="AR268" s="150" t="s">
        <v>229</v>
      </c>
      <c r="AT268" s="150" t="s">
        <v>140</v>
      </c>
      <c r="AU268" s="150" t="s">
        <v>139</v>
      </c>
      <c r="AY268" s="18" t="s">
        <v>134</v>
      </c>
      <c r="BE268" s="151">
        <f>IF(N268="základní",J268,0)</f>
        <v>0</v>
      </c>
      <c r="BF268" s="151">
        <f>IF(N268="snížená",J268,0)</f>
        <v>0</v>
      </c>
      <c r="BG268" s="151">
        <f>IF(N268="zákl. přenesená",J268,0)</f>
        <v>0</v>
      </c>
      <c r="BH268" s="151">
        <f>IF(N268="sníž. přenesená",J268,0)</f>
        <v>0</v>
      </c>
      <c r="BI268" s="151">
        <f>IF(N268="nulová",J268,0)</f>
        <v>0</v>
      </c>
      <c r="BJ268" s="18" t="s">
        <v>139</v>
      </c>
      <c r="BK268" s="151">
        <f>ROUND(I268*H268,2)</f>
        <v>0</v>
      </c>
      <c r="BL268" s="18" t="s">
        <v>229</v>
      </c>
      <c r="BM268" s="150" t="s">
        <v>409</v>
      </c>
    </row>
    <row r="269" spans="1:47" s="2" customFormat="1" ht="12">
      <c r="A269" s="33"/>
      <c r="B269" s="34"/>
      <c r="C269" s="33"/>
      <c r="D269" s="152" t="s">
        <v>148</v>
      </c>
      <c r="E269" s="33"/>
      <c r="F269" s="153" t="s">
        <v>410</v>
      </c>
      <c r="G269" s="33"/>
      <c r="H269" s="33"/>
      <c r="I269" s="154"/>
      <c r="J269" s="33"/>
      <c r="K269" s="33"/>
      <c r="L269" s="34"/>
      <c r="M269" s="155"/>
      <c r="N269" s="156"/>
      <c r="O269" s="54"/>
      <c r="P269" s="54"/>
      <c r="Q269" s="54"/>
      <c r="R269" s="54"/>
      <c r="S269" s="54"/>
      <c r="T269" s="55"/>
      <c r="U269" s="33"/>
      <c r="V269" s="33"/>
      <c r="W269" s="33"/>
      <c r="X269" s="33"/>
      <c r="Y269" s="33"/>
      <c r="Z269" s="33"/>
      <c r="AA269" s="33"/>
      <c r="AB269" s="33"/>
      <c r="AC269" s="33"/>
      <c r="AD269" s="33"/>
      <c r="AE269" s="33"/>
      <c r="AT269" s="18" t="s">
        <v>148</v>
      </c>
      <c r="AU269" s="18" t="s">
        <v>139</v>
      </c>
    </row>
    <row r="270" spans="2:51" s="13" customFormat="1" ht="12">
      <c r="B270" s="157"/>
      <c r="D270" s="158" t="s">
        <v>150</v>
      </c>
      <c r="E270" s="159" t="s">
        <v>3</v>
      </c>
      <c r="F270" s="160" t="s">
        <v>317</v>
      </c>
      <c r="H270" s="159" t="s">
        <v>3</v>
      </c>
      <c r="I270" s="161"/>
      <c r="L270" s="157"/>
      <c r="M270" s="162"/>
      <c r="N270" s="163"/>
      <c r="O270" s="163"/>
      <c r="P270" s="163"/>
      <c r="Q270" s="163"/>
      <c r="R270" s="163"/>
      <c r="S270" s="163"/>
      <c r="T270" s="164"/>
      <c r="AT270" s="159" t="s">
        <v>150</v>
      </c>
      <c r="AU270" s="159" t="s">
        <v>139</v>
      </c>
      <c r="AV270" s="13" t="s">
        <v>15</v>
      </c>
      <c r="AW270" s="13" t="s">
        <v>33</v>
      </c>
      <c r="AX270" s="13" t="s">
        <v>71</v>
      </c>
      <c r="AY270" s="159" t="s">
        <v>134</v>
      </c>
    </row>
    <row r="271" spans="2:51" s="14" customFormat="1" ht="12">
      <c r="B271" s="165"/>
      <c r="D271" s="158" t="s">
        <v>150</v>
      </c>
      <c r="E271" s="166" t="s">
        <v>3</v>
      </c>
      <c r="F271" s="167" t="s">
        <v>721</v>
      </c>
      <c r="H271" s="168">
        <v>16.2</v>
      </c>
      <c r="I271" s="169"/>
      <c r="L271" s="165"/>
      <c r="M271" s="170"/>
      <c r="N271" s="171"/>
      <c r="O271" s="171"/>
      <c r="P271" s="171"/>
      <c r="Q271" s="171"/>
      <c r="R271" s="171"/>
      <c r="S271" s="171"/>
      <c r="T271" s="172"/>
      <c r="AT271" s="166" t="s">
        <v>150</v>
      </c>
      <c r="AU271" s="166" t="s">
        <v>139</v>
      </c>
      <c r="AV271" s="14" t="s">
        <v>139</v>
      </c>
      <c r="AW271" s="14" t="s">
        <v>33</v>
      </c>
      <c r="AX271" s="14" t="s">
        <v>15</v>
      </c>
      <c r="AY271" s="166" t="s">
        <v>134</v>
      </c>
    </row>
    <row r="272" spans="1:65" s="2" customFormat="1" ht="16.5" customHeight="1">
      <c r="A272" s="33"/>
      <c r="B272" s="138"/>
      <c r="C272" s="181" t="s">
        <v>411</v>
      </c>
      <c r="D272" s="181" t="s">
        <v>160</v>
      </c>
      <c r="E272" s="182" t="s">
        <v>412</v>
      </c>
      <c r="F272" s="183" t="s">
        <v>413</v>
      </c>
      <c r="G272" s="184" t="s">
        <v>414</v>
      </c>
      <c r="H272" s="185">
        <v>2.211</v>
      </c>
      <c r="I272" s="186"/>
      <c r="J272" s="187">
        <f>ROUND(I272*H272,2)</f>
        <v>0</v>
      </c>
      <c r="K272" s="183" t="s">
        <v>144</v>
      </c>
      <c r="L272" s="188"/>
      <c r="M272" s="189" t="s">
        <v>3</v>
      </c>
      <c r="N272" s="190" t="s">
        <v>43</v>
      </c>
      <c r="O272" s="54"/>
      <c r="P272" s="148">
        <f>O272*H272</f>
        <v>0</v>
      </c>
      <c r="Q272" s="148">
        <v>0.025</v>
      </c>
      <c r="R272" s="148">
        <f>Q272*H272</f>
        <v>0.055275</v>
      </c>
      <c r="S272" s="148">
        <v>0</v>
      </c>
      <c r="T272" s="149">
        <f>S272*H272</f>
        <v>0</v>
      </c>
      <c r="U272" s="33"/>
      <c r="V272" s="33"/>
      <c r="W272" s="33"/>
      <c r="X272" s="33"/>
      <c r="Y272" s="33"/>
      <c r="Z272" s="33"/>
      <c r="AA272" s="33"/>
      <c r="AB272" s="33"/>
      <c r="AC272" s="33"/>
      <c r="AD272" s="33"/>
      <c r="AE272" s="33"/>
      <c r="AR272" s="150" t="s">
        <v>326</v>
      </c>
      <c r="AT272" s="150" t="s">
        <v>160</v>
      </c>
      <c r="AU272" s="150" t="s">
        <v>139</v>
      </c>
      <c r="AY272" s="18" t="s">
        <v>134</v>
      </c>
      <c r="BE272" s="151">
        <f>IF(N272="základní",J272,0)</f>
        <v>0</v>
      </c>
      <c r="BF272" s="151">
        <f>IF(N272="snížená",J272,0)</f>
        <v>0</v>
      </c>
      <c r="BG272" s="151">
        <f>IF(N272="zákl. přenesená",J272,0)</f>
        <v>0</v>
      </c>
      <c r="BH272" s="151">
        <f>IF(N272="sníž. přenesená",J272,0)</f>
        <v>0</v>
      </c>
      <c r="BI272" s="151">
        <f>IF(N272="nulová",J272,0)</f>
        <v>0</v>
      </c>
      <c r="BJ272" s="18" t="s">
        <v>139</v>
      </c>
      <c r="BK272" s="151">
        <f>ROUND(I272*H272,2)</f>
        <v>0</v>
      </c>
      <c r="BL272" s="18" t="s">
        <v>229</v>
      </c>
      <c r="BM272" s="150" t="s">
        <v>415</v>
      </c>
    </row>
    <row r="273" spans="2:51" s="14" customFormat="1" ht="12">
      <c r="B273" s="165"/>
      <c r="D273" s="158" t="s">
        <v>150</v>
      </c>
      <c r="E273" s="166" t="s">
        <v>3</v>
      </c>
      <c r="F273" s="167" t="s">
        <v>732</v>
      </c>
      <c r="H273" s="168">
        <v>2.106</v>
      </c>
      <c r="I273" s="169"/>
      <c r="L273" s="165"/>
      <c r="M273" s="170"/>
      <c r="N273" s="171"/>
      <c r="O273" s="171"/>
      <c r="P273" s="171"/>
      <c r="Q273" s="171"/>
      <c r="R273" s="171"/>
      <c r="S273" s="171"/>
      <c r="T273" s="172"/>
      <c r="AT273" s="166" t="s">
        <v>150</v>
      </c>
      <c r="AU273" s="166" t="s">
        <v>139</v>
      </c>
      <c r="AV273" s="14" t="s">
        <v>139</v>
      </c>
      <c r="AW273" s="14" t="s">
        <v>33</v>
      </c>
      <c r="AX273" s="14" t="s">
        <v>15</v>
      </c>
      <c r="AY273" s="166" t="s">
        <v>134</v>
      </c>
    </row>
    <row r="274" spans="2:51" s="14" customFormat="1" ht="12">
      <c r="B274" s="165"/>
      <c r="D274" s="158" t="s">
        <v>150</v>
      </c>
      <c r="F274" s="167" t="s">
        <v>733</v>
      </c>
      <c r="H274" s="168">
        <v>2.211</v>
      </c>
      <c r="I274" s="169"/>
      <c r="L274" s="165"/>
      <c r="M274" s="170"/>
      <c r="N274" s="171"/>
      <c r="O274" s="171"/>
      <c r="P274" s="171"/>
      <c r="Q274" s="171"/>
      <c r="R274" s="171"/>
      <c r="S274" s="171"/>
      <c r="T274" s="172"/>
      <c r="AT274" s="166" t="s">
        <v>150</v>
      </c>
      <c r="AU274" s="166" t="s">
        <v>139</v>
      </c>
      <c r="AV274" s="14" t="s">
        <v>139</v>
      </c>
      <c r="AW274" s="14" t="s">
        <v>4</v>
      </c>
      <c r="AX274" s="14" t="s">
        <v>15</v>
      </c>
      <c r="AY274" s="166" t="s">
        <v>134</v>
      </c>
    </row>
    <row r="275" spans="1:65" s="2" customFormat="1" ht="37.9" customHeight="1">
      <c r="A275" s="33"/>
      <c r="B275" s="138"/>
      <c r="C275" s="139" t="s">
        <v>418</v>
      </c>
      <c r="D275" s="139" t="s">
        <v>140</v>
      </c>
      <c r="E275" s="140" t="s">
        <v>419</v>
      </c>
      <c r="F275" s="141" t="s">
        <v>420</v>
      </c>
      <c r="G275" s="142" t="s">
        <v>239</v>
      </c>
      <c r="H275" s="143">
        <v>73.8</v>
      </c>
      <c r="I275" s="144"/>
      <c r="J275" s="145">
        <f>ROUND(I275*H275,2)</f>
        <v>0</v>
      </c>
      <c r="K275" s="141" t="s">
        <v>144</v>
      </c>
      <c r="L275" s="34"/>
      <c r="M275" s="146" t="s">
        <v>3</v>
      </c>
      <c r="N275" s="147" t="s">
        <v>43</v>
      </c>
      <c r="O275" s="54"/>
      <c r="P275" s="148">
        <f>O275*H275</f>
        <v>0</v>
      </c>
      <c r="Q275" s="148">
        <v>0.0001</v>
      </c>
      <c r="R275" s="148">
        <f>Q275*H275</f>
        <v>0.00738</v>
      </c>
      <c r="S275" s="148">
        <v>0</v>
      </c>
      <c r="T275" s="149">
        <f>S275*H275</f>
        <v>0</v>
      </c>
      <c r="U275" s="33"/>
      <c r="V275" s="33"/>
      <c r="W275" s="33"/>
      <c r="X275" s="33"/>
      <c r="Y275" s="33"/>
      <c r="Z275" s="33"/>
      <c r="AA275" s="33"/>
      <c r="AB275" s="33"/>
      <c r="AC275" s="33"/>
      <c r="AD275" s="33"/>
      <c r="AE275" s="33"/>
      <c r="AR275" s="150" t="s">
        <v>229</v>
      </c>
      <c r="AT275" s="150" t="s">
        <v>140</v>
      </c>
      <c r="AU275" s="150" t="s">
        <v>139</v>
      </c>
      <c r="AY275" s="18" t="s">
        <v>134</v>
      </c>
      <c r="BE275" s="151">
        <f>IF(N275="základní",J275,0)</f>
        <v>0</v>
      </c>
      <c r="BF275" s="151">
        <f>IF(N275="snížená",J275,0)</f>
        <v>0</v>
      </c>
      <c r="BG275" s="151">
        <f>IF(N275="zákl. přenesená",J275,0)</f>
        <v>0</v>
      </c>
      <c r="BH275" s="151">
        <f>IF(N275="sníž. přenesená",J275,0)</f>
        <v>0</v>
      </c>
      <c r="BI275" s="151">
        <f>IF(N275="nulová",J275,0)</f>
        <v>0</v>
      </c>
      <c r="BJ275" s="18" t="s">
        <v>139</v>
      </c>
      <c r="BK275" s="151">
        <f>ROUND(I275*H275,2)</f>
        <v>0</v>
      </c>
      <c r="BL275" s="18" t="s">
        <v>229</v>
      </c>
      <c r="BM275" s="150" t="s">
        <v>421</v>
      </c>
    </row>
    <row r="276" spans="1:47" s="2" customFormat="1" ht="12">
      <c r="A276" s="33"/>
      <c r="B276" s="34"/>
      <c r="C276" s="33"/>
      <c r="D276" s="152" t="s">
        <v>148</v>
      </c>
      <c r="E276" s="33"/>
      <c r="F276" s="153" t="s">
        <v>422</v>
      </c>
      <c r="G276" s="33"/>
      <c r="H276" s="33"/>
      <c r="I276" s="154"/>
      <c r="J276" s="33"/>
      <c r="K276" s="33"/>
      <c r="L276" s="34"/>
      <c r="M276" s="155"/>
      <c r="N276" s="156"/>
      <c r="O276" s="54"/>
      <c r="P276" s="54"/>
      <c r="Q276" s="54"/>
      <c r="R276" s="54"/>
      <c r="S276" s="54"/>
      <c r="T276" s="55"/>
      <c r="U276" s="33"/>
      <c r="V276" s="33"/>
      <c r="W276" s="33"/>
      <c r="X276" s="33"/>
      <c r="Y276" s="33"/>
      <c r="Z276" s="33"/>
      <c r="AA276" s="33"/>
      <c r="AB276" s="33"/>
      <c r="AC276" s="33"/>
      <c r="AD276" s="33"/>
      <c r="AE276" s="33"/>
      <c r="AT276" s="18" t="s">
        <v>148</v>
      </c>
      <c r="AU276" s="18" t="s">
        <v>139</v>
      </c>
    </row>
    <row r="277" spans="2:51" s="14" customFormat="1" ht="12">
      <c r="B277" s="165"/>
      <c r="D277" s="158" t="s">
        <v>150</v>
      </c>
      <c r="E277" s="166" t="s">
        <v>3</v>
      </c>
      <c r="F277" s="167" t="s">
        <v>734</v>
      </c>
      <c r="H277" s="168">
        <v>73.8</v>
      </c>
      <c r="I277" s="169"/>
      <c r="L277" s="165"/>
      <c r="M277" s="170"/>
      <c r="N277" s="171"/>
      <c r="O277" s="171"/>
      <c r="P277" s="171"/>
      <c r="Q277" s="171"/>
      <c r="R277" s="171"/>
      <c r="S277" s="171"/>
      <c r="T277" s="172"/>
      <c r="AT277" s="166" t="s">
        <v>150</v>
      </c>
      <c r="AU277" s="166" t="s">
        <v>139</v>
      </c>
      <c r="AV277" s="14" t="s">
        <v>139</v>
      </c>
      <c r="AW277" s="14" t="s">
        <v>33</v>
      </c>
      <c r="AX277" s="14" t="s">
        <v>15</v>
      </c>
      <c r="AY277" s="166" t="s">
        <v>134</v>
      </c>
    </row>
    <row r="278" spans="1:65" s="2" customFormat="1" ht="16.5" customHeight="1">
      <c r="A278" s="33"/>
      <c r="B278" s="138"/>
      <c r="C278" s="181" t="s">
        <v>424</v>
      </c>
      <c r="D278" s="181" t="s">
        <v>160</v>
      </c>
      <c r="E278" s="182" t="s">
        <v>412</v>
      </c>
      <c r="F278" s="183" t="s">
        <v>413</v>
      </c>
      <c r="G278" s="184" t="s">
        <v>414</v>
      </c>
      <c r="H278" s="185">
        <v>3.1</v>
      </c>
      <c r="I278" s="186"/>
      <c r="J278" s="187">
        <f>ROUND(I278*H278,2)</f>
        <v>0</v>
      </c>
      <c r="K278" s="183" t="s">
        <v>144</v>
      </c>
      <c r="L278" s="188"/>
      <c r="M278" s="189" t="s">
        <v>3</v>
      </c>
      <c r="N278" s="190" t="s">
        <v>43</v>
      </c>
      <c r="O278" s="54"/>
      <c r="P278" s="148">
        <f>O278*H278</f>
        <v>0</v>
      </c>
      <c r="Q278" s="148">
        <v>0.025</v>
      </c>
      <c r="R278" s="148">
        <f>Q278*H278</f>
        <v>0.07750000000000001</v>
      </c>
      <c r="S278" s="148">
        <v>0</v>
      </c>
      <c r="T278" s="149">
        <f>S278*H278</f>
        <v>0</v>
      </c>
      <c r="U278" s="33"/>
      <c r="V278" s="33"/>
      <c r="W278" s="33"/>
      <c r="X278" s="33"/>
      <c r="Y278" s="33"/>
      <c r="Z278" s="33"/>
      <c r="AA278" s="33"/>
      <c r="AB278" s="33"/>
      <c r="AC278" s="33"/>
      <c r="AD278" s="33"/>
      <c r="AE278" s="33"/>
      <c r="AR278" s="150" t="s">
        <v>326</v>
      </c>
      <c r="AT278" s="150" t="s">
        <v>160</v>
      </c>
      <c r="AU278" s="150" t="s">
        <v>139</v>
      </c>
      <c r="AY278" s="18" t="s">
        <v>134</v>
      </c>
      <c r="BE278" s="151">
        <f>IF(N278="základní",J278,0)</f>
        <v>0</v>
      </c>
      <c r="BF278" s="151">
        <f>IF(N278="snížená",J278,0)</f>
        <v>0</v>
      </c>
      <c r="BG278" s="151">
        <f>IF(N278="zákl. přenesená",J278,0)</f>
        <v>0</v>
      </c>
      <c r="BH278" s="151">
        <f>IF(N278="sníž. přenesená",J278,0)</f>
        <v>0</v>
      </c>
      <c r="BI278" s="151">
        <f>IF(N278="nulová",J278,0)</f>
        <v>0</v>
      </c>
      <c r="BJ278" s="18" t="s">
        <v>139</v>
      </c>
      <c r="BK278" s="151">
        <f>ROUND(I278*H278,2)</f>
        <v>0</v>
      </c>
      <c r="BL278" s="18" t="s">
        <v>229</v>
      </c>
      <c r="BM278" s="150" t="s">
        <v>425</v>
      </c>
    </row>
    <row r="279" spans="2:51" s="14" customFormat="1" ht="12">
      <c r="B279" s="165"/>
      <c r="D279" s="158" t="s">
        <v>150</v>
      </c>
      <c r="E279" s="166" t="s">
        <v>3</v>
      </c>
      <c r="F279" s="167" t="s">
        <v>735</v>
      </c>
      <c r="H279" s="168">
        <v>2.952</v>
      </c>
      <c r="I279" s="169"/>
      <c r="L279" s="165"/>
      <c r="M279" s="170"/>
      <c r="N279" s="171"/>
      <c r="O279" s="171"/>
      <c r="P279" s="171"/>
      <c r="Q279" s="171"/>
      <c r="R279" s="171"/>
      <c r="S279" s="171"/>
      <c r="T279" s="172"/>
      <c r="AT279" s="166" t="s">
        <v>150</v>
      </c>
      <c r="AU279" s="166" t="s">
        <v>139</v>
      </c>
      <c r="AV279" s="14" t="s">
        <v>139</v>
      </c>
      <c r="AW279" s="14" t="s">
        <v>33</v>
      </c>
      <c r="AX279" s="14" t="s">
        <v>15</v>
      </c>
      <c r="AY279" s="166" t="s">
        <v>134</v>
      </c>
    </row>
    <row r="280" spans="2:51" s="14" customFormat="1" ht="12">
      <c r="B280" s="165"/>
      <c r="D280" s="158" t="s">
        <v>150</v>
      </c>
      <c r="F280" s="167" t="s">
        <v>736</v>
      </c>
      <c r="H280" s="168">
        <v>3.1</v>
      </c>
      <c r="I280" s="169"/>
      <c r="L280" s="165"/>
      <c r="M280" s="170"/>
      <c r="N280" s="171"/>
      <c r="O280" s="171"/>
      <c r="P280" s="171"/>
      <c r="Q280" s="171"/>
      <c r="R280" s="171"/>
      <c r="S280" s="171"/>
      <c r="T280" s="172"/>
      <c r="AT280" s="166" t="s">
        <v>150</v>
      </c>
      <c r="AU280" s="166" t="s">
        <v>139</v>
      </c>
      <c r="AV280" s="14" t="s">
        <v>139</v>
      </c>
      <c r="AW280" s="14" t="s">
        <v>4</v>
      </c>
      <c r="AX280" s="14" t="s">
        <v>15</v>
      </c>
      <c r="AY280" s="166" t="s">
        <v>134</v>
      </c>
    </row>
    <row r="281" spans="1:65" s="2" customFormat="1" ht="49.15" customHeight="1">
      <c r="A281" s="33"/>
      <c r="B281" s="138"/>
      <c r="C281" s="139" t="s">
        <v>428</v>
      </c>
      <c r="D281" s="139" t="s">
        <v>140</v>
      </c>
      <c r="E281" s="140" t="s">
        <v>429</v>
      </c>
      <c r="F281" s="141" t="s">
        <v>430</v>
      </c>
      <c r="G281" s="142" t="s">
        <v>253</v>
      </c>
      <c r="H281" s="143">
        <v>2.588</v>
      </c>
      <c r="I281" s="144"/>
      <c r="J281" s="145">
        <f>ROUND(I281*H281,2)</f>
        <v>0</v>
      </c>
      <c r="K281" s="141" t="s">
        <v>144</v>
      </c>
      <c r="L281" s="34"/>
      <c r="M281" s="146" t="s">
        <v>3</v>
      </c>
      <c r="N281" s="147" t="s">
        <v>43</v>
      </c>
      <c r="O281" s="54"/>
      <c r="P281" s="148">
        <f>O281*H281</f>
        <v>0</v>
      </c>
      <c r="Q281" s="148">
        <v>0</v>
      </c>
      <c r="R281" s="148">
        <f>Q281*H281</f>
        <v>0</v>
      </c>
      <c r="S281" s="148">
        <v>0</v>
      </c>
      <c r="T281" s="149">
        <f>S281*H281</f>
        <v>0</v>
      </c>
      <c r="U281" s="33"/>
      <c r="V281" s="33"/>
      <c r="W281" s="33"/>
      <c r="X281" s="33"/>
      <c r="Y281" s="33"/>
      <c r="Z281" s="33"/>
      <c r="AA281" s="33"/>
      <c r="AB281" s="33"/>
      <c r="AC281" s="33"/>
      <c r="AD281" s="33"/>
      <c r="AE281" s="33"/>
      <c r="AR281" s="150" t="s">
        <v>229</v>
      </c>
      <c r="AT281" s="150" t="s">
        <v>140</v>
      </c>
      <c r="AU281" s="150" t="s">
        <v>139</v>
      </c>
      <c r="AY281" s="18" t="s">
        <v>134</v>
      </c>
      <c r="BE281" s="151">
        <f>IF(N281="základní",J281,0)</f>
        <v>0</v>
      </c>
      <c r="BF281" s="151">
        <f>IF(N281="snížená",J281,0)</f>
        <v>0</v>
      </c>
      <c r="BG281" s="151">
        <f>IF(N281="zákl. přenesená",J281,0)</f>
        <v>0</v>
      </c>
      <c r="BH281" s="151">
        <f>IF(N281="sníž. přenesená",J281,0)</f>
        <v>0</v>
      </c>
      <c r="BI281" s="151">
        <f>IF(N281="nulová",J281,0)</f>
        <v>0</v>
      </c>
      <c r="BJ281" s="18" t="s">
        <v>139</v>
      </c>
      <c r="BK281" s="151">
        <f>ROUND(I281*H281,2)</f>
        <v>0</v>
      </c>
      <c r="BL281" s="18" t="s">
        <v>229</v>
      </c>
      <c r="BM281" s="150" t="s">
        <v>431</v>
      </c>
    </row>
    <row r="282" spans="1:47" s="2" customFormat="1" ht="12">
      <c r="A282" s="33"/>
      <c r="B282" s="34"/>
      <c r="C282" s="33"/>
      <c r="D282" s="152" t="s">
        <v>148</v>
      </c>
      <c r="E282" s="33"/>
      <c r="F282" s="153" t="s">
        <v>432</v>
      </c>
      <c r="G282" s="33"/>
      <c r="H282" s="33"/>
      <c r="I282" s="154"/>
      <c r="J282" s="33"/>
      <c r="K282" s="33"/>
      <c r="L282" s="34"/>
      <c r="M282" s="155"/>
      <c r="N282" s="156"/>
      <c r="O282" s="54"/>
      <c r="P282" s="54"/>
      <c r="Q282" s="54"/>
      <c r="R282" s="54"/>
      <c r="S282" s="54"/>
      <c r="T282" s="55"/>
      <c r="U282" s="33"/>
      <c r="V282" s="33"/>
      <c r="W282" s="33"/>
      <c r="X282" s="33"/>
      <c r="Y282" s="33"/>
      <c r="Z282" s="33"/>
      <c r="AA282" s="33"/>
      <c r="AB282" s="33"/>
      <c r="AC282" s="33"/>
      <c r="AD282" s="33"/>
      <c r="AE282" s="33"/>
      <c r="AT282" s="18" t="s">
        <v>148</v>
      </c>
      <c r="AU282" s="18" t="s">
        <v>139</v>
      </c>
    </row>
    <row r="283" spans="2:63" s="12" customFormat="1" ht="22.9" customHeight="1">
      <c r="B283" s="125"/>
      <c r="D283" s="126" t="s">
        <v>70</v>
      </c>
      <c r="E283" s="136" t="s">
        <v>433</v>
      </c>
      <c r="F283" s="136" t="s">
        <v>434</v>
      </c>
      <c r="I283" s="128"/>
      <c r="J283" s="137">
        <f>BK283</f>
        <v>0</v>
      </c>
      <c r="L283" s="125"/>
      <c r="M283" s="130"/>
      <c r="N283" s="131"/>
      <c r="O283" s="131"/>
      <c r="P283" s="132">
        <f>SUM(P284:P286)</f>
        <v>0</v>
      </c>
      <c r="Q283" s="131"/>
      <c r="R283" s="132">
        <f>SUM(R284:R286)</f>
        <v>0</v>
      </c>
      <c r="S283" s="131"/>
      <c r="T283" s="133">
        <f>SUM(T284:T286)</f>
        <v>0</v>
      </c>
      <c r="AR283" s="126" t="s">
        <v>139</v>
      </c>
      <c r="AT283" s="134" t="s">
        <v>70</v>
      </c>
      <c r="AU283" s="134" t="s">
        <v>15</v>
      </c>
      <c r="AY283" s="126" t="s">
        <v>134</v>
      </c>
      <c r="BK283" s="135">
        <f>SUM(BK284:BK286)</f>
        <v>0</v>
      </c>
    </row>
    <row r="284" spans="1:65" s="2" customFormat="1" ht="24.2" customHeight="1">
      <c r="A284" s="33"/>
      <c r="B284" s="138"/>
      <c r="C284" s="139" t="s">
        <v>435</v>
      </c>
      <c r="D284" s="139" t="s">
        <v>140</v>
      </c>
      <c r="E284" s="140" t="s">
        <v>436</v>
      </c>
      <c r="F284" s="141" t="s">
        <v>437</v>
      </c>
      <c r="G284" s="142" t="s">
        <v>438</v>
      </c>
      <c r="H284" s="143">
        <v>1</v>
      </c>
      <c r="I284" s="144"/>
      <c r="J284" s="145">
        <f>ROUND(I284*H284,2)</f>
        <v>0</v>
      </c>
      <c r="K284" s="141" t="s">
        <v>3</v>
      </c>
      <c r="L284" s="34"/>
      <c r="M284" s="146" t="s">
        <v>3</v>
      </c>
      <c r="N284" s="147" t="s">
        <v>43</v>
      </c>
      <c r="O284" s="54"/>
      <c r="P284" s="148">
        <f>O284*H284</f>
        <v>0</v>
      </c>
      <c r="Q284" s="148">
        <v>0</v>
      </c>
      <c r="R284" s="148">
        <f>Q284*H284</f>
        <v>0</v>
      </c>
      <c r="S284" s="148">
        <v>0</v>
      </c>
      <c r="T284" s="149">
        <f>S284*H284</f>
        <v>0</v>
      </c>
      <c r="U284" s="33"/>
      <c r="V284" s="33"/>
      <c r="W284" s="33"/>
      <c r="X284" s="33"/>
      <c r="Y284" s="33"/>
      <c r="Z284" s="33"/>
      <c r="AA284" s="33"/>
      <c r="AB284" s="33"/>
      <c r="AC284" s="33"/>
      <c r="AD284" s="33"/>
      <c r="AE284" s="33"/>
      <c r="AR284" s="150" t="s">
        <v>229</v>
      </c>
      <c r="AT284" s="150" t="s">
        <v>140</v>
      </c>
      <c r="AU284" s="150" t="s">
        <v>139</v>
      </c>
      <c r="AY284" s="18" t="s">
        <v>134</v>
      </c>
      <c r="BE284" s="151">
        <f>IF(N284="základní",J284,0)</f>
        <v>0</v>
      </c>
      <c r="BF284" s="151">
        <f>IF(N284="snížená",J284,0)</f>
        <v>0</v>
      </c>
      <c r="BG284" s="151">
        <f>IF(N284="zákl. přenesená",J284,0)</f>
        <v>0</v>
      </c>
      <c r="BH284" s="151">
        <f>IF(N284="sníž. přenesená",J284,0)</f>
        <v>0</v>
      </c>
      <c r="BI284" s="151">
        <f>IF(N284="nulová",J284,0)</f>
        <v>0</v>
      </c>
      <c r="BJ284" s="18" t="s">
        <v>139</v>
      </c>
      <c r="BK284" s="151">
        <f>ROUND(I284*H284,2)</f>
        <v>0</v>
      </c>
      <c r="BL284" s="18" t="s">
        <v>229</v>
      </c>
      <c r="BM284" s="150" t="s">
        <v>439</v>
      </c>
    </row>
    <row r="285" spans="1:65" s="2" customFormat="1" ht="16.5" customHeight="1">
      <c r="A285" s="33"/>
      <c r="B285" s="138"/>
      <c r="C285" s="139" t="s">
        <v>440</v>
      </c>
      <c r="D285" s="139" t="s">
        <v>140</v>
      </c>
      <c r="E285" s="140" t="s">
        <v>441</v>
      </c>
      <c r="F285" s="141" t="s">
        <v>442</v>
      </c>
      <c r="G285" s="142" t="s">
        <v>438</v>
      </c>
      <c r="H285" s="143">
        <v>1</v>
      </c>
      <c r="I285" s="144"/>
      <c r="J285" s="145">
        <f>ROUND(I285*H285,2)</f>
        <v>0</v>
      </c>
      <c r="K285" s="141" t="s">
        <v>3</v>
      </c>
      <c r="L285" s="34"/>
      <c r="M285" s="146" t="s">
        <v>3</v>
      </c>
      <c r="N285" s="147" t="s">
        <v>43</v>
      </c>
      <c r="O285" s="54"/>
      <c r="P285" s="148">
        <f>O285*H285</f>
        <v>0</v>
      </c>
      <c r="Q285" s="148">
        <v>0</v>
      </c>
      <c r="R285" s="148">
        <f>Q285*H285</f>
        <v>0</v>
      </c>
      <c r="S285" s="148">
        <v>0</v>
      </c>
      <c r="T285" s="149">
        <f>S285*H285</f>
        <v>0</v>
      </c>
      <c r="U285" s="33"/>
      <c r="V285" s="33"/>
      <c r="W285" s="33"/>
      <c r="X285" s="33"/>
      <c r="Y285" s="33"/>
      <c r="Z285" s="33"/>
      <c r="AA285" s="33"/>
      <c r="AB285" s="33"/>
      <c r="AC285" s="33"/>
      <c r="AD285" s="33"/>
      <c r="AE285" s="33"/>
      <c r="AR285" s="150" t="s">
        <v>229</v>
      </c>
      <c r="AT285" s="150" t="s">
        <v>140</v>
      </c>
      <c r="AU285" s="150" t="s">
        <v>139</v>
      </c>
      <c r="AY285" s="18" t="s">
        <v>134</v>
      </c>
      <c r="BE285" s="151">
        <f>IF(N285="základní",J285,0)</f>
        <v>0</v>
      </c>
      <c r="BF285" s="151">
        <f>IF(N285="snížená",J285,0)</f>
        <v>0</v>
      </c>
      <c r="BG285" s="151">
        <f>IF(N285="zákl. přenesená",J285,0)</f>
        <v>0</v>
      </c>
      <c r="BH285" s="151">
        <f>IF(N285="sníž. přenesená",J285,0)</f>
        <v>0</v>
      </c>
      <c r="BI285" s="151">
        <f>IF(N285="nulová",J285,0)</f>
        <v>0</v>
      </c>
      <c r="BJ285" s="18" t="s">
        <v>139</v>
      </c>
      <c r="BK285" s="151">
        <f>ROUND(I285*H285,2)</f>
        <v>0</v>
      </c>
      <c r="BL285" s="18" t="s">
        <v>229</v>
      </c>
      <c r="BM285" s="150" t="s">
        <v>443</v>
      </c>
    </row>
    <row r="286" spans="1:65" s="2" customFormat="1" ht="16.5" customHeight="1">
      <c r="A286" s="33"/>
      <c r="B286" s="138"/>
      <c r="C286" s="139" t="s">
        <v>89</v>
      </c>
      <c r="D286" s="139" t="s">
        <v>140</v>
      </c>
      <c r="E286" s="140" t="s">
        <v>444</v>
      </c>
      <c r="F286" s="141" t="s">
        <v>445</v>
      </c>
      <c r="G286" s="142" t="s">
        <v>438</v>
      </c>
      <c r="H286" s="143">
        <v>1</v>
      </c>
      <c r="I286" s="144"/>
      <c r="J286" s="145">
        <f>ROUND(I286*H286,2)</f>
        <v>0</v>
      </c>
      <c r="K286" s="141" t="s">
        <v>3</v>
      </c>
      <c r="L286" s="34"/>
      <c r="M286" s="146" t="s">
        <v>3</v>
      </c>
      <c r="N286" s="147" t="s">
        <v>43</v>
      </c>
      <c r="O286" s="54"/>
      <c r="P286" s="148">
        <f>O286*H286</f>
        <v>0</v>
      </c>
      <c r="Q286" s="148">
        <v>0</v>
      </c>
      <c r="R286" s="148">
        <f>Q286*H286</f>
        <v>0</v>
      </c>
      <c r="S286" s="148">
        <v>0</v>
      </c>
      <c r="T286" s="149">
        <f>S286*H286</f>
        <v>0</v>
      </c>
      <c r="U286" s="33"/>
      <c r="V286" s="33"/>
      <c r="W286" s="33"/>
      <c r="X286" s="33"/>
      <c r="Y286" s="33"/>
      <c r="Z286" s="33"/>
      <c r="AA286" s="33"/>
      <c r="AB286" s="33"/>
      <c r="AC286" s="33"/>
      <c r="AD286" s="33"/>
      <c r="AE286" s="33"/>
      <c r="AR286" s="150" t="s">
        <v>229</v>
      </c>
      <c r="AT286" s="150" t="s">
        <v>140</v>
      </c>
      <c r="AU286" s="150" t="s">
        <v>139</v>
      </c>
      <c r="AY286" s="18" t="s">
        <v>134</v>
      </c>
      <c r="BE286" s="151">
        <f>IF(N286="základní",J286,0)</f>
        <v>0</v>
      </c>
      <c r="BF286" s="151">
        <f>IF(N286="snížená",J286,0)</f>
        <v>0</v>
      </c>
      <c r="BG286" s="151">
        <f>IF(N286="zákl. přenesená",J286,0)</f>
        <v>0</v>
      </c>
      <c r="BH286" s="151">
        <f>IF(N286="sníž. přenesená",J286,0)</f>
        <v>0</v>
      </c>
      <c r="BI286" s="151">
        <f>IF(N286="nulová",J286,0)</f>
        <v>0</v>
      </c>
      <c r="BJ286" s="18" t="s">
        <v>139</v>
      </c>
      <c r="BK286" s="151">
        <f>ROUND(I286*H286,2)</f>
        <v>0</v>
      </c>
      <c r="BL286" s="18" t="s">
        <v>229</v>
      </c>
      <c r="BM286" s="150" t="s">
        <v>446</v>
      </c>
    </row>
    <row r="287" spans="2:63" s="12" customFormat="1" ht="22.9" customHeight="1">
      <c r="B287" s="125"/>
      <c r="D287" s="126" t="s">
        <v>70</v>
      </c>
      <c r="E287" s="136" t="s">
        <v>447</v>
      </c>
      <c r="F287" s="136" t="s">
        <v>448</v>
      </c>
      <c r="I287" s="128"/>
      <c r="J287" s="137">
        <f>BK287</f>
        <v>0</v>
      </c>
      <c r="L287" s="125"/>
      <c r="M287" s="130"/>
      <c r="N287" s="131"/>
      <c r="O287" s="131"/>
      <c r="P287" s="132">
        <f>SUM(P288:P327)</f>
        <v>0</v>
      </c>
      <c r="Q287" s="131"/>
      <c r="R287" s="132">
        <f>SUM(R288:R327)</f>
        <v>7.16038754</v>
      </c>
      <c r="S287" s="131"/>
      <c r="T287" s="133">
        <f>SUM(T288:T327)</f>
        <v>6.7475000000000005</v>
      </c>
      <c r="AR287" s="126" t="s">
        <v>139</v>
      </c>
      <c r="AT287" s="134" t="s">
        <v>70</v>
      </c>
      <c r="AU287" s="134" t="s">
        <v>15</v>
      </c>
      <c r="AY287" s="126" t="s">
        <v>134</v>
      </c>
      <c r="BK287" s="135">
        <f>SUM(BK288:BK327)</f>
        <v>0</v>
      </c>
    </row>
    <row r="288" spans="1:65" s="2" customFormat="1" ht="37.9" customHeight="1">
      <c r="A288" s="33"/>
      <c r="B288" s="138"/>
      <c r="C288" s="139" t="s">
        <v>449</v>
      </c>
      <c r="D288" s="139" t="s">
        <v>140</v>
      </c>
      <c r="E288" s="140" t="s">
        <v>450</v>
      </c>
      <c r="F288" s="141" t="s">
        <v>451</v>
      </c>
      <c r="G288" s="142" t="s">
        <v>414</v>
      </c>
      <c r="H288" s="143">
        <v>6.106</v>
      </c>
      <c r="I288" s="144"/>
      <c r="J288" s="145">
        <f>ROUND(I288*H288,2)</f>
        <v>0</v>
      </c>
      <c r="K288" s="141" t="s">
        <v>144</v>
      </c>
      <c r="L288" s="34"/>
      <c r="M288" s="146" t="s">
        <v>3</v>
      </c>
      <c r="N288" s="147" t="s">
        <v>43</v>
      </c>
      <c r="O288" s="54"/>
      <c r="P288" s="148">
        <f>O288*H288</f>
        <v>0</v>
      </c>
      <c r="Q288" s="148">
        <v>0.00122</v>
      </c>
      <c r="R288" s="148">
        <f>Q288*H288</f>
        <v>0.00744932</v>
      </c>
      <c r="S288" s="148">
        <v>0</v>
      </c>
      <c r="T288" s="149">
        <f>S288*H288</f>
        <v>0</v>
      </c>
      <c r="U288" s="33"/>
      <c r="V288" s="33"/>
      <c r="W288" s="33"/>
      <c r="X288" s="33"/>
      <c r="Y288" s="33"/>
      <c r="Z288" s="33"/>
      <c r="AA288" s="33"/>
      <c r="AB288" s="33"/>
      <c r="AC288" s="33"/>
      <c r="AD288" s="33"/>
      <c r="AE288" s="33"/>
      <c r="AR288" s="150" t="s">
        <v>229</v>
      </c>
      <c r="AT288" s="150" t="s">
        <v>140</v>
      </c>
      <c r="AU288" s="150" t="s">
        <v>139</v>
      </c>
      <c r="AY288" s="18" t="s">
        <v>134</v>
      </c>
      <c r="BE288" s="151">
        <f>IF(N288="základní",J288,0)</f>
        <v>0</v>
      </c>
      <c r="BF288" s="151">
        <f>IF(N288="snížená",J288,0)</f>
        <v>0</v>
      </c>
      <c r="BG288" s="151">
        <f>IF(N288="zákl. přenesená",J288,0)</f>
        <v>0</v>
      </c>
      <c r="BH288" s="151">
        <f>IF(N288="sníž. přenesená",J288,0)</f>
        <v>0</v>
      </c>
      <c r="BI288" s="151">
        <f>IF(N288="nulová",J288,0)</f>
        <v>0</v>
      </c>
      <c r="BJ288" s="18" t="s">
        <v>139</v>
      </c>
      <c r="BK288" s="151">
        <f>ROUND(I288*H288,2)</f>
        <v>0</v>
      </c>
      <c r="BL288" s="18" t="s">
        <v>229</v>
      </c>
      <c r="BM288" s="150" t="s">
        <v>452</v>
      </c>
    </row>
    <row r="289" spans="1:47" s="2" customFormat="1" ht="12">
      <c r="A289" s="33"/>
      <c r="B289" s="34"/>
      <c r="C289" s="33"/>
      <c r="D289" s="152" t="s">
        <v>148</v>
      </c>
      <c r="E289" s="33"/>
      <c r="F289" s="153" t="s">
        <v>453</v>
      </c>
      <c r="G289" s="33"/>
      <c r="H289" s="33"/>
      <c r="I289" s="154"/>
      <c r="J289" s="33"/>
      <c r="K289" s="33"/>
      <c r="L289" s="34"/>
      <c r="M289" s="155"/>
      <c r="N289" s="156"/>
      <c r="O289" s="54"/>
      <c r="P289" s="54"/>
      <c r="Q289" s="54"/>
      <c r="R289" s="54"/>
      <c r="S289" s="54"/>
      <c r="T289" s="55"/>
      <c r="U289" s="33"/>
      <c r="V289" s="33"/>
      <c r="W289" s="33"/>
      <c r="X289" s="33"/>
      <c r="Y289" s="33"/>
      <c r="Z289" s="33"/>
      <c r="AA289" s="33"/>
      <c r="AB289" s="33"/>
      <c r="AC289" s="33"/>
      <c r="AD289" s="33"/>
      <c r="AE289" s="33"/>
      <c r="AT289" s="18" t="s">
        <v>148</v>
      </c>
      <c r="AU289" s="18" t="s">
        <v>139</v>
      </c>
    </row>
    <row r="290" spans="1:65" s="2" customFormat="1" ht="49.15" customHeight="1">
      <c r="A290" s="33"/>
      <c r="B290" s="138"/>
      <c r="C290" s="139" t="s">
        <v>454</v>
      </c>
      <c r="D290" s="139" t="s">
        <v>140</v>
      </c>
      <c r="E290" s="140" t="s">
        <v>455</v>
      </c>
      <c r="F290" s="141" t="s">
        <v>456</v>
      </c>
      <c r="G290" s="142" t="s">
        <v>143</v>
      </c>
      <c r="H290" s="143">
        <v>231.3</v>
      </c>
      <c r="I290" s="144"/>
      <c r="J290" s="145">
        <f>ROUND(I290*H290,2)</f>
        <v>0</v>
      </c>
      <c r="K290" s="141" t="s">
        <v>144</v>
      </c>
      <c r="L290" s="34"/>
      <c r="M290" s="146" t="s">
        <v>3</v>
      </c>
      <c r="N290" s="147" t="s">
        <v>43</v>
      </c>
      <c r="O290" s="54"/>
      <c r="P290" s="148">
        <f>O290*H290</f>
        <v>0</v>
      </c>
      <c r="Q290" s="148">
        <v>0</v>
      </c>
      <c r="R290" s="148">
        <f>Q290*H290</f>
        <v>0</v>
      </c>
      <c r="S290" s="148">
        <v>0.015</v>
      </c>
      <c r="T290" s="149">
        <f>S290*H290</f>
        <v>3.4695</v>
      </c>
      <c r="U290" s="33"/>
      <c r="V290" s="33"/>
      <c r="W290" s="33"/>
      <c r="X290" s="33"/>
      <c r="Y290" s="33"/>
      <c r="Z290" s="33"/>
      <c r="AA290" s="33"/>
      <c r="AB290" s="33"/>
      <c r="AC290" s="33"/>
      <c r="AD290" s="33"/>
      <c r="AE290" s="33"/>
      <c r="AR290" s="150" t="s">
        <v>229</v>
      </c>
      <c r="AT290" s="150" t="s">
        <v>140</v>
      </c>
      <c r="AU290" s="150" t="s">
        <v>139</v>
      </c>
      <c r="AY290" s="18" t="s">
        <v>134</v>
      </c>
      <c r="BE290" s="151">
        <f>IF(N290="základní",J290,0)</f>
        <v>0</v>
      </c>
      <c r="BF290" s="151">
        <f>IF(N290="snížená",J290,0)</f>
        <v>0</v>
      </c>
      <c r="BG290" s="151">
        <f>IF(N290="zákl. přenesená",J290,0)</f>
        <v>0</v>
      </c>
      <c r="BH290" s="151">
        <f>IF(N290="sníž. přenesená",J290,0)</f>
        <v>0</v>
      </c>
      <c r="BI290" s="151">
        <f>IF(N290="nulová",J290,0)</f>
        <v>0</v>
      </c>
      <c r="BJ290" s="18" t="s">
        <v>139</v>
      </c>
      <c r="BK290" s="151">
        <f>ROUND(I290*H290,2)</f>
        <v>0</v>
      </c>
      <c r="BL290" s="18" t="s">
        <v>229</v>
      </c>
      <c r="BM290" s="150" t="s">
        <v>457</v>
      </c>
    </row>
    <row r="291" spans="1:47" s="2" customFormat="1" ht="12">
      <c r="A291" s="33"/>
      <c r="B291" s="34"/>
      <c r="C291" s="33"/>
      <c r="D291" s="152" t="s">
        <v>148</v>
      </c>
      <c r="E291" s="33"/>
      <c r="F291" s="153" t="s">
        <v>458</v>
      </c>
      <c r="G291" s="33"/>
      <c r="H291" s="33"/>
      <c r="I291" s="154"/>
      <c r="J291" s="33"/>
      <c r="K291" s="33"/>
      <c r="L291" s="34"/>
      <c r="M291" s="155"/>
      <c r="N291" s="156"/>
      <c r="O291" s="54"/>
      <c r="P291" s="54"/>
      <c r="Q291" s="54"/>
      <c r="R291" s="54"/>
      <c r="S291" s="54"/>
      <c r="T291" s="55"/>
      <c r="U291" s="33"/>
      <c r="V291" s="33"/>
      <c r="W291" s="33"/>
      <c r="X291" s="33"/>
      <c r="Y291" s="33"/>
      <c r="Z291" s="33"/>
      <c r="AA291" s="33"/>
      <c r="AB291" s="33"/>
      <c r="AC291" s="33"/>
      <c r="AD291" s="33"/>
      <c r="AE291" s="33"/>
      <c r="AT291" s="18" t="s">
        <v>148</v>
      </c>
      <c r="AU291" s="18" t="s">
        <v>139</v>
      </c>
    </row>
    <row r="292" spans="2:51" s="14" customFormat="1" ht="12">
      <c r="B292" s="165"/>
      <c r="D292" s="158" t="s">
        <v>150</v>
      </c>
      <c r="E292" s="166" t="s">
        <v>3</v>
      </c>
      <c r="F292" s="167" t="s">
        <v>714</v>
      </c>
      <c r="H292" s="168">
        <v>239</v>
      </c>
      <c r="I292" s="169"/>
      <c r="L292" s="165"/>
      <c r="M292" s="170"/>
      <c r="N292" s="171"/>
      <c r="O292" s="171"/>
      <c r="P292" s="171"/>
      <c r="Q292" s="171"/>
      <c r="R292" s="171"/>
      <c r="S292" s="171"/>
      <c r="T292" s="172"/>
      <c r="AT292" s="166" t="s">
        <v>150</v>
      </c>
      <c r="AU292" s="166" t="s">
        <v>139</v>
      </c>
      <c r="AV292" s="14" t="s">
        <v>139</v>
      </c>
      <c r="AW292" s="14" t="s">
        <v>33</v>
      </c>
      <c r="AX292" s="14" t="s">
        <v>71</v>
      </c>
      <c r="AY292" s="166" t="s">
        <v>134</v>
      </c>
    </row>
    <row r="293" spans="2:51" s="14" customFormat="1" ht="12">
      <c r="B293" s="165"/>
      <c r="D293" s="158" t="s">
        <v>150</v>
      </c>
      <c r="E293" s="166" t="s">
        <v>3</v>
      </c>
      <c r="F293" s="167" t="s">
        <v>715</v>
      </c>
      <c r="H293" s="168">
        <v>-7.7</v>
      </c>
      <c r="I293" s="169"/>
      <c r="L293" s="165"/>
      <c r="M293" s="170"/>
      <c r="N293" s="171"/>
      <c r="O293" s="171"/>
      <c r="P293" s="171"/>
      <c r="Q293" s="171"/>
      <c r="R293" s="171"/>
      <c r="S293" s="171"/>
      <c r="T293" s="172"/>
      <c r="AT293" s="166" t="s">
        <v>150</v>
      </c>
      <c r="AU293" s="166" t="s">
        <v>139</v>
      </c>
      <c r="AV293" s="14" t="s">
        <v>139</v>
      </c>
      <c r="AW293" s="14" t="s">
        <v>33</v>
      </c>
      <c r="AX293" s="14" t="s">
        <v>71</v>
      </c>
      <c r="AY293" s="166" t="s">
        <v>134</v>
      </c>
    </row>
    <row r="294" spans="2:51" s="15" customFormat="1" ht="12">
      <c r="B294" s="173"/>
      <c r="D294" s="158" t="s">
        <v>150</v>
      </c>
      <c r="E294" s="174" t="s">
        <v>3</v>
      </c>
      <c r="F294" s="175" t="s">
        <v>155</v>
      </c>
      <c r="H294" s="176">
        <v>231.3</v>
      </c>
      <c r="I294" s="177"/>
      <c r="L294" s="173"/>
      <c r="M294" s="178"/>
      <c r="N294" s="179"/>
      <c r="O294" s="179"/>
      <c r="P294" s="179"/>
      <c r="Q294" s="179"/>
      <c r="R294" s="179"/>
      <c r="S294" s="179"/>
      <c r="T294" s="180"/>
      <c r="AT294" s="174" t="s">
        <v>150</v>
      </c>
      <c r="AU294" s="174" t="s">
        <v>139</v>
      </c>
      <c r="AV294" s="15" t="s">
        <v>145</v>
      </c>
      <c r="AW294" s="15" t="s">
        <v>33</v>
      </c>
      <c r="AX294" s="15" t="s">
        <v>15</v>
      </c>
      <c r="AY294" s="174" t="s">
        <v>134</v>
      </c>
    </row>
    <row r="295" spans="1:65" s="2" customFormat="1" ht="37.9" customHeight="1">
      <c r="A295" s="33"/>
      <c r="B295" s="138"/>
      <c r="C295" s="139" t="s">
        <v>459</v>
      </c>
      <c r="D295" s="139" t="s">
        <v>140</v>
      </c>
      <c r="E295" s="140" t="s">
        <v>460</v>
      </c>
      <c r="F295" s="141" t="s">
        <v>461</v>
      </c>
      <c r="G295" s="142" t="s">
        <v>143</v>
      </c>
      <c r="H295" s="143">
        <v>231.3</v>
      </c>
      <c r="I295" s="144"/>
      <c r="J295" s="145">
        <f>ROUND(I295*H295,2)</f>
        <v>0</v>
      </c>
      <c r="K295" s="141" t="s">
        <v>144</v>
      </c>
      <c r="L295" s="34"/>
      <c r="M295" s="146" t="s">
        <v>3</v>
      </c>
      <c r="N295" s="147" t="s">
        <v>43</v>
      </c>
      <c r="O295" s="54"/>
      <c r="P295" s="148">
        <f>O295*H295</f>
        <v>0</v>
      </c>
      <c r="Q295" s="148">
        <v>0</v>
      </c>
      <c r="R295" s="148">
        <f>Q295*H295</f>
        <v>0</v>
      </c>
      <c r="S295" s="148">
        <v>0</v>
      </c>
      <c r="T295" s="149">
        <f>S295*H295</f>
        <v>0</v>
      </c>
      <c r="U295" s="33"/>
      <c r="V295" s="33"/>
      <c r="W295" s="33"/>
      <c r="X295" s="33"/>
      <c r="Y295" s="33"/>
      <c r="Z295" s="33"/>
      <c r="AA295" s="33"/>
      <c r="AB295" s="33"/>
      <c r="AC295" s="33"/>
      <c r="AD295" s="33"/>
      <c r="AE295" s="33"/>
      <c r="AR295" s="150" t="s">
        <v>229</v>
      </c>
      <c r="AT295" s="150" t="s">
        <v>140</v>
      </c>
      <c r="AU295" s="150" t="s">
        <v>139</v>
      </c>
      <c r="AY295" s="18" t="s">
        <v>134</v>
      </c>
      <c r="BE295" s="151">
        <f>IF(N295="základní",J295,0)</f>
        <v>0</v>
      </c>
      <c r="BF295" s="151">
        <f>IF(N295="snížená",J295,0)</f>
        <v>0</v>
      </c>
      <c r="BG295" s="151">
        <f>IF(N295="zákl. přenesená",J295,0)</f>
        <v>0</v>
      </c>
      <c r="BH295" s="151">
        <f>IF(N295="sníž. přenesená",J295,0)</f>
        <v>0</v>
      </c>
      <c r="BI295" s="151">
        <f>IF(N295="nulová",J295,0)</f>
        <v>0</v>
      </c>
      <c r="BJ295" s="18" t="s">
        <v>139</v>
      </c>
      <c r="BK295" s="151">
        <f>ROUND(I295*H295,2)</f>
        <v>0</v>
      </c>
      <c r="BL295" s="18" t="s">
        <v>229</v>
      </c>
      <c r="BM295" s="150" t="s">
        <v>462</v>
      </c>
    </row>
    <row r="296" spans="1:47" s="2" customFormat="1" ht="12">
      <c r="A296" s="33"/>
      <c r="B296" s="34"/>
      <c r="C296" s="33"/>
      <c r="D296" s="152" t="s">
        <v>148</v>
      </c>
      <c r="E296" s="33"/>
      <c r="F296" s="153" t="s">
        <v>463</v>
      </c>
      <c r="G296" s="33"/>
      <c r="H296" s="33"/>
      <c r="I296" s="154"/>
      <c r="J296" s="33"/>
      <c r="K296" s="33"/>
      <c r="L296" s="34"/>
      <c r="M296" s="155"/>
      <c r="N296" s="156"/>
      <c r="O296" s="54"/>
      <c r="P296" s="54"/>
      <c r="Q296" s="54"/>
      <c r="R296" s="54"/>
      <c r="S296" s="54"/>
      <c r="T296" s="55"/>
      <c r="U296" s="33"/>
      <c r="V296" s="33"/>
      <c r="W296" s="33"/>
      <c r="X296" s="33"/>
      <c r="Y296" s="33"/>
      <c r="Z296" s="33"/>
      <c r="AA296" s="33"/>
      <c r="AB296" s="33"/>
      <c r="AC296" s="33"/>
      <c r="AD296" s="33"/>
      <c r="AE296" s="33"/>
      <c r="AT296" s="18" t="s">
        <v>148</v>
      </c>
      <c r="AU296" s="18" t="s">
        <v>139</v>
      </c>
    </row>
    <row r="297" spans="1:65" s="2" customFormat="1" ht="16.5" customHeight="1">
      <c r="A297" s="33"/>
      <c r="B297" s="138"/>
      <c r="C297" s="181" t="s">
        <v>464</v>
      </c>
      <c r="D297" s="181" t="s">
        <v>160</v>
      </c>
      <c r="E297" s="182" t="s">
        <v>465</v>
      </c>
      <c r="F297" s="183" t="s">
        <v>466</v>
      </c>
      <c r="G297" s="184" t="s">
        <v>414</v>
      </c>
      <c r="H297" s="185">
        <v>6.106</v>
      </c>
      <c r="I297" s="186"/>
      <c r="J297" s="187">
        <f>ROUND(I297*H297,2)</f>
        <v>0</v>
      </c>
      <c r="K297" s="183" t="s">
        <v>144</v>
      </c>
      <c r="L297" s="188"/>
      <c r="M297" s="189" t="s">
        <v>3</v>
      </c>
      <c r="N297" s="190" t="s">
        <v>43</v>
      </c>
      <c r="O297" s="54"/>
      <c r="P297" s="148">
        <f>O297*H297</f>
        <v>0</v>
      </c>
      <c r="Q297" s="148">
        <v>0.55</v>
      </c>
      <c r="R297" s="148">
        <f>Q297*H297</f>
        <v>3.3583000000000003</v>
      </c>
      <c r="S297" s="148">
        <v>0</v>
      </c>
      <c r="T297" s="149">
        <f>S297*H297</f>
        <v>0</v>
      </c>
      <c r="U297" s="33"/>
      <c r="V297" s="33"/>
      <c r="W297" s="33"/>
      <c r="X297" s="33"/>
      <c r="Y297" s="33"/>
      <c r="Z297" s="33"/>
      <c r="AA297" s="33"/>
      <c r="AB297" s="33"/>
      <c r="AC297" s="33"/>
      <c r="AD297" s="33"/>
      <c r="AE297" s="33"/>
      <c r="AR297" s="150" t="s">
        <v>326</v>
      </c>
      <c r="AT297" s="150" t="s">
        <v>160</v>
      </c>
      <c r="AU297" s="150" t="s">
        <v>139</v>
      </c>
      <c r="AY297" s="18" t="s">
        <v>134</v>
      </c>
      <c r="BE297" s="151">
        <f>IF(N297="základní",J297,0)</f>
        <v>0</v>
      </c>
      <c r="BF297" s="151">
        <f>IF(N297="snížená",J297,0)</f>
        <v>0</v>
      </c>
      <c r="BG297" s="151">
        <f>IF(N297="zákl. přenesená",J297,0)</f>
        <v>0</v>
      </c>
      <c r="BH297" s="151">
        <f>IF(N297="sníž. přenesená",J297,0)</f>
        <v>0</v>
      </c>
      <c r="BI297" s="151">
        <f>IF(N297="nulová",J297,0)</f>
        <v>0</v>
      </c>
      <c r="BJ297" s="18" t="s">
        <v>139</v>
      </c>
      <c r="BK297" s="151">
        <f>ROUND(I297*H297,2)</f>
        <v>0</v>
      </c>
      <c r="BL297" s="18" t="s">
        <v>229</v>
      </c>
      <c r="BM297" s="150" t="s">
        <v>467</v>
      </c>
    </row>
    <row r="298" spans="2:51" s="14" customFormat="1" ht="12">
      <c r="B298" s="165"/>
      <c r="D298" s="158" t="s">
        <v>150</v>
      </c>
      <c r="E298" s="166" t="s">
        <v>3</v>
      </c>
      <c r="F298" s="167" t="s">
        <v>737</v>
      </c>
      <c r="H298" s="168">
        <v>5.551</v>
      </c>
      <c r="I298" s="169"/>
      <c r="L298" s="165"/>
      <c r="M298" s="170"/>
      <c r="N298" s="171"/>
      <c r="O298" s="171"/>
      <c r="P298" s="171"/>
      <c r="Q298" s="171"/>
      <c r="R298" s="171"/>
      <c r="S298" s="171"/>
      <c r="T298" s="172"/>
      <c r="AT298" s="166" t="s">
        <v>150</v>
      </c>
      <c r="AU298" s="166" t="s">
        <v>139</v>
      </c>
      <c r="AV298" s="14" t="s">
        <v>139</v>
      </c>
      <c r="AW298" s="14" t="s">
        <v>33</v>
      </c>
      <c r="AX298" s="14" t="s">
        <v>15</v>
      </c>
      <c r="AY298" s="166" t="s">
        <v>134</v>
      </c>
    </row>
    <row r="299" spans="2:51" s="14" customFormat="1" ht="12">
      <c r="B299" s="165"/>
      <c r="D299" s="158" t="s">
        <v>150</v>
      </c>
      <c r="F299" s="167" t="s">
        <v>738</v>
      </c>
      <c r="H299" s="168">
        <v>6.106</v>
      </c>
      <c r="I299" s="169"/>
      <c r="L299" s="165"/>
      <c r="M299" s="170"/>
      <c r="N299" s="171"/>
      <c r="O299" s="171"/>
      <c r="P299" s="171"/>
      <c r="Q299" s="171"/>
      <c r="R299" s="171"/>
      <c r="S299" s="171"/>
      <c r="T299" s="172"/>
      <c r="AT299" s="166" t="s">
        <v>150</v>
      </c>
      <c r="AU299" s="166" t="s">
        <v>139</v>
      </c>
      <c r="AV299" s="14" t="s">
        <v>139</v>
      </c>
      <c r="AW299" s="14" t="s">
        <v>4</v>
      </c>
      <c r="AX299" s="14" t="s">
        <v>15</v>
      </c>
      <c r="AY299" s="166" t="s">
        <v>134</v>
      </c>
    </row>
    <row r="300" spans="1:65" s="2" customFormat="1" ht="37.9" customHeight="1">
      <c r="A300" s="33"/>
      <c r="B300" s="138"/>
      <c r="C300" s="139" t="s">
        <v>470</v>
      </c>
      <c r="D300" s="139" t="s">
        <v>140</v>
      </c>
      <c r="E300" s="140" t="s">
        <v>471</v>
      </c>
      <c r="F300" s="141" t="s">
        <v>472</v>
      </c>
      <c r="G300" s="142" t="s">
        <v>414</v>
      </c>
      <c r="H300" s="143">
        <v>6.106</v>
      </c>
      <c r="I300" s="144"/>
      <c r="J300" s="145">
        <f>ROUND(I300*H300,2)</f>
        <v>0</v>
      </c>
      <c r="K300" s="141" t="s">
        <v>144</v>
      </c>
      <c r="L300" s="34"/>
      <c r="M300" s="146" t="s">
        <v>3</v>
      </c>
      <c r="N300" s="147" t="s">
        <v>43</v>
      </c>
      <c r="O300" s="54"/>
      <c r="P300" s="148">
        <f>O300*H300</f>
        <v>0</v>
      </c>
      <c r="Q300" s="148">
        <v>0.02337</v>
      </c>
      <c r="R300" s="148">
        <f>Q300*H300</f>
        <v>0.14269721999999999</v>
      </c>
      <c r="S300" s="148">
        <v>0</v>
      </c>
      <c r="T300" s="149">
        <f>S300*H300</f>
        <v>0</v>
      </c>
      <c r="U300" s="33"/>
      <c r="V300" s="33"/>
      <c r="W300" s="33"/>
      <c r="X300" s="33"/>
      <c r="Y300" s="33"/>
      <c r="Z300" s="33"/>
      <c r="AA300" s="33"/>
      <c r="AB300" s="33"/>
      <c r="AC300" s="33"/>
      <c r="AD300" s="33"/>
      <c r="AE300" s="33"/>
      <c r="AR300" s="150" t="s">
        <v>229</v>
      </c>
      <c r="AT300" s="150" t="s">
        <v>140</v>
      </c>
      <c r="AU300" s="150" t="s">
        <v>139</v>
      </c>
      <c r="AY300" s="18" t="s">
        <v>134</v>
      </c>
      <c r="BE300" s="151">
        <f>IF(N300="základní",J300,0)</f>
        <v>0</v>
      </c>
      <c r="BF300" s="151">
        <f>IF(N300="snížená",J300,0)</f>
        <v>0</v>
      </c>
      <c r="BG300" s="151">
        <f>IF(N300="zákl. přenesená",J300,0)</f>
        <v>0</v>
      </c>
      <c r="BH300" s="151">
        <f>IF(N300="sníž. přenesená",J300,0)</f>
        <v>0</v>
      </c>
      <c r="BI300" s="151">
        <f>IF(N300="nulová",J300,0)</f>
        <v>0</v>
      </c>
      <c r="BJ300" s="18" t="s">
        <v>139</v>
      </c>
      <c r="BK300" s="151">
        <f>ROUND(I300*H300,2)</f>
        <v>0</v>
      </c>
      <c r="BL300" s="18" t="s">
        <v>229</v>
      </c>
      <c r="BM300" s="150" t="s">
        <v>473</v>
      </c>
    </row>
    <row r="301" spans="1:47" s="2" customFormat="1" ht="12">
      <c r="A301" s="33"/>
      <c r="B301" s="34"/>
      <c r="C301" s="33"/>
      <c r="D301" s="152" t="s">
        <v>148</v>
      </c>
      <c r="E301" s="33"/>
      <c r="F301" s="153" t="s">
        <v>474</v>
      </c>
      <c r="G301" s="33"/>
      <c r="H301" s="33"/>
      <c r="I301" s="154"/>
      <c r="J301" s="33"/>
      <c r="K301" s="33"/>
      <c r="L301" s="34"/>
      <c r="M301" s="155"/>
      <c r="N301" s="156"/>
      <c r="O301" s="54"/>
      <c r="P301" s="54"/>
      <c r="Q301" s="54"/>
      <c r="R301" s="54"/>
      <c r="S301" s="54"/>
      <c r="T301" s="55"/>
      <c r="U301" s="33"/>
      <c r="V301" s="33"/>
      <c r="W301" s="33"/>
      <c r="X301" s="33"/>
      <c r="Y301" s="33"/>
      <c r="Z301" s="33"/>
      <c r="AA301" s="33"/>
      <c r="AB301" s="33"/>
      <c r="AC301" s="33"/>
      <c r="AD301" s="33"/>
      <c r="AE301" s="33"/>
      <c r="AT301" s="18" t="s">
        <v>148</v>
      </c>
      <c r="AU301" s="18" t="s">
        <v>139</v>
      </c>
    </row>
    <row r="302" spans="1:65" s="2" customFormat="1" ht="62.65" customHeight="1">
      <c r="A302" s="33"/>
      <c r="B302" s="138"/>
      <c r="C302" s="139" t="s">
        <v>475</v>
      </c>
      <c r="D302" s="139" t="s">
        <v>140</v>
      </c>
      <c r="E302" s="140" t="s">
        <v>476</v>
      </c>
      <c r="F302" s="141" t="s">
        <v>477</v>
      </c>
      <c r="G302" s="142" t="s">
        <v>143</v>
      </c>
      <c r="H302" s="143">
        <v>49.35</v>
      </c>
      <c r="I302" s="144"/>
      <c r="J302" s="145">
        <f>ROUND(I302*H302,2)</f>
        <v>0</v>
      </c>
      <c r="K302" s="141" t="s">
        <v>3</v>
      </c>
      <c r="L302" s="34"/>
      <c r="M302" s="146" t="s">
        <v>3</v>
      </c>
      <c r="N302" s="147" t="s">
        <v>43</v>
      </c>
      <c r="O302" s="54"/>
      <c r="P302" s="148">
        <f>O302*H302</f>
        <v>0</v>
      </c>
      <c r="Q302" s="148">
        <v>0.01396</v>
      </c>
      <c r="R302" s="148">
        <f>Q302*H302</f>
        <v>0.688926</v>
      </c>
      <c r="S302" s="148">
        <v>0</v>
      </c>
      <c r="T302" s="149">
        <f>S302*H302</f>
        <v>0</v>
      </c>
      <c r="U302" s="33"/>
      <c r="V302" s="33"/>
      <c r="W302" s="33"/>
      <c r="X302" s="33"/>
      <c r="Y302" s="33"/>
      <c r="Z302" s="33"/>
      <c r="AA302" s="33"/>
      <c r="AB302" s="33"/>
      <c r="AC302" s="33"/>
      <c r="AD302" s="33"/>
      <c r="AE302" s="33"/>
      <c r="AR302" s="150" t="s">
        <v>229</v>
      </c>
      <c r="AT302" s="150" t="s">
        <v>140</v>
      </c>
      <c r="AU302" s="150" t="s">
        <v>139</v>
      </c>
      <c r="AY302" s="18" t="s">
        <v>134</v>
      </c>
      <c r="BE302" s="151">
        <f>IF(N302="základní",J302,0)</f>
        <v>0</v>
      </c>
      <c r="BF302" s="151">
        <f>IF(N302="snížená",J302,0)</f>
        <v>0</v>
      </c>
      <c r="BG302" s="151">
        <f>IF(N302="zákl. přenesená",J302,0)</f>
        <v>0</v>
      </c>
      <c r="BH302" s="151">
        <f>IF(N302="sníž. přenesená",J302,0)</f>
        <v>0</v>
      </c>
      <c r="BI302" s="151">
        <f>IF(N302="nulová",J302,0)</f>
        <v>0</v>
      </c>
      <c r="BJ302" s="18" t="s">
        <v>139</v>
      </c>
      <c r="BK302" s="151">
        <f>ROUND(I302*H302,2)</f>
        <v>0</v>
      </c>
      <c r="BL302" s="18" t="s">
        <v>229</v>
      </c>
      <c r="BM302" s="150" t="s">
        <v>478</v>
      </c>
    </row>
    <row r="303" spans="2:51" s="13" customFormat="1" ht="12">
      <c r="B303" s="157"/>
      <c r="D303" s="158" t="s">
        <v>150</v>
      </c>
      <c r="E303" s="159" t="s">
        <v>3</v>
      </c>
      <c r="F303" s="160" t="s">
        <v>479</v>
      </c>
      <c r="H303" s="159" t="s">
        <v>3</v>
      </c>
      <c r="I303" s="161"/>
      <c r="L303" s="157"/>
      <c r="M303" s="162"/>
      <c r="N303" s="163"/>
      <c r="O303" s="163"/>
      <c r="P303" s="163"/>
      <c r="Q303" s="163"/>
      <c r="R303" s="163"/>
      <c r="S303" s="163"/>
      <c r="T303" s="164"/>
      <c r="AT303" s="159" t="s">
        <v>150</v>
      </c>
      <c r="AU303" s="159" t="s">
        <v>139</v>
      </c>
      <c r="AV303" s="13" t="s">
        <v>15</v>
      </c>
      <c r="AW303" s="13" t="s">
        <v>33</v>
      </c>
      <c r="AX303" s="13" t="s">
        <v>71</v>
      </c>
      <c r="AY303" s="159" t="s">
        <v>134</v>
      </c>
    </row>
    <row r="304" spans="2:51" s="14" customFormat="1" ht="12">
      <c r="B304" s="165"/>
      <c r="D304" s="158" t="s">
        <v>150</v>
      </c>
      <c r="E304" s="166" t="s">
        <v>3</v>
      </c>
      <c r="F304" s="167" t="s">
        <v>739</v>
      </c>
      <c r="H304" s="168">
        <v>36.9</v>
      </c>
      <c r="I304" s="169"/>
      <c r="L304" s="165"/>
      <c r="M304" s="170"/>
      <c r="N304" s="171"/>
      <c r="O304" s="171"/>
      <c r="P304" s="171"/>
      <c r="Q304" s="171"/>
      <c r="R304" s="171"/>
      <c r="S304" s="171"/>
      <c r="T304" s="172"/>
      <c r="AT304" s="166" t="s">
        <v>150</v>
      </c>
      <c r="AU304" s="166" t="s">
        <v>139</v>
      </c>
      <c r="AV304" s="14" t="s">
        <v>139</v>
      </c>
      <c r="AW304" s="14" t="s">
        <v>33</v>
      </c>
      <c r="AX304" s="14" t="s">
        <v>71</v>
      </c>
      <c r="AY304" s="166" t="s">
        <v>134</v>
      </c>
    </row>
    <row r="305" spans="2:51" s="13" customFormat="1" ht="12">
      <c r="B305" s="157"/>
      <c r="D305" s="158" t="s">
        <v>150</v>
      </c>
      <c r="E305" s="159" t="s">
        <v>3</v>
      </c>
      <c r="F305" s="160" t="s">
        <v>481</v>
      </c>
      <c r="H305" s="159" t="s">
        <v>3</v>
      </c>
      <c r="I305" s="161"/>
      <c r="L305" s="157"/>
      <c r="M305" s="162"/>
      <c r="N305" s="163"/>
      <c r="O305" s="163"/>
      <c r="P305" s="163"/>
      <c r="Q305" s="163"/>
      <c r="R305" s="163"/>
      <c r="S305" s="163"/>
      <c r="T305" s="164"/>
      <c r="AT305" s="159" t="s">
        <v>150</v>
      </c>
      <c r="AU305" s="159" t="s">
        <v>139</v>
      </c>
      <c r="AV305" s="13" t="s">
        <v>15</v>
      </c>
      <c r="AW305" s="13" t="s">
        <v>33</v>
      </c>
      <c r="AX305" s="13" t="s">
        <v>71</v>
      </c>
      <c r="AY305" s="159" t="s">
        <v>134</v>
      </c>
    </row>
    <row r="306" spans="2:51" s="14" customFormat="1" ht="12">
      <c r="B306" s="165"/>
      <c r="D306" s="158" t="s">
        <v>150</v>
      </c>
      <c r="E306" s="166" t="s">
        <v>3</v>
      </c>
      <c r="F306" s="167" t="s">
        <v>740</v>
      </c>
      <c r="H306" s="168">
        <v>12.45</v>
      </c>
      <c r="I306" s="169"/>
      <c r="L306" s="165"/>
      <c r="M306" s="170"/>
      <c r="N306" s="171"/>
      <c r="O306" s="171"/>
      <c r="P306" s="171"/>
      <c r="Q306" s="171"/>
      <c r="R306" s="171"/>
      <c r="S306" s="171"/>
      <c r="T306" s="172"/>
      <c r="AT306" s="166" t="s">
        <v>150</v>
      </c>
      <c r="AU306" s="166" t="s">
        <v>139</v>
      </c>
      <c r="AV306" s="14" t="s">
        <v>139</v>
      </c>
      <c r="AW306" s="14" t="s">
        <v>33</v>
      </c>
      <c r="AX306" s="14" t="s">
        <v>71</v>
      </c>
      <c r="AY306" s="166" t="s">
        <v>134</v>
      </c>
    </row>
    <row r="307" spans="2:51" s="15" customFormat="1" ht="12">
      <c r="B307" s="173"/>
      <c r="D307" s="158" t="s">
        <v>150</v>
      </c>
      <c r="E307" s="174" t="s">
        <v>3</v>
      </c>
      <c r="F307" s="175" t="s">
        <v>155</v>
      </c>
      <c r="H307" s="176">
        <v>49.349999999999994</v>
      </c>
      <c r="I307" s="177"/>
      <c r="L307" s="173"/>
      <c r="M307" s="178"/>
      <c r="N307" s="179"/>
      <c r="O307" s="179"/>
      <c r="P307" s="179"/>
      <c r="Q307" s="179"/>
      <c r="R307" s="179"/>
      <c r="S307" s="179"/>
      <c r="T307" s="180"/>
      <c r="AT307" s="174" t="s">
        <v>150</v>
      </c>
      <c r="AU307" s="174" t="s">
        <v>139</v>
      </c>
      <c r="AV307" s="15" t="s">
        <v>145</v>
      </c>
      <c r="AW307" s="15" t="s">
        <v>33</v>
      </c>
      <c r="AX307" s="15" t="s">
        <v>15</v>
      </c>
      <c r="AY307" s="174" t="s">
        <v>134</v>
      </c>
    </row>
    <row r="308" spans="1:65" s="2" customFormat="1" ht="33" customHeight="1">
      <c r="A308" s="33"/>
      <c r="B308" s="138"/>
      <c r="C308" s="139" t="s">
        <v>137</v>
      </c>
      <c r="D308" s="139" t="s">
        <v>140</v>
      </c>
      <c r="E308" s="140" t="s">
        <v>635</v>
      </c>
      <c r="F308" s="141" t="s">
        <v>636</v>
      </c>
      <c r="G308" s="142" t="s">
        <v>143</v>
      </c>
      <c r="H308" s="143">
        <v>34.5</v>
      </c>
      <c r="I308" s="144"/>
      <c r="J308" s="145">
        <f>ROUND(I308*H308,2)</f>
        <v>0</v>
      </c>
      <c r="K308" s="141" t="s">
        <v>144</v>
      </c>
      <c r="L308" s="34"/>
      <c r="M308" s="146" t="s">
        <v>3</v>
      </c>
      <c r="N308" s="147" t="s">
        <v>43</v>
      </c>
      <c r="O308" s="54"/>
      <c r="P308" s="148">
        <f>O308*H308</f>
        <v>0</v>
      </c>
      <c r="Q308" s="148">
        <v>0</v>
      </c>
      <c r="R308" s="148">
        <f>Q308*H308</f>
        <v>0</v>
      </c>
      <c r="S308" s="148">
        <v>0</v>
      </c>
      <c r="T308" s="149">
        <f>S308*H308</f>
        <v>0</v>
      </c>
      <c r="U308" s="33"/>
      <c r="V308" s="33"/>
      <c r="W308" s="33"/>
      <c r="X308" s="33"/>
      <c r="Y308" s="33"/>
      <c r="Z308" s="33"/>
      <c r="AA308" s="33"/>
      <c r="AB308" s="33"/>
      <c r="AC308" s="33"/>
      <c r="AD308" s="33"/>
      <c r="AE308" s="33"/>
      <c r="AR308" s="150" t="s">
        <v>229</v>
      </c>
      <c r="AT308" s="150" t="s">
        <v>140</v>
      </c>
      <c r="AU308" s="150" t="s">
        <v>139</v>
      </c>
      <c r="AY308" s="18" t="s">
        <v>134</v>
      </c>
      <c r="BE308" s="151">
        <f>IF(N308="základní",J308,0)</f>
        <v>0</v>
      </c>
      <c r="BF308" s="151">
        <f>IF(N308="snížená",J308,0)</f>
        <v>0</v>
      </c>
      <c r="BG308" s="151">
        <f>IF(N308="zákl. přenesená",J308,0)</f>
        <v>0</v>
      </c>
      <c r="BH308" s="151">
        <f>IF(N308="sníž. přenesená",J308,0)</f>
        <v>0</v>
      </c>
      <c r="BI308" s="151">
        <f>IF(N308="nulová",J308,0)</f>
        <v>0</v>
      </c>
      <c r="BJ308" s="18" t="s">
        <v>139</v>
      </c>
      <c r="BK308" s="151">
        <f>ROUND(I308*H308,2)</f>
        <v>0</v>
      </c>
      <c r="BL308" s="18" t="s">
        <v>229</v>
      </c>
      <c r="BM308" s="150" t="s">
        <v>637</v>
      </c>
    </row>
    <row r="309" spans="1:47" s="2" customFormat="1" ht="12">
      <c r="A309" s="33"/>
      <c r="B309" s="34"/>
      <c r="C309" s="33"/>
      <c r="D309" s="152" t="s">
        <v>148</v>
      </c>
      <c r="E309" s="33"/>
      <c r="F309" s="153" t="s">
        <v>638</v>
      </c>
      <c r="G309" s="33"/>
      <c r="H309" s="33"/>
      <c r="I309" s="154"/>
      <c r="J309" s="33"/>
      <c r="K309" s="33"/>
      <c r="L309" s="34"/>
      <c r="M309" s="155"/>
      <c r="N309" s="156"/>
      <c r="O309" s="54"/>
      <c r="P309" s="54"/>
      <c r="Q309" s="54"/>
      <c r="R309" s="54"/>
      <c r="S309" s="54"/>
      <c r="T309" s="55"/>
      <c r="U309" s="33"/>
      <c r="V309" s="33"/>
      <c r="W309" s="33"/>
      <c r="X309" s="33"/>
      <c r="Y309" s="33"/>
      <c r="Z309" s="33"/>
      <c r="AA309" s="33"/>
      <c r="AB309" s="33"/>
      <c r="AC309" s="33"/>
      <c r="AD309" s="33"/>
      <c r="AE309" s="33"/>
      <c r="AT309" s="18" t="s">
        <v>148</v>
      </c>
      <c r="AU309" s="18" t="s">
        <v>139</v>
      </c>
    </row>
    <row r="310" spans="1:65" s="2" customFormat="1" ht="16.5" customHeight="1">
      <c r="A310" s="33"/>
      <c r="B310" s="138"/>
      <c r="C310" s="181" t="s">
        <v>486</v>
      </c>
      <c r="D310" s="181" t="s">
        <v>160</v>
      </c>
      <c r="E310" s="182" t="s">
        <v>639</v>
      </c>
      <c r="F310" s="183" t="s">
        <v>640</v>
      </c>
      <c r="G310" s="184" t="s">
        <v>239</v>
      </c>
      <c r="H310" s="185">
        <v>118.114</v>
      </c>
      <c r="I310" s="186"/>
      <c r="J310" s="187">
        <f>ROUND(I310*H310,2)</f>
        <v>0</v>
      </c>
      <c r="K310" s="183" t="s">
        <v>144</v>
      </c>
      <c r="L310" s="188"/>
      <c r="M310" s="189" t="s">
        <v>3</v>
      </c>
      <c r="N310" s="190" t="s">
        <v>43</v>
      </c>
      <c r="O310" s="54"/>
      <c r="P310" s="148">
        <f>O310*H310</f>
        <v>0</v>
      </c>
      <c r="Q310" s="148">
        <v>0</v>
      </c>
      <c r="R310" s="148">
        <f>Q310*H310</f>
        <v>0</v>
      </c>
      <c r="S310" s="148">
        <v>0</v>
      </c>
      <c r="T310" s="149">
        <f>S310*H310</f>
        <v>0</v>
      </c>
      <c r="U310" s="33"/>
      <c r="V310" s="33"/>
      <c r="W310" s="33"/>
      <c r="X310" s="33"/>
      <c r="Y310" s="33"/>
      <c r="Z310" s="33"/>
      <c r="AA310" s="33"/>
      <c r="AB310" s="33"/>
      <c r="AC310" s="33"/>
      <c r="AD310" s="33"/>
      <c r="AE310" s="33"/>
      <c r="AR310" s="150" t="s">
        <v>326</v>
      </c>
      <c r="AT310" s="150" t="s">
        <v>160</v>
      </c>
      <c r="AU310" s="150" t="s">
        <v>139</v>
      </c>
      <c r="AY310" s="18" t="s">
        <v>134</v>
      </c>
      <c r="BE310" s="151">
        <f>IF(N310="základní",J310,0)</f>
        <v>0</v>
      </c>
      <c r="BF310" s="151">
        <f>IF(N310="snížená",J310,0)</f>
        <v>0</v>
      </c>
      <c r="BG310" s="151">
        <f>IF(N310="zákl. přenesená",J310,0)</f>
        <v>0</v>
      </c>
      <c r="BH310" s="151">
        <f>IF(N310="sníž. přenesená",J310,0)</f>
        <v>0</v>
      </c>
      <c r="BI310" s="151">
        <f>IF(N310="nulová",J310,0)</f>
        <v>0</v>
      </c>
      <c r="BJ310" s="18" t="s">
        <v>139</v>
      </c>
      <c r="BK310" s="151">
        <f>ROUND(I310*H310,2)</f>
        <v>0</v>
      </c>
      <c r="BL310" s="18" t="s">
        <v>229</v>
      </c>
      <c r="BM310" s="150" t="s">
        <v>641</v>
      </c>
    </row>
    <row r="311" spans="2:51" s="14" customFormat="1" ht="12">
      <c r="B311" s="165"/>
      <c r="D311" s="158" t="s">
        <v>150</v>
      </c>
      <c r="F311" s="167" t="s">
        <v>741</v>
      </c>
      <c r="H311" s="168">
        <v>118.114</v>
      </c>
      <c r="I311" s="169"/>
      <c r="L311" s="165"/>
      <c r="M311" s="170"/>
      <c r="N311" s="171"/>
      <c r="O311" s="171"/>
      <c r="P311" s="171"/>
      <c r="Q311" s="171"/>
      <c r="R311" s="171"/>
      <c r="S311" s="171"/>
      <c r="T311" s="172"/>
      <c r="AT311" s="166" t="s">
        <v>150</v>
      </c>
      <c r="AU311" s="166" t="s">
        <v>139</v>
      </c>
      <c r="AV311" s="14" t="s">
        <v>139</v>
      </c>
      <c r="AW311" s="14" t="s">
        <v>4</v>
      </c>
      <c r="AX311" s="14" t="s">
        <v>15</v>
      </c>
      <c r="AY311" s="166" t="s">
        <v>134</v>
      </c>
    </row>
    <row r="312" spans="1:65" s="2" customFormat="1" ht="24.2" customHeight="1">
      <c r="A312" s="33"/>
      <c r="B312" s="138"/>
      <c r="C312" s="139" t="s">
        <v>493</v>
      </c>
      <c r="D312" s="139" t="s">
        <v>140</v>
      </c>
      <c r="E312" s="140" t="s">
        <v>643</v>
      </c>
      <c r="F312" s="141" t="s">
        <v>644</v>
      </c>
      <c r="G312" s="142" t="s">
        <v>239</v>
      </c>
      <c r="H312" s="143">
        <v>118.114</v>
      </c>
      <c r="I312" s="144"/>
      <c r="J312" s="145">
        <f>ROUND(I312*H312,2)</f>
        <v>0</v>
      </c>
      <c r="K312" s="141" t="s">
        <v>3</v>
      </c>
      <c r="L312" s="34"/>
      <c r="M312" s="146" t="s">
        <v>3</v>
      </c>
      <c r="N312" s="147" t="s">
        <v>43</v>
      </c>
      <c r="O312" s="54"/>
      <c r="P312" s="148">
        <f>O312*H312</f>
        <v>0</v>
      </c>
      <c r="Q312" s="148">
        <v>0</v>
      </c>
      <c r="R312" s="148">
        <f>Q312*H312</f>
        <v>0</v>
      </c>
      <c r="S312" s="148">
        <v>0</v>
      </c>
      <c r="T312" s="149">
        <f>S312*H312</f>
        <v>0</v>
      </c>
      <c r="U312" s="33"/>
      <c r="V312" s="33"/>
      <c r="W312" s="33"/>
      <c r="X312" s="33"/>
      <c r="Y312" s="33"/>
      <c r="Z312" s="33"/>
      <c r="AA312" s="33"/>
      <c r="AB312" s="33"/>
      <c r="AC312" s="33"/>
      <c r="AD312" s="33"/>
      <c r="AE312" s="33"/>
      <c r="AR312" s="150" t="s">
        <v>229</v>
      </c>
      <c r="AT312" s="150" t="s">
        <v>140</v>
      </c>
      <c r="AU312" s="150" t="s">
        <v>139</v>
      </c>
      <c r="AY312" s="18" t="s">
        <v>134</v>
      </c>
      <c r="BE312" s="151">
        <f>IF(N312="základní",J312,0)</f>
        <v>0</v>
      </c>
      <c r="BF312" s="151">
        <f>IF(N312="snížená",J312,0)</f>
        <v>0</v>
      </c>
      <c r="BG312" s="151">
        <f>IF(N312="zákl. přenesená",J312,0)</f>
        <v>0</v>
      </c>
      <c r="BH312" s="151">
        <f>IF(N312="sníž. přenesená",J312,0)</f>
        <v>0</v>
      </c>
      <c r="BI312" s="151">
        <f>IF(N312="nulová",J312,0)</f>
        <v>0</v>
      </c>
      <c r="BJ312" s="18" t="s">
        <v>139</v>
      </c>
      <c r="BK312" s="151">
        <f>ROUND(I312*H312,2)</f>
        <v>0</v>
      </c>
      <c r="BL312" s="18" t="s">
        <v>229</v>
      </c>
      <c r="BM312" s="150" t="s">
        <v>645</v>
      </c>
    </row>
    <row r="313" spans="1:65" s="2" customFormat="1" ht="24.2" customHeight="1">
      <c r="A313" s="33"/>
      <c r="B313" s="138"/>
      <c r="C313" s="139" t="s">
        <v>498</v>
      </c>
      <c r="D313" s="139" t="s">
        <v>140</v>
      </c>
      <c r="E313" s="140" t="s">
        <v>646</v>
      </c>
      <c r="F313" s="141" t="s">
        <v>647</v>
      </c>
      <c r="G313" s="142" t="s">
        <v>143</v>
      </c>
      <c r="H313" s="143">
        <v>34.5</v>
      </c>
      <c r="I313" s="144"/>
      <c r="J313" s="145">
        <f>ROUND(I313*H313,2)</f>
        <v>0</v>
      </c>
      <c r="K313" s="141" t="s">
        <v>3</v>
      </c>
      <c r="L313" s="34"/>
      <c r="M313" s="146" t="s">
        <v>3</v>
      </c>
      <c r="N313" s="147" t="s">
        <v>43</v>
      </c>
      <c r="O313" s="54"/>
      <c r="P313" s="148">
        <f>O313*H313</f>
        <v>0</v>
      </c>
      <c r="Q313" s="148">
        <v>0.00043</v>
      </c>
      <c r="R313" s="148">
        <f>Q313*H313</f>
        <v>0.014835</v>
      </c>
      <c r="S313" s="148">
        <v>0</v>
      </c>
      <c r="T313" s="149">
        <f>S313*H313</f>
        <v>0</v>
      </c>
      <c r="U313" s="33"/>
      <c r="V313" s="33"/>
      <c r="W313" s="33"/>
      <c r="X313" s="33"/>
      <c r="Y313" s="33"/>
      <c r="Z313" s="33"/>
      <c r="AA313" s="33"/>
      <c r="AB313" s="33"/>
      <c r="AC313" s="33"/>
      <c r="AD313" s="33"/>
      <c r="AE313" s="33"/>
      <c r="AR313" s="150" t="s">
        <v>229</v>
      </c>
      <c r="AT313" s="150" t="s">
        <v>140</v>
      </c>
      <c r="AU313" s="150" t="s">
        <v>139</v>
      </c>
      <c r="AY313" s="18" t="s">
        <v>134</v>
      </c>
      <c r="BE313" s="151">
        <f>IF(N313="základní",J313,0)</f>
        <v>0</v>
      </c>
      <c r="BF313" s="151">
        <f>IF(N313="snížená",J313,0)</f>
        <v>0</v>
      </c>
      <c r="BG313" s="151">
        <f>IF(N313="zákl. přenesená",J313,0)</f>
        <v>0</v>
      </c>
      <c r="BH313" s="151">
        <f>IF(N313="sníž. přenesená",J313,0)</f>
        <v>0</v>
      </c>
      <c r="BI313" s="151">
        <f>IF(N313="nulová",J313,0)</f>
        <v>0</v>
      </c>
      <c r="BJ313" s="18" t="s">
        <v>139</v>
      </c>
      <c r="BK313" s="151">
        <f>ROUND(I313*H313,2)</f>
        <v>0</v>
      </c>
      <c r="BL313" s="18" t="s">
        <v>229</v>
      </c>
      <c r="BM313" s="150" t="s">
        <v>648</v>
      </c>
    </row>
    <row r="314" spans="2:51" s="14" customFormat="1" ht="12">
      <c r="B314" s="165"/>
      <c r="D314" s="158" t="s">
        <v>150</v>
      </c>
      <c r="E314" s="166" t="s">
        <v>3</v>
      </c>
      <c r="F314" s="167" t="s">
        <v>742</v>
      </c>
      <c r="H314" s="168">
        <v>34.5</v>
      </c>
      <c r="I314" s="169"/>
      <c r="L314" s="165"/>
      <c r="M314" s="170"/>
      <c r="N314" s="171"/>
      <c r="O314" s="171"/>
      <c r="P314" s="171"/>
      <c r="Q314" s="171"/>
      <c r="R314" s="171"/>
      <c r="S314" s="171"/>
      <c r="T314" s="172"/>
      <c r="AT314" s="166" t="s">
        <v>150</v>
      </c>
      <c r="AU314" s="166" t="s">
        <v>139</v>
      </c>
      <c r="AV314" s="14" t="s">
        <v>139</v>
      </c>
      <c r="AW314" s="14" t="s">
        <v>33</v>
      </c>
      <c r="AX314" s="14" t="s">
        <v>15</v>
      </c>
      <c r="AY314" s="166" t="s">
        <v>134</v>
      </c>
    </row>
    <row r="315" spans="1:65" s="2" customFormat="1" ht="16.5" customHeight="1">
      <c r="A315" s="33"/>
      <c r="B315" s="138"/>
      <c r="C315" s="181" t="s">
        <v>92</v>
      </c>
      <c r="D315" s="181" t="s">
        <v>160</v>
      </c>
      <c r="E315" s="182" t="s">
        <v>651</v>
      </c>
      <c r="F315" s="183" t="s">
        <v>652</v>
      </c>
      <c r="G315" s="184" t="s">
        <v>143</v>
      </c>
      <c r="H315" s="185">
        <v>37.26</v>
      </c>
      <c r="I315" s="186"/>
      <c r="J315" s="187">
        <f>ROUND(I315*H315,2)</f>
        <v>0</v>
      </c>
      <c r="K315" s="183" t="s">
        <v>3</v>
      </c>
      <c r="L315" s="188"/>
      <c r="M315" s="189" t="s">
        <v>3</v>
      </c>
      <c r="N315" s="190" t="s">
        <v>43</v>
      </c>
      <c r="O315" s="54"/>
      <c r="P315" s="148">
        <f>O315*H315</f>
        <v>0</v>
      </c>
      <c r="Q315" s="148">
        <v>0.01875</v>
      </c>
      <c r="R315" s="148">
        <f>Q315*H315</f>
        <v>0.6986249999999999</v>
      </c>
      <c r="S315" s="148">
        <v>0</v>
      </c>
      <c r="T315" s="149">
        <f>S315*H315</f>
        <v>0</v>
      </c>
      <c r="U315" s="33"/>
      <c r="V315" s="33"/>
      <c r="W315" s="33"/>
      <c r="X315" s="33"/>
      <c r="Y315" s="33"/>
      <c r="Z315" s="33"/>
      <c r="AA315" s="33"/>
      <c r="AB315" s="33"/>
      <c r="AC315" s="33"/>
      <c r="AD315" s="33"/>
      <c r="AE315" s="33"/>
      <c r="AR315" s="150" t="s">
        <v>326</v>
      </c>
      <c r="AT315" s="150" t="s">
        <v>160</v>
      </c>
      <c r="AU315" s="150" t="s">
        <v>139</v>
      </c>
      <c r="AY315" s="18" t="s">
        <v>134</v>
      </c>
      <c r="BE315" s="151">
        <f>IF(N315="základní",J315,0)</f>
        <v>0</v>
      </c>
      <c r="BF315" s="151">
        <f>IF(N315="snížená",J315,0)</f>
        <v>0</v>
      </c>
      <c r="BG315" s="151">
        <f>IF(N315="zákl. přenesená",J315,0)</f>
        <v>0</v>
      </c>
      <c r="BH315" s="151">
        <f>IF(N315="sníž. přenesená",J315,0)</f>
        <v>0</v>
      </c>
      <c r="BI315" s="151">
        <f>IF(N315="nulová",J315,0)</f>
        <v>0</v>
      </c>
      <c r="BJ315" s="18" t="s">
        <v>139</v>
      </c>
      <c r="BK315" s="151">
        <f>ROUND(I315*H315,2)</f>
        <v>0</v>
      </c>
      <c r="BL315" s="18" t="s">
        <v>229</v>
      </c>
      <c r="BM315" s="150" t="s">
        <v>653</v>
      </c>
    </row>
    <row r="316" spans="2:51" s="14" customFormat="1" ht="12">
      <c r="B316" s="165"/>
      <c r="D316" s="158" t="s">
        <v>150</v>
      </c>
      <c r="F316" s="167" t="s">
        <v>743</v>
      </c>
      <c r="H316" s="168">
        <v>37.26</v>
      </c>
      <c r="I316" s="169"/>
      <c r="L316" s="165"/>
      <c r="M316" s="170"/>
      <c r="N316" s="171"/>
      <c r="O316" s="171"/>
      <c r="P316" s="171"/>
      <c r="Q316" s="171"/>
      <c r="R316" s="171"/>
      <c r="S316" s="171"/>
      <c r="T316" s="172"/>
      <c r="AT316" s="166" t="s">
        <v>150</v>
      </c>
      <c r="AU316" s="166" t="s">
        <v>139</v>
      </c>
      <c r="AV316" s="14" t="s">
        <v>139</v>
      </c>
      <c r="AW316" s="14" t="s">
        <v>4</v>
      </c>
      <c r="AX316" s="14" t="s">
        <v>15</v>
      </c>
      <c r="AY316" s="166" t="s">
        <v>134</v>
      </c>
    </row>
    <row r="317" spans="1:65" s="2" customFormat="1" ht="24.2" customHeight="1">
      <c r="A317" s="33"/>
      <c r="B317" s="138"/>
      <c r="C317" s="139" t="s">
        <v>506</v>
      </c>
      <c r="D317" s="139" t="s">
        <v>140</v>
      </c>
      <c r="E317" s="140" t="s">
        <v>655</v>
      </c>
      <c r="F317" s="141" t="s">
        <v>656</v>
      </c>
      <c r="G317" s="142" t="s">
        <v>143</v>
      </c>
      <c r="H317" s="143">
        <v>34.5</v>
      </c>
      <c r="I317" s="144"/>
      <c r="J317" s="145">
        <f>ROUND(I317*H317,2)</f>
        <v>0</v>
      </c>
      <c r="K317" s="141" t="s">
        <v>144</v>
      </c>
      <c r="L317" s="34"/>
      <c r="M317" s="146" t="s">
        <v>3</v>
      </c>
      <c r="N317" s="147" t="s">
        <v>43</v>
      </c>
      <c r="O317" s="54"/>
      <c r="P317" s="148">
        <f>O317*H317</f>
        <v>0</v>
      </c>
      <c r="Q317" s="148">
        <v>0.00019</v>
      </c>
      <c r="R317" s="148">
        <f>Q317*H317</f>
        <v>0.006555</v>
      </c>
      <c r="S317" s="148">
        <v>0</v>
      </c>
      <c r="T317" s="149">
        <f>S317*H317</f>
        <v>0</v>
      </c>
      <c r="U317" s="33"/>
      <c r="V317" s="33"/>
      <c r="W317" s="33"/>
      <c r="X317" s="33"/>
      <c r="Y317" s="33"/>
      <c r="Z317" s="33"/>
      <c r="AA317" s="33"/>
      <c r="AB317" s="33"/>
      <c r="AC317" s="33"/>
      <c r="AD317" s="33"/>
      <c r="AE317" s="33"/>
      <c r="AR317" s="150" t="s">
        <v>229</v>
      </c>
      <c r="AT317" s="150" t="s">
        <v>140</v>
      </c>
      <c r="AU317" s="150" t="s">
        <v>139</v>
      </c>
      <c r="AY317" s="18" t="s">
        <v>134</v>
      </c>
      <c r="BE317" s="151">
        <f>IF(N317="základní",J317,0)</f>
        <v>0</v>
      </c>
      <c r="BF317" s="151">
        <f>IF(N317="snížená",J317,0)</f>
        <v>0</v>
      </c>
      <c r="BG317" s="151">
        <f>IF(N317="zákl. přenesená",J317,0)</f>
        <v>0</v>
      </c>
      <c r="BH317" s="151">
        <f>IF(N317="sníž. přenesená",J317,0)</f>
        <v>0</v>
      </c>
      <c r="BI317" s="151">
        <f>IF(N317="nulová",J317,0)</f>
        <v>0</v>
      </c>
      <c r="BJ317" s="18" t="s">
        <v>139</v>
      </c>
      <c r="BK317" s="151">
        <f>ROUND(I317*H317,2)</f>
        <v>0</v>
      </c>
      <c r="BL317" s="18" t="s">
        <v>229</v>
      </c>
      <c r="BM317" s="150" t="s">
        <v>657</v>
      </c>
    </row>
    <row r="318" spans="1:47" s="2" customFormat="1" ht="12">
      <c r="A318" s="33"/>
      <c r="B318" s="34"/>
      <c r="C318" s="33"/>
      <c r="D318" s="152" t="s">
        <v>148</v>
      </c>
      <c r="E318" s="33"/>
      <c r="F318" s="153" t="s">
        <v>658</v>
      </c>
      <c r="G318" s="33"/>
      <c r="H318" s="33"/>
      <c r="I318" s="154"/>
      <c r="J318" s="33"/>
      <c r="K318" s="33"/>
      <c r="L318" s="34"/>
      <c r="M318" s="155"/>
      <c r="N318" s="156"/>
      <c r="O318" s="54"/>
      <c r="P318" s="54"/>
      <c r="Q318" s="54"/>
      <c r="R318" s="54"/>
      <c r="S318" s="54"/>
      <c r="T318" s="55"/>
      <c r="U318" s="33"/>
      <c r="V318" s="33"/>
      <c r="W318" s="33"/>
      <c r="X318" s="33"/>
      <c r="Y318" s="33"/>
      <c r="Z318" s="33"/>
      <c r="AA318" s="33"/>
      <c r="AB318" s="33"/>
      <c r="AC318" s="33"/>
      <c r="AD318" s="33"/>
      <c r="AE318" s="33"/>
      <c r="AT318" s="18" t="s">
        <v>148</v>
      </c>
      <c r="AU318" s="18" t="s">
        <v>139</v>
      </c>
    </row>
    <row r="319" spans="1:65" s="2" customFormat="1" ht="33" customHeight="1">
      <c r="A319" s="33"/>
      <c r="B319" s="138"/>
      <c r="C319" s="139" t="s">
        <v>511</v>
      </c>
      <c r="D319" s="139" t="s">
        <v>140</v>
      </c>
      <c r="E319" s="140" t="s">
        <v>659</v>
      </c>
      <c r="F319" s="141" t="s">
        <v>660</v>
      </c>
      <c r="G319" s="142" t="s">
        <v>143</v>
      </c>
      <c r="H319" s="143">
        <v>34.5</v>
      </c>
      <c r="I319" s="144"/>
      <c r="J319" s="145">
        <f>ROUND(I319*H319,2)</f>
        <v>0</v>
      </c>
      <c r="K319" s="141" t="s">
        <v>144</v>
      </c>
      <c r="L319" s="34"/>
      <c r="M319" s="146" t="s">
        <v>3</v>
      </c>
      <c r="N319" s="147" t="s">
        <v>43</v>
      </c>
      <c r="O319" s="54"/>
      <c r="P319" s="148">
        <f>O319*H319</f>
        <v>0</v>
      </c>
      <c r="Q319" s="148">
        <v>0</v>
      </c>
      <c r="R319" s="148">
        <f>Q319*H319</f>
        <v>0</v>
      </c>
      <c r="S319" s="148">
        <v>0.025</v>
      </c>
      <c r="T319" s="149">
        <f>S319*H319</f>
        <v>0.8625</v>
      </c>
      <c r="U319" s="33"/>
      <c r="V319" s="33"/>
      <c r="W319" s="33"/>
      <c r="X319" s="33"/>
      <c r="Y319" s="33"/>
      <c r="Z319" s="33"/>
      <c r="AA319" s="33"/>
      <c r="AB319" s="33"/>
      <c r="AC319" s="33"/>
      <c r="AD319" s="33"/>
      <c r="AE319" s="33"/>
      <c r="AR319" s="150" t="s">
        <v>229</v>
      </c>
      <c r="AT319" s="150" t="s">
        <v>140</v>
      </c>
      <c r="AU319" s="150" t="s">
        <v>139</v>
      </c>
      <c r="AY319" s="18" t="s">
        <v>134</v>
      </c>
      <c r="BE319" s="151">
        <f>IF(N319="základní",J319,0)</f>
        <v>0</v>
      </c>
      <c r="BF319" s="151">
        <f>IF(N319="snížená",J319,0)</f>
        <v>0</v>
      </c>
      <c r="BG319" s="151">
        <f>IF(N319="zákl. přenesená",J319,0)</f>
        <v>0</v>
      </c>
      <c r="BH319" s="151">
        <f>IF(N319="sníž. přenesená",J319,0)</f>
        <v>0</v>
      </c>
      <c r="BI319" s="151">
        <f>IF(N319="nulová",J319,0)</f>
        <v>0</v>
      </c>
      <c r="BJ319" s="18" t="s">
        <v>139</v>
      </c>
      <c r="BK319" s="151">
        <f>ROUND(I319*H319,2)</f>
        <v>0</v>
      </c>
      <c r="BL319" s="18" t="s">
        <v>229</v>
      </c>
      <c r="BM319" s="150" t="s">
        <v>661</v>
      </c>
    </row>
    <row r="320" spans="1:47" s="2" customFormat="1" ht="12">
      <c r="A320" s="33"/>
      <c r="B320" s="34"/>
      <c r="C320" s="33"/>
      <c r="D320" s="152" t="s">
        <v>148</v>
      </c>
      <c r="E320" s="33"/>
      <c r="F320" s="153" t="s">
        <v>662</v>
      </c>
      <c r="G320" s="33"/>
      <c r="H320" s="33"/>
      <c r="I320" s="154"/>
      <c r="J320" s="33"/>
      <c r="K320" s="33"/>
      <c r="L320" s="34"/>
      <c r="M320" s="155"/>
      <c r="N320" s="156"/>
      <c r="O320" s="54"/>
      <c r="P320" s="54"/>
      <c r="Q320" s="54"/>
      <c r="R320" s="54"/>
      <c r="S320" s="54"/>
      <c r="T320" s="55"/>
      <c r="U320" s="33"/>
      <c r="V320" s="33"/>
      <c r="W320" s="33"/>
      <c r="X320" s="33"/>
      <c r="Y320" s="33"/>
      <c r="Z320" s="33"/>
      <c r="AA320" s="33"/>
      <c r="AB320" s="33"/>
      <c r="AC320" s="33"/>
      <c r="AD320" s="33"/>
      <c r="AE320" s="33"/>
      <c r="AT320" s="18" t="s">
        <v>148</v>
      </c>
      <c r="AU320" s="18" t="s">
        <v>139</v>
      </c>
    </row>
    <row r="321" spans="2:51" s="13" customFormat="1" ht="12">
      <c r="B321" s="157"/>
      <c r="D321" s="158" t="s">
        <v>150</v>
      </c>
      <c r="E321" s="159" t="s">
        <v>3</v>
      </c>
      <c r="F321" s="160" t="s">
        <v>649</v>
      </c>
      <c r="H321" s="159" t="s">
        <v>3</v>
      </c>
      <c r="I321" s="161"/>
      <c r="L321" s="157"/>
      <c r="M321" s="162"/>
      <c r="N321" s="163"/>
      <c r="O321" s="163"/>
      <c r="P321" s="163"/>
      <c r="Q321" s="163"/>
      <c r="R321" s="163"/>
      <c r="S321" s="163"/>
      <c r="T321" s="164"/>
      <c r="AT321" s="159" t="s">
        <v>150</v>
      </c>
      <c r="AU321" s="159" t="s">
        <v>139</v>
      </c>
      <c r="AV321" s="13" t="s">
        <v>15</v>
      </c>
      <c r="AW321" s="13" t="s">
        <v>33</v>
      </c>
      <c r="AX321" s="13" t="s">
        <v>71</v>
      </c>
      <c r="AY321" s="159" t="s">
        <v>134</v>
      </c>
    </row>
    <row r="322" spans="2:51" s="14" customFormat="1" ht="12">
      <c r="B322" s="165"/>
      <c r="D322" s="158" t="s">
        <v>150</v>
      </c>
      <c r="E322" s="166" t="s">
        <v>3</v>
      </c>
      <c r="F322" s="167" t="s">
        <v>742</v>
      </c>
      <c r="H322" s="168">
        <v>34.5</v>
      </c>
      <c r="I322" s="169"/>
      <c r="L322" s="165"/>
      <c r="M322" s="170"/>
      <c r="N322" s="171"/>
      <c r="O322" s="171"/>
      <c r="P322" s="171"/>
      <c r="Q322" s="171"/>
      <c r="R322" s="171"/>
      <c r="S322" s="171"/>
      <c r="T322" s="172"/>
      <c r="AT322" s="166" t="s">
        <v>150</v>
      </c>
      <c r="AU322" s="166" t="s">
        <v>139</v>
      </c>
      <c r="AV322" s="14" t="s">
        <v>139</v>
      </c>
      <c r="AW322" s="14" t="s">
        <v>33</v>
      </c>
      <c r="AX322" s="14" t="s">
        <v>15</v>
      </c>
      <c r="AY322" s="166" t="s">
        <v>134</v>
      </c>
    </row>
    <row r="323" spans="1:65" s="2" customFormat="1" ht="24.2" customHeight="1">
      <c r="A323" s="33"/>
      <c r="B323" s="138"/>
      <c r="C323" s="139" t="s">
        <v>515</v>
      </c>
      <c r="D323" s="139" t="s">
        <v>140</v>
      </c>
      <c r="E323" s="140" t="s">
        <v>663</v>
      </c>
      <c r="F323" s="141" t="s">
        <v>664</v>
      </c>
      <c r="G323" s="142" t="s">
        <v>143</v>
      </c>
      <c r="H323" s="143">
        <v>34.5</v>
      </c>
      <c r="I323" s="144"/>
      <c r="J323" s="145">
        <f>ROUND(I323*H323,2)</f>
        <v>0</v>
      </c>
      <c r="K323" s="141" t="s">
        <v>144</v>
      </c>
      <c r="L323" s="34"/>
      <c r="M323" s="146" t="s">
        <v>3</v>
      </c>
      <c r="N323" s="147" t="s">
        <v>43</v>
      </c>
      <c r="O323" s="54"/>
      <c r="P323" s="148">
        <f>O323*H323</f>
        <v>0</v>
      </c>
      <c r="Q323" s="148">
        <v>0</v>
      </c>
      <c r="R323" s="148">
        <f>Q323*H323</f>
        <v>0</v>
      </c>
      <c r="S323" s="148">
        <v>0.005</v>
      </c>
      <c r="T323" s="149">
        <f>S323*H323</f>
        <v>0.17250000000000001</v>
      </c>
      <c r="U323" s="33"/>
      <c r="V323" s="33"/>
      <c r="W323" s="33"/>
      <c r="X323" s="33"/>
      <c r="Y323" s="33"/>
      <c r="Z323" s="33"/>
      <c r="AA323" s="33"/>
      <c r="AB323" s="33"/>
      <c r="AC323" s="33"/>
      <c r="AD323" s="33"/>
      <c r="AE323" s="33"/>
      <c r="AR323" s="150" t="s">
        <v>229</v>
      </c>
      <c r="AT323" s="150" t="s">
        <v>140</v>
      </c>
      <c r="AU323" s="150" t="s">
        <v>139</v>
      </c>
      <c r="AY323" s="18" t="s">
        <v>134</v>
      </c>
      <c r="BE323" s="151">
        <f>IF(N323="základní",J323,0)</f>
        <v>0</v>
      </c>
      <c r="BF323" s="151">
        <f>IF(N323="snížená",J323,0)</f>
        <v>0</v>
      </c>
      <c r="BG323" s="151">
        <f>IF(N323="zákl. přenesená",J323,0)</f>
        <v>0</v>
      </c>
      <c r="BH323" s="151">
        <f>IF(N323="sníž. přenesená",J323,0)</f>
        <v>0</v>
      </c>
      <c r="BI323" s="151">
        <f>IF(N323="nulová",J323,0)</f>
        <v>0</v>
      </c>
      <c r="BJ323" s="18" t="s">
        <v>139</v>
      </c>
      <c r="BK323" s="151">
        <f>ROUND(I323*H323,2)</f>
        <v>0</v>
      </c>
      <c r="BL323" s="18" t="s">
        <v>229</v>
      </c>
      <c r="BM323" s="150" t="s">
        <v>665</v>
      </c>
    </row>
    <row r="324" spans="1:47" s="2" customFormat="1" ht="12">
      <c r="A324" s="33"/>
      <c r="B324" s="34"/>
      <c r="C324" s="33"/>
      <c r="D324" s="152" t="s">
        <v>148</v>
      </c>
      <c r="E324" s="33"/>
      <c r="F324" s="153" t="s">
        <v>666</v>
      </c>
      <c r="G324" s="33"/>
      <c r="H324" s="33"/>
      <c r="I324" s="154"/>
      <c r="J324" s="33"/>
      <c r="K324" s="33"/>
      <c r="L324" s="34"/>
      <c r="M324" s="155"/>
      <c r="N324" s="156"/>
      <c r="O324" s="54"/>
      <c r="P324" s="54"/>
      <c r="Q324" s="54"/>
      <c r="R324" s="54"/>
      <c r="S324" s="54"/>
      <c r="T324" s="55"/>
      <c r="U324" s="33"/>
      <c r="V324" s="33"/>
      <c r="W324" s="33"/>
      <c r="X324" s="33"/>
      <c r="Y324" s="33"/>
      <c r="Z324" s="33"/>
      <c r="AA324" s="33"/>
      <c r="AB324" s="33"/>
      <c r="AC324" s="33"/>
      <c r="AD324" s="33"/>
      <c r="AE324" s="33"/>
      <c r="AT324" s="18" t="s">
        <v>148</v>
      </c>
      <c r="AU324" s="18" t="s">
        <v>139</v>
      </c>
    </row>
    <row r="325" spans="1:65" s="2" customFormat="1" ht="76.35" customHeight="1">
      <c r="A325" s="33"/>
      <c r="B325" s="138"/>
      <c r="C325" s="139" t="s">
        <v>519</v>
      </c>
      <c r="D325" s="139" t="s">
        <v>140</v>
      </c>
      <c r="E325" s="140" t="s">
        <v>483</v>
      </c>
      <c r="F325" s="141" t="s">
        <v>484</v>
      </c>
      <c r="G325" s="142" t="s">
        <v>143</v>
      </c>
      <c r="H325" s="143">
        <v>224.3</v>
      </c>
      <c r="I325" s="144"/>
      <c r="J325" s="145">
        <f>ROUND(I325*H325,2)</f>
        <v>0</v>
      </c>
      <c r="K325" s="141" t="s">
        <v>3</v>
      </c>
      <c r="L325" s="34"/>
      <c r="M325" s="146" t="s">
        <v>3</v>
      </c>
      <c r="N325" s="147" t="s">
        <v>43</v>
      </c>
      <c r="O325" s="54"/>
      <c r="P325" s="148">
        <f>O325*H325</f>
        <v>0</v>
      </c>
      <c r="Q325" s="148">
        <v>0.01</v>
      </c>
      <c r="R325" s="148">
        <f>Q325*H325</f>
        <v>2.2430000000000003</v>
      </c>
      <c r="S325" s="148">
        <v>0.01</v>
      </c>
      <c r="T325" s="149">
        <f>S325*H325</f>
        <v>2.2430000000000003</v>
      </c>
      <c r="U325" s="33"/>
      <c r="V325" s="33"/>
      <c r="W325" s="33"/>
      <c r="X325" s="33"/>
      <c r="Y325" s="33"/>
      <c r="Z325" s="33"/>
      <c r="AA325" s="33"/>
      <c r="AB325" s="33"/>
      <c r="AC325" s="33"/>
      <c r="AD325" s="33"/>
      <c r="AE325" s="33"/>
      <c r="AR325" s="150" t="s">
        <v>229</v>
      </c>
      <c r="AT325" s="150" t="s">
        <v>140</v>
      </c>
      <c r="AU325" s="150" t="s">
        <v>139</v>
      </c>
      <c r="AY325" s="18" t="s">
        <v>134</v>
      </c>
      <c r="BE325" s="151">
        <f>IF(N325="základní",J325,0)</f>
        <v>0</v>
      </c>
      <c r="BF325" s="151">
        <f>IF(N325="snížená",J325,0)</f>
        <v>0</v>
      </c>
      <c r="BG325" s="151">
        <f>IF(N325="zákl. přenesená",J325,0)</f>
        <v>0</v>
      </c>
      <c r="BH325" s="151">
        <f>IF(N325="sníž. přenesená",J325,0)</f>
        <v>0</v>
      </c>
      <c r="BI325" s="151">
        <f>IF(N325="nulová",J325,0)</f>
        <v>0</v>
      </c>
      <c r="BJ325" s="18" t="s">
        <v>139</v>
      </c>
      <c r="BK325" s="151">
        <f>ROUND(I325*H325,2)</f>
        <v>0</v>
      </c>
      <c r="BL325" s="18" t="s">
        <v>229</v>
      </c>
      <c r="BM325" s="150" t="s">
        <v>485</v>
      </c>
    </row>
    <row r="326" spans="1:65" s="2" customFormat="1" ht="49.15" customHeight="1">
      <c r="A326" s="33"/>
      <c r="B326" s="138"/>
      <c r="C326" s="139" t="s">
        <v>523</v>
      </c>
      <c r="D326" s="139" t="s">
        <v>140</v>
      </c>
      <c r="E326" s="140" t="s">
        <v>487</v>
      </c>
      <c r="F326" s="141" t="s">
        <v>488</v>
      </c>
      <c r="G326" s="142" t="s">
        <v>253</v>
      </c>
      <c r="H326" s="143">
        <v>7.16</v>
      </c>
      <c r="I326" s="144"/>
      <c r="J326" s="145">
        <f>ROUND(I326*H326,2)</f>
        <v>0</v>
      </c>
      <c r="K326" s="141" t="s">
        <v>144</v>
      </c>
      <c r="L326" s="34"/>
      <c r="M326" s="146" t="s">
        <v>3</v>
      </c>
      <c r="N326" s="147" t="s">
        <v>43</v>
      </c>
      <c r="O326" s="54"/>
      <c r="P326" s="148">
        <f>O326*H326</f>
        <v>0</v>
      </c>
      <c r="Q326" s="148">
        <v>0</v>
      </c>
      <c r="R326" s="148">
        <f>Q326*H326</f>
        <v>0</v>
      </c>
      <c r="S326" s="148">
        <v>0</v>
      </c>
      <c r="T326" s="149">
        <f>S326*H326</f>
        <v>0</v>
      </c>
      <c r="U326" s="33"/>
      <c r="V326" s="33"/>
      <c r="W326" s="33"/>
      <c r="X326" s="33"/>
      <c r="Y326" s="33"/>
      <c r="Z326" s="33"/>
      <c r="AA326" s="33"/>
      <c r="AB326" s="33"/>
      <c r="AC326" s="33"/>
      <c r="AD326" s="33"/>
      <c r="AE326" s="33"/>
      <c r="AR326" s="150" t="s">
        <v>229</v>
      </c>
      <c r="AT326" s="150" t="s">
        <v>140</v>
      </c>
      <c r="AU326" s="150" t="s">
        <v>139</v>
      </c>
      <c r="AY326" s="18" t="s">
        <v>134</v>
      </c>
      <c r="BE326" s="151">
        <f>IF(N326="základní",J326,0)</f>
        <v>0</v>
      </c>
      <c r="BF326" s="151">
        <f>IF(N326="snížená",J326,0)</f>
        <v>0</v>
      </c>
      <c r="BG326" s="151">
        <f>IF(N326="zákl. přenesená",J326,0)</f>
        <v>0</v>
      </c>
      <c r="BH326" s="151">
        <f>IF(N326="sníž. přenesená",J326,0)</f>
        <v>0</v>
      </c>
      <c r="BI326" s="151">
        <f>IF(N326="nulová",J326,0)</f>
        <v>0</v>
      </c>
      <c r="BJ326" s="18" t="s">
        <v>139</v>
      </c>
      <c r="BK326" s="151">
        <f>ROUND(I326*H326,2)</f>
        <v>0</v>
      </c>
      <c r="BL326" s="18" t="s">
        <v>229</v>
      </c>
      <c r="BM326" s="150" t="s">
        <v>489</v>
      </c>
    </row>
    <row r="327" spans="1:47" s="2" customFormat="1" ht="12">
      <c r="A327" s="33"/>
      <c r="B327" s="34"/>
      <c r="C327" s="33"/>
      <c r="D327" s="152" t="s">
        <v>148</v>
      </c>
      <c r="E327" s="33"/>
      <c r="F327" s="153" t="s">
        <v>490</v>
      </c>
      <c r="G327" s="33"/>
      <c r="H327" s="33"/>
      <c r="I327" s="154"/>
      <c r="J327" s="33"/>
      <c r="K327" s="33"/>
      <c r="L327" s="34"/>
      <c r="M327" s="155"/>
      <c r="N327" s="156"/>
      <c r="O327" s="54"/>
      <c r="P327" s="54"/>
      <c r="Q327" s="54"/>
      <c r="R327" s="54"/>
      <c r="S327" s="54"/>
      <c r="T327" s="55"/>
      <c r="U327" s="33"/>
      <c r="V327" s="33"/>
      <c r="W327" s="33"/>
      <c r="X327" s="33"/>
      <c r="Y327" s="33"/>
      <c r="Z327" s="33"/>
      <c r="AA327" s="33"/>
      <c r="AB327" s="33"/>
      <c r="AC327" s="33"/>
      <c r="AD327" s="33"/>
      <c r="AE327" s="33"/>
      <c r="AT327" s="18" t="s">
        <v>148</v>
      </c>
      <c r="AU327" s="18" t="s">
        <v>139</v>
      </c>
    </row>
    <row r="328" spans="2:63" s="12" customFormat="1" ht="22.9" customHeight="1">
      <c r="B328" s="125"/>
      <c r="D328" s="126" t="s">
        <v>70</v>
      </c>
      <c r="E328" s="136" t="s">
        <v>491</v>
      </c>
      <c r="F328" s="136" t="s">
        <v>492</v>
      </c>
      <c r="I328" s="128"/>
      <c r="J328" s="137">
        <f>BK328</f>
        <v>0</v>
      </c>
      <c r="L328" s="125"/>
      <c r="M328" s="130"/>
      <c r="N328" s="131"/>
      <c r="O328" s="131"/>
      <c r="P328" s="132">
        <f>SUM(P329:P339)</f>
        <v>0</v>
      </c>
      <c r="Q328" s="131"/>
      <c r="R328" s="132">
        <f>SUM(R329:R339)</f>
        <v>0</v>
      </c>
      <c r="S328" s="131"/>
      <c r="T328" s="133">
        <f>SUM(T329:T339)</f>
        <v>0</v>
      </c>
      <c r="AR328" s="126" t="s">
        <v>139</v>
      </c>
      <c r="AT328" s="134" t="s">
        <v>70</v>
      </c>
      <c r="AU328" s="134" t="s">
        <v>15</v>
      </c>
      <c r="AY328" s="126" t="s">
        <v>134</v>
      </c>
      <c r="BK328" s="135">
        <f>SUM(BK329:BK339)</f>
        <v>0</v>
      </c>
    </row>
    <row r="329" spans="1:65" s="2" customFormat="1" ht="37.9" customHeight="1">
      <c r="A329" s="33"/>
      <c r="B329" s="138"/>
      <c r="C329" s="139" t="s">
        <v>546</v>
      </c>
      <c r="D329" s="139" t="s">
        <v>140</v>
      </c>
      <c r="E329" s="140" t="s">
        <v>494</v>
      </c>
      <c r="F329" s="141" t="s">
        <v>495</v>
      </c>
      <c r="G329" s="142" t="s">
        <v>239</v>
      </c>
      <c r="H329" s="143">
        <v>140</v>
      </c>
      <c r="I329" s="144"/>
      <c r="J329" s="145">
        <f aca="true" t="shared" si="0" ref="J329:J338">ROUND(I329*H329,2)</f>
        <v>0</v>
      </c>
      <c r="K329" s="141" t="s">
        <v>3</v>
      </c>
      <c r="L329" s="34"/>
      <c r="M329" s="146" t="s">
        <v>3</v>
      </c>
      <c r="N329" s="147" t="s">
        <v>43</v>
      </c>
      <c r="O329" s="54"/>
      <c r="P329" s="148">
        <f aca="true" t="shared" si="1" ref="P329:P338">O329*H329</f>
        <v>0</v>
      </c>
      <c r="Q329" s="148">
        <v>0</v>
      </c>
      <c r="R329" s="148">
        <f aca="true" t="shared" si="2" ref="R329:R338">Q329*H329</f>
        <v>0</v>
      </c>
      <c r="S329" s="148">
        <v>0</v>
      </c>
      <c r="T329" s="149">
        <f aca="true" t="shared" si="3" ref="T329:T338">S329*H329</f>
        <v>0</v>
      </c>
      <c r="U329" s="33"/>
      <c r="V329" s="33"/>
      <c r="W329" s="33"/>
      <c r="X329" s="33"/>
      <c r="Y329" s="33"/>
      <c r="Z329" s="33"/>
      <c r="AA329" s="33"/>
      <c r="AB329" s="33"/>
      <c r="AC329" s="33"/>
      <c r="AD329" s="33"/>
      <c r="AE329" s="33"/>
      <c r="AR329" s="150" t="s">
        <v>229</v>
      </c>
      <c r="AT329" s="150" t="s">
        <v>140</v>
      </c>
      <c r="AU329" s="150" t="s">
        <v>139</v>
      </c>
      <c r="AY329" s="18" t="s">
        <v>134</v>
      </c>
      <c r="BE329" s="151">
        <f aca="true" t="shared" si="4" ref="BE329:BE338">IF(N329="základní",J329,0)</f>
        <v>0</v>
      </c>
      <c r="BF329" s="151">
        <f aca="true" t="shared" si="5" ref="BF329:BF338">IF(N329="snížená",J329,0)</f>
        <v>0</v>
      </c>
      <c r="BG329" s="151">
        <f aca="true" t="shared" si="6" ref="BG329:BG338">IF(N329="zákl. přenesená",J329,0)</f>
        <v>0</v>
      </c>
      <c r="BH329" s="151">
        <f aca="true" t="shared" si="7" ref="BH329:BH338">IF(N329="sníž. přenesená",J329,0)</f>
        <v>0</v>
      </c>
      <c r="BI329" s="151">
        <f aca="true" t="shared" si="8" ref="BI329:BI338">IF(N329="nulová",J329,0)</f>
        <v>0</v>
      </c>
      <c r="BJ329" s="18" t="s">
        <v>139</v>
      </c>
      <c r="BK329" s="151">
        <f aca="true" t="shared" si="9" ref="BK329:BK338">ROUND(I329*H329,2)</f>
        <v>0</v>
      </c>
      <c r="BL329" s="18" t="s">
        <v>229</v>
      </c>
      <c r="BM329" s="150" t="s">
        <v>496</v>
      </c>
    </row>
    <row r="330" spans="1:65" s="2" customFormat="1" ht="37.9" customHeight="1">
      <c r="A330" s="33"/>
      <c r="B330" s="138"/>
      <c r="C330" s="139" t="s">
        <v>550</v>
      </c>
      <c r="D330" s="139" t="s">
        <v>140</v>
      </c>
      <c r="E330" s="140" t="s">
        <v>499</v>
      </c>
      <c r="F330" s="141" t="s">
        <v>500</v>
      </c>
      <c r="G330" s="142" t="s">
        <v>239</v>
      </c>
      <c r="H330" s="143">
        <v>27</v>
      </c>
      <c r="I330" s="144"/>
      <c r="J330" s="145">
        <f t="shared" si="0"/>
        <v>0</v>
      </c>
      <c r="K330" s="141" t="s">
        <v>3</v>
      </c>
      <c r="L330" s="34"/>
      <c r="M330" s="146" t="s">
        <v>3</v>
      </c>
      <c r="N330" s="147" t="s">
        <v>43</v>
      </c>
      <c r="O330" s="54"/>
      <c r="P330" s="148">
        <f t="shared" si="1"/>
        <v>0</v>
      </c>
      <c r="Q330" s="148">
        <v>0</v>
      </c>
      <c r="R330" s="148">
        <f t="shared" si="2"/>
        <v>0</v>
      </c>
      <c r="S330" s="148">
        <v>0</v>
      </c>
      <c r="T330" s="149">
        <f t="shared" si="3"/>
        <v>0</v>
      </c>
      <c r="U330" s="33"/>
      <c r="V330" s="33"/>
      <c r="W330" s="33"/>
      <c r="X330" s="33"/>
      <c r="Y330" s="33"/>
      <c r="Z330" s="33"/>
      <c r="AA330" s="33"/>
      <c r="AB330" s="33"/>
      <c r="AC330" s="33"/>
      <c r="AD330" s="33"/>
      <c r="AE330" s="33"/>
      <c r="AR330" s="150" t="s">
        <v>229</v>
      </c>
      <c r="AT330" s="150" t="s">
        <v>140</v>
      </c>
      <c r="AU330" s="150" t="s">
        <v>139</v>
      </c>
      <c r="AY330" s="18" t="s">
        <v>134</v>
      </c>
      <c r="BE330" s="151">
        <f t="shared" si="4"/>
        <v>0</v>
      </c>
      <c r="BF330" s="151">
        <f t="shared" si="5"/>
        <v>0</v>
      </c>
      <c r="BG330" s="151">
        <f t="shared" si="6"/>
        <v>0</v>
      </c>
      <c r="BH330" s="151">
        <f t="shared" si="7"/>
        <v>0</v>
      </c>
      <c r="BI330" s="151">
        <f t="shared" si="8"/>
        <v>0</v>
      </c>
      <c r="BJ330" s="18" t="s">
        <v>139</v>
      </c>
      <c r="BK330" s="151">
        <f t="shared" si="9"/>
        <v>0</v>
      </c>
      <c r="BL330" s="18" t="s">
        <v>229</v>
      </c>
      <c r="BM330" s="150" t="s">
        <v>501</v>
      </c>
    </row>
    <row r="331" spans="1:65" s="2" customFormat="1" ht="24.2" customHeight="1">
      <c r="A331" s="33"/>
      <c r="B331" s="138"/>
      <c r="C331" s="139" t="s">
        <v>554</v>
      </c>
      <c r="D331" s="139" t="s">
        <v>140</v>
      </c>
      <c r="E331" s="140" t="s">
        <v>503</v>
      </c>
      <c r="F331" s="141" t="s">
        <v>504</v>
      </c>
      <c r="G331" s="142" t="s">
        <v>239</v>
      </c>
      <c r="H331" s="143">
        <v>27</v>
      </c>
      <c r="I331" s="144"/>
      <c r="J331" s="145">
        <f t="shared" si="0"/>
        <v>0</v>
      </c>
      <c r="K331" s="141" t="s">
        <v>3</v>
      </c>
      <c r="L331" s="34"/>
      <c r="M331" s="146" t="s">
        <v>3</v>
      </c>
      <c r="N331" s="147" t="s">
        <v>43</v>
      </c>
      <c r="O331" s="54"/>
      <c r="P331" s="148">
        <f t="shared" si="1"/>
        <v>0</v>
      </c>
      <c r="Q331" s="148">
        <v>0</v>
      </c>
      <c r="R331" s="148">
        <f t="shared" si="2"/>
        <v>0</v>
      </c>
      <c r="S331" s="148">
        <v>0</v>
      </c>
      <c r="T331" s="149">
        <f t="shared" si="3"/>
        <v>0</v>
      </c>
      <c r="U331" s="33"/>
      <c r="V331" s="33"/>
      <c r="W331" s="33"/>
      <c r="X331" s="33"/>
      <c r="Y331" s="33"/>
      <c r="Z331" s="33"/>
      <c r="AA331" s="33"/>
      <c r="AB331" s="33"/>
      <c r="AC331" s="33"/>
      <c r="AD331" s="33"/>
      <c r="AE331" s="33"/>
      <c r="AR331" s="150" t="s">
        <v>229</v>
      </c>
      <c r="AT331" s="150" t="s">
        <v>140</v>
      </c>
      <c r="AU331" s="150" t="s">
        <v>139</v>
      </c>
      <c r="AY331" s="18" t="s">
        <v>134</v>
      </c>
      <c r="BE331" s="151">
        <f t="shared" si="4"/>
        <v>0</v>
      </c>
      <c r="BF331" s="151">
        <f t="shared" si="5"/>
        <v>0</v>
      </c>
      <c r="BG331" s="151">
        <f t="shared" si="6"/>
        <v>0</v>
      </c>
      <c r="BH331" s="151">
        <f t="shared" si="7"/>
        <v>0</v>
      </c>
      <c r="BI331" s="151">
        <f t="shared" si="8"/>
        <v>0</v>
      </c>
      <c r="BJ331" s="18" t="s">
        <v>139</v>
      </c>
      <c r="BK331" s="151">
        <f t="shared" si="9"/>
        <v>0</v>
      </c>
      <c r="BL331" s="18" t="s">
        <v>229</v>
      </c>
      <c r="BM331" s="150" t="s">
        <v>505</v>
      </c>
    </row>
    <row r="332" spans="1:65" s="2" customFormat="1" ht="37.9" customHeight="1">
      <c r="A332" s="33"/>
      <c r="B332" s="138"/>
      <c r="C332" s="139" t="s">
        <v>558</v>
      </c>
      <c r="D332" s="139" t="s">
        <v>140</v>
      </c>
      <c r="E332" s="140" t="s">
        <v>507</v>
      </c>
      <c r="F332" s="141" t="s">
        <v>508</v>
      </c>
      <c r="G332" s="142" t="s">
        <v>239</v>
      </c>
      <c r="H332" s="143">
        <v>6</v>
      </c>
      <c r="I332" s="144"/>
      <c r="J332" s="145">
        <f t="shared" si="0"/>
        <v>0</v>
      </c>
      <c r="K332" s="141" t="s">
        <v>3</v>
      </c>
      <c r="L332" s="34"/>
      <c r="M332" s="146" t="s">
        <v>3</v>
      </c>
      <c r="N332" s="147" t="s">
        <v>43</v>
      </c>
      <c r="O332" s="54"/>
      <c r="P332" s="148">
        <f t="shared" si="1"/>
        <v>0</v>
      </c>
      <c r="Q332" s="148">
        <v>0</v>
      </c>
      <c r="R332" s="148">
        <f t="shared" si="2"/>
        <v>0</v>
      </c>
      <c r="S332" s="148">
        <v>0</v>
      </c>
      <c r="T332" s="149">
        <f t="shared" si="3"/>
        <v>0</v>
      </c>
      <c r="U332" s="33"/>
      <c r="V332" s="33"/>
      <c r="W332" s="33"/>
      <c r="X332" s="33"/>
      <c r="Y332" s="33"/>
      <c r="Z332" s="33"/>
      <c r="AA332" s="33"/>
      <c r="AB332" s="33"/>
      <c r="AC332" s="33"/>
      <c r="AD332" s="33"/>
      <c r="AE332" s="33"/>
      <c r="AR332" s="150" t="s">
        <v>229</v>
      </c>
      <c r="AT332" s="150" t="s">
        <v>140</v>
      </c>
      <c r="AU332" s="150" t="s">
        <v>139</v>
      </c>
      <c r="AY332" s="18" t="s">
        <v>134</v>
      </c>
      <c r="BE332" s="151">
        <f t="shared" si="4"/>
        <v>0</v>
      </c>
      <c r="BF332" s="151">
        <f t="shared" si="5"/>
        <v>0</v>
      </c>
      <c r="BG332" s="151">
        <f t="shared" si="6"/>
        <v>0</v>
      </c>
      <c r="BH332" s="151">
        <f t="shared" si="7"/>
        <v>0</v>
      </c>
      <c r="BI332" s="151">
        <f t="shared" si="8"/>
        <v>0</v>
      </c>
      <c r="BJ332" s="18" t="s">
        <v>139</v>
      </c>
      <c r="BK332" s="151">
        <f t="shared" si="9"/>
        <v>0</v>
      </c>
      <c r="BL332" s="18" t="s">
        <v>229</v>
      </c>
      <c r="BM332" s="150" t="s">
        <v>509</v>
      </c>
    </row>
    <row r="333" spans="1:65" s="2" customFormat="1" ht="62.65" customHeight="1">
      <c r="A333" s="33"/>
      <c r="B333" s="138"/>
      <c r="C333" s="139" t="s">
        <v>562</v>
      </c>
      <c r="D333" s="139" t="s">
        <v>140</v>
      </c>
      <c r="E333" s="140" t="s">
        <v>512</v>
      </c>
      <c r="F333" s="141" t="s">
        <v>513</v>
      </c>
      <c r="G333" s="142" t="s">
        <v>239</v>
      </c>
      <c r="H333" s="143">
        <v>6</v>
      </c>
      <c r="I333" s="144"/>
      <c r="J333" s="145">
        <f t="shared" si="0"/>
        <v>0</v>
      </c>
      <c r="K333" s="141" t="s">
        <v>3</v>
      </c>
      <c r="L333" s="34"/>
      <c r="M333" s="146" t="s">
        <v>3</v>
      </c>
      <c r="N333" s="147" t="s">
        <v>43</v>
      </c>
      <c r="O333" s="54"/>
      <c r="P333" s="148">
        <f t="shared" si="1"/>
        <v>0</v>
      </c>
      <c r="Q333" s="148">
        <v>0</v>
      </c>
      <c r="R333" s="148">
        <f t="shared" si="2"/>
        <v>0</v>
      </c>
      <c r="S333" s="148">
        <v>0</v>
      </c>
      <c r="T333" s="149">
        <f t="shared" si="3"/>
        <v>0</v>
      </c>
      <c r="U333" s="33"/>
      <c r="V333" s="33"/>
      <c r="W333" s="33"/>
      <c r="X333" s="33"/>
      <c r="Y333" s="33"/>
      <c r="Z333" s="33"/>
      <c r="AA333" s="33"/>
      <c r="AB333" s="33"/>
      <c r="AC333" s="33"/>
      <c r="AD333" s="33"/>
      <c r="AE333" s="33"/>
      <c r="AR333" s="150" t="s">
        <v>229</v>
      </c>
      <c r="AT333" s="150" t="s">
        <v>140</v>
      </c>
      <c r="AU333" s="150" t="s">
        <v>139</v>
      </c>
      <c r="AY333" s="18" t="s">
        <v>134</v>
      </c>
      <c r="BE333" s="151">
        <f t="shared" si="4"/>
        <v>0</v>
      </c>
      <c r="BF333" s="151">
        <f t="shared" si="5"/>
        <v>0</v>
      </c>
      <c r="BG333" s="151">
        <f t="shared" si="6"/>
        <v>0</v>
      </c>
      <c r="BH333" s="151">
        <f t="shared" si="7"/>
        <v>0</v>
      </c>
      <c r="BI333" s="151">
        <f t="shared" si="8"/>
        <v>0</v>
      </c>
      <c r="BJ333" s="18" t="s">
        <v>139</v>
      </c>
      <c r="BK333" s="151">
        <f t="shared" si="9"/>
        <v>0</v>
      </c>
      <c r="BL333" s="18" t="s">
        <v>229</v>
      </c>
      <c r="BM333" s="150" t="s">
        <v>514</v>
      </c>
    </row>
    <row r="334" spans="1:65" s="2" customFormat="1" ht="37.9" customHeight="1">
      <c r="A334" s="33"/>
      <c r="B334" s="138"/>
      <c r="C334" s="139" t="s">
        <v>566</v>
      </c>
      <c r="D334" s="139" t="s">
        <v>140</v>
      </c>
      <c r="E334" s="140" t="s">
        <v>516</v>
      </c>
      <c r="F334" s="141" t="s">
        <v>517</v>
      </c>
      <c r="G334" s="142" t="s">
        <v>239</v>
      </c>
      <c r="H334" s="143">
        <v>95</v>
      </c>
      <c r="I334" s="144"/>
      <c r="J334" s="145">
        <f t="shared" si="0"/>
        <v>0</v>
      </c>
      <c r="K334" s="141" t="s">
        <v>3</v>
      </c>
      <c r="L334" s="34"/>
      <c r="M334" s="146" t="s">
        <v>3</v>
      </c>
      <c r="N334" s="147" t="s">
        <v>43</v>
      </c>
      <c r="O334" s="54"/>
      <c r="P334" s="148">
        <f t="shared" si="1"/>
        <v>0</v>
      </c>
      <c r="Q334" s="148">
        <v>0</v>
      </c>
      <c r="R334" s="148">
        <f t="shared" si="2"/>
        <v>0</v>
      </c>
      <c r="S334" s="148">
        <v>0</v>
      </c>
      <c r="T334" s="149">
        <f t="shared" si="3"/>
        <v>0</v>
      </c>
      <c r="U334" s="33"/>
      <c r="V334" s="33"/>
      <c r="W334" s="33"/>
      <c r="X334" s="33"/>
      <c r="Y334" s="33"/>
      <c r="Z334" s="33"/>
      <c r="AA334" s="33"/>
      <c r="AB334" s="33"/>
      <c r="AC334" s="33"/>
      <c r="AD334" s="33"/>
      <c r="AE334" s="33"/>
      <c r="AR334" s="150" t="s">
        <v>229</v>
      </c>
      <c r="AT334" s="150" t="s">
        <v>140</v>
      </c>
      <c r="AU334" s="150" t="s">
        <v>139</v>
      </c>
      <c r="AY334" s="18" t="s">
        <v>134</v>
      </c>
      <c r="BE334" s="151">
        <f t="shared" si="4"/>
        <v>0</v>
      </c>
      <c r="BF334" s="151">
        <f t="shared" si="5"/>
        <v>0</v>
      </c>
      <c r="BG334" s="151">
        <f t="shared" si="6"/>
        <v>0</v>
      </c>
      <c r="BH334" s="151">
        <f t="shared" si="7"/>
        <v>0</v>
      </c>
      <c r="BI334" s="151">
        <f t="shared" si="8"/>
        <v>0</v>
      </c>
      <c r="BJ334" s="18" t="s">
        <v>139</v>
      </c>
      <c r="BK334" s="151">
        <f t="shared" si="9"/>
        <v>0</v>
      </c>
      <c r="BL334" s="18" t="s">
        <v>229</v>
      </c>
      <c r="BM334" s="150" t="s">
        <v>518</v>
      </c>
    </row>
    <row r="335" spans="1:65" s="2" customFormat="1" ht="37.9" customHeight="1">
      <c r="A335" s="33"/>
      <c r="B335" s="138"/>
      <c r="C335" s="139" t="s">
        <v>573</v>
      </c>
      <c r="D335" s="139" t="s">
        <v>140</v>
      </c>
      <c r="E335" s="140" t="s">
        <v>520</v>
      </c>
      <c r="F335" s="141" t="s">
        <v>521</v>
      </c>
      <c r="G335" s="142" t="s">
        <v>239</v>
      </c>
      <c r="H335" s="143">
        <v>95</v>
      </c>
      <c r="I335" s="144"/>
      <c r="J335" s="145">
        <f t="shared" si="0"/>
        <v>0</v>
      </c>
      <c r="K335" s="141" t="s">
        <v>3</v>
      </c>
      <c r="L335" s="34"/>
      <c r="M335" s="146" t="s">
        <v>3</v>
      </c>
      <c r="N335" s="147" t="s">
        <v>43</v>
      </c>
      <c r="O335" s="54"/>
      <c r="P335" s="148">
        <f t="shared" si="1"/>
        <v>0</v>
      </c>
      <c r="Q335" s="148">
        <v>0</v>
      </c>
      <c r="R335" s="148">
        <f t="shared" si="2"/>
        <v>0</v>
      </c>
      <c r="S335" s="148">
        <v>0</v>
      </c>
      <c r="T335" s="149">
        <f t="shared" si="3"/>
        <v>0</v>
      </c>
      <c r="U335" s="33"/>
      <c r="V335" s="33"/>
      <c r="W335" s="33"/>
      <c r="X335" s="33"/>
      <c r="Y335" s="33"/>
      <c r="Z335" s="33"/>
      <c r="AA335" s="33"/>
      <c r="AB335" s="33"/>
      <c r="AC335" s="33"/>
      <c r="AD335" s="33"/>
      <c r="AE335" s="33"/>
      <c r="AR335" s="150" t="s">
        <v>229</v>
      </c>
      <c r="AT335" s="150" t="s">
        <v>140</v>
      </c>
      <c r="AU335" s="150" t="s">
        <v>139</v>
      </c>
      <c r="AY335" s="18" t="s">
        <v>134</v>
      </c>
      <c r="BE335" s="151">
        <f t="shared" si="4"/>
        <v>0</v>
      </c>
      <c r="BF335" s="151">
        <f t="shared" si="5"/>
        <v>0</v>
      </c>
      <c r="BG335" s="151">
        <f t="shared" si="6"/>
        <v>0</v>
      </c>
      <c r="BH335" s="151">
        <f t="shared" si="7"/>
        <v>0</v>
      </c>
      <c r="BI335" s="151">
        <f t="shared" si="8"/>
        <v>0</v>
      </c>
      <c r="BJ335" s="18" t="s">
        <v>139</v>
      </c>
      <c r="BK335" s="151">
        <f t="shared" si="9"/>
        <v>0</v>
      </c>
      <c r="BL335" s="18" t="s">
        <v>229</v>
      </c>
      <c r="BM335" s="150" t="s">
        <v>522</v>
      </c>
    </row>
    <row r="336" spans="1:65" s="2" customFormat="1" ht="37.9" customHeight="1">
      <c r="A336" s="33"/>
      <c r="B336" s="138"/>
      <c r="C336" s="139" t="s">
        <v>577</v>
      </c>
      <c r="D336" s="139" t="s">
        <v>140</v>
      </c>
      <c r="E336" s="140" t="s">
        <v>524</v>
      </c>
      <c r="F336" s="141" t="s">
        <v>525</v>
      </c>
      <c r="G336" s="142" t="s">
        <v>239</v>
      </c>
      <c r="H336" s="143">
        <v>80</v>
      </c>
      <c r="I336" s="144"/>
      <c r="J336" s="145">
        <f t="shared" si="0"/>
        <v>0</v>
      </c>
      <c r="K336" s="141" t="s">
        <v>3</v>
      </c>
      <c r="L336" s="34"/>
      <c r="M336" s="146" t="s">
        <v>3</v>
      </c>
      <c r="N336" s="147" t="s">
        <v>43</v>
      </c>
      <c r="O336" s="54"/>
      <c r="P336" s="148">
        <f t="shared" si="1"/>
        <v>0</v>
      </c>
      <c r="Q336" s="148">
        <v>0</v>
      </c>
      <c r="R336" s="148">
        <f t="shared" si="2"/>
        <v>0</v>
      </c>
      <c r="S336" s="148">
        <v>0</v>
      </c>
      <c r="T336" s="149">
        <f t="shared" si="3"/>
        <v>0</v>
      </c>
      <c r="U336" s="33"/>
      <c r="V336" s="33"/>
      <c r="W336" s="33"/>
      <c r="X336" s="33"/>
      <c r="Y336" s="33"/>
      <c r="Z336" s="33"/>
      <c r="AA336" s="33"/>
      <c r="AB336" s="33"/>
      <c r="AC336" s="33"/>
      <c r="AD336" s="33"/>
      <c r="AE336" s="33"/>
      <c r="AR336" s="150" t="s">
        <v>229</v>
      </c>
      <c r="AT336" s="150" t="s">
        <v>140</v>
      </c>
      <c r="AU336" s="150" t="s">
        <v>139</v>
      </c>
      <c r="AY336" s="18" t="s">
        <v>134</v>
      </c>
      <c r="BE336" s="151">
        <f t="shared" si="4"/>
        <v>0</v>
      </c>
      <c r="BF336" s="151">
        <f t="shared" si="5"/>
        <v>0</v>
      </c>
      <c r="BG336" s="151">
        <f t="shared" si="6"/>
        <v>0</v>
      </c>
      <c r="BH336" s="151">
        <f t="shared" si="7"/>
        <v>0</v>
      </c>
      <c r="BI336" s="151">
        <f t="shared" si="8"/>
        <v>0</v>
      </c>
      <c r="BJ336" s="18" t="s">
        <v>139</v>
      </c>
      <c r="BK336" s="151">
        <f t="shared" si="9"/>
        <v>0</v>
      </c>
      <c r="BL336" s="18" t="s">
        <v>229</v>
      </c>
      <c r="BM336" s="150" t="s">
        <v>526</v>
      </c>
    </row>
    <row r="337" spans="1:65" s="2" customFormat="1" ht="33" customHeight="1">
      <c r="A337" s="33"/>
      <c r="B337" s="138"/>
      <c r="C337" s="139" t="s">
        <v>581</v>
      </c>
      <c r="D337" s="139" t="s">
        <v>140</v>
      </c>
      <c r="E337" s="140" t="s">
        <v>529</v>
      </c>
      <c r="F337" s="141" t="s">
        <v>530</v>
      </c>
      <c r="G337" s="142" t="s">
        <v>239</v>
      </c>
      <c r="H337" s="143">
        <v>35</v>
      </c>
      <c r="I337" s="144"/>
      <c r="J337" s="145">
        <f t="shared" si="0"/>
        <v>0</v>
      </c>
      <c r="K337" s="141" t="s">
        <v>3</v>
      </c>
      <c r="L337" s="34"/>
      <c r="M337" s="146" t="s">
        <v>3</v>
      </c>
      <c r="N337" s="147" t="s">
        <v>43</v>
      </c>
      <c r="O337" s="54"/>
      <c r="P337" s="148">
        <f t="shared" si="1"/>
        <v>0</v>
      </c>
      <c r="Q337" s="148">
        <v>0</v>
      </c>
      <c r="R337" s="148">
        <f t="shared" si="2"/>
        <v>0</v>
      </c>
      <c r="S337" s="148">
        <v>0</v>
      </c>
      <c r="T337" s="149">
        <f t="shared" si="3"/>
        <v>0</v>
      </c>
      <c r="U337" s="33"/>
      <c r="V337" s="33"/>
      <c r="W337" s="33"/>
      <c r="X337" s="33"/>
      <c r="Y337" s="33"/>
      <c r="Z337" s="33"/>
      <c r="AA337" s="33"/>
      <c r="AB337" s="33"/>
      <c r="AC337" s="33"/>
      <c r="AD337" s="33"/>
      <c r="AE337" s="33"/>
      <c r="AR337" s="150" t="s">
        <v>229</v>
      </c>
      <c r="AT337" s="150" t="s">
        <v>140</v>
      </c>
      <c r="AU337" s="150" t="s">
        <v>139</v>
      </c>
      <c r="AY337" s="18" t="s">
        <v>134</v>
      </c>
      <c r="BE337" s="151">
        <f t="shared" si="4"/>
        <v>0</v>
      </c>
      <c r="BF337" s="151">
        <f t="shared" si="5"/>
        <v>0</v>
      </c>
      <c r="BG337" s="151">
        <f t="shared" si="6"/>
        <v>0</v>
      </c>
      <c r="BH337" s="151">
        <f t="shared" si="7"/>
        <v>0</v>
      </c>
      <c r="BI337" s="151">
        <f t="shared" si="8"/>
        <v>0</v>
      </c>
      <c r="BJ337" s="18" t="s">
        <v>139</v>
      </c>
      <c r="BK337" s="151">
        <f t="shared" si="9"/>
        <v>0</v>
      </c>
      <c r="BL337" s="18" t="s">
        <v>229</v>
      </c>
      <c r="BM337" s="150" t="s">
        <v>531</v>
      </c>
    </row>
    <row r="338" spans="1:65" s="2" customFormat="1" ht="44.25" customHeight="1">
      <c r="A338" s="33"/>
      <c r="B338" s="138"/>
      <c r="C338" s="139" t="s">
        <v>589</v>
      </c>
      <c r="D338" s="139" t="s">
        <v>140</v>
      </c>
      <c r="E338" s="140" t="s">
        <v>534</v>
      </c>
      <c r="F338" s="141" t="s">
        <v>535</v>
      </c>
      <c r="G338" s="142" t="s">
        <v>536</v>
      </c>
      <c r="H338" s="191"/>
      <c r="I338" s="144"/>
      <c r="J338" s="145">
        <f t="shared" si="0"/>
        <v>0</v>
      </c>
      <c r="K338" s="141" t="s">
        <v>144</v>
      </c>
      <c r="L338" s="34"/>
      <c r="M338" s="146" t="s">
        <v>3</v>
      </c>
      <c r="N338" s="147" t="s">
        <v>43</v>
      </c>
      <c r="O338" s="54"/>
      <c r="P338" s="148">
        <f t="shared" si="1"/>
        <v>0</v>
      </c>
      <c r="Q338" s="148">
        <v>0</v>
      </c>
      <c r="R338" s="148">
        <f t="shared" si="2"/>
        <v>0</v>
      </c>
      <c r="S338" s="148">
        <v>0</v>
      </c>
      <c r="T338" s="149">
        <f t="shared" si="3"/>
        <v>0</v>
      </c>
      <c r="U338" s="33"/>
      <c r="V338" s="33"/>
      <c r="W338" s="33"/>
      <c r="X338" s="33"/>
      <c r="Y338" s="33"/>
      <c r="Z338" s="33"/>
      <c r="AA338" s="33"/>
      <c r="AB338" s="33"/>
      <c r="AC338" s="33"/>
      <c r="AD338" s="33"/>
      <c r="AE338" s="33"/>
      <c r="AR338" s="150" t="s">
        <v>229</v>
      </c>
      <c r="AT338" s="150" t="s">
        <v>140</v>
      </c>
      <c r="AU338" s="150" t="s">
        <v>139</v>
      </c>
      <c r="AY338" s="18" t="s">
        <v>134</v>
      </c>
      <c r="BE338" s="151">
        <f t="shared" si="4"/>
        <v>0</v>
      </c>
      <c r="BF338" s="151">
        <f t="shared" si="5"/>
        <v>0</v>
      </c>
      <c r="BG338" s="151">
        <f t="shared" si="6"/>
        <v>0</v>
      </c>
      <c r="BH338" s="151">
        <f t="shared" si="7"/>
        <v>0</v>
      </c>
      <c r="BI338" s="151">
        <f t="shared" si="8"/>
        <v>0</v>
      </c>
      <c r="BJ338" s="18" t="s">
        <v>139</v>
      </c>
      <c r="BK338" s="151">
        <f t="shared" si="9"/>
        <v>0</v>
      </c>
      <c r="BL338" s="18" t="s">
        <v>229</v>
      </c>
      <c r="BM338" s="150" t="s">
        <v>537</v>
      </c>
    </row>
    <row r="339" spans="1:47" s="2" customFormat="1" ht="12">
      <c r="A339" s="33"/>
      <c r="B339" s="34"/>
      <c r="C339" s="33"/>
      <c r="D339" s="152" t="s">
        <v>148</v>
      </c>
      <c r="E339" s="33"/>
      <c r="F339" s="153" t="s">
        <v>538</v>
      </c>
      <c r="G339" s="33"/>
      <c r="H339" s="33"/>
      <c r="I339" s="154"/>
      <c r="J339" s="33"/>
      <c r="K339" s="33"/>
      <c r="L339" s="34"/>
      <c r="M339" s="155"/>
      <c r="N339" s="156"/>
      <c r="O339" s="54"/>
      <c r="P339" s="54"/>
      <c r="Q339" s="54"/>
      <c r="R339" s="54"/>
      <c r="S339" s="54"/>
      <c r="T339" s="55"/>
      <c r="U339" s="33"/>
      <c r="V339" s="33"/>
      <c r="W339" s="33"/>
      <c r="X339" s="33"/>
      <c r="Y339" s="33"/>
      <c r="Z339" s="33"/>
      <c r="AA339" s="33"/>
      <c r="AB339" s="33"/>
      <c r="AC339" s="33"/>
      <c r="AD339" s="33"/>
      <c r="AE339" s="33"/>
      <c r="AT339" s="18" t="s">
        <v>148</v>
      </c>
      <c r="AU339" s="18" t="s">
        <v>139</v>
      </c>
    </row>
    <row r="340" spans="2:63" s="12" customFormat="1" ht="22.9" customHeight="1">
      <c r="B340" s="125"/>
      <c r="D340" s="126" t="s">
        <v>70</v>
      </c>
      <c r="E340" s="136" t="s">
        <v>539</v>
      </c>
      <c r="F340" s="136" t="s">
        <v>540</v>
      </c>
      <c r="I340" s="128"/>
      <c r="J340" s="137">
        <f>BK340</f>
        <v>0</v>
      </c>
      <c r="L340" s="125"/>
      <c r="M340" s="130"/>
      <c r="N340" s="131"/>
      <c r="O340" s="131"/>
      <c r="P340" s="132">
        <f>SUM(P341:P350)</f>
        <v>0</v>
      </c>
      <c r="Q340" s="131"/>
      <c r="R340" s="132">
        <f>SUM(R341:R350)</f>
        <v>0</v>
      </c>
      <c r="S340" s="131"/>
      <c r="T340" s="133">
        <f>SUM(T341:T350)</f>
        <v>0</v>
      </c>
      <c r="AR340" s="126" t="s">
        <v>139</v>
      </c>
      <c r="AT340" s="134" t="s">
        <v>70</v>
      </c>
      <c r="AU340" s="134" t="s">
        <v>15</v>
      </c>
      <c r="AY340" s="126" t="s">
        <v>134</v>
      </c>
      <c r="BK340" s="135">
        <f>SUM(BK341:BK350)</f>
        <v>0</v>
      </c>
    </row>
    <row r="341" spans="1:65" s="2" customFormat="1" ht="24.2" customHeight="1">
      <c r="A341" s="33"/>
      <c r="B341" s="138"/>
      <c r="C341" s="139" t="s">
        <v>682</v>
      </c>
      <c r="D341" s="139" t="s">
        <v>140</v>
      </c>
      <c r="E341" s="140" t="s">
        <v>683</v>
      </c>
      <c r="F341" s="141" t="s">
        <v>684</v>
      </c>
      <c r="G341" s="142" t="s">
        <v>239</v>
      </c>
      <c r="H341" s="143">
        <v>28.2</v>
      </c>
      <c r="I341" s="144"/>
      <c r="J341" s="145">
        <f>ROUND(I341*H341,2)</f>
        <v>0</v>
      </c>
      <c r="K341" s="141" t="s">
        <v>3</v>
      </c>
      <c r="L341" s="34"/>
      <c r="M341" s="146" t="s">
        <v>3</v>
      </c>
      <c r="N341" s="147" t="s">
        <v>43</v>
      </c>
      <c r="O341" s="54"/>
      <c r="P341" s="148">
        <f>O341*H341</f>
        <v>0</v>
      </c>
      <c r="Q341" s="148">
        <v>0</v>
      </c>
      <c r="R341" s="148">
        <f>Q341*H341</f>
        <v>0</v>
      </c>
      <c r="S341" s="148">
        <v>0</v>
      </c>
      <c r="T341" s="149">
        <f>S341*H341</f>
        <v>0</v>
      </c>
      <c r="U341" s="33"/>
      <c r="V341" s="33"/>
      <c r="W341" s="33"/>
      <c r="X341" s="33"/>
      <c r="Y341" s="33"/>
      <c r="Z341" s="33"/>
      <c r="AA341" s="33"/>
      <c r="AB341" s="33"/>
      <c r="AC341" s="33"/>
      <c r="AD341" s="33"/>
      <c r="AE341" s="33"/>
      <c r="AR341" s="150" t="s">
        <v>229</v>
      </c>
      <c r="AT341" s="150" t="s">
        <v>140</v>
      </c>
      <c r="AU341" s="150" t="s">
        <v>139</v>
      </c>
      <c r="AY341" s="18" t="s">
        <v>134</v>
      </c>
      <c r="BE341" s="151">
        <f>IF(N341="základní",J341,0)</f>
        <v>0</v>
      </c>
      <c r="BF341" s="151">
        <f>IF(N341="snížená",J341,0)</f>
        <v>0</v>
      </c>
      <c r="BG341" s="151">
        <f>IF(N341="zákl. přenesená",J341,0)</f>
        <v>0</v>
      </c>
      <c r="BH341" s="151">
        <f>IF(N341="sníž. přenesená",J341,0)</f>
        <v>0</v>
      </c>
      <c r="BI341" s="151">
        <f>IF(N341="nulová",J341,0)</f>
        <v>0</v>
      </c>
      <c r="BJ341" s="18" t="s">
        <v>139</v>
      </c>
      <c r="BK341" s="151">
        <f>ROUND(I341*H341,2)</f>
        <v>0</v>
      </c>
      <c r="BL341" s="18" t="s">
        <v>229</v>
      </c>
      <c r="BM341" s="150" t="s">
        <v>685</v>
      </c>
    </row>
    <row r="342" spans="2:51" s="14" customFormat="1" ht="12">
      <c r="B342" s="165"/>
      <c r="D342" s="158" t="s">
        <v>150</v>
      </c>
      <c r="E342" s="166" t="s">
        <v>3</v>
      </c>
      <c r="F342" s="167" t="s">
        <v>744</v>
      </c>
      <c r="H342" s="168">
        <v>28.2</v>
      </c>
      <c r="I342" s="169"/>
      <c r="L342" s="165"/>
      <c r="M342" s="170"/>
      <c r="N342" s="171"/>
      <c r="O342" s="171"/>
      <c r="P342" s="171"/>
      <c r="Q342" s="171"/>
      <c r="R342" s="171"/>
      <c r="S342" s="171"/>
      <c r="T342" s="172"/>
      <c r="AT342" s="166" t="s">
        <v>150</v>
      </c>
      <c r="AU342" s="166" t="s">
        <v>139</v>
      </c>
      <c r="AV342" s="14" t="s">
        <v>139</v>
      </c>
      <c r="AW342" s="14" t="s">
        <v>33</v>
      </c>
      <c r="AX342" s="14" t="s">
        <v>15</v>
      </c>
      <c r="AY342" s="166" t="s">
        <v>134</v>
      </c>
    </row>
    <row r="343" spans="1:65" s="2" customFormat="1" ht="16.5" customHeight="1">
      <c r="A343" s="33"/>
      <c r="B343" s="138"/>
      <c r="C343" s="139" t="s">
        <v>687</v>
      </c>
      <c r="D343" s="139" t="s">
        <v>140</v>
      </c>
      <c r="E343" s="140" t="s">
        <v>688</v>
      </c>
      <c r="F343" s="141" t="s">
        <v>689</v>
      </c>
      <c r="G343" s="142" t="s">
        <v>239</v>
      </c>
      <c r="H343" s="143">
        <v>28.2</v>
      </c>
      <c r="I343" s="144"/>
      <c r="J343" s="145">
        <f aca="true" t="shared" si="10" ref="J343:J349">ROUND(I343*H343,2)</f>
        <v>0</v>
      </c>
      <c r="K343" s="141" t="s">
        <v>3</v>
      </c>
      <c r="L343" s="34"/>
      <c r="M343" s="146" t="s">
        <v>3</v>
      </c>
      <c r="N343" s="147" t="s">
        <v>43</v>
      </c>
      <c r="O343" s="54"/>
      <c r="P343" s="148">
        <f aca="true" t="shared" si="11" ref="P343:P349">O343*H343</f>
        <v>0</v>
      </c>
      <c r="Q343" s="148">
        <v>0</v>
      </c>
      <c r="R343" s="148">
        <f aca="true" t="shared" si="12" ref="R343:R349">Q343*H343</f>
        <v>0</v>
      </c>
      <c r="S343" s="148">
        <v>0</v>
      </c>
      <c r="T343" s="149">
        <f aca="true" t="shared" si="13" ref="T343:T349">S343*H343</f>
        <v>0</v>
      </c>
      <c r="U343" s="33"/>
      <c r="V343" s="33"/>
      <c r="W343" s="33"/>
      <c r="X343" s="33"/>
      <c r="Y343" s="33"/>
      <c r="Z343" s="33"/>
      <c r="AA343" s="33"/>
      <c r="AB343" s="33"/>
      <c r="AC343" s="33"/>
      <c r="AD343" s="33"/>
      <c r="AE343" s="33"/>
      <c r="AR343" s="150" t="s">
        <v>229</v>
      </c>
      <c r="AT343" s="150" t="s">
        <v>140</v>
      </c>
      <c r="AU343" s="150" t="s">
        <v>139</v>
      </c>
      <c r="AY343" s="18" t="s">
        <v>134</v>
      </c>
      <c r="BE343" s="151">
        <f aca="true" t="shared" si="14" ref="BE343:BE349">IF(N343="základní",J343,0)</f>
        <v>0</v>
      </c>
      <c r="BF343" s="151">
        <f aca="true" t="shared" si="15" ref="BF343:BF349">IF(N343="snížená",J343,0)</f>
        <v>0</v>
      </c>
      <c r="BG343" s="151">
        <f aca="true" t="shared" si="16" ref="BG343:BG349">IF(N343="zákl. přenesená",J343,0)</f>
        <v>0</v>
      </c>
      <c r="BH343" s="151">
        <f aca="true" t="shared" si="17" ref="BH343:BH349">IF(N343="sníž. přenesená",J343,0)</f>
        <v>0</v>
      </c>
      <c r="BI343" s="151">
        <f aca="true" t="shared" si="18" ref="BI343:BI349">IF(N343="nulová",J343,0)</f>
        <v>0</v>
      </c>
      <c r="BJ343" s="18" t="s">
        <v>139</v>
      </c>
      <c r="BK343" s="151">
        <f aca="true" t="shared" si="19" ref="BK343:BK349">ROUND(I343*H343,2)</f>
        <v>0</v>
      </c>
      <c r="BL343" s="18" t="s">
        <v>229</v>
      </c>
      <c r="BM343" s="150" t="s">
        <v>690</v>
      </c>
    </row>
    <row r="344" spans="1:65" s="2" customFormat="1" ht="24.2" customHeight="1">
      <c r="A344" s="33"/>
      <c r="B344" s="138"/>
      <c r="C344" s="139" t="s">
        <v>691</v>
      </c>
      <c r="D344" s="139" t="s">
        <v>140</v>
      </c>
      <c r="E344" s="140" t="s">
        <v>542</v>
      </c>
      <c r="F344" s="141" t="s">
        <v>543</v>
      </c>
      <c r="G344" s="142" t="s">
        <v>544</v>
      </c>
      <c r="H344" s="143">
        <v>7</v>
      </c>
      <c r="I344" s="144"/>
      <c r="J344" s="145">
        <f t="shared" si="10"/>
        <v>0</v>
      </c>
      <c r="K344" s="141" t="s">
        <v>3</v>
      </c>
      <c r="L344" s="34"/>
      <c r="M344" s="146" t="s">
        <v>3</v>
      </c>
      <c r="N344" s="147" t="s">
        <v>43</v>
      </c>
      <c r="O344" s="54"/>
      <c r="P344" s="148">
        <f t="shared" si="11"/>
        <v>0</v>
      </c>
      <c r="Q344" s="148">
        <v>0</v>
      </c>
      <c r="R344" s="148">
        <f t="shared" si="12"/>
        <v>0</v>
      </c>
      <c r="S344" s="148">
        <v>0</v>
      </c>
      <c r="T344" s="149">
        <f t="shared" si="13"/>
        <v>0</v>
      </c>
      <c r="U344" s="33"/>
      <c r="V344" s="33"/>
      <c r="W344" s="33"/>
      <c r="X344" s="33"/>
      <c r="Y344" s="33"/>
      <c r="Z344" s="33"/>
      <c r="AA344" s="33"/>
      <c r="AB344" s="33"/>
      <c r="AC344" s="33"/>
      <c r="AD344" s="33"/>
      <c r="AE344" s="33"/>
      <c r="AR344" s="150" t="s">
        <v>229</v>
      </c>
      <c r="AT344" s="150" t="s">
        <v>140</v>
      </c>
      <c r="AU344" s="150" t="s">
        <v>139</v>
      </c>
      <c r="AY344" s="18" t="s">
        <v>134</v>
      </c>
      <c r="BE344" s="151">
        <f t="shared" si="14"/>
        <v>0</v>
      </c>
      <c r="BF344" s="151">
        <f t="shared" si="15"/>
        <v>0</v>
      </c>
      <c r="BG344" s="151">
        <f t="shared" si="16"/>
        <v>0</v>
      </c>
      <c r="BH344" s="151">
        <f t="shared" si="17"/>
        <v>0</v>
      </c>
      <c r="BI344" s="151">
        <f t="shared" si="18"/>
        <v>0</v>
      </c>
      <c r="BJ344" s="18" t="s">
        <v>139</v>
      </c>
      <c r="BK344" s="151">
        <f t="shared" si="19"/>
        <v>0</v>
      </c>
      <c r="BL344" s="18" t="s">
        <v>229</v>
      </c>
      <c r="BM344" s="150" t="s">
        <v>545</v>
      </c>
    </row>
    <row r="345" spans="1:65" s="2" customFormat="1" ht="16.5" customHeight="1">
      <c r="A345" s="33"/>
      <c r="B345" s="138"/>
      <c r="C345" s="139" t="s">
        <v>692</v>
      </c>
      <c r="D345" s="139" t="s">
        <v>140</v>
      </c>
      <c r="E345" s="140" t="s">
        <v>547</v>
      </c>
      <c r="F345" s="141" t="s">
        <v>548</v>
      </c>
      <c r="G345" s="142" t="s">
        <v>544</v>
      </c>
      <c r="H345" s="143">
        <v>7</v>
      </c>
      <c r="I345" s="144"/>
      <c r="J345" s="145">
        <f t="shared" si="10"/>
        <v>0</v>
      </c>
      <c r="K345" s="141" t="s">
        <v>3</v>
      </c>
      <c r="L345" s="34"/>
      <c r="M345" s="146" t="s">
        <v>3</v>
      </c>
      <c r="N345" s="147" t="s">
        <v>43</v>
      </c>
      <c r="O345" s="54"/>
      <c r="P345" s="148">
        <f t="shared" si="11"/>
        <v>0</v>
      </c>
      <c r="Q345" s="148">
        <v>0</v>
      </c>
      <c r="R345" s="148">
        <f t="shared" si="12"/>
        <v>0</v>
      </c>
      <c r="S345" s="148">
        <v>0</v>
      </c>
      <c r="T345" s="149">
        <f t="shared" si="13"/>
        <v>0</v>
      </c>
      <c r="U345" s="33"/>
      <c r="V345" s="33"/>
      <c r="W345" s="33"/>
      <c r="X345" s="33"/>
      <c r="Y345" s="33"/>
      <c r="Z345" s="33"/>
      <c r="AA345" s="33"/>
      <c r="AB345" s="33"/>
      <c r="AC345" s="33"/>
      <c r="AD345" s="33"/>
      <c r="AE345" s="33"/>
      <c r="AR345" s="150" t="s">
        <v>229</v>
      </c>
      <c r="AT345" s="150" t="s">
        <v>140</v>
      </c>
      <c r="AU345" s="150" t="s">
        <v>139</v>
      </c>
      <c r="AY345" s="18" t="s">
        <v>134</v>
      </c>
      <c r="BE345" s="151">
        <f t="shared" si="14"/>
        <v>0</v>
      </c>
      <c r="BF345" s="151">
        <f t="shared" si="15"/>
        <v>0</v>
      </c>
      <c r="BG345" s="151">
        <f t="shared" si="16"/>
        <v>0</v>
      </c>
      <c r="BH345" s="151">
        <f t="shared" si="17"/>
        <v>0</v>
      </c>
      <c r="BI345" s="151">
        <f t="shared" si="18"/>
        <v>0</v>
      </c>
      <c r="BJ345" s="18" t="s">
        <v>139</v>
      </c>
      <c r="BK345" s="151">
        <f t="shared" si="19"/>
        <v>0</v>
      </c>
      <c r="BL345" s="18" t="s">
        <v>229</v>
      </c>
      <c r="BM345" s="150" t="s">
        <v>549</v>
      </c>
    </row>
    <row r="346" spans="1:65" s="2" customFormat="1" ht="24.2" customHeight="1">
      <c r="A346" s="33"/>
      <c r="B346" s="138"/>
      <c r="C346" s="139" t="s">
        <v>693</v>
      </c>
      <c r="D346" s="139" t="s">
        <v>140</v>
      </c>
      <c r="E346" s="140" t="s">
        <v>551</v>
      </c>
      <c r="F346" s="141" t="s">
        <v>552</v>
      </c>
      <c r="G346" s="142" t="s">
        <v>359</v>
      </c>
      <c r="H346" s="143">
        <v>4</v>
      </c>
      <c r="I346" s="144"/>
      <c r="J346" s="145">
        <f t="shared" si="10"/>
        <v>0</v>
      </c>
      <c r="K346" s="141" t="s">
        <v>3</v>
      </c>
      <c r="L346" s="34"/>
      <c r="M346" s="146" t="s">
        <v>3</v>
      </c>
      <c r="N346" s="147" t="s">
        <v>43</v>
      </c>
      <c r="O346" s="54"/>
      <c r="P346" s="148">
        <f t="shared" si="11"/>
        <v>0</v>
      </c>
      <c r="Q346" s="148">
        <v>0</v>
      </c>
      <c r="R346" s="148">
        <f t="shared" si="12"/>
        <v>0</v>
      </c>
      <c r="S346" s="148">
        <v>0</v>
      </c>
      <c r="T346" s="149">
        <f t="shared" si="13"/>
        <v>0</v>
      </c>
      <c r="U346" s="33"/>
      <c r="V346" s="33"/>
      <c r="W346" s="33"/>
      <c r="X346" s="33"/>
      <c r="Y346" s="33"/>
      <c r="Z346" s="33"/>
      <c r="AA346" s="33"/>
      <c r="AB346" s="33"/>
      <c r="AC346" s="33"/>
      <c r="AD346" s="33"/>
      <c r="AE346" s="33"/>
      <c r="AR346" s="150" t="s">
        <v>229</v>
      </c>
      <c r="AT346" s="150" t="s">
        <v>140</v>
      </c>
      <c r="AU346" s="150" t="s">
        <v>139</v>
      </c>
      <c r="AY346" s="18" t="s">
        <v>134</v>
      </c>
      <c r="BE346" s="151">
        <f t="shared" si="14"/>
        <v>0</v>
      </c>
      <c r="BF346" s="151">
        <f t="shared" si="15"/>
        <v>0</v>
      </c>
      <c r="BG346" s="151">
        <f t="shared" si="16"/>
        <v>0</v>
      </c>
      <c r="BH346" s="151">
        <f t="shared" si="17"/>
        <v>0</v>
      </c>
      <c r="BI346" s="151">
        <f t="shared" si="18"/>
        <v>0</v>
      </c>
      <c r="BJ346" s="18" t="s">
        <v>139</v>
      </c>
      <c r="BK346" s="151">
        <f t="shared" si="19"/>
        <v>0</v>
      </c>
      <c r="BL346" s="18" t="s">
        <v>229</v>
      </c>
      <c r="BM346" s="150" t="s">
        <v>553</v>
      </c>
    </row>
    <row r="347" spans="1:65" s="2" customFormat="1" ht="24.2" customHeight="1">
      <c r="A347" s="33"/>
      <c r="B347" s="138"/>
      <c r="C347" s="139" t="s">
        <v>694</v>
      </c>
      <c r="D347" s="139" t="s">
        <v>140</v>
      </c>
      <c r="E347" s="140" t="s">
        <v>555</v>
      </c>
      <c r="F347" s="141" t="s">
        <v>556</v>
      </c>
      <c r="G347" s="142" t="s">
        <v>359</v>
      </c>
      <c r="H347" s="143">
        <v>8</v>
      </c>
      <c r="I347" s="144"/>
      <c r="J347" s="145">
        <f t="shared" si="10"/>
        <v>0</v>
      </c>
      <c r="K347" s="141" t="s">
        <v>3</v>
      </c>
      <c r="L347" s="34"/>
      <c r="M347" s="146" t="s">
        <v>3</v>
      </c>
      <c r="N347" s="147" t="s">
        <v>43</v>
      </c>
      <c r="O347" s="54"/>
      <c r="P347" s="148">
        <f t="shared" si="11"/>
        <v>0</v>
      </c>
      <c r="Q347" s="148">
        <v>0</v>
      </c>
      <c r="R347" s="148">
        <f t="shared" si="12"/>
        <v>0</v>
      </c>
      <c r="S347" s="148">
        <v>0</v>
      </c>
      <c r="T347" s="149">
        <f t="shared" si="13"/>
        <v>0</v>
      </c>
      <c r="U347" s="33"/>
      <c r="V347" s="33"/>
      <c r="W347" s="33"/>
      <c r="X347" s="33"/>
      <c r="Y347" s="33"/>
      <c r="Z347" s="33"/>
      <c r="AA347" s="33"/>
      <c r="AB347" s="33"/>
      <c r="AC347" s="33"/>
      <c r="AD347" s="33"/>
      <c r="AE347" s="33"/>
      <c r="AR347" s="150" t="s">
        <v>229</v>
      </c>
      <c r="AT347" s="150" t="s">
        <v>140</v>
      </c>
      <c r="AU347" s="150" t="s">
        <v>139</v>
      </c>
      <c r="AY347" s="18" t="s">
        <v>134</v>
      </c>
      <c r="BE347" s="151">
        <f t="shared" si="14"/>
        <v>0</v>
      </c>
      <c r="BF347" s="151">
        <f t="shared" si="15"/>
        <v>0</v>
      </c>
      <c r="BG347" s="151">
        <f t="shared" si="16"/>
        <v>0</v>
      </c>
      <c r="BH347" s="151">
        <f t="shared" si="17"/>
        <v>0</v>
      </c>
      <c r="BI347" s="151">
        <f t="shared" si="18"/>
        <v>0</v>
      </c>
      <c r="BJ347" s="18" t="s">
        <v>139</v>
      </c>
      <c r="BK347" s="151">
        <f t="shared" si="19"/>
        <v>0</v>
      </c>
      <c r="BL347" s="18" t="s">
        <v>229</v>
      </c>
      <c r="BM347" s="150" t="s">
        <v>557</v>
      </c>
    </row>
    <row r="348" spans="1:65" s="2" customFormat="1" ht="24.2" customHeight="1">
      <c r="A348" s="33"/>
      <c r="B348" s="138"/>
      <c r="C348" s="139" t="s">
        <v>696</v>
      </c>
      <c r="D348" s="139" t="s">
        <v>140</v>
      </c>
      <c r="E348" s="140" t="s">
        <v>563</v>
      </c>
      <c r="F348" s="141" t="s">
        <v>564</v>
      </c>
      <c r="G348" s="142" t="s">
        <v>359</v>
      </c>
      <c r="H348" s="143">
        <v>4</v>
      </c>
      <c r="I348" s="144"/>
      <c r="J348" s="145">
        <f t="shared" si="10"/>
        <v>0</v>
      </c>
      <c r="K348" s="141" t="s">
        <v>3</v>
      </c>
      <c r="L348" s="34"/>
      <c r="M348" s="146" t="s">
        <v>3</v>
      </c>
      <c r="N348" s="147" t="s">
        <v>43</v>
      </c>
      <c r="O348" s="54"/>
      <c r="P348" s="148">
        <f t="shared" si="11"/>
        <v>0</v>
      </c>
      <c r="Q348" s="148">
        <v>0</v>
      </c>
      <c r="R348" s="148">
        <f t="shared" si="12"/>
        <v>0</v>
      </c>
      <c r="S348" s="148">
        <v>0</v>
      </c>
      <c r="T348" s="149">
        <f t="shared" si="13"/>
        <v>0</v>
      </c>
      <c r="U348" s="33"/>
      <c r="V348" s="33"/>
      <c r="W348" s="33"/>
      <c r="X348" s="33"/>
      <c r="Y348" s="33"/>
      <c r="Z348" s="33"/>
      <c r="AA348" s="33"/>
      <c r="AB348" s="33"/>
      <c r="AC348" s="33"/>
      <c r="AD348" s="33"/>
      <c r="AE348" s="33"/>
      <c r="AR348" s="150" t="s">
        <v>229</v>
      </c>
      <c r="AT348" s="150" t="s">
        <v>140</v>
      </c>
      <c r="AU348" s="150" t="s">
        <v>139</v>
      </c>
      <c r="AY348" s="18" t="s">
        <v>134</v>
      </c>
      <c r="BE348" s="151">
        <f t="shared" si="14"/>
        <v>0</v>
      </c>
      <c r="BF348" s="151">
        <f t="shared" si="15"/>
        <v>0</v>
      </c>
      <c r="BG348" s="151">
        <f t="shared" si="16"/>
        <v>0</v>
      </c>
      <c r="BH348" s="151">
        <f t="shared" si="17"/>
        <v>0</v>
      </c>
      <c r="BI348" s="151">
        <f t="shared" si="18"/>
        <v>0</v>
      </c>
      <c r="BJ348" s="18" t="s">
        <v>139</v>
      </c>
      <c r="BK348" s="151">
        <f t="shared" si="19"/>
        <v>0</v>
      </c>
      <c r="BL348" s="18" t="s">
        <v>229</v>
      </c>
      <c r="BM348" s="150" t="s">
        <v>565</v>
      </c>
    </row>
    <row r="349" spans="1:65" s="2" customFormat="1" ht="44.25" customHeight="1">
      <c r="A349" s="33"/>
      <c r="B349" s="138"/>
      <c r="C349" s="139" t="s">
        <v>190</v>
      </c>
      <c r="D349" s="139" t="s">
        <v>140</v>
      </c>
      <c r="E349" s="140" t="s">
        <v>567</v>
      </c>
      <c r="F349" s="141" t="s">
        <v>568</v>
      </c>
      <c r="G349" s="142" t="s">
        <v>536</v>
      </c>
      <c r="H349" s="191"/>
      <c r="I349" s="144"/>
      <c r="J349" s="145">
        <f t="shared" si="10"/>
        <v>0</v>
      </c>
      <c r="K349" s="141" t="s">
        <v>144</v>
      </c>
      <c r="L349" s="34"/>
      <c r="M349" s="146" t="s">
        <v>3</v>
      </c>
      <c r="N349" s="147" t="s">
        <v>43</v>
      </c>
      <c r="O349" s="54"/>
      <c r="P349" s="148">
        <f t="shared" si="11"/>
        <v>0</v>
      </c>
      <c r="Q349" s="148">
        <v>0</v>
      </c>
      <c r="R349" s="148">
        <f t="shared" si="12"/>
        <v>0</v>
      </c>
      <c r="S349" s="148">
        <v>0</v>
      </c>
      <c r="T349" s="149">
        <f t="shared" si="13"/>
        <v>0</v>
      </c>
      <c r="U349" s="33"/>
      <c r="V349" s="33"/>
      <c r="W349" s="33"/>
      <c r="X349" s="33"/>
      <c r="Y349" s="33"/>
      <c r="Z349" s="33"/>
      <c r="AA349" s="33"/>
      <c r="AB349" s="33"/>
      <c r="AC349" s="33"/>
      <c r="AD349" s="33"/>
      <c r="AE349" s="33"/>
      <c r="AR349" s="150" t="s">
        <v>229</v>
      </c>
      <c r="AT349" s="150" t="s">
        <v>140</v>
      </c>
      <c r="AU349" s="150" t="s">
        <v>139</v>
      </c>
      <c r="AY349" s="18" t="s">
        <v>134</v>
      </c>
      <c r="BE349" s="151">
        <f t="shared" si="14"/>
        <v>0</v>
      </c>
      <c r="BF349" s="151">
        <f t="shared" si="15"/>
        <v>0</v>
      </c>
      <c r="BG349" s="151">
        <f t="shared" si="16"/>
        <v>0</v>
      </c>
      <c r="BH349" s="151">
        <f t="shared" si="17"/>
        <v>0</v>
      </c>
      <c r="BI349" s="151">
        <f t="shared" si="18"/>
        <v>0</v>
      </c>
      <c r="BJ349" s="18" t="s">
        <v>139</v>
      </c>
      <c r="BK349" s="151">
        <f t="shared" si="19"/>
        <v>0</v>
      </c>
      <c r="BL349" s="18" t="s">
        <v>229</v>
      </c>
      <c r="BM349" s="150" t="s">
        <v>569</v>
      </c>
    </row>
    <row r="350" spans="1:47" s="2" customFormat="1" ht="12">
      <c r="A350" s="33"/>
      <c r="B350" s="34"/>
      <c r="C350" s="33"/>
      <c r="D350" s="152" t="s">
        <v>148</v>
      </c>
      <c r="E350" s="33"/>
      <c r="F350" s="153" t="s">
        <v>570</v>
      </c>
      <c r="G350" s="33"/>
      <c r="H350" s="33"/>
      <c r="I350" s="154"/>
      <c r="J350" s="33"/>
      <c r="K350" s="33"/>
      <c r="L350" s="34"/>
      <c r="M350" s="155"/>
      <c r="N350" s="156"/>
      <c r="O350" s="54"/>
      <c r="P350" s="54"/>
      <c r="Q350" s="54"/>
      <c r="R350" s="54"/>
      <c r="S350" s="54"/>
      <c r="T350" s="55"/>
      <c r="U350" s="33"/>
      <c r="V350" s="33"/>
      <c r="W350" s="33"/>
      <c r="X350" s="33"/>
      <c r="Y350" s="33"/>
      <c r="Z350" s="33"/>
      <c r="AA350" s="33"/>
      <c r="AB350" s="33"/>
      <c r="AC350" s="33"/>
      <c r="AD350" s="33"/>
      <c r="AE350" s="33"/>
      <c r="AT350" s="18" t="s">
        <v>148</v>
      </c>
      <c r="AU350" s="18" t="s">
        <v>139</v>
      </c>
    </row>
    <row r="351" spans="2:63" s="12" customFormat="1" ht="25.9" customHeight="1">
      <c r="B351" s="125"/>
      <c r="D351" s="126" t="s">
        <v>70</v>
      </c>
      <c r="E351" s="127" t="s">
        <v>571</v>
      </c>
      <c r="F351" s="127" t="s">
        <v>572</v>
      </c>
      <c r="I351" s="128"/>
      <c r="J351" s="129">
        <f>BK351</f>
        <v>0</v>
      </c>
      <c r="L351" s="125"/>
      <c r="M351" s="130"/>
      <c r="N351" s="131"/>
      <c r="O351" s="131"/>
      <c r="P351" s="132">
        <f>SUM(P352:P356)</f>
        <v>0</v>
      </c>
      <c r="Q351" s="131"/>
      <c r="R351" s="132">
        <f>SUM(R352:R356)</f>
        <v>0</v>
      </c>
      <c r="S351" s="131"/>
      <c r="T351" s="133">
        <f>SUM(T352:T356)</f>
        <v>0</v>
      </c>
      <c r="AR351" s="126" t="s">
        <v>170</v>
      </c>
      <c r="AT351" s="134" t="s">
        <v>70</v>
      </c>
      <c r="AU351" s="134" t="s">
        <v>71</v>
      </c>
      <c r="AY351" s="126" t="s">
        <v>134</v>
      </c>
      <c r="BK351" s="135">
        <f>SUM(BK352:BK356)</f>
        <v>0</v>
      </c>
    </row>
    <row r="352" spans="1:65" s="2" customFormat="1" ht="37.9" customHeight="1">
      <c r="A352" s="33"/>
      <c r="B352" s="138"/>
      <c r="C352" s="139" t="s">
        <v>223</v>
      </c>
      <c r="D352" s="139" t="s">
        <v>140</v>
      </c>
      <c r="E352" s="140" t="s">
        <v>590</v>
      </c>
      <c r="F352" s="141" t="s">
        <v>591</v>
      </c>
      <c r="G352" s="142" t="s">
        <v>438</v>
      </c>
      <c r="H352" s="143">
        <v>1</v>
      </c>
      <c r="I352" s="144"/>
      <c r="J352" s="145">
        <f>ROUND(I352*H352,2)</f>
        <v>0</v>
      </c>
      <c r="K352" s="141" t="s">
        <v>3</v>
      </c>
      <c r="L352" s="34"/>
      <c r="M352" s="146" t="s">
        <v>3</v>
      </c>
      <c r="N352" s="147" t="s">
        <v>43</v>
      </c>
      <c r="O352" s="54"/>
      <c r="P352" s="148">
        <f>O352*H352</f>
        <v>0</v>
      </c>
      <c r="Q352" s="148">
        <v>0</v>
      </c>
      <c r="R352" s="148">
        <f>Q352*H352</f>
        <v>0</v>
      </c>
      <c r="S352" s="148">
        <v>0</v>
      </c>
      <c r="T352" s="149">
        <f>S352*H352</f>
        <v>0</v>
      </c>
      <c r="U352" s="33"/>
      <c r="V352" s="33"/>
      <c r="W352" s="33"/>
      <c r="X352" s="33"/>
      <c r="Y352" s="33"/>
      <c r="Z352" s="33"/>
      <c r="AA352" s="33"/>
      <c r="AB352" s="33"/>
      <c r="AC352" s="33"/>
      <c r="AD352" s="33"/>
      <c r="AE352" s="33"/>
      <c r="AR352" s="150" t="s">
        <v>145</v>
      </c>
      <c r="AT352" s="150" t="s">
        <v>140</v>
      </c>
      <c r="AU352" s="150" t="s">
        <v>15</v>
      </c>
      <c r="AY352" s="18" t="s">
        <v>134</v>
      </c>
      <c r="BE352" s="151">
        <f>IF(N352="základní",J352,0)</f>
        <v>0</v>
      </c>
      <c r="BF352" s="151">
        <f>IF(N352="snížená",J352,0)</f>
        <v>0</v>
      </c>
      <c r="BG352" s="151">
        <f>IF(N352="zákl. přenesená",J352,0)</f>
        <v>0</v>
      </c>
      <c r="BH352" s="151">
        <f>IF(N352="sníž. přenesená",J352,0)</f>
        <v>0</v>
      </c>
      <c r="BI352" s="151">
        <f>IF(N352="nulová",J352,0)</f>
        <v>0</v>
      </c>
      <c r="BJ352" s="18" t="s">
        <v>139</v>
      </c>
      <c r="BK352" s="151">
        <f>ROUND(I352*H352,2)</f>
        <v>0</v>
      </c>
      <c r="BL352" s="18" t="s">
        <v>145</v>
      </c>
      <c r="BM352" s="150" t="s">
        <v>745</v>
      </c>
    </row>
    <row r="353" spans="1:65" s="2" customFormat="1" ht="232.15" customHeight="1">
      <c r="A353" s="33"/>
      <c r="B353" s="138"/>
      <c r="C353" s="139" t="s">
        <v>702</v>
      </c>
      <c r="D353" s="139" t="s">
        <v>140</v>
      </c>
      <c r="E353" s="140" t="s">
        <v>574</v>
      </c>
      <c r="F353" s="141" t="s">
        <v>575</v>
      </c>
      <c r="G353" s="142" t="s">
        <v>438</v>
      </c>
      <c r="H353" s="143">
        <v>1</v>
      </c>
      <c r="I353" s="144"/>
      <c r="J353" s="145">
        <f>ROUND(I353*H353,2)</f>
        <v>0</v>
      </c>
      <c r="K353" s="141" t="s">
        <v>3</v>
      </c>
      <c r="L353" s="34"/>
      <c r="M353" s="146" t="s">
        <v>3</v>
      </c>
      <c r="N353" s="147" t="s">
        <v>43</v>
      </c>
      <c r="O353" s="54"/>
      <c r="P353" s="148">
        <f>O353*H353</f>
        <v>0</v>
      </c>
      <c r="Q353" s="148">
        <v>0</v>
      </c>
      <c r="R353" s="148">
        <f>Q353*H353</f>
        <v>0</v>
      </c>
      <c r="S353" s="148">
        <v>0</v>
      </c>
      <c r="T353" s="149">
        <f>S353*H353</f>
        <v>0</v>
      </c>
      <c r="U353" s="33"/>
      <c r="V353" s="33"/>
      <c r="W353" s="33"/>
      <c r="X353" s="33"/>
      <c r="Y353" s="33"/>
      <c r="Z353" s="33"/>
      <c r="AA353" s="33"/>
      <c r="AB353" s="33"/>
      <c r="AC353" s="33"/>
      <c r="AD353" s="33"/>
      <c r="AE353" s="33"/>
      <c r="AR353" s="150" t="s">
        <v>145</v>
      </c>
      <c r="AT353" s="150" t="s">
        <v>140</v>
      </c>
      <c r="AU353" s="150" t="s">
        <v>15</v>
      </c>
      <c r="AY353" s="18" t="s">
        <v>134</v>
      </c>
      <c r="BE353" s="151">
        <f>IF(N353="základní",J353,0)</f>
        <v>0</v>
      </c>
      <c r="BF353" s="151">
        <f>IF(N353="snížená",J353,0)</f>
        <v>0</v>
      </c>
      <c r="BG353" s="151">
        <f>IF(N353="zákl. přenesená",J353,0)</f>
        <v>0</v>
      </c>
      <c r="BH353" s="151">
        <f>IF(N353="sníž. přenesená",J353,0)</f>
        <v>0</v>
      </c>
      <c r="BI353" s="151">
        <f>IF(N353="nulová",J353,0)</f>
        <v>0</v>
      </c>
      <c r="BJ353" s="18" t="s">
        <v>139</v>
      </c>
      <c r="BK353" s="151">
        <f>ROUND(I353*H353,2)</f>
        <v>0</v>
      </c>
      <c r="BL353" s="18" t="s">
        <v>145</v>
      </c>
      <c r="BM353" s="150" t="s">
        <v>746</v>
      </c>
    </row>
    <row r="354" spans="1:65" s="2" customFormat="1" ht="204.95" customHeight="1">
      <c r="A354" s="33"/>
      <c r="B354" s="138"/>
      <c r="C354" s="139" t="s">
        <v>234</v>
      </c>
      <c r="D354" s="139" t="s">
        <v>140</v>
      </c>
      <c r="E354" s="140" t="s">
        <v>578</v>
      </c>
      <c r="F354" s="141" t="s">
        <v>579</v>
      </c>
      <c r="G354" s="142" t="s">
        <v>438</v>
      </c>
      <c r="H354" s="143">
        <v>1</v>
      </c>
      <c r="I354" s="144"/>
      <c r="J354" s="145">
        <f>ROUND(I354*H354,2)</f>
        <v>0</v>
      </c>
      <c r="K354" s="141" t="s">
        <v>3</v>
      </c>
      <c r="L354" s="34"/>
      <c r="M354" s="146" t="s">
        <v>3</v>
      </c>
      <c r="N354" s="147" t="s">
        <v>43</v>
      </c>
      <c r="O354" s="54"/>
      <c r="P354" s="148">
        <f>O354*H354</f>
        <v>0</v>
      </c>
      <c r="Q354" s="148">
        <v>0</v>
      </c>
      <c r="R354" s="148">
        <f>Q354*H354</f>
        <v>0</v>
      </c>
      <c r="S354" s="148">
        <v>0</v>
      </c>
      <c r="T354" s="149">
        <f>S354*H354</f>
        <v>0</v>
      </c>
      <c r="U354" s="33"/>
      <c r="V354" s="33"/>
      <c r="W354" s="33"/>
      <c r="X354" s="33"/>
      <c r="Y354" s="33"/>
      <c r="Z354" s="33"/>
      <c r="AA354" s="33"/>
      <c r="AB354" s="33"/>
      <c r="AC354" s="33"/>
      <c r="AD354" s="33"/>
      <c r="AE354" s="33"/>
      <c r="AR354" s="150" t="s">
        <v>145</v>
      </c>
      <c r="AT354" s="150" t="s">
        <v>140</v>
      </c>
      <c r="AU354" s="150" t="s">
        <v>15</v>
      </c>
      <c r="AY354" s="18" t="s">
        <v>134</v>
      </c>
      <c r="BE354" s="151">
        <f>IF(N354="základní",J354,0)</f>
        <v>0</v>
      </c>
      <c r="BF354" s="151">
        <f>IF(N354="snížená",J354,0)</f>
        <v>0</v>
      </c>
      <c r="BG354" s="151">
        <f>IF(N354="zákl. přenesená",J354,0)</f>
        <v>0</v>
      </c>
      <c r="BH354" s="151">
        <f>IF(N354="sníž. přenesená",J354,0)</f>
        <v>0</v>
      </c>
      <c r="BI354" s="151">
        <f>IF(N354="nulová",J354,0)</f>
        <v>0</v>
      </c>
      <c r="BJ354" s="18" t="s">
        <v>139</v>
      </c>
      <c r="BK354" s="151">
        <f>ROUND(I354*H354,2)</f>
        <v>0</v>
      </c>
      <c r="BL354" s="18" t="s">
        <v>145</v>
      </c>
      <c r="BM354" s="150" t="s">
        <v>747</v>
      </c>
    </row>
    <row r="355" spans="1:65" s="2" customFormat="1" ht="271.5" customHeight="1">
      <c r="A355" s="33"/>
      <c r="B355" s="138"/>
      <c r="C355" s="139" t="s">
        <v>705</v>
      </c>
      <c r="D355" s="139" t="s">
        <v>140</v>
      </c>
      <c r="E355" s="140" t="s">
        <v>582</v>
      </c>
      <c r="F355" s="141" t="s">
        <v>583</v>
      </c>
      <c r="G355" s="142" t="s">
        <v>438</v>
      </c>
      <c r="H355" s="143">
        <v>1</v>
      </c>
      <c r="I355" s="144"/>
      <c r="J355" s="145">
        <f>ROUND(I355*H355,2)</f>
        <v>0</v>
      </c>
      <c r="K355" s="141" t="s">
        <v>3</v>
      </c>
      <c r="L355" s="34"/>
      <c r="M355" s="146" t="s">
        <v>3</v>
      </c>
      <c r="N355" s="147" t="s">
        <v>43</v>
      </c>
      <c r="O355" s="54"/>
      <c r="P355" s="148">
        <f>O355*H355</f>
        <v>0</v>
      </c>
      <c r="Q355" s="148">
        <v>0</v>
      </c>
      <c r="R355" s="148">
        <f>Q355*H355</f>
        <v>0</v>
      </c>
      <c r="S355" s="148">
        <v>0</v>
      </c>
      <c r="T355" s="149">
        <f>S355*H355</f>
        <v>0</v>
      </c>
      <c r="U355" s="33"/>
      <c r="V355" s="33"/>
      <c r="W355" s="33"/>
      <c r="X355" s="33"/>
      <c r="Y355" s="33"/>
      <c r="Z355" s="33"/>
      <c r="AA355" s="33"/>
      <c r="AB355" s="33"/>
      <c r="AC355" s="33"/>
      <c r="AD355" s="33"/>
      <c r="AE355" s="33"/>
      <c r="AR355" s="150" t="s">
        <v>145</v>
      </c>
      <c r="AT355" s="150" t="s">
        <v>140</v>
      </c>
      <c r="AU355" s="150" t="s">
        <v>15</v>
      </c>
      <c r="AY355" s="18" t="s">
        <v>134</v>
      </c>
      <c r="BE355" s="151">
        <f>IF(N355="základní",J355,0)</f>
        <v>0</v>
      </c>
      <c r="BF355" s="151">
        <f>IF(N355="snížená",J355,0)</f>
        <v>0</v>
      </c>
      <c r="BG355" s="151">
        <f>IF(N355="zákl. přenesená",J355,0)</f>
        <v>0</v>
      </c>
      <c r="BH355" s="151">
        <f>IF(N355="sníž. přenesená",J355,0)</f>
        <v>0</v>
      </c>
      <c r="BI355" s="151">
        <f>IF(N355="nulová",J355,0)</f>
        <v>0</v>
      </c>
      <c r="BJ355" s="18" t="s">
        <v>139</v>
      </c>
      <c r="BK355" s="151">
        <f>ROUND(I355*H355,2)</f>
        <v>0</v>
      </c>
      <c r="BL355" s="18" t="s">
        <v>145</v>
      </c>
      <c r="BM355" s="150" t="s">
        <v>748</v>
      </c>
    </row>
    <row r="356" spans="1:65" s="2" customFormat="1" ht="167.85" customHeight="1">
      <c r="A356" s="33"/>
      <c r="B356" s="138"/>
      <c r="C356" s="139" t="s">
        <v>707</v>
      </c>
      <c r="D356" s="139" t="s">
        <v>140</v>
      </c>
      <c r="E356" s="140" t="s">
        <v>586</v>
      </c>
      <c r="F356" s="141" t="s">
        <v>587</v>
      </c>
      <c r="G356" s="142" t="s">
        <v>438</v>
      </c>
      <c r="H356" s="143">
        <v>1</v>
      </c>
      <c r="I356" s="144"/>
      <c r="J356" s="145">
        <f>ROUND(I356*H356,2)</f>
        <v>0</v>
      </c>
      <c r="K356" s="141" t="s">
        <v>3</v>
      </c>
      <c r="L356" s="34"/>
      <c r="M356" s="192" t="s">
        <v>3</v>
      </c>
      <c r="N356" s="193" t="s">
        <v>43</v>
      </c>
      <c r="O356" s="194"/>
      <c r="P356" s="195">
        <f>O356*H356</f>
        <v>0</v>
      </c>
      <c r="Q356" s="195">
        <v>0</v>
      </c>
      <c r="R356" s="195">
        <f>Q356*H356</f>
        <v>0</v>
      </c>
      <c r="S356" s="195">
        <v>0</v>
      </c>
      <c r="T356" s="196">
        <f>S356*H356</f>
        <v>0</v>
      </c>
      <c r="U356" s="33"/>
      <c r="V356" s="33"/>
      <c r="W356" s="33"/>
      <c r="X356" s="33"/>
      <c r="Y356" s="33"/>
      <c r="Z356" s="33"/>
      <c r="AA356" s="33"/>
      <c r="AB356" s="33"/>
      <c r="AC356" s="33"/>
      <c r="AD356" s="33"/>
      <c r="AE356" s="33"/>
      <c r="AR356" s="150" t="s">
        <v>145</v>
      </c>
      <c r="AT356" s="150" t="s">
        <v>140</v>
      </c>
      <c r="AU356" s="150" t="s">
        <v>15</v>
      </c>
      <c r="AY356" s="18" t="s">
        <v>134</v>
      </c>
      <c r="BE356" s="151">
        <f>IF(N356="základní",J356,0)</f>
        <v>0</v>
      </c>
      <c r="BF356" s="151">
        <f>IF(N356="snížená",J356,0)</f>
        <v>0</v>
      </c>
      <c r="BG356" s="151">
        <f>IF(N356="zákl. přenesená",J356,0)</f>
        <v>0</v>
      </c>
      <c r="BH356" s="151">
        <f>IF(N356="sníž. přenesená",J356,0)</f>
        <v>0</v>
      </c>
      <c r="BI356" s="151">
        <f>IF(N356="nulová",J356,0)</f>
        <v>0</v>
      </c>
      <c r="BJ356" s="18" t="s">
        <v>139</v>
      </c>
      <c r="BK356" s="151">
        <f>ROUND(I356*H356,2)</f>
        <v>0</v>
      </c>
      <c r="BL356" s="18" t="s">
        <v>145</v>
      </c>
      <c r="BM356" s="150" t="s">
        <v>749</v>
      </c>
    </row>
    <row r="357" spans="1:31" s="2" customFormat="1" ht="6.95" customHeight="1">
      <c r="A357" s="33"/>
      <c r="B357" s="43"/>
      <c r="C357" s="44"/>
      <c r="D357" s="44"/>
      <c r="E357" s="44"/>
      <c r="F357" s="44"/>
      <c r="G357" s="44"/>
      <c r="H357" s="44"/>
      <c r="I357" s="44"/>
      <c r="J357" s="44"/>
      <c r="K357" s="44"/>
      <c r="L357" s="34"/>
      <c r="M357" s="33"/>
      <c r="O357" s="33"/>
      <c r="P357" s="33"/>
      <c r="Q357" s="33"/>
      <c r="R357" s="33"/>
      <c r="S357" s="33"/>
      <c r="T357" s="33"/>
      <c r="U357" s="33"/>
      <c r="V357" s="33"/>
      <c r="W357" s="33"/>
      <c r="X357" s="33"/>
      <c r="Y357" s="33"/>
      <c r="Z357" s="33"/>
      <c r="AA357" s="33"/>
      <c r="AB357" s="33"/>
      <c r="AC357" s="33"/>
      <c r="AD357" s="33"/>
      <c r="AE357" s="33"/>
    </row>
  </sheetData>
  <autoFilter ref="C95:K356"/>
  <mergeCells count="9">
    <mergeCell ref="E50:H50"/>
    <mergeCell ref="E86:H86"/>
    <mergeCell ref="E88:H88"/>
    <mergeCell ref="L2:V2"/>
    <mergeCell ref="E7:H7"/>
    <mergeCell ref="E9:H9"/>
    <mergeCell ref="E18:H18"/>
    <mergeCell ref="E27:H27"/>
    <mergeCell ref="E48:H48"/>
  </mergeCells>
  <hyperlinks>
    <hyperlink ref="F101" r:id="rId1" display="https://podminky.urs.cz/item/CS_URS_2022_02/622131121"/>
    <hyperlink ref="F108" r:id="rId2" display="https://podminky.urs.cz/item/CS_URS_2022_02/622211011"/>
    <hyperlink ref="F114" r:id="rId3" display="https://podminky.urs.cz/item/CS_URS_2022_02/622211021"/>
    <hyperlink ref="F120" r:id="rId4" display="https://podminky.urs.cz/item/CS_URS_2022_02/622251101"/>
    <hyperlink ref="F122" r:id="rId5" display="https://podminky.urs.cz/item/CS_URS_2022_02/622151001"/>
    <hyperlink ref="F124" r:id="rId6" display="https://podminky.urs.cz/item/CS_URS_2022_02/622531012"/>
    <hyperlink ref="F128" r:id="rId7" display="https://podminky.urs.cz/item/CS_URS_2022_02/941211112"/>
    <hyperlink ref="F132" r:id="rId8" display="https://podminky.urs.cz/item/CS_URS_2022_02/941211211"/>
    <hyperlink ref="F135" r:id="rId9" display="https://podminky.urs.cz/item/CS_URS_2022_02/941211812"/>
    <hyperlink ref="F137" r:id="rId10" display="https://podminky.urs.cz/item/CS_URS_2022_02/944511111"/>
    <hyperlink ref="F139" r:id="rId11" display="https://podminky.urs.cz/item/CS_URS_2022_02/944511211"/>
    <hyperlink ref="F141" r:id="rId12" display="https://podminky.urs.cz/item/CS_URS_2022_02/944511811"/>
    <hyperlink ref="F144" r:id="rId13" display="https://podminky.urs.cz/item/CS_URS_2022_02/966080101"/>
    <hyperlink ref="F148" r:id="rId14" display="https://podminky.urs.cz/item/CS_URS_2022_02/966080103"/>
    <hyperlink ref="F163" r:id="rId15" display="https://podminky.urs.cz/item/CS_URS_2022_02/997013215"/>
    <hyperlink ref="F165" r:id="rId16" display="https://podminky.urs.cz/item/CS_URS_2022_02/997013501"/>
    <hyperlink ref="F167" r:id="rId17" display="https://podminky.urs.cz/item/CS_URS_2022_02/997013509"/>
    <hyperlink ref="F170" r:id="rId18" display="https://podminky.urs.cz/item/CS_URS_2022_02/997013631"/>
    <hyperlink ref="F172" r:id="rId19" display="https://podminky.urs.cz/item/CS_URS_2022_02/997013811"/>
    <hyperlink ref="F174" r:id="rId20" display="https://podminky.urs.cz/item/CS_URS_2022_02/997013813"/>
    <hyperlink ref="F176" r:id="rId21" display="https://podminky.urs.cz/item/CS_URS_2022_02/997013814"/>
    <hyperlink ref="F179" r:id="rId22" display="https://podminky.urs.cz/item/CS_URS_2022_02/998018003"/>
    <hyperlink ref="F183" r:id="rId23" display="https://podminky.urs.cz/item/CS_URS_2022_02/712363803"/>
    <hyperlink ref="F194" r:id="rId24" display="https://podminky.urs.cz/item/CS_URS_2022_02/712311101"/>
    <hyperlink ref="F206" r:id="rId25" display="https://podminky.urs.cz/item/CS_URS_2022_02/712341559"/>
    <hyperlink ref="F212" r:id="rId26" display="https://podminky.urs.cz/item/CS_URS_2022_02/712391171"/>
    <hyperlink ref="F228" r:id="rId27" display="https://podminky.urs.cz/item/CS_URS_2022_02/998712103"/>
    <hyperlink ref="F231" r:id="rId28" display="https://podminky.urs.cz/item/CS_URS_2022_02/713140813"/>
    <hyperlink ref="F242" r:id="rId29" display="https://podminky.urs.cz/item/CS_URS_2022_02/713130851"/>
    <hyperlink ref="F250" r:id="rId30" display="https://podminky.urs.cz/item/CS_URS_2022_02/713131143"/>
    <hyperlink ref="F256" r:id="rId31" display="https://podminky.urs.cz/item/CS_URS_2022_02/713131143"/>
    <hyperlink ref="F265" r:id="rId32" display="https://podminky.urs.cz/item/CS_URS_2022_02/713140863"/>
    <hyperlink ref="F269" r:id="rId33" display="https://podminky.urs.cz/item/CS_URS_2022_02/713141335"/>
    <hyperlink ref="F276" r:id="rId34" display="https://podminky.urs.cz/item/CS_URS_2022_02/713141351"/>
    <hyperlink ref="F282" r:id="rId35" display="https://podminky.urs.cz/item/CS_URS_2022_02/998713103"/>
    <hyperlink ref="F289" r:id="rId36" display="https://podminky.urs.cz/item/CS_URS_2022_02/762083111"/>
    <hyperlink ref="F291" r:id="rId37" display="https://podminky.urs.cz/item/CS_URS_2022_02/762341811"/>
    <hyperlink ref="F296" r:id="rId38" display="https://podminky.urs.cz/item/CS_URS_2022_02/762341210"/>
    <hyperlink ref="F301" r:id="rId39" display="https://podminky.urs.cz/item/CS_URS_2022_02/762395000"/>
    <hyperlink ref="F309" r:id="rId40" display="https://podminky.urs.cz/item/CS_URS_2022_02/762951002"/>
    <hyperlink ref="F318" r:id="rId41" display="https://podminky.urs.cz/item/CS_URS_2022_02/762953002"/>
    <hyperlink ref="F320" r:id="rId42" display="https://podminky.urs.cz/item/CS_URS_2022_02/762953801"/>
    <hyperlink ref="F324" r:id="rId43" display="https://podminky.urs.cz/item/CS_URS_2022_02/762953811"/>
    <hyperlink ref="F327" r:id="rId44" display="https://podminky.urs.cz/item/CS_URS_2022_02/998762103"/>
    <hyperlink ref="F339" r:id="rId45" display="https://podminky.urs.cz/item/CS_URS_2022_02/998764203"/>
    <hyperlink ref="F350" r:id="rId46" display="https://podminky.urs.cz/item/CS_URS_2022_02/998767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8" t="s">
        <v>6</v>
      </c>
      <c r="M2" s="279"/>
      <c r="N2" s="279"/>
      <c r="O2" s="279"/>
      <c r="P2" s="279"/>
      <c r="Q2" s="279"/>
      <c r="R2" s="279"/>
      <c r="S2" s="279"/>
      <c r="T2" s="279"/>
      <c r="U2" s="279"/>
      <c r="V2" s="279"/>
      <c r="AT2" s="18" t="s">
        <v>88</v>
      </c>
    </row>
    <row r="3" spans="2:46" s="1" customFormat="1" ht="6.95" customHeight="1">
      <c r="B3" s="19"/>
      <c r="C3" s="20"/>
      <c r="D3" s="20"/>
      <c r="E3" s="20"/>
      <c r="F3" s="20"/>
      <c r="G3" s="20"/>
      <c r="H3" s="20"/>
      <c r="I3" s="20"/>
      <c r="J3" s="20"/>
      <c r="K3" s="20"/>
      <c r="L3" s="21"/>
      <c r="AT3" s="18" t="s">
        <v>15</v>
      </c>
    </row>
    <row r="4" spans="2:46" s="1" customFormat="1" ht="24.95" customHeight="1">
      <c r="B4" s="21"/>
      <c r="D4" s="22" t="s">
        <v>95</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7" t="str">
        <f>'Rekapitulace stavby'!K6</f>
        <v>Kolín, Hrnčířská 1036- výměna střešního pláště</v>
      </c>
      <c r="F7" s="318"/>
      <c r="G7" s="318"/>
      <c r="H7" s="318"/>
      <c r="L7" s="21"/>
    </row>
    <row r="8" spans="1:31" s="2" customFormat="1" ht="12" customHeight="1">
      <c r="A8" s="33"/>
      <c r="B8" s="34"/>
      <c r="C8" s="33"/>
      <c r="D8" s="28" t="s">
        <v>96</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307" t="s">
        <v>750</v>
      </c>
      <c r="F9" s="316"/>
      <c r="G9" s="316"/>
      <c r="H9" s="316"/>
      <c r="I9" s="33"/>
      <c r="J9" s="33"/>
      <c r="K9" s="33"/>
      <c r="L9" s="90"/>
      <c r="S9" s="33"/>
      <c r="T9" s="33"/>
      <c r="U9" s="33"/>
      <c r="V9" s="33"/>
      <c r="W9" s="33"/>
      <c r="X9" s="33"/>
      <c r="Y9" s="33"/>
      <c r="Z9" s="33"/>
      <c r="AA9" s="33"/>
      <c r="AB9" s="33"/>
      <c r="AC9" s="33"/>
      <c r="AD9" s="33"/>
      <c r="AE9" s="33"/>
    </row>
    <row r="10" spans="1:31" s="2" customFormat="1" ht="12">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25. 7. 2022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19" t="str">
        <f>'Rekapitulace stavby'!E14</f>
        <v>Vyplň údaj</v>
      </c>
      <c r="F18" s="290"/>
      <c r="G18" s="290"/>
      <c r="H18" s="290"/>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294" t="s">
        <v>3</v>
      </c>
      <c r="F27" s="294"/>
      <c r="G27" s="294"/>
      <c r="H27" s="294"/>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ROUND(J96,2)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ROUND((SUM(BE96:BE363)),2)</f>
        <v>0</v>
      </c>
      <c r="G33" s="33"/>
      <c r="H33" s="33"/>
      <c r="I33" s="97">
        <v>0.21</v>
      </c>
      <c r="J33" s="96">
        <f>ROUND(((SUM(BE96:BE363))*I33),2)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ROUND((SUM(BF96:BF363)),2)</f>
        <v>0</v>
      </c>
      <c r="G34" s="33"/>
      <c r="H34" s="33"/>
      <c r="I34" s="97">
        <v>0.15</v>
      </c>
      <c r="J34" s="96">
        <f>ROUND(((SUM(BF96:BF363))*I34),2)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ROUND((SUM(BG96:BG363)),2)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ROUND((SUM(BH96:BH363)),2)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ROUND((SUM(BI96:BI363)),2)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Kolín, Hrnčířská 1036- výměna střešního pláště</v>
      </c>
      <c r="F48" s="318"/>
      <c r="G48" s="318"/>
      <c r="H48" s="318"/>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96</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307" t="str">
        <f>E9</f>
        <v>44 - Etapa 4</v>
      </c>
      <c r="F50" s="316"/>
      <c r="G50" s="316"/>
      <c r="H50" s="316"/>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25. 7. 2022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Město Kolín</v>
      </c>
      <c r="G54" s="33"/>
      <c r="H54" s="33"/>
      <c r="I54" s="28" t="s">
        <v>31</v>
      </c>
      <c r="J54" s="31" t="str">
        <f>E21</f>
        <v>Revitali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99</v>
      </c>
      <c r="D57" s="98"/>
      <c r="E57" s="98"/>
      <c r="F57" s="98"/>
      <c r="G57" s="98"/>
      <c r="H57" s="98"/>
      <c r="I57" s="98"/>
      <c r="J57" s="105" t="s">
        <v>100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J96</f>
        <v>0</v>
      </c>
      <c r="K59" s="33"/>
      <c r="L59" s="90"/>
      <c r="S59" s="33"/>
      <c r="T59" s="33"/>
      <c r="U59" s="33"/>
      <c r="V59" s="33"/>
      <c r="W59" s="33"/>
      <c r="X59" s="33"/>
      <c r="Y59" s="33"/>
      <c r="Z59" s="33"/>
      <c r="AA59" s="33"/>
      <c r="AB59" s="33"/>
      <c r="AC59" s="33"/>
      <c r="AD59" s="33"/>
      <c r="AE59" s="33"/>
      <c r="AU59" s="18" t="s">
        <v>101</v>
      </c>
    </row>
    <row r="60" spans="2:12" s="9" customFormat="1" ht="24.95" customHeight="1">
      <c r="B60" s="107"/>
      <c r="D60" s="108" t="s">
        <v>102</v>
      </c>
      <c r="E60" s="109"/>
      <c r="F60" s="109"/>
      <c r="G60" s="109"/>
      <c r="H60" s="109"/>
      <c r="I60" s="109"/>
      <c r="J60" s="110">
        <f>J97</f>
        <v>0</v>
      </c>
      <c r="L60" s="107"/>
    </row>
    <row r="61" spans="2:12" s="10" customFormat="1" ht="19.9" customHeight="1">
      <c r="B61" s="111"/>
      <c r="D61" s="112" t="s">
        <v>103</v>
      </c>
      <c r="E61" s="113"/>
      <c r="F61" s="113"/>
      <c r="G61" s="113"/>
      <c r="H61" s="113"/>
      <c r="I61" s="113"/>
      <c r="J61" s="114">
        <f>J98</f>
        <v>0</v>
      </c>
      <c r="L61" s="111"/>
    </row>
    <row r="62" spans="2:12" s="10" customFormat="1" ht="14.85" customHeight="1">
      <c r="B62" s="111"/>
      <c r="D62" s="112" t="s">
        <v>104</v>
      </c>
      <c r="E62" s="113"/>
      <c r="F62" s="113"/>
      <c r="G62" s="113"/>
      <c r="H62" s="113"/>
      <c r="I62" s="113"/>
      <c r="J62" s="114">
        <f>J99</f>
        <v>0</v>
      </c>
      <c r="L62" s="111"/>
    </row>
    <row r="63" spans="2:12" s="10" customFormat="1" ht="19.9" customHeight="1">
      <c r="B63" s="111"/>
      <c r="D63" s="112" t="s">
        <v>105</v>
      </c>
      <c r="E63" s="113"/>
      <c r="F63" s="113"/>
      <c r="G63" s="113"/>
      <c r="H63" s="113"/>
      <c r="I63" s="113"/>
      <c r="J63" s="114">
        <f>J125</f>
        <v>0</v>
      </c>
      <c r="L63" s="111"/>
    </row>
    <row r="64" spans="2:12" s="10" customFormat="1" ht="14.85" customHeight="1">
      <c r="B64" s="111"/>
      <c r="D64" s="112" t="s">
        <v>106</v>
      </c>
      <c r="E64" s="113"/>
      <c r="F64" s="113"/>
      <c r="G64" s="113"/>
      <c r="H64" s="113"/>
      <c r="I64" s="113"/>
      <c r="J64" s="114">
        <f>J126</f>
        <v>0</v>
      </c>
      <c r="L64" s="111"/>
    </row>
    <row r="65" spans="2:12" s="10" customFormat="1" ht="14.85" customHeight="1">
      <c r="B65" s="111"/>
      <c r="D65" s="112" t="s">
        <v>107</v>
      </c>
      <c r="E65" s="113"/>
      <c r="F65" s="113"/>
      <c r="G65" s="113"/>
      <c r="H65" s="113"/>
      <c r="I65" s="113"/>
      <c r="J65" s="114">
        <f>J142</f>
        <v>0</v>
      </c>
      <c r="L65" s="111"/>
    </row>
    <row r="66" spans="2:12" s="10" customFormat="1" ht="14.85" customHeight="1">
      <c r="B66" s="111"/>
      <c r="D66" s="112" t="s">
        <v>108</v>
      </c>
      <c r="E66" s="113"/>
      <c r="F66" s="113"/>
      <c r="G66" s="113"/>
      <c r="H66" s="113"/>
      <c r="I66" s="113"/>
      <c r="J66" s="114">
        <f>J152</f>
        <v>0</v>
      </c>
      <c r="L66" s="111"/>
    </row>
    <row r="67" spans="2:12" s="10" customFormat="1" ht="19.9" customHeight="1">
      <c r="B67" s="111"/>
      <c r="D67" s="112" t="s">
        <v>109</v>
      </c>
      <c r="E67" s="113"/>
      <c r="F67" s="113"/>
      <c r="G67" s="113"/>
      <c r="H67" s="113"/>
      <c r="I67" s="113"/>
      <c r="J67" s="114">
        <f>J161</f>
        <v>0</v>
      </c>
      <c r="L67" s="111"/>
    </row>
    <row r="68" spans="2:12" s="10" customFormat="1" ht="19.9" customHeight="1">
      <c r="B68" s="111"/>
      <c r="D68" s="112" t="s">
        <v>110</v>
      </c>
      <c r="E68" s="113"/>
      <c r="F68" s="113"/>
      <c r="G68" s="113"/>
      <c r="H68" s="113"/>
      <c r="I68" s="113"/>
      <c r="J68" s="114">
        <f>J177</f>
        <v>0</v>
      </c>
      <c r="L68" s="111"/>
    </row>
    <row r="69" spans="2:12" s="9" customFormat="1" ht="24.95" customHeight="1">
      <c r="B69" s="107"/>
      <c r="D69" s="108" t="s">
        <v>111</v>
      </c>
      <c r="E69" s="109"/>
      <c r="F69" s="109"/>
      <c r="G69" s="109"/>
      <c r="H69" s="109"/>
      <c r="I69" s="109"/>
      <c r="J69" s="110">
        <f>J180</f>
        <v>0</v>
      </c>
      <c r="L69" s="107"/>
    </row>
    <row r="70" spans="2:12" s="10" customFormat="1" ht="19.9" customHeight="1">
      <c r="B70" s="111"/>
      <c r="D70" s="112" t="s">
        <v>112</v>
      </c>
      <c r="E70" s="113"/>
      <c r="F70" s="113"/>
      <c r="G70" s="113"/>
      <c r="H70" s="113"/>
      <c r="I70" s="113"/>
      <c r="J70" s="114">
        <f>J181</f>
        <v>0</v>
      </c>
      <c r="L70" s="111"/>
    </row>
    <row r="71" spans="2:12" s="10" customFormat="1" ht="19.9" customHeight="1">
      <c r="B71" s="111"/>
      <c r="D71" s="112" t="s">
        <v>113</v>
      </c>
      <c r="E71" s="113"/>
      <c r="F71" s="113"/>
      <c r="G71" s="113"/>
      <c r="H71" s="113"/>
      <c r="I71" s="113"/>
      <c r="J71" s="114">
        <f>J229</f>
        <v>0</v>
      </c>
      <c r="L71" s="111"/>
    </row>
    <row r="72" spans="2:12" s="10" customFormat="1" ht="19.9" customHeight="1">
      <c r="B72" s="111"/>
      <c r="D72" s="112" t="s">
        <v>114</v>
      </c>
      <c r="E72" s="113"/>
      <c r="F72" s="113"/>
      <c r="G72" s="113"/>
      <c r="H72" s="113"/>
      <c r="I72" s="113"/>
      <c r="J72" s="114">
        <f>J283</f>
        <v>0</v>
      </c>
      <c r="L72" s="111"/>
    </row>
    <row r="73" spans="2:12" s="10" customFormat="1" ht="19.9" customHeight="1">
      <c r="B73" s="111"/>
      <c r="D73" s="112" t="s">
        <v>115</v>
      </c>
      <c r="E73" s="113"/>
      <c r="F73" s="113"/>
      <c r="G73" s="113"/>
      <c r="H73" s="113"/>
      <c r="I73" s="113"/>
      <c r="J73" s="114">
        <f>J287</f>
        <v>0</v>
      </c>
      <c r="L73" s="111"/>
    </row>
    <row r="74" spans="2:12" s="10" customFormat="1" ht="19.9" customHeight="1">
      <c r="B74" s="111"/>
      <c r="D74" s="112" t="s">
        <v>116</v>
      </c>
      <c r="E74" s="113"/>
      <c r="F74" s="113"/>
      <c r="G74" s="113"/>
      <c r="H74" s="113"/>
      <c r="I74" s="113"/>
      <c r="J74" s="114">
        <f>J333</f>
        <v>0</v>
      </c>
      <c r="L74" s="111"/>
    </row>
    <row r="75" spans="2:12" s="10" customFormat="1" ht="19.9" customHeight="1">
      <c r="B75" s="111"/>
      <c r="D75" s="112" t="s">
        <v>117</v>
      </c>
      <c r="E75" s="113"/>
      <c r="F75" s="113"/>
      <c r="G75" s="113"/>
      <c r="H75" s="113"/>
      <c r="I75" s="113"/>
      <c r="J75" s="114">
        <f>J345</f>
        <v>0</v>
      </c>
      <c r="L75" s="111"/>
    </row>
    <row r="76" spans="2:12" s="9" customFormat="1" ht="24.95" customHeight="1">
      <c r="B76" s="107"/>
      <c r="D76" s="108" t="s">
        <v>118</v>
      </c>
      <c r="E76" s="109"/>
      <c r="F76" s="109"/>
      <c r="G76" s="109"/>
      <c r="H76" s="109"/>
      <c r="I76" s="109"/>
      <c r="J76" s="110">
        <f>J357</f>
        <v>0</v>
      </c>
      <c r="L76" s="107"/>
    </row>
    <row r="77" spans="1:31" s="2" customFormat="1" ht="21.7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6.95" customHeight="1">
      <c r="A78" s="33"/>
      <c r="B78" s="43"/>
      <c r="C78" s="44"/>
      <c r="D78" s="44"/>
      <c r="E78" s="44"/>
      <c r="F78" s="44"/>
      <c r="G78" s="44"/>
      <c r="H78" s="44"/>
      <c r="I78" s="44"/>
      <c r="J78" s="44"/>
      <c r="K78" s="44"/>
      <c r="L78" s="90"/>
      <c r="S78" s="33"/>
      <c r="T78" s="33"/>
      <c r="U78" s="33"/>
      <c r="V78" s="33"/>
      <c r="W78" s="33"/>
      <c r="X78" s="33"/>
      <c r="Y78" s="33"/>
      <c r="Z78" s="33"/>
      <c r="AA78" s="33"/>
      <c r="AB78" s="33"/>
      <c r="AC78" s="33"/>
      <c r="AD78" s="33"/>
      <c r="AE78" s="33"/>
    </row>
    <row r="82" spans="1:31" s="2" customFormat="1" ht="6.95" customHeight="1">
      <c r="A82" s="33"/>
      <c r="B82" s="45"/>
      <c r="C82" s="46"/>
      <c r="D82" s="46"/>
      <c r="E82" s="46"/>
      <c r="F82" s="46"/>
      <c r="G82" s="46"/>
      <c r="H82" s="46"/>
      <c r="I82" s="46"/>
      <c r="J82" s="46"/>
      <c r="K82" s="46"/>
      <c r="L82" s="90"/>
      <c r="S82" s="33"/>
      <c r="T82" s="33"/>
      <c r="U82" s="33"/>
      <c r="V82" s="33"/>
      <c r="W82" s="33"/>
      <c r="X82" s="33"/>
      <c r="Y82" s="33"/>
      <c r="Z82" s="33"/>
      <c r="AA82" s="33"/>
      <c r="AB82" s="33"/>
      <c r="AC82" s="33"/>
      <c r="AD82" s="33"/>
      <c r="AE82" s="33"/>
    </row>
    <row r="83" spans="1:31" s="2" customFormat="1" ht="24.95" customHeight="1">
      <c r="A83" s="33"/>
      <c r="B83" s="34"/>
      <c r="C83" s="22" t="s">
        <v>119</v>
      </c>
      <c r="D83" s="33"/>
      <c r="E83" s="33"/>
      <c r="F83" s="33"/>
      <c r="G83" s="33"/>
      <c r="H83" s="33"/>
      <c r="I83" s="33"/>
      <c r="J83" s="33"/>
      <c r="K83" s="33"/>
      <c r="L83" s="90"/>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33"/>
      <c r="J84" s="33"/>
      <c r="K84" s="33"/>
      <c r="L84" s="90"/>
      <c r="S84" s="33"/>
      <c r="T84" s="33"/>
      <c r="U84" s="33"/>
      <c r="V84" s="33"/>
      <c r="W84" s="33"/>
      <c r="X84" s="33"/>
      <c r="Y84" s="33"/>
      <c r="Z84" s="33"/>
      <c r="AA84" s="33"/>
      <c r="AB84" s="33"/>
      <c r="AC84" s="33"/>
      <c r="AD84" s="33"/>
      <c r="AE84" s="33"/>
    </row>
    <row r="85" spans="1:31" s="2" customFormat="1" ht="12" customHeight="1">
      <c r="A85" s="33"/>
      <c r="B85" s="34"/>
      <c r="C85" s="28" t="s">
        <v>17</v>
      </c>
      <c r="D85" s="33"/>
      <c r="E85" s="33"/>
      <c r="F85" s="33"/>
      <c r="G85" s="33"/>
      <c r="H85" s="33"/>
      <c r="I85" s="33"/>
      <c r="J85" s="33"/>
      <c r="K85" s="33"/>
      <c r="L85" s="90"/>
      <c r="S85" s="33"/>
      <c r="T85" s="33"/>
      <c r="U85" s="33"/>
      <c r="V85" s="33"/>
      <c r="W85" s="33"/>
      <c r="X85" s="33"/>
      <c r="Y85" s="33"/>
      <c r="Z85" s="33"/>
      <c r="AA85" s="33"/>
      <c r="AB85" s="33"/>
      <c r="AC85" s="33"/>
      <c r="AD85" s="33"/>
      <c r="AE85" s="33"/>
    </row>
    <row r="86" spans="1:31" s="2" customFormat="1" ht="16.5" customHeight="1">
      <c r="A86" s="33"/>
      <c r="B86" s="34"/>
      <c r="C86" s="33"/>
      <c r="D86" s="33"/>
      <c r="E86" s="317" t="str">
        <f>E7</f>
        <v>Kolín, Hrnčířská 1036- výměna střešního pláště</v>
      </c>
      <c r="F86" s="318"/>
      <c r="G86" s="318"/>
      <c r="H86" s="318"/>
      <c r="I86" s="33"/>
      <c r="J86" s="33"/>
      <c r="K86" s="33"/>
      <c r="L86" s="90"/>
      <c r="S86" s="33"/>
      <c r="T86" s="33"/>
      <c r="U86" s="33"/>
      <c r="V86" s="33"/>
      <c r="W86" s="33"/>
      <c r="X86" s="33"/>
      <c r="Y86" s="33"/>
      <c r="Z86" s="33"/>
      <c r="AA86" s="33"/>
      <c r="AB86" s="33"/>
      <c r="AC86" s="33"/>
      <c r="AD86" s="33"/>
      <c r="AE86" s="33"/>
    </row>
    <row r="87" spans="1:31" s="2" customFormat="1" ht="12" customHeight="1">
      <c r="A87" s="33"/>
      <c r="B87" s="34"/>
      <c r="C87" s="28" t="s">
        <v>96</v>
      </c>
      <c r="D87" s="33"/>
      <c r="E87" s="33"/>
      <c r="F87" s="33"/>
      <c r="G87" s="33"/>
      <c r="H87" s="33"/>
      <c r="I87" s="33"/>
      <c r="J87" s="33"/>
      <c r="K87" s="33"/>
      <c r="L87" s="90"/>
      <c r="S87" s="33"/>
      <c r="T87" s="33"/>
      <c r="U87" s="33"/>
      <c r="V87" s="33"/>
      <c r="W87" s="33"/>
      <c r="X87" s="33"/>
      <c r="Y87" s="33"/>
      <c r="Z87" s="33"/>
      <c r="AA87" s="33"/>
      <c r="AB87" s="33"/>
      <c r="AC87" s="33"/>
      <c r="AD87" s="33"/>
      <c r="AE87" s="33"/>
    </row>
    <row r="88" spans="1:31" s="2" customFormat="1" ht="16.5" customHeight="1">
      <c r="A88" s="33"/>
      <c r="B88" s="34"/>
      <c r="C88" s="33"/>
      <c r="D88" s="33"/>
      <c r="E88" s="307" t="str">
        <f>E9</f>
        <v>44 - Etapa 4</v>
      </c>
      <c r="F88" s="316"/>
      <c r="G88" s="316"/>
      <c r="H88" s="316"/>
      <c r="I88" s="33"/>
      <c r="J88" s="33"/>
      <c r="K88" s="33"/>
      <c r="L88" s="90"/>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0"/>
      <c r="S89" s="33"/>
      <c r="T89" s="33"/>
      <c r="U89" s="33"/>
      <c r="V89" s="33"/>
      <c r="W89" s="33"/>
      <c r="X89" s="33"/>
      <c r="Y89" s="33"/>
      <c r="Z89" s="33"/>
      <c r="AA89" s="33"/>
      <c r="AB89" s="33"/>
      <c r="AC89" s="33"/>
      <c r="AD89" s="33"/>
      <c r="AE89" s="33"/>
    </row>
    <row r="90" spans="1:31" s="2" customFormat="1" ht="12" customHeight="1">
      <c r="A90" s="33"/>
      <c r="B90" s="34"/>
      <c r="C90" s="28" t="s">
        <v>21</v>
      </c>
      <c r="D90" s="33"/>
      <c r="E90" s="33"/>
      <c r="F90" s="26" t="str">
        <f>F12</f>
        <v xml:space="preserve"> </v>
      </c>
      <c r="G90" s="33"/>
      <c r="H90" s="33"/>
      <c r="I90" s="28" t="s">
        <v>23</v>
      </c>
      <c r="J90" s="51" t="str">
        <f>IF(J12="","",J12)</f>
        <v>25. 7. 2022</v>
      </c>
      <c r="K90" s="33"/>
      <c r="L90" s="90"/>
      <c r="S90" s="33"/>
      <c r="T90" s="33"/>
      <c r="U90" s="33"/>
      <c r="V90" s="33"/>
      <c r="W90" s="33"/>
      <c r="X90" s="33"/>
      <c r="Y90" s="33"/>
      <c r="Z90" s="33"/>
      <c r="AA90" s="33"/>
      <c r="AB90" s="33"/>
      <c r="AC90" s="33"/>
      <c r="AD90" s="33"/>
      <c r="AE90" s="33"/>
    </row>
    <row r="91" spans="1:31" s="2" customFormat="1" ht="6.95" customHeight="1">
      <c r="A91" s="33"/>
      <c r="B91" s="34"/>
      <c r="C91" s="33"/>
      <c r="D91" s="33"/>
      <c r="E91" s="33"/>
      <c r="F91" s="33"/>
      <c r="G91" s="33"/>
      <c r="H91" s="33"/>
      <c r="I91" s="33"/>
      <c r="J91" s="33"/>
      <c r="K91" s="33"/>
      <c r="L91" s="90"/>
      <c r="S91" s="33"/>
      <c r="T91" s="33"/>
      <c r="U91" s="33"/>
      <c r="V91" s="33"/>
      <c r="W91" s="33"/>
      <c r="X91" s="33"/>
      <c r="Y91" s="33"/>
      <c r="Z91" s="33"/>
      <c r="AA91" s="33"/>
      <c r="AB91" s="33"/>
      <c r="AC91" s="33"/>
      <c r="AD91" s="33"/>
      <c r="AE91" s="33"/>
    </row>
    <row r="92" spans="1:31" s="2" customFormat="1" ht="15.2" customHeight="1">
      <c r="A92" s="33"/>
      <c r="B92" s="34"/>
      <c r="C92" s="28" t="s">
        <v>25</v>
      </c>
      <c r="D92" s="33"/>
      <c r="E92" s="33"/>
      <c r="F92" s="26" t="str">
        <f>E15</f>
        <v>Město Kolín</v>
      </c>
      <c r="G92" s="33"/>
      <c r="H92" s="33"/>
      <c r="I92" s="28" t="s">
        <v>31</v>
      </c>
      <c r="J92" s="31" t="str">
        <f>E21</f>
        <v>Revitali s.r.o.</v>
      </c>
      <c r="K92" s="33"/>
      <c r="L92" s="90"/>
      <c r="S92" s="33"/>
      <c r="T92" s="33"/>
      <c r="U92" s="33"/>
      <c r="V92" s="33"/>
      <c r="W92" s="33"/>
      <c r="X92" s="33"/>
      <c r="Y92" s="33"/>
      <c r="Z92" s="33"/>
      <c r="AA92" s="33"/>
      <c r="AB92" s="33"/>
      <c r="AC92" s="33"/>
      <c r="AD92" s="33"/>
      <c r="AE92" s="33"/>
    </row>
    <row r="93" spans="1:31" s="2" customFormat="1" ht="15.2" customHeight="1">
      <c r="A93" s="33"/>
      <c r="B93" s="34"/>
      <c r="C93" s="28" t="s">
        <v>29</v>
      </c>
      <c r="D93" s="33"/>
      <c r="E93" s="33"/>
      <c r="F93" s="26" t="str">
        <f>IF(E18="","",E18)</f>
        <v>Vyplň údaj</v>
      </c>
      <c r="G93" s="33"/>
      <c r="H93" s="33"/>
      <c r="I93" s="28" t="s">
        <v>34</v>
      </c>
      <c r="J93" s="31" t="str">
        <f>E24</f>
        <v xml:space="preserve"> </v>
      </c>
      <c r="K93" s="33"/>
      <c r="L93" s="90"/>
      <c r="S93" s="33"/>
      <c r="T93" s="33"/>
      <c r="U93" s="33"/>
      <c r="V93" s="33"/>
      <c r="W93" s="33"/>
      <c r="X93" s="33"/>
      <c r="Y93" s="33"/>
      <c r="Z93" s="33"/>
      <c r="AA93" s="33"/>
      <c r="AB93" s="33"/>
      <c r="AC93" s="33"/>
      <c r="AD93" s="33"/>
      <c r="AE93" s="33"/>
    </row>
    <row r="94" spans="1:31" s="2" customFormat="1" ht="10.35" customHeight="1">
      <c r="A94" s="33"/>
      <c r="B94" s="34"/>
      <c r="C94" s="33"/>
      <c r="D94" s="33"/>
      <c r="E94" s="33"/>
      <c r="F94" s="33"/>
      <c r="G94" s="33"/>
      <c r="H94" s="33"/>
      <c r="I94" s="33"/>
      <c r="J94" s="33"/>
      <c r="K94" s="33"/>
      <c r="L94" s="90"/>
      <c r="S94" s="33"/>
      <c r="T94" s="33"/>
      <c r="U94" s="33"/>
      <c r="V94" s="33"/>
      <c r="W94" s="33"/>
      <c r="X94" s="33"/>
      <c r="Y94" s="33"/>
      <c r="Z94" s="33"/>
      <c r="AA94" s="33"/>
      <c r="AB94" s="33"/>
      <c r="AC94" s="33"/>
      <c r="AD94" s="33"/>
      <c r="AE94" s="33"/>
    </row>
    <row r="95" spans="1:31" s="11" customFormat="1" ht="29.25" customHeight="1">
      <c r="A95" s="115"/>
      <c r="B95" s="116"/>
      <c r="C95" s="117" t="s">
        <v>120</v>
      </c>
      <c r="D95" s="118" t="s">
        <v>56</v>
      </c>
      <c r="E95" s="118" t="s">
        <v>52</v>
      </c>
      <c r="F95" s="118" t="s">
        <v>53</v>
      </c>
      <c r="G95" s="118" t="s">
        <v>121</v>
      </c>
      <c r="H95" s="118" t="s">
        <v>122</v>
      </c>
      <c r="I95" s="118" t="s">
        <v>123</v>
      </c>
      <c r="J95" s="118" t="s">
        <v>100</v>
      </c>
      <c r="K95" s="119" t="s">
        <v>124</v>
      </c>
      <c r="L95" s="120"/>
      <c r="M95" s="58" t="s">
        <v>3</v>
      </c>
      <c r="N95" s="59" t="s">
        <v>41</v>
      </c>
      <c r="O95" s="59" t="s">
        <v>125</v>
      </c>
      <c r="P95" s="59" t="s">
        <v>126</v>
      </c>
      <c r="Q95" s="59" t="s">
        <v>127</v>
      </c>
      <c r="R95" s="59" t="s">
        <v>128</v>
      </c>
      <c r="S95" s="59" t="s">
        <v>129</v>
      </c>
      <c r="T95" s="60" t="s">
        <v>130</v>
      </c>
      <c r="U95" s="115"/>
      <c r="V95" s="115"/>
      <c r="W95" s="115"/>
      <c r="X95" s="115"/>
      <c r="Y95" s="115"/>
      <c r="Z95" s="115"/>
      <c r="AA95" s="115"/>
      <c r="AB95" s="115"/>
      <c r="AC95" s="115"/>
      <c r="AD95" s="115"/>
      <c r="AE95" s="115"/>
    </row>
    <row r="96" spans="1:63" s="2" customFormat="1" ht="22.9" customHeight="1">
      <c r="A96" s="33"/>
      <c r="B96" s="34"/>
      <c r="C96" s="65" t="s">
        <v>131</v>
      </c>
      <c r="D96" s="33"/>
      <c r="E96" s="33"/>
      <c r="F96" s="33"/>
      <c r="G96" s="33"/>
      <c r="H96" s="33"/>
      <c r="I96" s="33"/>
      <c r="J96" s="121">
        <f>BK96</f>
        <v>0</v>
      </c>
      <c r="K96" s="33"/>
      <c r="L96" s="34"/>
      <c r="M96" s="61"/>
      <c r="N96" s="52"/>
      <c r="O96" s="62"/>
      <c r="P96" s="122">
        <f>P97+P180+P357</f>
        <v>0</v>
      </c>
      <c r="Q96" s="62"/>
      <c r="R96" s="122">
        <f>R97+R180+R357</f>
        <v>11.075085740000002</v>
      </c>
      <c r="S96" s="62"/>
      <c r="T96" s="123">
        <f>T97+T180+T357</f>
        <v>14.737026</v>
      </c>
      <c r="U96" s="33"/>
      <c r="V96" s="33"/>
      <c r="W96" s="33"/>
      <c r="X96" s="33"/>
      <c r="Y96" s="33"/>
      <c r="Z96" s="33"/>
      <c r="AA96" s="33"/>
      <c r="AB96" s="33"/>
      <c r="AC96" s="33"/>
      <c r="AD96" s="33"/>
      <c r="AE96" s="33"/>
      <c r="AT96" s="18" t="s">
        <v>70</v>
      </c>
      <c r="AU96" s="18" t="s">
        <v>101</v>
      </c>
      <c r="BK96" s="124">
        <f>BK97+BK180+BK357</f>
        <v>0</v>
      </c>
    </row>
    <row r="97" spans="2:63" s="12" customFormat="1" ht="25.9" customHeight="1">
      <c r="B97" s="125"/>
      <c r="D97" s="126" t="s">
        <v>70</v>
      </c>
      <c r="E97" s="127" t="s">
        <v>132</v>
      </c>
      <c r="F97" s="127" t="s">
        <v>133</v>
      </c>
      <c r="I97" s="128"/>
      <c r="J97" s="129">
        <f>BK97</f>
        <v>0</v>
      </c>
      <c r="L97" s="125"/>
      <c r="M97" s="130"/>
      <c r="N97" s="131"/>
      <c r="O97" s="131"/>
      <c r="P97" s="132">
        <f>P98+P125+P161+P177</f>
        <v>0</v>
      </c>
      <c r="Q97" s="131"/>
      <c r="R97" s="132">
        <f>R98+R125+R161+R177</f>
        <v>0.0458499</v>
      </c>
      <c r="S97" s="131"/>
      <c r="T97" s="133">
        <f>T98+T125+T161+T177</f>
        <v>0.0456</v>
      </c>
      <c r="AR97" s="126" t="s">
        <v>15</v>
      </c>
      <c r="AT97" s="134" t="s">
        <v>70</v>
      </c>
      <c r="AU97" s="134" t="s">
        <v>71</v>
      </c>
      <c r="AY97" s="126" t="s">
        <v>134</v>
      </c>
      <c r="BK97" s="135">
        <f>BK98+BK125+BK161+BK177</f>
        <v>0</v>
      </c>
    </row>
    <row r="98" spans="2:63" s="12" customFormat="1" ht="22.9" customHeight="1">
      <c r="B98" s="125"/>
      <c r="D98" s="126" t="s">
        <v>70</v>
      </c>
      <c r="E98" s="136" t="s">
        <v>135</v>
      </c>
      <c r="F98" s="136" t="s">
        <v>136</v>
      </c>
      <c r="I98" s="128"/>
      <c r="J98" s="137">
        <f>BK98</f>
        <v>0</v>
      </c>
      <c r="L98" s="125"/>
      <c r="M98" s="130"/>
      <c r="N98" s="131"/>
      <c r="O98" s="131"/>
      <c r="P98" s="132">
        <f>P99</f>
        <v>0</v>
      </c>
      <c r="Q98" s="131"/>
      <c r="R98" s="132">
        <f>R99</f>
        <v>0.0458499</v>
      </c>
      <c r="S98" s="131"/>
      <c r="T98" s="133">
        <f>T99</f>
        <v>0</v>
      </c>
      <c r="AR98" s="126" t="s">
        <v>15</v>
      </c>
      <c r="AT98" s="134" t="s">
        <v>70</v>
      </c>
      <c r="AU98" s="134" t="s">
        <v>15</v>
      </c>
      <c r="AY98" s="126" t="s">
        <v>134</v>
      </c>
      <c r="BK98" s="135">
        <f>BK99</f>
        <v>0</v>
      </c>
    </row>
    <row r="99" spans="2:63" s="12" customFormat="1" ht="20.85" customHeight="1">
      <c r="B99" s="125"/>
      <c r="D99" s="126" t="s">
        <v>70</v>
      </c>
      <c r="E99" s="136" t="s">
        <v>137</v>
      </c>
      <c r="F99" s="136" t="s">
        <v>138</v>
      </c>
      <c r="I99" s="128"/>
      <c r="J99" s="137">
        <f>BK99</f>
        <v>0</v>
      </c>
      <c r="L99" s="125"/>
      <c r="M99" s="130"/>
      <c r="N99" s="131"/>
      <c r="O99" s="131"/>
      <c r="P99" s="132">
        <f>SUM(P100:P124)</f>
        <v>0</v>
      </c>
      <c r="Q99" s="131"/>
      <c r="R99" s="132">
        <f>SUM(R100:R124)</f>
        <v>0.0458499</v>
      </c>
      <c r="S99" s="131"/>
      <c r="T99" s="133">
        <f>SUM(T100:T124)</f>
        <v>0</v>
      </c>
      <c r="AR99" s="126" t="s">
        <v>15</v>
      </c>
      <c r="AT99" s="134" t="s">
        <v>70</v>
      </c>
      <c r="AU99" s="134" t="s">
        <v>139</v>
      </c>
      <c r="AY99" s="126" t="s">
        <v>134</v>
      </c>
      <c r="BK99" s="135">
        <f>SUM(BK100:BK124)</f>
        <v>0</v>
      </c>
    </row>
    <row r="100" spans="1:65" s="2" customFormat="1" ht="24.2" customHeight="1">
      <c r="A100" s="33"/>
      <c r="B100" s="138"/>
      <c r="C100" s="139" t="s">
        <v>15</v>
      </c>
      <c r="D100" s="139" t="s">
        <v>140</v>
      </c>
      <c r="E100" s="140" t="s">
        <v>141</v>
      </c>
      <c r="F100" s="141" t="s">
        <v>142</v>
      </c>
      <c r="G100" s="142" t="s">
        <v>143</v>
      </c>
      <c r="H100" s="143">
        <v>3.3</v>
      </c>
      <c r="I100" s="144"/>
      <c r="J100" s="145">
        <f>ROUND(I100*H100,2)</f>
        <v>0</v>
      </c>
      <c r="K100" s="141" t="s">
        <v>144</v>
      </c>
      <c r="L100" s="34"/>
      <c r="M100" s="146" t="s">
        <v>3</v>
      </c>
      <c r="N100" s="147" t="s">
        <v>43</v>
      </c>
      <c r="O100" s="54"/>
      <c r="P100" s="148">
        <f>O100*H100</f>
        <v>0</v>
      </c>
      <c r="Q100" s="148">
        <v>0.00026</v>
      </c>
      <c r="R100" s="148">
        <f>Q100*H100</f>
        <v>0.0008579999999999999</v>
      </c>
      <c r="S100" s="148">
        <v>0</v>
      </c>
      <c r="T100" s="149">
        <f>S100*H100</f>
        <v>0</v>
      </c>
      <c r="U100" s="33"/>
      <c r="V100" s="33"/>
      <c r="W100" s="33"/>
      <c r="X100" s="33"/>
      <c r="Y100" s="33"/>
      <c r="Z100" s="33"/>
      <c r="AA100" s="33"/>
      <c r="AB100" s="33"/>
      <c r="AC100" s="33"/>
      <c r="AD100" s="33"/>
      <c r="AE100" s="33"/>
      <c r="AR100" s="150" t="s">
        <v>145</v>
      </c>
      <c r="AT100" s="150" t="s">
        <v>140</v>
      </c>
      <c r="AU100" s="150" t="s">
        <v>146</v>
      </c>
      <c r="AY100" s="18" t="s">
        <v>134</v>
      </c>
      <c r="BE100" s="151">
        <f>IF(N100="základní",J100,0)</f>
        <v>0</v>
      </c>
      <c r="BF100" s="151">
        <f>IF(N100="snížená",J100,0)</f>
        <v>0</v>
      </c>
      <c r="BG100" s="151">
        <f>IF(N100="zákl. přenesená",J100,0)</f>
        <v>0</v>
      </c>
      <c r="BH100" s="151">
        <f>IF(N100="sníž. přenesená",J100,0)</f>
        <v>0</v>
      </c>
      <c r="BI100" s="151">
        <f>IF(N100="nulová",J100,0)</f>
        <v>0</v>
      </c>
      <c r="BJ100" s="18" t="s">
        <v>139</v>
      </c>
      <c r="BK100" s="151">
        <f>ROUND(I100*H100,2)</f>
        <v>0</v>
      </c>
      <c r="BL100" s="18" t="s">
        <v>145</v>
      </c>
      <c r="BM100" s="150" t="s">
        <v>147</v>
      </c>
    </row>
    <row r="101" spans="1:47" s="2" customFormat="1" ht="12">
      <c r="A101" s="33"/>
      <c r="B101" s="34"/>
      <c r="C101" s="33"/>
      <c r="D101" s="152" t="s">
        <v>148</v>
      </c>
      <c r="E101" s="33"/>
      <c r="F101" s="153" t="s">
        <v>149</v>
      </c>
      <c r="G101" s="33"/>
      <c r="H101" s="33"/>
      <c r="I101" s="154"/>
      <c r="J101" s="33"/>
      <c r="K101" s="33"/>
      <c r="L101" s="34"/>
      <c r="M101" s="155"/>
      <c r="N101" s="156"/>
      <c r="O101" s="54"/>
      <c r="P101" s="54"/>
      <c r="Q101" s="54"/>
      <c r="R101" s="54"/>
      <c r="S101" s="54"/>
      <c r="T101" s="55"/>
      <c r="U101" s="33"/>
      <c r="V101" s="33"/>
      <c r="W101" s="33"/>
      <c r="X101" s="33"/>
      <c r="Y101" s="33"/>
      <c r="Z101" s="33"/>
      <c r="AA101" s="33"/>
      <c r="AB101" s="33"/>
      <c r="AC101" s="33"/>
      <c r="AD101" s="33"/>
      <c r="AE101" s="33"/>
      <c r="AT101" s="18" t="s">
        <v>148</v>
      </c>
      <c r="AU101" s="18" t="s">
        <v>146</v>
      </c>
    </row>
    <row r="102" spans="2:51" s="13" customFormat="1" ht="12">
      <c r="B102" s="157"/>
      <c r="D102" s="158" t="s">
        <v>150</v>
      </c>
      <c r="E102" s="159" t="s">
        <v>3</v>
      </c>
      <c r="F102" s="160" t="s">
        <v>151</v>
      </c>
      <c r="H102" s="159" t="s">
        <v>3</v>
      </c>
      <c r="I102" s="161"/>
      <c r="L102" s="157"/>
      <c r="M102" s="162"/>
      <c r="N102" s="163"/>
      <c r="O102" s="163"/>
      <c r="P102" s="163"/>
      <c r="Q102" s="163"/>
      <c r="R102" s="163"/>
      <c r="S102" s="163"/>
      <c r="T102" s="164"/>
      <c r="AT102" s="159" t="s">
        <v>150</v>
      </c>
      <c r="AU102" s="159" t="s">
        <v>146</v>
      </c>
      <c r="AV102" s="13" t="s">
        <v>15</v>
      </c>
      <c r="AW102" s="13" t="s">
        <v>33</v>
      </c>
      <c r="AX102" s="13" t="s">
        <v>71</v>
      </c>
      <c r="AY102" s="159" t="s">
        <v>134</v>
      </c>
    </row>
    <row r="103" spans="2:51" s="14" customFormat="1" ht="12">
      <c r="B103" s="165"/>
      <c r="D103" s="158" t="s">
        <v>150</v>
      </c>
      <c r="E103" s="166" t="s">
        <v>3</v>
      </c>
      <c r="F103" s="167" t="s">
        <v>596</v>
      </c>
      <c r="H103" s="168">
        <v>0.6</v>
      </c>
      <c r="I103" s="169"/>
      <c r="L103" s="165"/>
      <c r="M103" s="170"/>
      <c r="N103" s="171"/>
      <c r="O103" s="171"/>
      <c r="P103" s="171"/>
      <c r="Q103" s="171"/>
      <c r="R103" s="171"/>
      <c r="S103" s="171"/>
      <c r="T103" s="172"/>
      <c r="AT103" s="166" t="s">
        <v>150</v>
      </c>
      <c r="AU103" s="166" t="s">
        <v>146</v>
      </c>
      <c r="AV103" s="14" t="s">
        <v>139</v>
      </c>
      <c r="AW103" s="14" t="s">
        <v>33</v>
      </c>
      <c r="AX103" s="14" t="s">
        <v>71</v>
      </c>
      <c r="AY103" s="166" t="s">
        <v>134</v>
      </c>
    </row>
    <row r="104" spans="2:51" s="13" customFormat="1" ht="12">
      <c r="B104" s="157"/>
      <c r="D104" s="158" t="s">
        <v>150</v>
      </c>
      <c r="E104" s="159" t="s">
        <v>3</v>
      </c>
      <c r="F104" s="160" t="s">
        <v>153</v>
      </c>
      <c r="H104" s="159" t="s">
        <v>3</v>
      </c>
      <c r="I104" s="161"/>
      <c r="L104" s="157"/>
      <c r="M104" s="162"/>
      <c r="N104" s="163"/>
      <c r="O104" s="163"/>
      <c r="P104" s="163"/>
      <c r="Q104" s="163"/>
      <c r="R104" s="163"/>
      <c r="S104" s="163"/>
      <c r="T104" s="164"/>
      <c r="AT104" s="159" t="s">
        <v>150</v>
      </c>
      <c r="AU104" s="159" t="s">
        <v>146</v>
      </c>
      <c r="AV104" s="13" t="s">
        <v>15</v>
      </c>
      <c r="AW104" s="13" t="s">
        <v>33</v>
      </c>
      <c r="AX104" s="13" t="s">
        <v>71</v>
      </c>
      <c r="AY104" s="159" t="s">
        <v>134</v>
      </c>
    </row>
    <row r="105" spans="2:51" s="14" customFormat="1" ht="12">
      <c r="B105" s="165"/>
      <c r="D105" s="158" t="s">
        <v>150</v>
      </c>
      <c r="E105" s="166" t="s">
        <v>3</v>
      </c>
      <c r="F105" s="167" t="s">
        <v>710</v>
      </c>
      <c r="H105" s="168">
        <v>2.7</v>
      </c>
      <c r="I105" s="169"/>
      <c r="L105" s="165"/>
      <c r="M105" s="170"/>
      <c r="N105" s="171"/>
      <c r="O105" s="171"/>
      <c r="P105" s="171"/>
      <c r="Q105" s="171"/>
      <c r="R105" s="171"/>
      <c r="S105" s="171"/>
      <c r="T105" s="172"/>
      <c r="AT105" s="166" t="s">
        <v>150</v>
      </c>
      <c r="AU105" s="166" t="s">
        <v>146</v>
      </c>
      <c r="AV105" s="14" t="s">
        <v>139</v>
      </c>
      <c r="AW105" s="14" t="s">
        <v>33</v>
      </c>
      <c r="AX105" s="14" t="s">
        <v>71</v>
      </c>
      <c r="AY105" s="166" t="s">
        <v>134</v>
      </c>
    </row>
    <row r="106" spans="2:51" s="15" customFormat="1" ht="12">
      <c r="B106" s="173"/>
      <c r="D106" s="158" t="s">
        <v>150</v>
      </c>
      <c r="E106" s="174" t="s">
        <v>3</v>
      </c>
      <c r="F106" s="175" t="s">
        <v>155</v>
      </c>
      <c r="H106" s="176">
        <v>3.3000000000000003</v>
      </c>
      <c r="I106" s="177"/>
      <c r="L106" s="173"/>
      <c r="M106" s="178"/>
      <c r="N106" s="179"/>
      <c r="O106" s="179"/>
      <c r="P106" s="179"/>
      <c r="Q106" s="179"/>
      <c r="R106" s="179"/>
      <c r="S106" s="179"/>
      <c r="T106" s="180"/>
      <c r="AT106" s="174" t="s">
        <v>150</v>
      </c>
      <c r="AU106" s="174" t="s">
        <v>146</v>
      </c>
      <c r="AV106" s="15" t="s">
        <v>145</v>
      </c>
      <c r="AW106" s="15" t="s">
        <v>33</v>
      </c>
      <c r="AX106" s="15" t="s">
        <v>15</v>
      </c>
      <c r="AY106" s="174" t="s">
        <v>134</v>
      </c>
    </row>
    <row r="107" spans="1:65" s="2" customFormat="1" ht="66.75" customHeight="1">
      <c r="A107" s="33"/>
      <c r="B107" s="138"/>
      <c r="C107" s="139" t="s">
        <v>139</v>
      </c>
      <c r="D107" s="139" t="s">
        <v>140</v>
      </c>
      <c r="E107" s="140" t="s">
        <v>156</v>
      </c>
      <c r="F107" s="141" t="s">
        <v>157</v>
      </c>
      <c r="G107" s="142" t="s">
        <v>143</v>
      </c>
      <c r="H107" s="143">
        <v>0.6</v>
      </c>
      <c r="I107" s="144"/>
      <c r="J107" s="145">
        <f>ROUND(I107*H107,2)</f>
        <v>0</v>
      </c>
      <c r="K107" s="141" t="s">
        <v>144</v>
      </c>
      <c r="L107" s="34"/>
      <c r="M107" s="146" t="s">
        <v>3</v>
      </c>
      <c r="N107" s="147" t="s">
        <v>43</v>
      </c>
      <c r="O107" s="54"/>
      <c r="P107" s="148">
        <f>O107*H107</f>
        <v>0</v>
      </c>
      <c r="Q107" s="148">
        <v>0.00835</v>
      </c>
      <c r="R107" s="148">
        <f>Q107*H107</f>
        <v>0.00501</v>
      </c>
      <c r="S107" s="148">
        <v>0</v>
      </c>
      <c r="T107" s="149">
        <f>S107*H107</f>
        <v>0</v>
      </c>
      <c r="U107" s="33"/>
      <c r="V107" s="33"/>
      <c r="W107" s="33"/>
      <c r="X107" s="33"/>
      <c r="Y107" s="33"/>
      <c r="Z107" s="33"/>
      <c r="AA107" s="33"/>
      <c r="AB107" s="33"/>
      <c r="AC107" s="33"/>
      <c r="AD107" s="33"/>
      <c r="AE107" s="33"/>
      <c r="AR107" s="150" t="s">
        <v>145</v>
      </c>
      <c r="AT107" s="150" t="s">
        <v>140</v>
      </c>
      <c r="AU107" s="150" t="s">
        <v>146</v>
      </c>
      <c r="AY107" s="18" t="s">
        <v>134</v>
      </c>
      <c r="BE107" s="151">
        <f>IF(N107="základní",J107,0)</f>
        <v>0</v>
      </c>
      <c r="BF107" s="151">
        <f>IF(N107="snížená",J107,0)</f>
        <v>0</v>
      </c>
      <c r="BG107" s="151">
        <f>IF(N107="zákl. přenesená",J107,0)</f>
        <v>0</v>
      </c>
      <c r="BH107" s="151">
        <f>IF(N107="sníž. přenesená",J107,0)</f>
        <v>0</v>
      </c>
      <c r="BI107" s="151">
        <f>IF(N107="nulová",J107,0)</f>
        <v>0</v>
      </c>
      <c r="BJ107" s="18" t="s">
        <v>139</v>
      </c>
      <c r="BK107" s="151">
        <f>ROUND(I107*H107,2)</f>
        <v>0</v>
      </c>
      <c r="BL107" s="18" t="s">
        <v>145</v>
      </c>
      <c r="BM107" s="150" t="s">
        <v>158</v>
      </c>
    </row>
    <row r="108" spans="1:47" s="2" customFormat="1" ht="12">
      <c r="A108" s="33"/>
      <c r="B108" s="34"/>
      <c r="C108" s="33"/>
      <c r="D108" s="152" t="s">
        <v>148</v>
      </c>
      <c r="E108" s="33"/>
      <c r="F108" s="153" t="s">
        <v>159</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148</v>
      </c>
      <c r="AU108" s="18" t="s">
        <v>146</v>
      </c>
    </row>
    <row r="109" spans="2:51" s="13" customFormat="1" ht="12">
      <c r="B109" s="157"/>
      <c r="D109" s="158" t="s">
        <v>150</v>
      </c>
      <c r="E109" s="159" t="s">
        <v>3</v>
      </c>
      <c r="F109" s="160" t="s">
        <v>151</v>
      </c>
      <c r="H109" s="159" t="s">
        <v>3</v>
      </c>
      <c r="I109" s="161"/>
      <c r="L109" s="157"/>
      <c r="M109" s="162"/>
      <c r="N109" s="163"/>
      <c r="O109" s="163"/>
      <c r="P109" s="163"/>
      <c r="Q109" s="163"/>
      <c r="R109" s="163"/>
      <c r="S109" s="163"/>
      <c r="T109" s="164"/>
      <c r="AT109" s="159" t="s">
        <v>150</v>
      </c>
      <c r="AU109" s="159" t="s">
        <v>146</v>
      </c>
      <c r="AV109" s="13" t="s">
        <v>15</v>
      </c>
      <c r="AW109" s="13" t="s">
        <v>33</v>
      </c>
      <c r="AX109" s="13" t="s">
        <v>71</v>
      </c>
      <c r="AY109" s="159" t="s">
        <v>134</v>
      </c>
    </row>
    <row r="110" spans="2:51" s="14" customFormat="1" ht="12">
      <c r="B110" s="165"/>
      <c r="D110" s="158" t="s">
        <v>150</v>
      </c>
      <c r="E110" s="166" t="s">
        <v>3</v>
      </c>
      <c r="F110" s="167" t="s">
        <v>596</v>
      </c>
      <c r="H110" s="168">
        <v>0.6</v>
      </c>
      <c r="I110" s="169"/>
      <c r="L110" s="165"/>
      <c r="M110" s="170"/>
      <c r="N110" s="171"/>
      <c r="O110" s="171"/>
      <c r="P110" s="171"/>
      <c r="Q110" s="171"/>
      <c r="R110" s="171"/>
      <c r="S110" s="171"/>
      <c r="T110" s="172"/>
      <c r="AT110" s="166" t="s">
        <v>150</v>
      </c>
      <c r="AU110" s="166" t="s">
        <v>146</v>
      </c>
      <c r="AV110" s="14" t="s">
        <v>139</v>
      </c>
      <c r="AW110" s="14" t="s">
        <v>33</v>
      </c>
      <c r="AX110" s="14" t="s">
        <v>15</v>
      </c>
      <c r="AY110" s="166" t="s">
        <v>134</v>
      </c>
    </row>
    <row r="111" spans="1:65" s="2" customFormat="1" ht="16.5" customHeight="1">
      <c r="A111" s="33"/>
      <c r="B111" s="138"/>
      <c r="C111" s="181" t="s">
        <v>146</v>
      </c>
      <c r="D111" s="181" t="s">
        <v>160</v>
      </c>
      <c r="E111" s="182" t="s">
        <v>161</v>
      </c>
      <c r="F111" s="183" t="s">
        <v>162</v>
      </c>
      <c r="G111" s="184" t="s">
        <v>143</v>
      </c>
      <c r="H111" s="185">
        <v>0.63</v>
      </c>
      <c r="I111" s="186"/>
      <c r="J111" s="187">
        <f>ROUND(I111*H111,2)</f>
        <v>0</v>
      </c>
      <c r="K111" s="183" t="s">
        <v>144</v>
      </c>
      <c r="L111" s="188"/>
      <c r="M111" s="189" t="s">
        <v>3</v>
      </c>
      <c r="N111" s="190" t="s">
        <v>43</v>
      </c>
      <c r="O111" s="54"/>
      <c r="P111" s="148">
        <f>O111*H111</f>
        <v>0</v>
      </c>
      <c r="Q111" s="148">
        <v>0.00085</v>
      </c>
      <c r="R111" s="148">
        <f>Q111*H111</f>
        <v>0.0005355</v>
      </c>
      <c r="S111" s="148">
        <v>0</v>
      </c>
      <c r="T111" s="149">
        <f>S111*H111</f>
        <v>0</v>
      </c>
      <c r="U111" s="33"/>
      <c r="V111" s="33"/>
      <c r="W111" s="33"/>
      <c r="X111" s="33"/>
      <c r="Y111" s="33"/>
      <c r="Z111" s="33"/>
      <c r="AA111" s="33"/>
      <c r="AB111" s="33"/>
      <c r="AC111" s="33"/>
      <c r="AD111" s="33"/>
      <c r="AE111" s="33"/>
      <c r="AR111" s="150" t="s">
        <v>163</v>
      </c>
      <c r="AT111" s="150" t="s">
        <v>160</v>
      </c>
      <c r="AU111" s="150" t="s">
        <v>146</v>
      </c>
      <c r="AY111" s="18" t="s">
        <v>134</v>
      </c>
      <c r="BE111" s="151">
        <f>IF(N111="základní",J111,0)</f>
        <v>0</v>
      </c>
      <c r="BF111" s="151">
        <f>IF(N111="snížená",J111,0)</f>
        <v>0</v>
      </c>
      <c r="BG111" s="151">
        <f>IF(N111="zákl. přenesená",J111,0)</f>
        <v>0</v>
      </c>
      <c r="BH111" s="151">
        <f>IF(N111="sníž. přenesená",J111,0)</f>
        <v>0</v>
      </c>
      <c r="BI111" s="151">
        <f>IF(N111="nulová",J111,0)</f>
        <v>0</v>
      </c>
      <c r="BJ111" s="18" t="s">
        <v>139</v>
      </c>
      <c r="BK111" s="151">
        <f>ROUND(I111*H111,2)</f>
        <v>0</v>
      </c>
      <c r="BL111" s="18" t="s">
        <v>145</v>
      </c>
      <c r="BM111" s="150" t="s">
        <v>164</v>
      </c>
    </row>
    <row r="112" spans="2:51" s="14" customFormat="1" ht="12">
      <c r="B112" s="165"/>
      <c r="D112" s="158" t="s">
        <v>150</v>
      </c>
      <c r="F112" s="167" t="s">
        <v>597</v>
      </c>
      <c r="H112" s="168">
        <v>0.63</v>
      </c>
      <c r="I112" s="169"/>
      <c r="L112" s="165"/>
      <c r="M112" s="170"/>
      <c r="N112" s="171"/>
      <c r="O112" s="171"/>
      <c r="P112" s="171"/>
      <c r="Q112" s="171"/>
      <c r="R112" s="171"/>
      <c r="S112" s="171"/>
      <c r="T112" s="172"/>
      <c r="AT112" s="166" t="s">
        <v>150</v>
      </c>
      <c r="AU112" s="166" t="s">
        <v>146</v>
      </c>
      <c r="AV112" s="14" t="s">
        <v>139</v>
      </c>
      <c r="AW112" s="14" t="s">
        <v>4</v>
      </c>
      <c r="AX112" s="14" t="s">
        <v>15</v>
      </c>
      <c r="AY112" s="166" t="s">
        <v>134</v>
      </c>
    </row>
    <row r="113" spans="1:65" s="2" customFormat="1" ht="66.75" customHeight="1">
      <c r="A113" s="33"/>
      <c r="B113" s="138"/>
      <c r="C113" s="139" t="s">
        <v>145</v>
      </c>
      <c r="D113" s="139" t="s">
        <v>140</v>
      </c>
      <c r="E113" s="140" t="s">
        <v>166</v>
      </c>
      <c r="F113" s="141" t="s">
        <v>167</v>
      </c>
      <c r="G113" s="142" t="s">
        <v>143</v>
      </c>
      <c r="H113" s="143">
        <v>2.7</v>
      </c>
      <c r="I113" s="144"/>
      <c r="J113" s="145">
        <f>ROUND(I113*H113,2)</f>
        <v>0</v>
      </c>
      <c r="K113" s="141" t="s">
        <v>144</v>
      </c>
      <c r="L113" s="34"/>
      <c r="M113" s="146" t="s">
        <v>3</v>
      </c>
      <c r="N113" s="147" t="s">
        <v>43</v>
      </c>
      <c r="O113" s="54"/>
      <c r="P113" s="148">
        <f>O113*H113</f>
        <v>0</v>
      </c>
      <c r="Q113" s="148">
        <v>0.00852</v>
      </c>
      <c r="R113" s="148">
        <f>Q113*H113</f>
        <v>0.023004</v>
      </c>
      <c r="S113" s="148">
        <v>0</v>
      </c>
      <c r="T113" s="149">
        <f>S113*H113</f>
        <v>0</v>
      </c>
      <c r="U113" s="33"/>
      <c r="V113" s="33"/>
      <c r="W113" s="33"/>
      <c r="X113" s="33"/>
      <c r="Y113" s="33"/>
      <c r="Z113" s="33"/>
      <c r="AA113" s="33"/>
      <c r="AB113" s="33"/>
      <c r="AC113" s="33"/>
      <c r="AD113" s="33"/>
      <c r="AE113" s="33"/>
      <c r="AR113" s="150" t="s">
        <v>145</v>
      </c>
      <c r="AT113" s="150" t="s">
        <v>140</v>
      </c>
      <c r="AU113" s="150" t="s">
        <v>146</v>
      </c>
      <c r="AY113" s="18" t="s">
        <v>134</v>
      </c>
      <c r="BE113" s="151">
        <f>IF(N113="základní",J113,0)</f>
        <v>0</v>
      </c>
      <c r="BF113" s="151">
        <f>IF(N113="snížená",J113,0)</f>
        <v>0</v>
      </c>
      <c r="BG113" s="151">
        <f>IF(N113="zákl. přenesená",J113,0)</f>
        <v>0</v>
      </c>
      <c r="BH113" s="151">
        <f>IF(N113="sníž. přenesená",J113,0)</f>
        <v>0</v>
      </c>
      <c r="BI113" s="151">
        <f>IF(N113="nulová",J113,0)</f>
        <v>0</v>
      </c>
      <c r="BJ113" s="18" t="s">
        <v>139</v>
      </c>
      <c r="BK113" s="151">
        <f>ROUND(I113*H113,2)</f>
        <v>0</v>
      </c>
      <c r="BL113" s="18" t="s">
        <v>145</v>
      </c>
      <c r="BM113" s="150" t="s">
        <v>168</v>
      </c>
    </row>
    <row r="114" spans="1:47" s="2" customFormat="1" ht="12">
      <c r="A114" s="33"/>
      <c r="B114" s="34"/>
      <c r="C114" s="33"/>
      <c r="D114" s="152" t="s">
        <v>148</v>
      </c>
      <c r="E114" s="33"/>
      <c r="F114" s="153" t="s">
        <v>169</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148</v>
      </c>
      <c r="AU114" s="18" t="s">
        <v>146</v>
      </c>
    </row>
    <row r="115" spans="2:51" s="13" customFormat="1" ht="12">
      <c r="B115" s="157"/>
      <c r="D115" s="158" t="s">
        <v>150</v>
      </c>
      <c r="E115" s="159" t="s">
        <v>3</v>
      </c>
      <c r="F115" s="160" t="s">
        <v>153</v>
      </c>
      <c r="H115" s="159" t="s">
        <v>3</v>
      </c>
      <c r="I115" s="161"/>
      <c r="L115" s="157"/>
      <c r="M115" s="162"/>
      <c r="N115" s="163"/>
      <c r="O115" s="163"/>
      <c r="P115" s="163"/>
      <c r="Q115" s="163"/>
      <c r="R115" s="163"/>
      <c r="S115" s="163"/>
      <c r="T115" s="164"/>
      <c r="AT115" s="159" t="s">
        <v>150</v>
      </c>
      <c r="AU115" s="159" t="s">
        <v>146</v>
      </c>
      <c r="AV115" s="13" t="s">
        <v>15</v>
      </c>
      <c r="AW115" s="13" t="s">
        <v>33</v>
      </c>
      <c r="AX115" s="13" t="s">
        <v>71</v>
      </c>
      <c r="AY115" s="159" t="s">
        <v>134</v>
      </c>
    </row>
    <row r="116" spans="2:51" s="14" customFormat="1" ht="12">
      <c r="B116" s="165"/>
      <c r="D116" s="158" t="s">
        <v>150</v>
      </c>
      <c r="E116" s="166" t="s">
        <v>3</v>
      </c>
      <c r="F116" s="167" t="s">
        <v>710</v>
      </c>
      <c r="H116" s="168">
        <v>2.7</v>
      </c>
      <c r="I116" s="169"/>
      <c r="L116" s="165"/>
      <c r="M116" s="170"/>
      <c r="N116" s="171"/>
      <c r="O116" s="171"/>
      <c r="P116" s="171"/>
      <c r="Q116" s="171"/>
      <c r="R116" s="171"/>
      <c r="S116" s="171"/>
      <c r="T116" s="172"/>
      <c r="AT116" s="166" t="s">
        <v>150</v>
      </c>
      <c r="AU116" s="166" t="s">
        <v>146</v>
      </c>
      <c r="AV116" s="14" t="s">
        <v>139</v>
      </c>
      <c r="AW116" s="14" t="s">
        <v>33</v>
      </c>
      <c r="AX116" s="14" t="s">
        <v>15</v>
      </c>
      <c r="AY116" s="166" t="s">
        <v>134</v>
      </c>
    </row>
    <row r="117" spans="1:65" s="2" customFormat="1" ht="16.5" customHeight="1">
      <c r="A117" s="33"/>
      <c r="B117" s="138"/>
      <c r="C117" s="181" t="s">
        <v>170</v>
      </c>
      <c r="D117" s="181" t="s">
        <v>160</v>
      </c>
      <c r="E117" s="182" t="s">
        <v>171</v>
      </c>
      <c r="F117" s="183" t="s">
        <v>172</v>
      </c>
      <c r="G117" s="184" t="s">
        <v>143</v>
      </c>
      <c r="H117" s="185">
        <v>2.835</v>
      </c>
      <c r="I117" s="186"/>
      <c r="J117" s="187">
        <f>ROUND(I117*H117,2)</f>
        <v>0</v>
      </c>
      <c r="K117" s="183" t="s">
        <v>144</v>
      </c>
      <c r="L117" s="188"/>
      <c r="M117" s="189" t="s">
        <v>3</v>
      </c>
      <c r="N117" s="190" t="s">
        <v>43</v>
      </c>
      <c r="O117" s="54"/>
      <c r="P117" s="148">
        <f>O117*H117</f>
        <v>0</v>
      </c>
      <c r="Q117" s="148">
        <v>0.00204</v>
      </c>
      <c r="R117" s="148">
        <f>Q117*H117</f>
        <v>0.0057834</v>
      </c>
      <c r="S117" s="148">
        <v>0</v>
      </c>
      <c r="T117" s="149">
        <f>S117*H117</f>
        <v>0</v>
      </c>
      <c r="U117" s="33"/>
      <c r="V117" s="33"/>
      <c r="W117" s="33"/>
      <c r="X117" s="33"/>
      <c r="Y117" s="33"/>
      <c r="Z117" s="33"/>
      <c r="AA117" s="33"/>
      <c r="AB117" s="33"/>
      <c r="AC117" s="33"/>
      <c r="AD117" s="33"/>
      <c r="AE117" s="33"/>
      <c r="AR117" s="150" t="s">
        <v>163</v>
      </c>
      <c r="AT117" s="150" t="s">
        <v>160</v>
      </c>
      <c r="AU117" s="150" t="s">
        <v>146</v>
      </c>
      <c r="AY117" s="18" t="s">
        <v>134</v>
      </c>
      <c r="BE117" s="151">
        <f>IF(N117="základní",J117,0)</f>
        <v>0</v>
      </c>
      <c r="BF117" s="151">
        <f>IF(N117="snížená",J117,0)</f>
        <v>0</v>
      </c>
      <c r="BG117" s="151">
        <f>IF(N117="zákl. přenesená",J117,0)</f>
        <v>0</v>
      </c>
      <c r="BH117" s="151">
        <f>IF(N117="sníž. přenesená",J117,0)</f>
        <v>0</v>
      </c>
      <c r="BI117" s="151">
        <f>IF(N117="nulová",J117,0)</f>
        <v>0</v>
      </c>
      <c r="BJ117" s="18" t="s">
        <v>139</v>
      </c>
      <c r="BK117" s="151">
        <f>ROUND(I117*H117,2)</f>
        <v>0</v>
      </c>
      <c r="BL117" s="18" t="s">
        <v>145</v>
      </c>
      <c r="BM117" s="150" t="s">
        <v>173</v>
      </c>
    </row>
    <row r="118" spans="2:51" s="14" customFormat="1" ht="12">
      <c r="B118" s="165"/>
      <c r="D118" s="158" t="s">
        <v>150</v>
      </c>
      <c r="F118" s="167" t="s">
        <v>711</v>
      </c>
      <c r="H118" s="168">
        <v>2.835</v>
      </c>
      <c r="I118" s="169"/>
      <c r="L118" s="165"/>
      <c r="M118" s="170"/>
      <c r="N118" s="171"/>
      <c r="O118" s="171"/>
      <c r="P118" s="171"/>
      <c r="Q118" s="171"/>
      <c r="R118" s="171"/>
      <c r="S118" s="171"/>
      <c r="T118" s="172"/>
      <c r="AT118" s="166" t="s">
        <v>150</v>
      </c>
      <c r="AU118" s="166" t="s">
        <v>146</v>
      </c>
      <c r="AV118" s="14" t="s">
        <v>139</v>
      </c>
      <c r="AW118" s="14" t="s">
        <v>4</v>
      </c>
      <c r="AX118" s="14" t="s">
        <v>15</v>
      </c>
      <c r="AY118" s="166" t="s">
        <v>134</v>
      </c>
    </row>
    <row r="119" spans="1:65" s="2" customFormat="1" ht="55.5" customHeight="1">
      <c r="A119" s="33"/>
      <c r="B119" s="138"/>
      <c r="C119" s="139" t="s">
        <v>135</v>
      </c>
      <c r="D119" s="139" t="s">
        <v>140</v>
      </c>
      <c r="E119" s="140" t="s">
        <v>175</v>
      </c>
      <c r="F119" s="141" t="s">
        <v>176</v>
      </c>
      <c r="G119" s="142" t="s">
        <v>143</v>
      </c>
      <c r="H119" s="143">
        <v>3.3</v>
      </c>
      <c r="I119" s="144"/>
      <c r="J119" s="145">
        <f>ROUND(I119*H119,2)</f>
        <v>0</v>
      </c>
      <c r="K119" s="141" t="s">
        <v>144</v>
      </c>
      <c r="L119" s="34"/>
      <c r="M119" s="146" t="s">
        <v>3</v>
      </c>
      <c r="N119" s="147" t="s">
        <v>43</v>
      </c>
      <c r="O119" s="54"/>
      <c r="P119" s="148">
        <f>O119*H119</f>
        <v>0</v>
      </c>
      <c r="Q119" s="148">
        <v>8E-05</v>
      </c>
      <c r="R119" s="148">
        <f>Q119*H119</f>
        <v>0.000264</v>
      </c>
      <c r="S119" s="148">
        <v>0</v>
      </c>
      <c r="T119" s="149">
        <f>S119*H119</f>
        <v>0</v>
      </c>
      <c r="U119" s="33"/>
      <c r="V119" s="33"/>
      <c r="W119" s="33"/>
      <c r="X119" s="33"/>
      <c r="Y119" s="33"/>
      <c r="Z119" s="33"/>
      <c r="AA119" s="33"/>
      <c r="AB119" s="33"/>
      <c r="AC119" s="33"/>
      <c r="AD119" s="33"/>
      <c r="AE119" s="33"/>
      <c r="AR119" s="150" t="s">
        <v>145</v>
      </c>
      <c r="AT119" s="150" t="s">
        <v>140</v>
      </c>
      <c r="AU119" s="150" t="s">
        <v>146</v>
      </c>
      <c r="AY119" s="18" t="s">
        <v>134</v>
      </c>
      <c r="BE119" s="151">
        <f>IF(N119="základní",J119,0)</f>
        <v>0</v>
      </c>
      <c r="BF119" s="151">
        <f>IF(N119="snížená",J119,0)</f>
        <v>0</v>
      </c>
      <c r="BG119" s="151">
        <f>IF(N119="zákl. přenesená",J119,0)</f>
        <v>0</v>
      </c>
      <c r="BH119" s="151">
        <f>IF(N119="sníž. přenesená",J119,0)</f>
        <v>0</v>
      </c>
      <c r="BI119" s="151">
        <f>IF(N119="nulová",J119,0)</f>
        <v>0</v>
      </c>
      <c r="BJ119" s="18" t="s">
        <v>139</v>
      </c>
      <c r="BK119" s="151">
        <f>ROUND(I119*H119,2)</f>
        <v>0</v>
      </c>
      <c r="BL119" s="18" t="s">
        <v>145</v>
      </c>
      <c r="BM119" s="150" t="s">
        <v>177</v>
      </c>
    </row>
    <row r="120" spans="1:47" s="2" customFormat="1" ht="12">
      <c r="A120" s="33"/>
      <c r="B120" s="34"/>
      <c r="C120" s="33"/>
      <c r="D120" s="152" t="s">
        <v>148</v>
      </c>
      <c r="E120" s="33"/>
      <c r="F120" s="153" t="s">
        <v>178</v>
      </c>
      <c r="G120" s="33"/>
      <c r="H120" s="33"/>
      <c r="I120" s="154"/>
      <c r="J120" s="33"/>
      <c r="K120" s="33"/>
      <c r="L120" s="34"/>
      <c r="M120" s="155"/>
      <c r="N120" s="156"/>
      <c r="O120" s="54"/>
      <c r="P120" s="54"/>
      <c r="Q120" s="54"/>
      <c r="R120" s="54"/>
      <c r="S120" s="54"/>
      <c r="T120" s="55"/>
      <c r="U120" s="33"/>
      <c r="V120" s="33"/>
      <c r="W120" s="33"/>
      <c r="X120" s="33"/>
      <c r="Y120" s="33"/>
      <c r="Z120" s="33"/>
      <c r="AA120" s="33"/>
      <c r="AB120" s="33"/>
      <c r="AC120" s="33"/>
      <c r="AD120" s="33"/>
      <c r="AE120" s="33"/>
      <c r="AT120" s="18" t="s">
        <v>148</v>
      </c>
      <c r="AU120" s="18" t="s">
        <v>146</v>
      </c>
    </row>
    <row r="121" spans="1:65" s="2" customFormat="1" ht="24.2" customHeight="1">
      <c r="A121" s="33"/>
      <c r="B121" s="138"/>
      <c r="C121" s="139" t="s">
        <v>179</v>
      </c>
      <c r="D121" s="139" t="s">
        <v>140</v>
      </c>
      <c r="E121" s="140" t="s">
        <v>180</v>
      </c>
      <c r="F121" s="141" t="s">
        <v>181</v>
      </c>
      <c r="G121" s="142" t="s">
        <v>143</v>
      </c>
      <c r="H121" s="143">
        <v>3.3</v>
      </c>
      <c r="I121" s="144"/>
      <c r="J121" s="145">
        <f>ROUND(I121*H121,2)</f>
        <v>0</v>
      </c>
      <c r="K121" s="141" t="s">
        <v>144</v>
      </c>
      <c r="L121" s="34"/>
      <c r="M121" s="146" t="s">
        <v>3</v>
      </c>
      <c r="N121" s="147" t="s">
        <v>43</v>
      </c>
      <c r="O121" s="54"/>
      <c r="P121" s="148">
        <f>O121*H121</f>
        <v>0</v>
      </c>
      <c r="Q121" s="148">
        <v>0.0003</v>
      </c>
      <c r="R121" s="148">
        <f>Q121*H121</f>
        <v>0.0009899999999999998</v>
      </c>
      <c r="S121" s="148">
        <v>0</v>
      </c>
      <c r="T121" s="149">
        <f>S121*H121</f>
        <v>0</v>
      </c>
      <c r="U121" s="33"/>
      <c r="V121" s="33"/>
      <c r="W121" s="33"/>
      <c r="X121" s="33"/>
      <c r="Y121" s="33"/>
      <c r="Z121" s="33"/>
      <c r="AA121" s="33"/>
      <c r="AB121" s="33"/>
      <c r="AC121" s="33"/>
      <c r="AD121" s="33"/>
      <c r="AE121" s="33"/>
      <c r="AR121" s="150" t="s">
        <v>145</v>
      </c>
      <c r="AT121" s="150" t="s">
        <v>140</v>
      </c>
      <c r="AU121" s="150" t="s">
        <v>146</v>
      </c>
      <c r="AY121" s="18" t="s">
        <v>134</v>
      </c>
      <c r="BE121" s="151">
        <f>IF(N121="základní",J121,0)</f>
        <v>0</v>
      </c>
      <c r="BF121" s="151">
        <f>IF(N121="snížená",J121,0)</f>
        <v>0</v>
      </c>
      <c r="BG121" s="151">
        <f>IF(N121="zákl. přenesená",J121,0)</f>
        <v>0</v>
      </c>
      <c r="BH121" s="151">
        <f>IF(N121="sníž. přenesená",J121,0)</f>
        <v>0</v>
      </c>
      <c r="BI121" s="151">
        <f>IF(N121="nulová",J121,0)</f>
        <v>0</v>
      </c>
      <c r="BJ121" s="18" t="s">
        <v>139</v>
      </c>
      <c r="BK121" s="151">
        <f>ROUND(I121*H121,2)</f>
        <v>0</v>
      </c>
      <c r="BL121" s="18" t="s">
        <v>145</v>
      </c>
      <c r="BM121" s="150" t="s">
        <v>182</v>
      </c>
    </row>
    <row r="122" spans="1:47" s="2" customFormat="1" ht="12">
      <c r="A122" s="33"/>
      <c r="B122" s="34"/>
      <c r="C122" s="33"/>
      <c r="D122" s="152" t="s">
        <v>148</v>
      </c>
      <c r="E122" s="33"/>
      <c r="F122" s="153" t="s">
        <v>183</v>
      </c>
      <c r="G122" s="33"/>
      <c r="H122" s="33"/>
      <c r="I122" s="154"/>
      <c r="J122" s="33"/>
      <c r="K122" s="33"/>
      <c r="L122" s="34"/>
      <c r="M122" s="155"/>
      <c r="N122" s="156"/>
      <c r="O122" s="54"/>
      <c r="P122" s="54"/>
      <c r="Q122" s="54"/>
      <c r="R122" s="54"/>
      <c r="S122" s="54"/>
      <c r="T122" s="55"/>
      <c r="U122" s="33"/>
      <c r="V122" s="33"/>
      <c r="W122" s="33"/>
      <c r="X122" s="33"/>
      <c r="Y122" s="33"/>
      <c r="Z122" s="33"/>
      <c r="AA122" s="33"/>
      <c r="AB122" s="33"/>
      <c r="AC122" s="33"/>
      <c r="AD122" s="33"/>
      <c r="AE122" s="33"/>
      <c r="AT122" s="18" t="s">
        <v>148</v>
      </c>
      <c r="AU122" s="18" t="s">
        <v>146</v>
      </c>
    </row>
    <row r="123" spans="1:65" s="2" customFormat="1" ht="37.9" customHeight="1">
      <c r="A123" s="33"/>
      <c r="B123" s="138"/>
      <c r="C123" s="139" t="s">
        <v>163</v>
      </c>
      <c r="D123" s="139" t="s">
        <v>140</v>
      </c>
      <c r="E123" s="140" t="s">
        <v>184</v>
      </c>
      <c r="F123" s="141" t="s">
        <v>185</v>
      </c>
      <c r="G123" s="142" t="s">
        <v>143</v>
      </c>
      <c r="H123" s="143">
        <v>3.3</v>
      </c>
      <c r="I123" s="144"/>
      <c r="J123" s="145">
        <f>ROUND(I123*H123,2)</f>
        <v>0</v>
      </c>
      <c r="K123" s="141" t="s">
        <v>144</v>
      </c>
      <c r="L123" s="34"/>
      <c r="M123" s="146" t="s">
        <v>3</v>
      </c>
      <c r="N123" s="147" t="s">
        <v>43</v>
      </c>
      <c r="O123" s="54"/>
      <c r="P123" s="148">
        <f>O123*H123</f>
        <v>0</v>
      </c>
      <c r="Q123" s="148">
        <v>0.00285</v>
      </c>
      <c r="R123" s="148">
        <f>Q123*H123</f>
        <v>0.009405</v>
      </c>
      <c r="S123" s="148">
        <v>0</v>
      </c>
      <c r="T123" s="149">
        <f>S123*H123</f>
        <v>0</v>
      </c>
      <c r="U123" s="33"/>
      <c r="V123" s="33"/>
      <c r="W123" s="33"/>
      <c r="X123" s="33"/>
      <c r="Y123" s="33"/>
      <c r="Z123" s="33"/>
      <c r="AA123" s="33"/>
      <c r="AB123" s="33"/>
      <c r="AC123" s="33"/>
      <c r="AD123" s="33"/>
      <c r="AE123" s="33"/>
      <c r="AR123" s="150" t="s">
        <v>145</v>
      </c>
      <c r="AT123" s="150" t="s">
        <v>140</v>
      </c>
      <c r="AU123" s="150" t="s">
        <v>146</v>
      </c>
      <c r="AY123" s="18" t="s">
        <v>134</v>
      </c>
      <c r="BE123" s="151">
        <f>IF(N123="základní",J123,0)</f>
        <v>0</v>
      </c>
      <c r="BF123" s="151">
        <f>IF(N123="snížená",J123,0)</f>
        <v>0</v>
      </c>
      <c r="BG123" s="151">
        <f>IF(N123="zákl. přenesená",J123,0)</f>
        <v>0</v>
      </c>
      <c r="BH123" s="151">
        <f>IF(N123="sníž. přenesená",J123,0)</f>
        <v>0</v>
      </c>
      <c r="BI123" s="151">
        <f>IF(N123="nulová",J123,0)</f>
        <v>0</v>
      </c>
      <c r="BJ123" s="18" t="s">
        <v>139</v>
      </c>
      <c r="BK123" s="151">
        <f>ROUND(I123*H123,2)</f>
        <v>0</v>
      </c>
      <c r="BL123" s="18" t="s">
        <v>145</v>
      </c>
      <c r="BM123" s="150" t="s">
        <v>186</v>
      </c>
    </row>
    <row r="124" spans="1:47" s="2" customFormat="1" ht="12">
      <c r="A124" s="33"/>
      <c r="B124" s="34"/>
      <c r="C124" s="33"/>
      <c r="D124" s="152" t="s">
        <v>148</v>
      </c>
      <c r="E124" s="33"/>
      <c r="F124" s="153" t="s">
        <v>187</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148</v>
      </c>
      <c r="AU124" s="18" t="s">
        <v>146</v>
      </c>
    </row>
    <row r="125" spans="2:63" s="12" customFormat="1" ht="22.9" customHeight="1">
      <c r="B125" s="125"/>
      <c r="D125" s="126" t="s">
        <v>70</v>
      </c>
      <c r="E125" s="136" t="s">
        <v>188</v>
      </c>
      <c r="F125" s="136" t="s">
        <v>189</v>
      </c>
      <c r="I125" s="128"/>
      <c r="J125" s="137">
        <f>BK125</f>
        <v>0</v>
      </c>
      <c r="L125" s="125"/>
      <c r="M125" s="130"/>
      <c r="N125" s="131"/>
      <c r="O125" s="131"/>
      <c r="P125" s="132">
        <f>P126+P142+P152</f>
        <v>0</v>
      </c>
      <c r="Q125" s="131"/>
      <c r="R125" s="132">
        <f>R126+R142+R152</f>
        <v>0</v>
      </c>
      <c r="S125" s="131"/>
      <c r="T125" s="133">
        <f>T126+T142+T152</f>
        <v>0.0456</v>
      </c>
      <c r="AR125" s="126" t="s">
        <v>15</v>
      </c>
      <c r="AT125" s="134" t="s">
        <v>70</v>
      </c>
      <c r="AU125" s="134" t="s">
        <v>15</v>
      </c>
      <c r="AY125" s="126" t="s">
        <v>134</v>
      </c>
      <c r="BK125" s="135">
        <f>BK126+BK142+BK152</f>
        <v>0</v>
      </c>
    </row>
    <row r="126" spans="2:63" s="12" customFormat="1" ht="20.85" customHeight="1">
      <c r="B126" s="125"/>
      <c r="D126" s="126" t="s">
        <v>70</v>
      </c>
      <c r="E126" s="136" t="s">
        <v>190</v>
      </c>
      <c r="F126" s="136" t="s">
        <v>191</v>
      </c>
      <c r="I126" s="128"/>
      <c r="J126" s="137">
        <f>BK126</f>
        <v>0</v>
      </c>
      <c r="L126" s="125"/>
      <c r="M126" s="130"/>
      <c r="N126" s="131"/>
      <c r="O126" s="131"/>
      <c r="P126" s="132">
        <f>SUM(P127:P141)</f>
        <v>0</v>
      </c>
      <c r="Q126" s="131"/>
      <c r="R126" s="132">
        <f>SUM(R127:R141)</f>
        <v>0</v>
      </c>
      <c r="S126" s="131"/>
      <c r="T126" s="133">
        <f>SUM(T127:T141)</f>
        <v>0</v>
      </c>
      <c r="AR126" s="126" t="s">
        <v>15</v>
      </c>
      <c r="AT126" s="134" t="s">
        <v>70</v>
      </c>
      <c r="AU126" s="134" t="s">
        <v>139</v>
      </c>
      <c r="AY126" s="126" t="s">
        <v>134</v>
      </c>
      <c r="BK126" s="135">
        <f>SUM(BK127:BK141)</f>
        <v>0</v>
      </c>
    </row>
    <row r="127" spans="1:65" s="2" customFormat="1" ht="44.25" customHeight="1">
      <c r="A127" s="33"/>
      <c r="B127" s="138"/>
      <c r="C127" s="139" t="s">
        <v>188</v>
      </c>
      <c r="D127" s="139" t="s">
        <v>140</v>
      </c>
      <c r="E127" s="140" t="s">
        <v>192</v>
      </c>
      <c r="F127" s="141" t="s">
        <v>193</v>
      </c>
      <c r="G127" s="142" t="s">
        <v>143</v>
      </c>
      <c r="H127" s="143">
        <v>262.5</v>
      </c>
      <c r="I127" s="144"/>
      <c r="J127" s="145">
        <f>ROUND(I127*H127,2)</f>
        <v>0</v>
      </c>
      <c r="K127" s="141" t="s">
        <v>144</v>
      </c>
      <c r="L127" s="34"/>
      <c r="M127" s="146" t="s">
        <v>3</v>
      </c>
      <c r="N127" s="147" t="s">
        <v>43</v>
      </c>
      <c r="O127" s="54"/>
      <c r="P127" s="148">
        <f>O127*H127</f>
        <v>0</v>
      </c>
      <c r="Q127" s="148">
        <v>0</v>
      </c>
      <c r="R127" s="148">
        <f>Q127*H127</f>
        <v>0</v>
      </c>
      <c r="S127" s="148">
        <v>0</v>
      </c>
      <c r="T127" s="149">
        <f>S127*H127</f>
        <v>0</v>
      </c>
      <c r="U127" s="33"/>
      <c r="V127" s="33"/>
      <c r="W127" s="33"/>
      <c r="X127" s="33"/>
      <c r="Y127" s="33"/>
      <c r="Z127" s="33"/>
      <c r="AA127" s="33"/>
      <c r="AB127" s="33"/>
      <c r="AC127" s="33"/>
      <c r="AD127" s="33"/>
      <c r="AE127" s="33"/>
      <c r="AR127" s="150" t="s">
        <v>145</v>
      </c>
      <c r="AT127" s="150" t="s">
        <v>140</v>
      </c>
      <c r="AU127" s="150" t="s">
        <v>146</v>
      </c>
      <c r="AY127" s="18" t="s">
        <v>134</v>
      </c>
      <c r="BE127" s="151">
        <f>IF(N127="základní",J127,0)</f>
        <v>0</v>
      </c>
      <c r="BF127" s="151">
        <f>IF(N127="snížená",J127,0)</f>
        <v>0</v>
      </c>
      <c r="BG127" s="151">
        <f>IF(N127="zákl. přenesená",J127,0)</f>
        <v>0</v>
      </c>
      <c r="BH127" s="151">
        <f>IF(N127="sníž. přenesená",J127,0)</f>
        <v>0</v>
      </c>
      <c r="BI127" s="151">
        <f>IF(N127="nulová",J127,0)</f>
        <v>0</v>
      </c>
      <c r="BJ127" s="18" t="s">
        <v>139</v>
      </c>
      <c r="BK127" s="151">
        <f>ROUND(I127*H127,2)</f>
        <v>0</v>
      </c>
      <c r="BL127" s="18" t="s">
        <v>145</v>
      </c>
      <c r="BM127" s="150" t="s">
        <v>194</v>
      </c>
    </row>
    <row r="128" spans="1:47" s="2" customFormat="1" ht="12">
      <c r="A128" s="33"/>
      <c r="B128" s="34"/>
      <c r="C128" s="33"/>
      <c r="D128" s="152" t="s">
        <v>148</v>
      </c>
      <c r="E128" s="33"/>
      <c r="F128" s="153" t="s">
        <v>195</v>
      </c>
      <c r="G128" s="33"/>
      <c r="H128" s="33"/>
      <c r="I128" s="154"/>
      <c r="J128" s="33"/>
      <c r="K128" s="33"/>
      <c r="L128" s="34"/>
      <c r="M128" s="155"/>
      <c r="N128" s="156"/>
      <c r="O128" s="54"/>
      <c r="P128" s="54"/>
      <c r="Q128" s="54"/>
      <c r="R128" s="54"/>
      <c r="S128" s="54"/>
      <c r="T128" s="55"/>
      <c r="U128" s="33"/>
      <c r="V128" s="33"/>
      <c r="W128" s="33"/>
      <c r="X128" s="33"/>
      <c r="Y128" s="33"/>
      <c r="Z128" s="33"/>
      <c r="AA128" s="33"/>
      <c r="AB128" s="33"/>
      <c r="AC128" s="33"/>
      <c r="AD128" s="33"/>
      <c r="AE128" s="33"/>
      <c r="AT128" s="18" t="s">
        <v>148</v>
      </c>
      <c r="AU128" s="18" t="s">
        <v>146</v>
      </c>
    </row>
    <row r="129" spans="2:51" s="13" customFormat="1" ht="12">
      <c r="B129" s="157"/>
      <c r="D129" s="158" t="s">
        <v>150</v>
      </c>
      <c r="E129" s="159" t="s">
        <v>3</v>
      </c>
      <c r="F129" s="160" t="s">
        <v>196</v>
      </c>
      <c r="H129" s="159" t="s">
        <v>3</v>
      </c>
      <c r="I129" s="161"/>
      <c r="L129" s="157"/>
      <c r="M129" s="162"/>
      <c r="N129" s="163"/>
      <c r="O129" s="163"/>
      <c r="P129" s="163"/>
      <c r="Q129" s="163"/>
      <c r="R129" s="163"/>
      <c r="S129" s="163"/>
      <c r="T129" s="164"/>
      <c r="AT129" s="159" t="s">
        <v>150</v>
      </c>
      <c r="AU129" s="159" t="s">
        <v>146</v>
      </c>
      <c r="AV129" s="13" t="s">
        <v>15</v>
      </c>
      <c r="AW129" s="13" t="s">
        <v>33</v>
      </c>
      <c r="AX129" s="13" t="s">
        <v>71</v>
      </c>
      <c r="AY129" s="159" t="s">
        <v>134</v>
      </c>
    </row>
    <row r="130" spans="2:51" s="14" customFormat="1" ht="12">
      <c r="B130" s="165"/>
      <c r="D130" s="158" t="s">
        <v>150</v>
      </c>
      <c r="E130" s="166" t="s">
        <v>3</v>
      </c>
      <c r="F130" s="167" t="s">
        <v>712</v>
      </c>
      <c r="H130" s="168">
        <v>262.5</v>
      </c>
      <c r="I130" s="169"/>
      <c r="L130" s="165"/>
      <c r="M130" s="170"/>
      <c r="N130" s="171"/>
      <c r="O130" s="171"/>
      <c r="P130" s="171"/>
      <c r="Q130" s="171"/>
      <c r="R130" s="171"/>
      <c r="S130" s="171"/>
      <c r="T130" s="172"/>
      <c r="AT130" s="166" t="s">
        <v>150</v>
      </c>
      <c r="AU130" s="166" t="s">
        <v>146</v>
      </c>
      <c r="AV130" s="14" t="s">
        <v>139</v>
      </c>
      <c r="AW130" s="14" t="s">
        <v>33</v>
      </c>
      <c r="AX130" s="14" t="s">
        <v>15</v>
      </c>
      <c r="AY130" s="166" t="s">
        <v>134</v>
      </c>
    </row>
    <row r="131" spans="1:65" s="2" customFormat="1" ht="55.5" customHeight="1">
      <c r="A131" s="33"/>
      <c r="B131" s="138"/>
      <c r="C131" s="139" t="s">
        <v>198</v>
      </c>
      <c r="D131" s="139" t="s">
        <v>140</v>
      </c>
      <c r="E131" s="140" t="s">
        <v>199</v>
      </c>
      <c r="F131" s="141" t="s">
        <v>200</v>
      </c>
      <c r="G131" s="142" t="s">
        <v>143</v>
      </c>
      <c r="H131" s="143">
        <v>24412.5</v>
      </c>
      <c r="I131" s="144"/>
      <c r="J131" s="145">
        <f>ROUND(I131*H131,2)</f>
        <v>0</v>
      </c>
      <c r="K131" s="141" t="s">
        <v>144</v>
      </c>
      <c r="L131" s="34"/>
      <c r="M131" s="146" t="s">
        <v>3</v>
      </c>
      <c r="N131" s="147" t="s">
        <v>43</v>
      </c>
      <c r="O131" s="54"/>
      <c r="P131" s="148">
        <f>O131*H131</f>
        <v>0</v>
      </c>
      <c r="Q131" s="148">
        <v>0</v>
      </c>
      <c r="R131" s="148">
        <f>Q131*H131</f>
        <v>0</v>
      </c>
      <c r="S131" s="148">
        <v>0</v>
      </c>
      <c r="T131" s="149">
        <f>S131*H131</f>
        <v>0</v>
      </c>
      <c r="U131" s="33"/>
      <c r="V131" s="33"/>
      <c r="W131" s="33"/>
      <c r="X131" s="33"/>
      <c r="Y131" s="33"/>
      <c r="Z131" s="33"/>
      <c r="AA131" s="33"/>
      <c r="AB131" s="33"/>
      <c r="AC131" s="33"/>
      <c r="AD131" s="33"/>
      <c r="AE131" s="33"/>
      <c r="AR131" s="150" t="s">
        <v>145</v>
      </c>
      <c r="AT131" s="150" t="s">
        <v>140</v>
      </c>
      <c r="AU131" s="150" t="s">
        <v>146</v>
      </c>
      <c r="AY131" s="18" t="s">
        <v>134</v>
      </c>
      <c r="BE131" s="151">
        <f>IF(N131="základní",J131,0)</f>
        <v>0</v>
      </c>
      <c r="BF131" s="151">
        <f>IF(N131="snížená",J131,0)</f>
        <v>0</v>
      </c>
      <c r="BG131" s="151">
        <f>IF(N131="zákl. přenesená",J131,0)</f>
        <v>0</v>
      </c>
      <c r="BH131" s="151">
        <f>IF(N131="sníž. přenesená",J131,0)</f>
        <v>0</v>
      </c>
      <c r="BI131" s="151">
        <f>IF(N131="nulová",J131,0)</f>
        <v>0</v>
      </c>
      <c r="BJ131" s="18" t="s">
        <v>139</v>
      </c>
      <c r="BK131" s="151">
        <f>ROUND(I131*H131,2)</f>
        <v>0</v>
      </c>
      <c r="BL131" s="18" t="s">
        <v>145</v>
      </c>
      <c r="BM131" s="150" t="s">
        <v>201</v>
      </c>
    </row>
    <row r="132" spans="1:47" s="2" customFormat="1" ht="12">
      <c r="A132" s="33"/>
      <c r="B132" s="34"/>
      <c r="C132" s="33"/>
      <c r="D132" s="152" t="s">
        <v>148</v>
      </c>
      <c r="E132" s="33"/>
      <c r="F132" s="153" t="s">
        <v>202</v>
      </c>
      <c r="G132" s="33"/>
      <c r="H132" s="33"/>
      <c r="I132" s="154"/>
      <c r="J132" s="33"/>
      <c r="K132" s="33"/>
      <c r="L132" s="34"/>
      <c r="M132" s="155"/>
      <c r="N132" s="156"/>
      <c r="O132" s="54"/>
      <c r="P132" s="54"/>
      <c r="Q132" s="54"/>
      <c r="R132" s="54"/>
      <c r="S132" s="54"/>
      <c r="T132" s="55"/>
      <c r="U132" s="33"/>
      <c r="V132" s="33"/>
      <c r="W132" s="33"/>
      <c r="X132" s="33"/>
      <c r="Y132" s="33"/>
      <c r="Z132" s="33"/>
      <c r="AA132" s="33"/>
      <c r="AB132" s="33"/>
      <c r="AC132" s="33"/>
      <c r="AD132" s="33"/>
      <c r="AE132" s="33"/>
      <c r="AT132" s="18" t="s">
        <v>148</v>
      </c>
      <c r="AU132" s="18" t="s">
        <v>146</v>
      </c>
    </row>
    <row r="133" spans="2:51" s="14" customFormat="1" ht="12">
      <c r="B133" s="165"/>
      <c r="D133" s="158" t="s">
        <v>150</v>
      </c>
      <c r="E133" s="166" t="s">
        <v>3</v>
      </c>
      <c r="F133" s="167" t="s">
        <v>713</v>
      </c>
      <c r="H133" s="168">
        <v>24412.5</v>
      </c>
      <c r="I133" s="169"/>
      <c r="L133" s="165"/>
      <c r="M133" s="170"/>
      <c r="N133" s="171"/>
      <c r="O133" s="171"/>
      <c r="P133" s="171"/>
      <c r="Q133" s="171"/>
      <c r="R133" s="171"/>
      <c r="S133" s="171"/>
      <c r="T133" s="172"/>
      <c r="AT133" s="166" t="s">
        <v>150</v>
      </c>
      <c r="AU133" s="166" t="s">
        <v>146</v>
      </c>
      <c r="AV133" s="14" t="s">
        <v>139</v>
      </c>
      <c r="AW133" s="14" t="s">
        <v>33</v>
      </c>
      <c r="AX133" s="14" t="s">
        <v>15</v>
      </c>
      <c r="AY133" s="166" t="s">
        <v>134</v>
      </c>
    </row>
    <row r="134" spans="1:65" s="2" customFormat="1" ht="44.25" customHeight="1">
      <c r="A134" s="33"/>
      <c r="B134" s="138"/>
      <c r="C134" s="139" t="s">
        <v>76</v>
      </c>
      <c r="D134" s="139" t="s">
        <v>140</v>
      </c>
      <c r="E134" s="140" t="s">
        <v>204</v>
      </c>
      <c r="F134" s="141" t="s">
        <v>205</v>
      </c>
      <c r="G134" s="142" t="s">
        <v>143</v>
      </c>
      <c r="H134" s="143">
        <v>262.5</v>
      </c>
      <c r="I134" s="144"/>
      <c r="J134" s="145">
        <f>ROUND(I134*H134,2)</f>
        <v>0</v>
      </c>
      <c r="K134" s="141" t="s">
        <v>144</v>
      </c>
      <c r="L134" s="34"/>
      <c r="M134" s="146" t="s">
        <v>3</v>
      </c>
      <c r="N134" s="147" t="s">
        <v>43</v>
      </c>
      <c r="O134" s="54"/>
      <c r="P134" s="148">
        <f>O134*H134</f>
        <v>0</v>
      </c>
      <c r="Q134" s="148">
        <v>0</v>
      </c>
      <c r="R134" s="148">
        <f>Q134*H134</f>
        <v>0</v>
      </c>
      <c r="S134" s="148">
        <v>0</v>
      </c>
      <c r="T134" s="149">
        <f>S134*H134</f>
        <v>0</v>
      </c>
      <c r="U134" s="33"/>
      <c r="V134" s="33"/>
      <c r="W134" s="33"/>
      <c r="X134" s="33"/>
      <c r="Y134" s="33"/>
      <c r="Z134" s="33"/>
      <c r="AA134" s="33"/>
      <c r="AB134" s="33"/>
      <c r="AC134" s="33"/>
      <c r="AD134" s="33"/>
      <c r="AE134" s="33"/>
      <c r="AR134" s="150" t="s">
        <v>145</v>
      </c>
      <c r="AT134" s="150" t="s">
        <v>140</v>
      </c>
      <c r="AU134" s="150" t="s">
        <v>146</v>
      </c>
      <c r="AY134" s="18" t="s">
        <v>134</v>
      </c>
      <c r="BE134" s="151">
        <f>IF(N134="základní",J134,0)</f>
        <v>0</v>
      </c>
      <c r="BF134" s="151">
        <f>IF(N134="snížená",J134,0)</f>
        <v>0</v>
      </c>
      <c r="BG134" s="151">
        <f>IF(N134="zákl. přenesená",J134,0)</f>
        <v>0</v>
      </c>
      <c r="BH134" s="151">
        <f>IF(N134="sníž. přenesená",J134,0)</f>
        <v>0</v>
      </c>
      <c r="BI134" s="151">
        <f>IF(N134="nulová",J134,0)</f>
        <v>0</v>
      </c>
      <c r="BJ134" s="18" t="s">
        <v>139</v>
      </c>
      <c r="BK134" s="151">
        <f>ROUND(I134*H134,2)</f>
        <v>0</v>
      </c>
      <c r="BL134" s="18" t="s">
        <v>145</v>
      </c>
      <c r="BM134" s="150" t="s">
        <v>206</v>
      </c>
    </row>
    <row r="135" spans="1:47" s="2" customFormat="1" ht="12">
      <c r="A135" s="33"/>
      <c r="B135" s="34"/>
      <c r="C135" s="33"/>
      <c r="D135" s="152" t="s">
        <v>148</v>
      </c>
      <c r="E135" s="33"/>
      <c r="F135" s="153" t="s">
        <v>207</v>
      </c>
      <c r="G135" s="33"/>
      <c r="H135" s="33"/>
      <c r="I135" s="154"/>
      <c r="J135" s="33"/>
      <c r="K135" s="33"/>
      <c r="L135" s="34"/>
      <c r="M135" s="155"/>
      <c r="N135" s="156"/>
      <c r="O135" s="54"/>
      <c r="P135" s="54"/>
      <c r="Q135" s="54"/>
      <c r="R135" s="54"/>
      <c r="S135" s="54"/>
      <c r="T135" s="55"/>
      <c r="U135" s="33"/>
      <c r="V135" s="33"/>
      <c r="W135" s="33"/>
      <c r="X135" s="33"/>
      <c r="Y135" s="33"/>
      <c r="Z135" s="33"/>
      <c r="AA135" s="33"/>
      <c r="AB135" s="33"/>
      <c r="AC135" s="33"/>
      <c r="AD135" s="33"/>
      <c r="AE135" s="33"/>
      <c r="AT135" s="18" t="s">
        <v>148</v>
      </c>
      <c r="AU135" s="18" t="s">
        <v>146</v>
      </c>
    </row>
    <row r="136" spans="1:65" s="2" customFormat="1" ht="24.2" customHeight="1">
      <c r="A136" s="33"/>
      <c r="B136" s="138"/>
      <c r="C136" s="139" t="s">
        <v>208</v>
      </c>
      <c r="D136" s="139" t="s">
        <v>140</v>
      </c>
      <c r="E136" s="140" t="s">
        <v>209</v>
      </c>
      <c r="F136" s="141" t="s">
        <v>210</v>
      </c>
      <c r="G136" s="142" t="s">
        <v>143</v>
      </c>
      <c r="H136" s="143">
        <v>262.5</v>
      </c>
      <c r="I136" s="144"/>
      <c r="J136" s="145">
        <f>ROUND(I136*H136,2)</f>
        <v>0</v>
      </c>
      <c r="K136" s="141" t="s">
        <v>144</v>
      </c>
      <c r="L136" s="34"/>
      <c r="M136" s="146" t="s">
        <v>3</v>
      </c>
      <c r="N136" s="147" t="s">
        <v>43</v>
      </c>
      <c r="O136" s="54"/>
      <c r="P136" s="148">
        <f>O136*H136</f>
        <v>0</v>
      </c>
      <c r="Q136" s="148">
        <v>0</v>
      </c>
      <c r="R136" s="148">
        <f>Q136*H136</f>
        <v>0</v>
      </c>
      <c r="S136" s="148">
        <v>0</v>
      </c>
      <c r="T136" s="149">
        <f>S136*H136</f>
        <v>0</v>
      </c>
      <c r="U136" s="33"/>
      <c r="V136" s="33"/>
      <c r="W136" s="33"/>
      <c r="X136" s="33"/>
      <c r="Y136" s="33"/>
      <c r="Z136" s="33"/>
      <c r="AA136" s="33"/>
      <c r="AB136" s="33"/>
      <c r="AC136" s="33"/>
      <c r="AD136" s="33"/>
      <c r="AE136" s="33"/>
      <c r="AR136" s="150" t="s">
        <v>145</v>
      </c>
      <c r="AT136" s="150" t="s">
        <v>140</v>
      </c>
      <c r="AU136" s="150" t="s">
        <v>146</v>
      </c>
      <c r="AY136" s="18" t="s">
        <v>134</v>
      </c>
      <c r="BE136" s="151">
        <f>IF(N136="základní",J136,0)</f>
        <v>0</v>
      </c>
      <c r="BF136" s="151">
        <f>IF(N136="snížená",J136,0)</f>
        <v>0</v>
      </c>
      <c r="BG136" s="151">
        <f>IF(N136="zákl. přenesená",J136,0)</f>
        <v>0</v>
      </c>
      <c r="BH136" s="151">
        <f>IF(N136="sníž. přenesená",J136,0)</f>
        <v>0</v>
      </c>
      <c r="BI136" s="151">
        <f>IF(N136="nulová",J136,0)</f>
        <v>0</v>
      </c>
      <c r="BJ136" s="18" t="s">
        <v>139</v>
      </c>
      <c r="BK136" s="151">
        <f>ROUND(I136*H136,2)</f>
        <v>0</v>
      </c>
      <c r="BL136" s="18" t="s">
        <v>145</v>
      </c>
      <c r="BM136" s="150" t="s">
        <v>211</v>
      </c>
    </row>
    <row r="137" spans="1:47" s="2" customFormat="1" ht="12">
      <c r="A137" s="33"/>
      <c r="B137" s="34"/>
      <c r="C137" s="33"/>
      <c r="D137" s="152" t="s">
        <v>148</v>
      </c>
      <c r="E137" s="33"/>
      <c r="F137" s="153" t="s">
        <v>212</v>
      </c>
      <c r="G137" s="33"/>
      <c r="H137" s="33"/>
      <c r="I137" s="154"/>
      <c r="J137" s="33"/>
      <c r="K137" s="33"/>
      <c r="L137" s="34"/>
      <c r="M137" s="155"/>
      <c r="N137" s="156"/>
      <c r="O137" s="54"/>
      <c r="P137" s="54"/>
      <c r="Q137" s="54"/>
      <c r="R137" s="54"/>
      <c r="S137" s="54"/>
      <c r="T137" s="55"/>
      <c r="U137" s="33"/>
      <c r="V137" s="33"/>
      <c r="W137" s="33"/>
      <c r="X137" s="33"/>
      <c r="Y137" s="33"/>
      <c r="Z137" s="33"/>
      <c r="AA137" s="33"/>
      <c r="AB137" s="33"/>
      <c r="AC137" s="33"/>
      <c r="AD137" s="33"/>
      <c r="AE137" s="33"/>
      <c r="AT137" s="18" t="s">
        <v>148</v>
      </c>
      <c r="AU137" s="18" t="s">
        <v>146</v>
      </c>
    </row>
    <row r="138" spans="1:65" s="2" customFormat="1" ht="24.2" customHeight="1">
      <c r="A138" s="33"/>
      <c r="B138" s="138"/>
      <c r="C138" s="139" t="s">
        <v>213</v>
      </c>
      <c r="D138" s="139" t="s">
        <v>140</v>
      </c>
      <c r="E138" s="140" t="s">
        <v>214</v>
      </c>
      <c r="F138" s="141" t="s">
        <v>215</v>
      </c>
      <c r="G138" s="142" t="s">
        <v>143</v>
      </c>
      <c r="H138" s="143">
        <v>24412.5</v>
      </c>
      <c r="I138" s="144"/>
      <c r="J138" s="145">
        <f>ROUND(I138*H138,2)</f>
        <v>0</v>
      </c>
      <c r="K138" s="141" t="s">
        <v>144</v>
      </c>
      <c r="L138" s="34"/>
      <c r="M138" s="146" t="s">
        <v>3</v>
      </c>
      <c r="N138" s="147" t="s">
        <v>43</v>
      </c>
      <c r="O138" s="54"/>
      <c r="P138" s="148">
        <f>O138*H138</f>
        <v>0</v>
      </c>
      <c r="Q138" s="148">
        <v>0</v>
      </c>
      <c r="R138" s="148">
        <f>Q138*H138</f>
        <v>0</v>
      </c>
      <c r="S138" s="148">
        <v>0</v>
      </c>
      <c r="T138" s="149">
        <f>S138*H138</f>
        <v>0</v>
      </c>
      <c r="U138" s="33"/>
      <c r="V138" s="33"/>
      <c r="W138" s="33"/>
      <c r="X138" s="33"/>
      <c r="Y138" s="33"/>
      <c r="Z138" s="33"/>
      <c r="AA138" s="33"/>
      <c r="AB138" s="33"/>
      <c r="AC138" s="33"/>
      <c r="AD138" s="33"/>
      <c r="AE138" s="33"/>
      <c r="AR138" s="150" t="s">
        <v>145</v>
      </c>
      <c r="AT138" s="150" t="s">
        <v>140</v>
      </c>
      <c r="AU138" s="150" t="s">
        <v>146</v>
      </c>
      <c r="AY138" s="18" t="s">
        <v>134</v>
      </c>
      <c r="BE138" s="151">
        <f>IF(N138="základní",J138,0)</f>
        <v>0</v>
      </c>
      <c r="BF138" s="151">
        <f>IF(N138="snížená",J138,0)</f>
        <v>0</v>
      </c>
      <c r="BG138" s="151">
        <f>IF(N138="zákl. přenesená",J138,0)</f>
        <v>0</v>
      </c>
      <c r="BH138" s="151">
        <f>IF(N138="sníž. přenesená",J138,0)</f>
        <v>0</v>
      </c>
      <c r="BI138" s="151">
        <f>IF(N138="nulová",J138,0)</f>
        <v>0</v>
      </c>
      <c r="BJ138" s="18" t="s">
        <v>139</v>
      </c>
      <c r="BK138" s="151">
        <f>ROUND(I138*H138,2)</f>
        <v>0</v>
      </c>
      <c r="BL138" s="18" t="s">
        <v>145</v>
      </c>
      <c r="BM138" s="150" t="s">
        <v>216</v>
      </c>
    </row>
    <row r="139" spans="1:47" s="2" customFormat="1" ht="12">
      <c r="A139" s="33"/>
      <c r="B139" s="34"/>
      <c r="C139" s="33"/>
      <c r="D139" s="152" t="s">
        <v>148</v>
      </c>
      <c r="E139" s="33"/>
      <c r="F139" s="153" t="s">
        <v>217</v>
      </c>
      <c r="G139" s="33"/>
      <c r="H139" s="33"/>
      <c r="I139" s="154"/>
      <c r="J139" s="33"/>
      <c r="K139" s="33"/>
      <c r="L139" s="34"/>
      <c r="M139" s="155"/>
      <c r="N139" s="156"/>
      <c r="O139" s="54"/>
      <c r="P139" s="54"/>
      <c r="Q139" s="54"/>
      <c r="R139" s="54"/>
      <c r="S139" s="54"/>
      <c r="T139" s="55"/>
      <c r="U139" s="33"/>
      <c r="V139" s="33"/>
      <c r="W139" s="33"/>
      <c r="X139" s="33"/>
      <c r="Y139" s="33"/>
      <c r="Z139" s="33"/>
      <c r="AA139" s="33"/>
      <c r="AB139" s="33"/>
      <c r="AC139" s="33"/>
      <c r="AD139" s="33"/>
      <c r="AE139" s="33"/>
      <c r="AT139" s="18" t="s">
        <v>148</v>
      </c>
      <c r="AU139" s="18" t="s">
        <v>146</v>
      </c>
    </row>
    <row r="140" spans="1:65" s="2" customFormat="1" ht="24.2" customHeight="1">
      <c r="A140" s="33"/>
      <c r="B140" s="138"/>
      <c r="C140" s="139" t="s">
        <v>218</v>
      </c>
      <c r="D140" s="139" t="s">
        <v>140</v>
      </c>
      <c r="E140" s="140" t="s">
        <v>219</v>
      </c>
      <c r="F140" s="141" t="s">
        <v>220</v>
      </c>
      <c r="G140" s="142" t="s">
        <v>143</v>
      </c>
      <c r="H140" s="143">
        <v>262.5</v>
      </c>
      <c r="I140" s="144"/>
      <c r="J140" s="145">
        <f>ROUND(I140*H140,2)</f>
        <v>0</v>
      </c>
      <c r="K140" s="141" t="s">
        <v>144</v>
      </c>
      <c r="L140" s="34"/>
      <c r="M140" s="146" t="s">
        <v>3</v>
      </c>
      <c r="N140" s="147" t="s">
        <v>43</v>
      </c>
      <c r="O140" s="54"/>
      <c r="P140" s="148">
        <f>O140*H140</f>
        <v>0</v>
      </c>
      <c r="Q140" s="148">
        <v>0</v>
      </c>
      <c r="R140" s="148">
        <f>Q140*H140</f>
        <v>0</v>
      </c>
      <c r="S140" s="148">
        <v>0</v>
      </c>
      <c r="T140" s="149">
        <f>S140*H140</f>
        <v>0</v>
      </c>
      <c r="U140" s="33"/>
      <c r="V140" s="33"/>
      <c r="W140" s="33"/>
      <c r="X140" s="33"/>
      <c r="Y140" s="33"/>
      <c r="Z140" s="33"/>
      <c r="AA140" s="33"/>
      <c r="AB140" s="33"/>
      <c r="AC140" s="33"/>
      <c r="AD140" s="33"/>
      <c r="AE140" s="33"/>
      <c r="AR140" s="150" t="s">
        <v>145</v>
      </c>
      <c r="AT140" s="150" t="s">
        <v>140</v>
      </c>
      <c r="AU140" s="150" t="s">
        <v>146</v>
      </c>
      <c r="AY140" s="18" t="s">
        <v>134</v>
      </c>
      <c r="BE140" s="151">
        <f>IF(N140="základní",J140,0)</f>
        <v>0</v>
      </c>
      <c r="BF140" s="151">
        <f>IF(N140="snížená",J140,0)</f>
        <v>0</v>
      </c>
      <c r="BG140" s="151">
        <f>IF(N140="zákl. přenesená",J140,0)</f>
        <v>0</v>
      </c>
      <c r="BH140" s="151">
        <f>IF(N140="sníž. přenesená",J140,0)</f>
        <v>0</v>
      </c>
      <c r="BI140" s="151">
        <f>IF(N140="nulová",J140,0)</f>
        <v>0</v>
      </c>
      <c r="BJ140" s="18" t="s">
        <v>139</v>
      </c>
      <c r="BK140" s="151">
        <f>ROUND(I140*H140,2)</f>
        <v>0</v>
      </c>
      <c r="BL140" s="18" t="s">
        <v>145</v>
      </c>
      <c r="BM140" s="150" t="s">
        <v>221</v>
      </c>
    </row>
    <row r="141" spans="1:47" s="2" customFormat="1" ht="12">
      <c r="A141" s="33"/>
      <c r="B141" s="34"/>
      <c r="C141" s="33"/>
      <c r="D141" s="152" t="s">
        <v>148</v>
      </c>
      <c r="E141" s="33"/>
      <c r="F141" s="153" t="s">
        <v>222</v>
      </c>
      <c r="G141" s="33"/>
      <c r="H141" s="33"/>
      <c r="I141" s="154"/>
      <c r="J141" s="33"/>
      <c r="K141" s="33"/>
      <c r="L141" s="34"/>
      <c r="M141" s="155"/>
      <c r="N141" s="156"/>
      <c r="O141" s="54"/>
      <c r="P141" s="54"/>
      <c r="Q141" s="54"/>
      <c r="R141" s="54"/>
      <c r="S141" s="54"/>
      <c r="T141" s="55"/>
      <c r="U141" s="33"/>
      <c r="V141" s="33"/>
      <c r="W141" s="33"/>
      <c r="X141" s="33"/>
      <c r="Y141" s="33"/>
      <c r="Z141" s="33"/>
      <c r="AA141" s="33"/>
      <c r="AB141" s="33"/>
      <c r="AC141" s="33"/>
      <c r="AD141" s="33"/>
      <c r="AE141" s="33"/>
      <c r="AT141" s="18" t="s">
        <v>148</v>
      </c>
      <c r="AU141" s="18" t="s">
        <v>146</v>
      </c>
    </row>
    <row r="142" spans="2:63" s="12" customFormat="1" ht="20.85" customHeight="1">
      <c r="B142" s="125"/>
      <c r="D142" s="126" t="s">
        <v>70</v>
      </c>
      <c r="E142" s="136" t="s">
        <v>223</v>
      </c>
      <c r="F142" s="136" t="s">
        <v>224</v>
      </c>
      <c r="I142" s="128"/>
      <c r="J142" s="137">
        <f>BK142</f>
        <v>0</v>
      </c>
      <c r="L142" s="125"/>
      <c r="M142" s="130"/>
      <c r="N142" s="131"/>
      <c r="O142" s="131"/>
      <c r="P142" s="132">
        <f>SUM(P143:P151)</f>
        <v>0</v>
      </c>
      <c r="Q142" s="131"/>
      <c r="R142" s="132">
        <f>SUM(R143:R151)</f>
        <v>0</v>
      </c>
      <c r="S142" s="131"/>
      <c r="T142" s="133">
        <f>SUM(T143:T151)</f>
        <v>0.0456</v>
      </c>
      <c r="AR142" s="126" t="s">
        <v>15</v>
      </c>
      <c r="AT142" s="134" t="s">
        <v>70</v>
      </c>
      <c r="AU142" s="134" t="s">
        <v>139</v>
      </c>
      <c r="AY142" s="126" t="s">
        <v>134</v>
      </c>
      <c r="BK142" s="135">
        <f>SUM(BK143:BK151)</f>
        <v>0</v>
      </c>
    </row>
    <row r="143" spans="1:65" s="2" customFormat="1" ht="37.9" customHeight="1">
      <c r="A143" s="33"/>
      <c r="B143" s="138"/>
      <c r="C143" s="139" t="s">
        <v>9</v>
      </c>
      <c r="D143" s="139" t="s">
        <v>140</v>
      </c>
      <c r="E143" s="140" t="s">
        <v>225</v>
      </c>
      <c r="F143" s="141" t="s">
        <v>226</v>
      </c>
      <c r="G143" s="142" t="s">
        <v>143</v>
      </c>
      <c r="H143" s="143">
        <v>0.6</v>
      </c>
      <c r="I143" s="144"/>
      <c r="J143" s="145">
        <f>ROUND(I143*H143,2)</f>
        <v>0</v>
      </c>
      <c r="K143" s="141" t="s">
        <v>144</v>
      </c>
      <c r="L143" s="34"/>
      <c r="M143" s="146" t="s">
        <v>3</v>
      </c>
      <c r="N143" s="147" t="s">
        <v>43</v>
      </c>
      <c r="O143" s="54"/>
      <c r="P143" s="148">
        <f>O143*H143</f>
        <v>0</v>
      </c>
      <c r="Q143" s="148">
        <v>0</v>
      </c>
      <c r="R143" s="148">
        <f>Q143*H143</f>
        <v>0</v>
      </c>
      <c r="S143" s="148">
        <v>0.013</v>
      </c>
      <c r="T143" s="149">
        <f>S143*H143</f>
        <v>0.0078</v>
      </c>
      <c r="U143" s="33"/>
      <c r="V143" s="33"/>
      <c r="W143" s="33"/>
      <c r="X143" s="33"/>
      <c r="Y143" s="33"/>
      <c r="Z143" s="33"/>
      <c r="AA143" s="33"/>
      <c r="AB143" s="33"/>
      <c r="AC143" s="33"/>
      <c r="AD143" s="33"/>
      <c r="AE143" s="33"/>
      <c r="AR143" s="150" t="s">
        <v>145</v>
      </c>
      <c r="AT143" s="150" t="s">
        <v>140</v>
      </c>
      <c r="AU143" s="150" t="s">
        <v>146</v>
      </c>
      <c r="AY143" s="18" t="s">
        <v>134</v>
      </c>
      <c r="BE143" s="151">
        <f>IF(N143="základní",J143,0)</f>
        <v>0</v>
      </c>
      <c r="BF143" s="151">
        <f>IF(N143="snížená",J143,0)</f>
        <v>0</v>
      </c>
      <c r="BG143" s="151">
        <f>IF(N143="zákl. přenesená",J143,0)</f>
        <v>0</v>
      </c>
      <c r="BH143" s="151">
        <f>IF(N143="sníž. přenesená",J143,0)</f>
        <v>0</v>
      </c>
      <c r="BI143" s="151">
        <f>IF(N143="nulová",J143,0)</f>
        <v>0</v>
      </c>
      <c r="BJ143" s="18" t="s">
        <v>139</v>
      </c>
      <c r="BK143" s="151">
        <f>ROUND(I143*H143,2)</f>
        <v>0</v>
      </c>
      <c r="BL143" s="18" t="s">
        <v>145</v>
      </c>
      <c r="BM143" s="150" t="s">
        <v>227</v>
      </c>
    </row>
    <row r="144" spans="1:47" s="2" customFormat="1" ht="12">
      <c r="A144" s="33"/>
      <c r="B144" s="34"/>
      <c r="C144" s="33"/>
      <c r="D144" s="152" t="s">
        <v>148</v>
      </c>
      <c r="E144" s="33"/>
      <c r="F144" s="153" t="s">
        <v>228</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148</v>
      </c>
      <c r="AU144" s="18" t="s">
        <v>146</v>
      </c>
    </row>
    <row r="145" spans="2:51" s="13" customFormat="1" ht="12">
      <c r="B145" s="157"/>
      <c r="D145" s="158" t="s">
        <v>150</v>
      </c>
      <c r="E145" s="159" t="s">
        <v>3</v>
      </c>
      <c r="F145" s="160" t="s">
        <v>151</v>
      </c>
      <c r="H145" s="159" t="s">
        <v>3</v>
      </c>
      <c r="I145" s="161"/>
      <c r="L145" s="157"/>
      <c r="M145" s="162"/>
      <c r="N145" s="163"/>
      <c r="O145" s="163"/>
      <c r="P145" s="163"/>
      <c r="Q145" s="163"/>
      <c r="R145" s="163"/>
      <c r="S145" s="163"/>
      <c r="T145" s="164"/>
      <c r="AT145" s="159" t="s">
        <v>150</v>
      </c>
      <c r="AU145" s="159" t="s">
        <v>146</v>
      </c>
      <c r="AV145" s="13" t="s">
        <v>15</v>
      </c>
      <c r="AW145" s="13" t="s">
        <v>33</v>
      </c>
      <c r="AX145" s="13" t="s">
        <v>71</v>
      </c>
      <c r="AY145" s="159" t="s">
        <v>134</v>
      </c>
    </row>
    <row r="146" spans="2:51" s="14" customFormat="1" ht="12">
      <c r="B146" s="165"/>
      <c r="D146" s="158" t="s">
        <v>150</v>
      </c>
      <c r="E146" s="166" t="s">
        <v>3</v>
      </c>
      <c r="F146" s="167" t="s">
        <v>596</v>
      </c>
      <c r="H146" s="168">
        <v>0.6</v>
      </c>
      <c r="I146" s="169"/>
      <c r="L146" s="165"/>
      <c r="M146" s="170"/>
      <c r="N146" s="171"/>
      <c r="O146" s="171"/>
      <c r="P146" s="171"/>
      <c r="Q146" s="171"/>
      <c r="R146" s="171"/>
      <c r="S146" s="171"/>
      <c r="T146" s="172"/>
      <c r="AT146" s="166" t="s">
        <v>150</v>
      </c>
      <c r="AU146" s="166" t="s">
        <v>146</v>
      </c>
      <c r="AV146" s="14" t="s">
        <v>139</v>
      </c>
      <c r="AW146" s="14" t="s">
        <v>33</v>
      </c>
      <c r="AX146" s="14" t="s">
        <v>15</v>
      </c>
      <c r="AY146" s="166" t="s">
        <v>134</v>
      </c>
    </row>
    <row r="147" spans="1:65" s="2" customFormat="1" ht="37.9" customHeight="1">
      <c r="A147" s="33"/>
      <c r="B147" s="138"/>
      <c r="C147" s="139" t="s">
        <v>229</v>
      </c>
      <c r="D147" s="139" t="s">
        <v>140</v>
      </c>
      <c r="E147" s="140" t="s">
        <v>230</v>
      </c>
      <c r="F147" s="141" t="s">
        <v>231</v>
      </c>
      <c r="G147" s="142" t="s">
        <v>143</v>
      </c>
      <c r="H147" s="143">
        <v>2.7</v>
      </c>
      <c r="I147" s="144"/>
      <c r="J147" s="145">
        <f>ROUND(I147*H147,2)</f>
        <v>0</v>
      </c>
      <c r="K147" s="141" t="s">
        <v>144</v>
      </c>
      <c r="L147" s="34"/>
      <c r="M147" s="146" t="s">
        <v>3</v>
      </c>
      <c r="N147" s="147" t="s">
        <v>43</v>
      </c>
      <c r="O147" s="54"/>
      <c r="P147" s="148">
        <f>O147*H147</f>
        <v>0</v>
      </c>
      <c r="Q147" s="148">
        <v>0</v>
      </c>
      <c r="R147" s="148">
        <f>Q147*H147</f>
        <v>0</v>
      </c>
      <c r="S147" s="148">
        <v>0.014</v>
      </c>
      <c r="T147" s="149">
        <f>S147*H147</f>
        <v>0.0378</v>
      </c>
      <c r="U147" s="33"/>
      <c r="V147" s="33"/>
      <c r="W147" s="33"/>
      <c r="X147" s="33"/>
      <c r="Y147" s="33"/>
      <c r="Z147" s="33"/>
      <c r="AA147" s="33"/>
      <c r="AB147" s="33"/>
      <c r="AC147" s="33"/>
      <c r="AD147" s="33"/>
      <c r="AE147" s="33"/>
      <c r="AR147" s="150" t="s">
        <v>145</v>
      </c>
      <c r="AT147" s="150" t="s">
        <v>140</v>
      </c>
      <c r="AU147" s="150" t="s">
        <v>146</v>
      </c>
      <c r="AY147" s="18" t="s">
        <v>134</v>
      </c>
      <c r="BE147" s="151">
        <f>IF(N147="základní",J147,0)</f>
        <v>0</v>
      </c>
      <c r="BF147" s="151">
        <f>IF(N147="snížená",J147,0)</f>
        <v>0</v>
      </c>
      <c r="BG147" s="151">
        <f>IF(N147="zákl. přenesená",J147,0)</f>
        <v>0</v>
      </c>
      <c r="BH147" s="151">
        <f>IF(N147="sníž. přenesená",J147,0)</f>
        <v>0</v>
      </c>
      <c r="BI147" s="151">
        <f>IF(N147="nulová",J147,0)</f>
        <v>0</v>
      </c>
      <c r="BJ147" s="18" t="s">
        <v>139</v>
      </c>
      <c r="BK147" s="151">
        <f>ROUND(I147*H147,2)</f>
        <v>0</v>
      </c>
      <c r="BL147" s="18" t="s">
        <v>145</v>
      </c>
      <c r="BM147" s="150" t="s">
        <v>232</v>
      </c>
    </row>
    <row r="148" spans="1:47" s="2" customFormat="1" ht="12">
      <c r="A148" s="33"/>
      <c r="B148" s="34"/>
      <c r="C148" s="33"/>
      <c r="D148" s="152" t="s">
        <v>148</v>
      </c>
      <c r="E148" s="33"/>
      <c r="F148" s="153" t="s">
        <v>233</v>
      </c>
      <c r="G148" s="33"/>
      <c r="H148" s="33"/>
      <c r="I148" s="154"/>
      <c r="J148" s="33"/>
      <c r="K148" s="33"/>
      <c r="L148" s="34"/>
      <c r="M148" s="155"/>
      <c r="N148" s="156"/>
      <c r="O148" s="54"/>
      <c r="P148" s="54"/>
      <c r="Q148" s="54"/>
      <c r="R148" s="54"/>
      <c r="S148" s="54"/>
      <c r="T148" s="55"/>
      <c r="U148" s="33"/>
      <c r="V148" s="33"/>
      <c r="W148" s="33"/>
      <c r="X148" s="33"/>
      <c r="Y148" s="33"/>
      <c r="Z148" s="33"/>
      <c r="AA148" s="33"/>
      <c r="AB148" s="33"/>
      <c r="AC148" s="33"/>
      <c r="AD148" s="33"/>
      <c r="AE148" s="33"/>
      <c r="AT148" s="18" t="s">
        <v>148</v>
      </c>
      <c r="AU148" s="18" t="s">
        <v>146</v>
      </c>
    </row>
    <row r="149" spans="2:51" s="13" customFormat="1" ht="12">
      <c r="B149" s="157"/>
      <c r="D149" s="158" t="s">
        <v>150</v>
      </c>
      <c r="E149" s="159" t="s">
        <v>3</v>
      </c>
      <c r="F149" s="160" t="s">
        <v>153</v>
      </c>
      <c r="H149" s="159" t="s">
        <v>3</v>
      </c>
      <c r="I149" s="161"/>
      <c r="L149" s="157"/>
      <c r="M149" s="162"/>
      <c r="N149" s="163"/>
      <c r="O149" s="163"/>
      <c r="P149" s="163"/>
      <c r="Q149" s="163"/>
      <c r="R149" s="163"/>
      <c r="S149" s="163"/>
      <c r="T149" s="164"/>
      <c r="AT149" s="159" t="s">
        <v>150</v>
      </c>
      <c r="AU149" s="159" t="s">
        <v>146</v>
      </c>
      <c r="AV149" s="13" t="s">
        <v>15</v>
      </c>
      <c r="AW149" s="13" t="s">
        <v>33</v>
      </c>
      <c r="AX149" s="13" t="s">
        <v>71</v>
      </c>
      <c r="AY149" s="159" t="s">
        <v>134</v>
      </c>
    </row>
    <row r="150" spans="2:51" s="14" customFormat="1" ht="12">
      <c r="B150" s="165"/>
      <c r="D150" s="158" t="s">
        <v>150</v>
      </c>
      <c r="E150" s="166" t="s">
        <v>3</v>
      </c>
      <c r="F150" s="167" t="s">
        <v>710</v>
      </c>
      <c r="H150" s="168">
        <v>2.7</v>
      </c>
      <c r="I150" s="169"/>
      <c r="L150" s="165"/>
      <c r="M150" s="170"/>
      <c r="N150" s="171"/>
      <c r="O150" s="171"/>
      <c r="P150" s="171"/>
      <c r="Q150" s="171"/>
      <c r="R150" s="171"/>
      <c r="S150" s="171"/>
      <c r="T150" s="172"/>
      <c r="AT150" s="166" t="s">
        <v>150</v>
      </c>
      <c r="AU150" s="166" t="s">
        <v>146</v>
      </c>
      <c r="AV150" s="14" t="s">
        <v>139</v>
      </c>
      <c r="AW150" s="14" t="s">
        <v>33</v>
      </c>
      <c r="AX150" s="14" t="s">
        <v>71</v>
      </c>
      <c r="AY150" s="166" t="s">
        <v>134</v>
      </c>
    </row>
    <row r="151" spans="2:51" s="15" customFormat="1" ht="12">
      <c r="B151" s="173"/>
      <c r="D151" s="158" t="s">
        <v>150</v>
      </c>
      <c r="E151" s="174" t="s">
        <v>3</v>
      </c>
      <c r="F151" s="175" t="s">
        <v>155</v>
      </c>
      <c r="H151" s="176">
        <v>2.7</v>
      </c>
      <c r="I151" s="177"/>
      <c r="L151" s="173"/>
      <c r="M151" s="178"/>
      <c r="N151" s="179"/>
      <c r="O151" s="179"/>
      <c r="P151" s="179"/>
      <c r="Q151" s="179"/>
      <c r="R151" s="179"/>
      <c r="S151" s="179"/>
      <c r="T151" s="180"/>
      <c r="AT151" s="174" t="s">
        <v>150</v>
      </c>
      <c r="AU151" s="174" t="s">
        <v>146</v>
      </c>
      <c r="AV151" s="15" t="s">
        <v>145</v>
      </c>
      <c r="AW151" s="15" t="s">
        <v>33</v>
      </c>
      <c r="AX151" s="15" t="s">
        <v>15</v>
      </c>
      <c r="AY151" s="174" t="s">
        <v>134</v>
      </c>
    </row>
    <row r="152" spans="2:63" s="12" customFormat="1" ht="20.85" customHeight="1">
      <c r="B152" s="125"/>
      <c r="D152" s="126" t="s">
        <v>70</v>
      </c>
      <c r="E152" s="136" t="s">
        <v>234</v>
      </c>
      <c r="F152" s="136" t="s">
        <v>235</v>
      </c>
      <c r="I152" s="128"/>
      <c r="J152" s="137">
        <f>BK152</f>
        <v>0</v>
      </c>
      <c r="L152" s="125"/>
      <c r="M152" s="130"/>
      <c r="N152" s="131"/>
      <c r="O152" s="131"/>
      <c r="P152" s="132">
        <f>SUM(P153:P160)</f>
        <v>0</v>
      </c>
      <c r="Q152" s="131"/>
      <c r="R152" s="132">
        <f>SUM(R153:R160)</f>
        <v>0</v>
      </c>
      <c r="S152" s="131"/>
      <c r="T152" s="133">
        <f>SUM(T153:T160)</f>
        <v>0</v>
      </c>
      <c r="AR152" s="126" t="s">
        <v>15</v>
      </c>
      <c r="AT152" s="134" t="s">
        <v>70</v>
      </c>
      <c r="AU152" s="134" t="s">
        <v>139</v>
      </c>
      <c r="AY152" s="126" t="s">
        <v>134</v>
      </c>
      <c r="BK152" s="135">
        <f>SUM(BK153:BK160)</f>
        <v>0</v>
      </c>
    </row>
    <row r="153" spans="1:65" s="2" customFormat="1" ht="24.2" customHeight="1">
      <c r="A153" s="33"/>
      <c r="B153" s="138"/>
      <c r="C153" s="139" t="s">
        <v>236</v>
      </c>
      <c r="D153" s="139" t="s">
        <v>140</v>
      </c>
      <c r="E153" s="140" t="s">
        <v>237</v>
      </c>
      <c r="F153" s="141" t="s">
        <v>238</v>
      </c>
      <c r="G153" s="142" t="s">
        <v>239</v>
      </c>
      <c r="H153" s="143">
        <v>25</v>
      </c>
      <c r="I153" s="144"/>
      <c r="J153" s="145">
        <f>ROUND(I153*H153,2)</f>
        <v>0</v>
      </c>
      <c r="K153" s="141" t="s">
        <v>3</v>
      </c>
      <c r="L153" s="34"/>
      <c r="M153" s="146" t="s">
        <v>3</v>
      </c>
      <c r="N153" s="147" t="s">
        <v>43</v>
      </c>
      <c r="O153" s="54"/>
      <c r="P153" s="148">
        <f>O153*H153</f>
        <v>0</v>
      </c>
      <c r="Q153" s="148">
        <v>0</v>
      </c>
      <c r="R153" s="148">
        <f>Q153*H153</f>
        <v>0</v>
      </c>
      <c r="S153" s="148">
        <v>0</v>
      </c>
      <c r="T153" s="149">
        <f>S153*H153</f>
        <v>0</v>
      </c>
      <c r="U153" s="33"/>
      <c r="V153" s="33"/>
      <c r="W153" s="33"/>
      <c r="X153" s="33"/>
      <c r="Y153" s="33"/>
      <c r="Z153" s="33"/>
      <c r="AA153" s="33"/>
      <c r="AB153" s="33"/>
      <c r="AC153" s="33"/>
      <c r="AD153" s="33"/>
      <c r="AE153" s="33"/>
      <c r="AR153" s="150" t="s">
        <v>145</v>
      </c>
      <c r="AT153" s="150" t="s">
        <v>140</v>
      </c>
      <c r="AU153" s="150" t="s">
        <v>146</v>
      </c>
      <c r="AY153" s="18" t="s">
        <v>134</v>
      </c>
      <c r="BE153" s="151">
        <f>IF(N153="základní",J153,0)</f>
        <v>0</v>
      </c>
      <c r="BF153" s="151">
        <f>IF(N153="snížená",J153,0)</f>
        <v>0</v>
      </c>
      <c r="BG153" s="151">
        <f>IF(N153="zákl. přenesená",J153,0)</f>
        <v>0</v>
      </c>
      <c r="BH153" s="151">
        <f>IF(N153="sníž. přenesená",J153,0)</f>
        <v>0</v>
      </c>
      <c r="BI153" s="151">
        <f>IF(N153="nulová",J153,0)</f>
        <v>0</v>
      </c>
      <c r="BJ153" s="18" t="s">
        <v>139</v>
      </c>
      <c r="BK153" s="151">
        <f>ROUND(I153*H153,2)</f>
        <v>0</v>
      </c>
      <c r="BL153" s="18" t="s">
        <v>145</v>
      </c>
      <c r="BM153" s="150" t="s">
        <v>240</v>
      </c>
    </row>
    <row r="154" spans="2:51" s="13" customFormat="1" ht="12">
      <c r="B154" s="157"/>
      <c r="D154" s="158" t="s">
        <v>150</v>
      </c>
      <c r="E154" s="159" t="s">
        <v>3</v>
      </c>
      <c r="F154" s="160" t="s">
        <v>241</v>
      </c>
      <c r="H154" s="159" t="s">
        <v>3</v>
      </c>
      <c r="I154" s="161"/>
      <c r="L154" s="157"/>
      <c r="M154" s="162"/>
      <c r="N154" s="163"/>
      <c r="O154" s="163"/>
      <c r="P154" s="163"/>
      <c r="Q154" s="163"/>
      <c r="R154" s="163"/>
      <c r="S154" s="163"/>
      <c r="T154" s="164"/>
      <c r="AT154" s="159" t="s">
        <v>150</v>
      </c>
      <c r="AU154" s="159" t="s">
        <v>146</v>
      </c>
      <c r="AV154" s="13" t="s">
        <v>15</v>
      </c>
      <c r="AW154" s="13" t="s">
        <v>33</v>
      </c>
      <c r="AX154" s="13" t="s">
        <v>71</v>
      </c>
      <c r="AY154" s="159" t="s">
        <v>134</v>
      </c>
    </row>
    <row r="155" spans="2:51" s="14" customFormat="1" ht="12">
      <c r="B155" s="165"/>
      <c r="D155" s="158" t="s">
        <v>150</v>
      </c>
      <c r="E155" s="166" t="s">
        <v>3</v>
      </c>
      <c r="F155" s="167" t="s">
        <v>242</v>
      </c>
      <c r="H155" s="168">
        <v>25</v>
      </c>
      <c r="I155" s="169"/>
      <c r="L155" s="165"/>
      <c r="M155" s="170"/>
      <c r="N155" s="171"/>
      <c r="O155" s="171"/>
      <c r="P155" s="171"/>
      <c r="Q155" s="171"/>
      <c r="R155" s="171"/>
      <c r="S155" s="171"/>
      <c r="T155" s="172"/>
      <c r="AT155" s="166" t="s">
        <v>150</v>
      </c>
      <c r="AU155" s="166" t="s">
        <v>146</v>
      </c>
      <c r="AV155" s="14" t="s">
        <v>139</v>
      </c>
      <c r="AW155" s="14" t="s">
        <v>33</v>
      </c>
      <c r="AX155" s="14" t="s">
        <v>15</v>
      </c>
      <c r="AY155" s="166" t="s">
        <v>134</v>
      </c>
    </row>
    <row r="156" spans="1:65" s="2" customFormat="1" ht="16.5" customHeight="1">
      <c r="A156" s="33"/>
      <c r="B156" s="138"/>
      <c r="C156" s="139" t="s">
        <v>243</v>
      </c>
      <c r="D156" s="139" t="s">
        <v>140</v>
      </c>
      <c r="E156" s="140" t="s">
        <v>244</v>
      </c>
      <c r="F156" s="141" t="s">
        <v>245</v>
      </c>
      <c r="G156" s="142" t="s">
        <v>143</v>
      </c>
      <c r="H156" s="143">
        <v>233.6</v>
      </c>
      <c r="I156" s="144"/>
      <c r="J156" s="145">
        <f>ROUND(I156*H156,2)</f>
        <v>0</v>
      </c>
      <c r="K156" s="141" t="s">
        <v>3</v>
      </c>
      <c r="L156" s="34"/>
      <c r="M156" s="146" t="s">
        <v>3</v>
      </c>
      <c r="N156" s="147" t="s">
        <v>43</v>
      </c>
      <c r="O156" s="54"/>
      <c r="P156" s="148">
        <f>O156*H156</f>
        <v>0</v>
      </c>
      <c r="Q156" s="148">
        <v>0</v>
      </c>
      <c r="R156" s="148">
        <f>Q156*H156</f>
        <v>0</v>
      </c>
      <c r="S156" s="148">
        <v>0</v>
      </c>
      <c r="T156" s="149">
        <f>S156*H156</f>
        <v>0</v>
      </c>
      <c r="U156" s="33"/>
      <c r="V156" s="33"/>
      <c r="W156" s="33"/>
      <c r="X156" s="33"/>
      <c r="Y156" s="33"/>
      <c r="Z156" s="33"/>
      <c r="AA156" s="33"/>
      <c r="AB156" s="33"/>
      <c r="AC156" s="33"/>
      <c r="AD156" s="33"/>
      <c r="AE156" s="33"/>
      <c r="AR156" s="150" t="s">
        <v>145</v>
      </c>
      <c r="AT156" s="150" t="s">
        <v>140</v>
      </c>
      <c r="AU156" s="150" t="s">
        <v>146</v>
      </c>
      <c r="AY156" s="18" t="s">
        <v>134</v>
      </c>
      <c r="BE156" s="151">
        <f>IF(N156="základní",J156,0)</f>
        <v>0</v>
      </c>
      <c r="BF156" s="151">
        <f>IF(N156="snížená",J156,0)</f>
        <v>0</v>
      </c>
      <c r="BG156" s="151">
        <f>IF(N156="zákl. přenesená",J156,0)</f>
        <v>0</v>
      </c>
      <c r="BH156" s="151">
        <f>IF(N156="sníž. přenesená",J156,0)</f>
        <v>0</v>
      </c>
      <c r="BI156" s="151">
        <f>IF(N156="nulová",J156,0)</f>
        <v>0</v>
      </c>
      <c r="BJ156" s="18" t="s">
        <v>139</v>
      </c>
      <c r="BK156" s="151">
        <f>ROUND(I156*H156,2)</f>
        <v>0</v>
      </c>
      <c r="BL156" s="18" t="s">
        <v>145</v>
      </c>
      <c r="BM156" s="150" t="s">
        <v>246</v>
      </c>
    </row>
    <row r="157" spans="2:51" s="14" customFormat="1" ht="12">
      <c r="B157" s="165"/>
      <c r="D157" s="158" t="s">
        <v>150</v>
      </c>
      <c r="E157" s="166" t="s">
        <v>3</v>
      </c>
      <c r="F157" s="167" t="s">
        <v>751</v>
      </c>
      <c r="H157" s="168">
        <v>242</v>
      </c>
      <c r="I157" s="169"/>
      <c r="L157" s="165"/>
      <c r="M157" s="170"/>
      <c r="N157" s="171"/>
      <c r="O157" s="171"/>
      <c r="P157" s="171"/>
      <c r="Q157" s="171"/>
      <c r="R157" s="171"/>
      <c r="S157" s="171"/>
      <c r="T157" s="172"/>
      <c r="AT157" s="166" t="s">
        <v>150</v>
      </c>
      <c r="AU157" s="166" t="s">
        <v>146</v>
      </c>
      <c r="AV157" s="14" t="s">
        <v>139</v>
      </c>
      <c r="AW157" s="14" t="s">
        <v>33</v>
      </c>
      <c r="AX157" s="14" t="s">
        <v>71</v>
      </c>
      <c r="AY157" s="166" t="s">
        <v>134</v>
      </c>
    </row>
    <row r="158" spans="2:51" s="14" customFormat="1" ht="12">
      <c r="B158" s="165"/>
      <c r="D158" s="158" t="s">
        <v>150</v>
      </c>
      <c r="E158" s="166" t="s">
        <v>3</v>
      </c>
      <c r="F158" s="167" t="s">
        <v>752</v>
      </c>
      <c r="H158" s="168">
        <v>-8.4</v>
      </c>
      <c r="I158" s="169"/>
      <c r="L158" s="165"/>
      <c r="M158" s="170"/>
      <c r="N158" s="171"/>
      <c r="O158" s="171"/>
      <c r="P158" s="171"/>
      <c r="Q158" s="171"/>
      <c r="R158" s="171"/>
      <c r="S158" s="171"/>
      <c r="T158" s="172"/>
      <c r="AT158" s="166" t="s">
        <v>150</v>
      </c>
      <c r="AU158" s="166" t="s">
        <v>146</v>
      </c>
      <c r="AV158" s="14" t="s">
        <v>139</v>
      </c>
      <c r="AW158" s="14" t="s">
        <v>33</v>
      </c>
      <c r="AX158" s="14" t="s">
        <v>71</v>
      </c>
      <c r="AY158" s="166" t="s">
        <v>134</v>
      </c>
    </row>
    <row r="159" spans="2:51" s="15" customFormat="1" ht="12">
      <c r="B159" s="173"/>
      <c r="D159" s="158" t="s">
        <v>150</v>
      </c>
      <c r="E159" s="174" t="s">
        <v>3</v>
      </c>
      <c r="F159" s="175" t="s">
        <v>155</v>
      </c>
      <c r="H159" s="176">
        <v>233.6</v>
      </c>
      <c r="I159" s="177"/>
      <c r="L159" s="173"/>
      <c r="M159" s="178"/>
      <c r="N159" s="179"/>
      <c r="O159" s="179"/>
      <c r="P159" s="179"/>
      <c r="Q159" s="179"/>
      <c r="R159" s="179"/>
      <c r="S159" s="179"/>
      <c r="T159" s="180"/>
      <c r="AT159" s="174" t="s">
        <v>150</v>
      </c>
      <c r="AU159" s="174" t="s">
        <v>146</v>
      </c>
      <c r="AV159" s="15" t="s">
        <v>145</v>
      </c>
      <c r="AW159" s="15" t="s">
        <v>33</v>
      </c>
      <c r="AX159" s="15" t="s">
        <v>15</v>
      </c>
      <c r="AY159" s="174" t="s">
        <v>134</v>
      </c>
    </row>
    <row r="160" spans="1:65" s="2" customFormat="1" ht="55.5" customHeight="1">
      <c r="A160" s="33"/>
      <c r="B160" s="138"/>
      <c r="C160" s="139" t="s">
        <v>250</v>
      </c>
      <c r="D160" s="139" t="s">
        <v>140</v>
      </c>
      <c r="E160" s="140" t="s">
        <v>603</v>
      </c>
      <c r="F160" s="141" t="s">
        <v>753</v>
      </c>
      <c r="G160" s="142" t="s">
        <v>359</v>
      </c>
      <c r="H160" s="143">
        <v>8</v>
      </c>
      <c r="I160" s="144"/>
      <c r="J160" s="145">
        <f>ROUND(I160*H160,2)</f>
        <v>0</v>
      </c>
      <c r="K160" s="141" t="s">
        <v>3</v>
      </c>
      <c r="L160" s="34"/>
      <c r="M160" s="146" t="s">
        <v>3</v>
      </c>
      <c r="N160" s="147" t="s">
        <v>43</v>
      </c>
      <c r="O160" s="54"/>
      <c r="P160" s="148">
        <f>O160*H160</f>
        <v>0</v>
      </c>
      <c r="Q160" s="148">
        <v>0</v>
      </c>
      <c r="R160" s="148">
        <f>Q160*H160</f>
        <v>0</v>
      </c>
      <c r="S160" s="148">
        <v>0</v>
      </c>
      <c r="T160" s="149">
        <f>S160*H160</f>
        <v>0</v>
      </c>
      <c r="U160" s="33"/>
      <c r="V160" s="33"/>
      <c r="W160" s="33"/>
      <c r="X160" s="33"/>
      <c r="Y160" s="33"/>
      <c r="Z160" s="33"/>
      <c r="AA160" s="33"/>
      <c r="AB160" s="33"/>
      <c r="AC160" s="33"/>
      <c r="AD160" s="33"/>
      <c r="AE160" s="33"/>
      <c r="AR160" s="150" t="s">
        <v>145</v>
      </c>
      <c r="AT160" s="150" t="s">
        <v>140</v>
      </c>
      <c r="AU160" s="150" t="s">
        <v>146</v>
      </c>
      <c r="AY160" s="18" t="s">
        <v>134</v>
      </c>
      <c r="BE160" s="151">
        <f>IF(N160="základní",J160,0)</f>
        <v>0</v>
      </c>
      <c r="BF160" s="151">
        <f>IF(N160="snížená",J160,0)</f>
        <v>0</v>
      </c>
      <c r="BG160" s="151">
        <f>IF(N160="zákl. přenesená",J160,0)</f>
        <v>0</v>
      </c>
      <c r="BH160" s="151">
        <f>IF(N160="sníž. přenesená",J160,0)</f>
        <v>0</v>
      </c>
      <c r="BI160" s="151">
        <f>IF(N160="nulová",J160,0)</f>
        <v>0</v>
      </c>
      <c r="BJ160" s="18" t="s">
        <v>139</v>
      </c>
      <c r="BK160" s="151">
        <f>ROUND(I160*H160,2)</f>
        <v>0</v>
      </c>
      <c r="BL160" s="18" t="s">
        <v>145</v>
      </c>
      <c r="BM160" s="150" t="s">
        <v>605</v>
      </c>
    </row>
    <row r="161" spans="2:63" s="12" customFormat="1" ht="22.9" customHeight="1">
      <c r="B161" s="125"/>
      <c r="D161" s="126" t="s">
        <v>70</v>
      </c>
      <c r="E161" s="136" t="s">
        <v>248</v>
      </c>
      <c r="F161" s="136" t="s">
        <v>249</v>
      </c>
      <c r="I161" s="128"/>
      <c r="J161" s="137">
        <f>BK161</f>
        <v>0</v>
      </c>
      <c r="L161" s="125"/>
      <c r="M161" s="130"/>
      <c r="N161" s="131"/>
      <c r="O161" s="131"/>
      <c r="P161" s="132">
        <f>SUM(P162:P176)</f>
        <v>0</v>
      </c>
      <c r="Q161" s="131"/>
      <c r="R161" s="132">
        <f>SUM(R162:R176)</f>
        <v>0</v>
      </c>
      <c r="S161" s="131"/>
      <c r="T161" s="133">
        <f>SUM(T162:T176)</f>
        <v>0</v>
      </c>
      <c r="AR161" s="126" t="s">
        <v>15</v>
      </c>
      <c r="AT161" s="134" t="s">
        <v>70</v>
      </c>
      <c r="AU161" s="134" t="s">
        <v>15</v>
      </c>
      <c r="AY161" s="126" t="s">
        <v>134</v>
      </c>
      <c r="BK161" s="135">
        <f>SUM(BK162:BK176)</f>
        <v>0</v>
      </c>
    </row>
    <row r="162" spans="1:65" s="2" customFormat="1" ht="37.9" customHeight="1">
      <c r="A162" s="33"/>
      <c r="B162" s="138"/>
      <c r="C162" s="139" t="s">
        <v>256</v>
      </c>
      <c r="D162" s="139" t="s">
        <v>140</v>
      </c>
      <c r="E162" s="140" t="s">
        <v>251</v>
      </c>
      <c r="F162" s="141" t="s">
        <v>252</v>
      </c>
      <c r="G162" s="142" t="s">
        <v>253</v>
      </c>
      <c r="H162" s="143">
        <v>14.737</v>
      </c>
      <c r="I162" s="144"/>
      <c r="J162" s="145">
        <f>ROUND(I162*H162,2)</f>
        <v>0</v>
      </c>
      <c r="K162" s="141" t="s">
        <v>144</v>
      </c>
      <c r="L162" s="34"/>
      <c r="M162" s="146" t="s">
        <v>3</v>
      </c>
      <c r="N162" s="147" t="s">
        <v>43</v>
      </c>
      <c r="O162" s="54"/>
      <c r="P162" s="148">
        <f>O162*H162</f>
        <v>0</v>
      </c>
      <c r="Q162" s="148">
        <v>0</v>
      </c>
      <c r="R162" s="148">
        <f>Q162*H162</f>
        <v>0</v>
      </c>
      <c r="S162" s="148">
        <v>0</v>
      </c>
      <c r="T162" s="149">
        <f>S162*H162</f>
        <v>0</v>
      </c>
      <c r="U162" s="33"/>
      <c r="V162" s="33"/>
      <c r="W162" s="33"/>
      <c r="X162" s="33"/>
      <c r="Y162" s="33"/>
      <c r="Z162" s="33"/>
      <c r="AA162" s="33"/>
      <c r="AB162" s="33"/>
      <c r="AC162" s="33"/>
      <c r="AD162" s="33"/>
      <c r="AE162" s="33"/>
      <c r="AR162" s="150" t="s">
        <v>145</v>
      </c>
      <c r="AT162" s="150" t="s">
        <v>140</v>
      </c>
      <c r="AU162" s="150" t="s">
        <v>139</v>
      </c>
      <c r="AY162" s="18" t="s">
        <v>134</v>
      </c>
      <c r="BE162" s="151">
        <f>IF(N162="základní",J162,0)</f>
        <v>0</v>
      </c>
      <c r="BF162" s="151">
        <f>IF(N162="snížená",J162,0)</f>
        <v>0</v>
      </c>
      <c r="BG162" s="151">
        <f>IF(N162="zákl. přenesená",J162,0)</f>
        <v>0</v>
      </c>
      <c r="BH162" s="151">
        <f>IF(N162="sníž. přenesená",J162,0)</f>
        <v>0</v>
      </c>
      <c r="BI162" s="151">
        <f>IF(N162="nulová",J162,0)</f>
        <v>0</v>
      </c>
      <c r="BJ162" s="18" t="s">
        <v>139</v>
      </c>
      <c r="BK162" s="151">
        <f>ROUND(I162*H162,2)</f>
        <v>0</v>
      </c>
      <c r="BL162" s="18" t="s">
        <v>145</v>
      </c>
      <c r="BM162" s="150" t="s">
        <v>254</v>
      </c>
    </row>
    <row r="163" spans="1:47" s="2" customFormat="1" ht="12">
      <c r="A163" s="33"/>
      <c r="B163" s="34"/>
      <c r="C163" s="33"/>
      <c r="D163" s="152" t="s">
        <v>148</v>
      </c>
      <c r="E163" s="33"/>
      <c r="F163" s="153" t="s">
        <v>255</v>
      </c>
      <c r="G163" s="33"/>
      <c r="H163" s="33"/>
      <c r="I163" s="154"/>
      <c r="J163" s="33"/>
      <c r="K163" s="33"/>
      <c r="L163" s="34"/>
      <c r="M163" s="155"/>
      <c r="N163" s="156"/>
      <c r="O163" s="54"/>
      <c r="P163" s="54"/>
      <c r="Q163" s="54"/>
      <c r="R163" s="54"/>
      <c r="S163" s="54"/>
      <c r="T163" s="55"/>
      <c r="U163" s="33"/>
      <c r="V163" s="33"/>
      <c r="W163" s="33"/>
      <c r="X163" s="33"/>
      <c r="Y163" s="33"/>
      <c r="Z163" s="33"/>
      <c r="AA163" s="33"/>
      <c r="AB163" s="33"/>
      <c r="AC163" s="33"/>
      <c r="AD163" s="33"/>
      <c r="AE163" s="33"/>
      <c r="AT163" s="18" t="s">
        <v>148</v>
      </c>
      <c r="AU163" s="18" t="s">
        <v>139</v>
      </c>
    </row>
    <row r="164" spans="1:65" s="2" customFormat="1" ht="33" customHeight="1">
      <c r="A164" s="33"/>
      <c r="B164" s="138"/>
      <c r="C164" s="139" t="s">
        <v>8</v>
      </c>
      <c r="D164" s="139" t="s">
        <v>140</v>
      </c>
      <c r="E164" s="140" t="s">
        <v>257</v>
      </c>
      <c r="F164" s="141" t="s">
        <v>258</v>
      </c>
      <c r="G164" s="142" t="s">
        <v>253</v>
      </c>
      <c r="H164" s="143">
        <v>14.737</v>
      </c>
      <c r="I164" s="144"/>
      <c r="J164" s="145">
        <f>ROUND(I164*H164,2)</f>
        <v>0</v>
      </c>
      <c r="K164" s="141" t="s">
        <v>144</v>
      </c>
      <c r="L164" s="34"/>
      <c r="M164" s="146" t="s">
        <v>3</v>
      </c>
      <c r="N164" s="147" t="s">
        <v>43</v>
      </c>
      <c r="O164" s="54"/>
      <c r="P164" s="148">
        <f>O164*H164</f>
        <v>0</v>
      </c>
      <c r="Q164" s="148">
        <v>0</v>
      </c>
      <c r="R164" s="148">
        <f>Q164*H164</f>
        <v>0</v>
      </c>
      <c r="S164" s="148">
        <v>0</v>
      </c>
      <c r="T164" s="149">
        <f>S164*H164</f>
        <v>0</v>
      </c>
      <c r="U164" s="33"/>
      <c r="V164" s="33"/>
      <c r="W164" s="33"/>
      <c r="X164" s="33"/>
      <c r="Y164" s="33"/>
      <c r="Z164" s="33"/>
      <c r="AA164" s="33"/>
      <c r="AB164" s="33"/>
      <c r="AC164" s="33"/>
      <c r="AD164" s="33"/>
      <c r="AE164" s="33"/>
      <c r="AR164" s="150" t="s">
        <v>145</v>
      </c>
      <c r="AT164" s="150" t="s">
        <v>140</v>
      </c>
      <c r="AU164" s="150" t="s">
        <v>139</v>
      </c>
      <c r="AY164" s="18" t="s">
        <v>134</v>
      </c>
      <c r="BE164" s="151">
        <f>IF(N164="základní",J164,0)</f>
        <v>0</v>
      </c>
      <c r="BF164" s="151">
        <f>IF(N164="snížená",J164,0)</f>
        <v>0</v>
      </c>
      <c r="BG164" s="151">
        <f>IF(N164="zákl. přenesená",J164,0)</f>
        <v>0</v>
      </c>
      <c r="BH164" s="151">
        <f>IF(N164="sníž. přenesená",J164,0)</f>
        <v>0</v>
      </c>
      <c r="BI164" s="151">
        <f>IF(N164="nulová",J164,0)</f>
        <v>0</v>
      </c>
      <c r="BJ164" s="18" t="s">
        <v>139</v>
      </c>
      <c r="BK164" s="151">
        <f>ROUND(I164*H164,2)</f>
        <v>0</v>
      </c>
      <c r="BL164" s="18" t="s">
        <v>145</v>
      </c>
      <c r="BM164" s="150" t="s">
        <v>259</v>
      </c>
    </row>
    <row r="165" spans="1:47" s="2" customFormat="1" ht="12">
      <c r="A165" s="33"/>
      <c r="B165" s="34"/>
      <c r="C165" s="33"/>
      <c r="D165" s="152" t="s">
        <v>148</v>
      </c>
      <c r="E165" s="33"/>
      <c r="F165" s="153" t="s">
        <v>260</v>
      </c>
      <c r="G165" s="33"/>
      <c r="H165" s="33"/>
      <c r="I165" s="154"/>
      <c r="J165" s="33"/>
      <c r="K165" s="33"/>
      <c r="L165" s="34"/>
      <c r="M165" s="155"/>
      <c r="N165" s="156"/>
      <c r="O165" s="54"/>
      <c r="P165" s="54"/>
      <c r="Q165" s="54"/>
      <c r="R165" s="54"/>
      <c r="S165" s="54"/>
      <c r="T165" s="55"/>
      <c r="U165" s="33"/>
      <c r="V165" s="33"/>
      <c r="W165" s="33"/>
      <c r="X165" s="33"/>
      <c r="Y165" s="33"/>
      <c r="Z165" s="33"/>
      <c r="AA165" s="33"/>
      <c r="AB165" s="33"/>
      <c r="AC165" s="33"/>
      <c r="AD165" s="33"/>
      <c r="AE165" s="33"/>
      <c r="AT165" s="18" t="s">
        <v>148</v>
      </c>
      <c r="AU165" s="18" t="s">
        <v>139</v>
      </c>
    </row>
    <row r="166" spans="1:65" s="2" customFormat="1" ht="44.25" customHeight="1">
      <c r="A166" s="33"/>
      <c r="B166" s="138"/>
      <c r="C166" s="139" t="s">
        <v>80</v>
      </c>
      <c r="D166" s="139" t="s">
        <v>140</v>
      </c>
      <c r="E166" s="140" t="s">
        <v>261</v>
      </c>
      <c r="F166" s="141" t="s">
        <v>262</v>
      </c>
      <c r="G166" s="142" t="s">
        <v>253</v>
      </c>
      <c r="H166" s="143">
        <v>221.055</v>
      </c>
      <c r="I166" s="144"/>
      <c r="J166" s="145">
        <f>ROUND(I166*H166,2)</f>
        <v>0</v>
      </c>
      <c r="K166" s="141" t="s">
        <v>144</v>
      </c>
      <c r="L166" s="34"/>
      <c r="M166" s="146" t="s">
        <v>3</v>
      </c>
      <c r="N166" s="147" t="s">
        <v>43</v>
      </c>
      <c r="O166" s="54"/>
      <c r="P166" s="148">
        <f>O166*H166</f>
        <v>0</v>
      </c>
      <c r="Q166" s="148">
        <v>0</v>
      </c>
      <c r="R166" s="148">
        <f>Q166*H166</f>
        <v>0</v>
      </c>
      <c r="S166" s="148">
        <v>0</v>
      </c>
      <c r="T166" s="149">
        <f>S166*H166</f>
        <v>0</v>
      </c>
      <c r="U166" s="33"/>
      <c r="V166" s="33"/>
      <c r="W166" s="33"/>
      <c r="X166" s="33"/>
      <c r="Y166" s="33"/>
      <c r="Z166" s="33"/>
      <c r="AA166" s="33"/>
      <c r="AB166" s="33"/>
      <c r="AC166" s="33"/>
      <c r="AD166" s="33"/>
      <c r="AE166" s="33"/>
      <c r="AR166" s="150" t="s">
        <v>145</v>
      </c>
      <c r="AT166" s="150" t="s">
        <v>140</v>
      </c>
      <c r="AU166" s="150" t="s">
        <v>139</v>
      </c>
      <c r="AY166" s="18" t="s">
        <v>134</v>
      </c>
      <c r="BE166" s="151">
        <f>IF(N166="základní",J166,0)</f>
        <v>0</v>
      </c>
      <c r="BF166" s="151">
        <f>IF(N166="snížená",J166,0)</f>
        <v>0</v>
      </c>
      <c r="BG166" s="151">
        <f>IF(N166="zákl. přenesená",J166,0)</f>
        <v>0</v>
      </c>
      <c r="BH166" s="151">
        <f>IF(N166="sníž. přenesená",J166,0)</f>
        <v>0</v>
      </c>
      <c r="BI166" s="151">
        <f>IF(N166="nulová",J166,0)</f>
        <v>0</v>
      </c>
      <c r="BJ166" s="18" t="s">
        <v>139</v>
      </c>
      <c r="BK166" s="151">
        <f>ROUND(I166*H166,2)</f>
        <v>0</v>
      </c>
      <c r="BL166" s="18" t="s">
        <v>145</v>
      </c>
      <c r="BM166" s="150" t="s">
        <v>263</v>
      </c>
    </row>
    <row r="167" spans="1:47" s="2" customFormat="1" ht="12">
      <c r="A167" s="33"/>
      <c r="B167" s="34"/>
      <c r="C167" s="33"/>
      <c r="D167" s="152" t="s">
        <v>148</v>
      </c>
      <c r="E167" s="33"/>
      <c r="F167" s="153" t="s">
        <v>264</v>
      </c>
      <c r="G167" s="33"/>
      <c r="H167" s="33"/>
      <c r="I167" s="154"/>
      <c r="J167" s="33"/>
      <c r="K167" s="33"/>
      <c r="L167" s="34"/>
      <c r="M167" s="155"/>
      <c r="N167" s="156"/>
      <c r="O167" s="54"/>
      <c r="P167" s="54"/>
      <c r="Q167" s="54"/>
      <c r="R167" s="54"/>
      <c r="S167" s="54"/>
      <c r="T167" s="55"/>
      <c r="U167" s="33"/>
      <c r="V167" s="33"/>
      <c r="W167" s="33"/>
      <c r="X167" s="33"/>
      <c r="Y167" s="33"/>
      <c r="Z167" s="33"/>
      <c r="AA167" s="33"/>
      <c r="AB167" s="33"/>
      <c r="AC167" s="33"/>
      <c r="AD167" s="33"/>
      <c r="AE167" s="33"/>
      <c r="AT167" s="18" t="s">
        <v>148</v>
      </c>
      <c r="AU167" s="18" t="s">
        <v>139</v>
      </c>
    </row>
    <row r="168" spans="2:51" s="14" customFormat="1" ht="12">
      <c r="B168" s="165"/>
      <c r="D168" s="158" t="s">
        <v>150</v>
      </c>
      <c r="F168" s="167" t="s">
        <v>754</v>
      </c>
      <c r="H168" s="168">
        <v>221.055</v>
      </c>
      <c r="I168" s="169"/>
      <c r="L168" s="165"/>
      <c r="M168" s="170"/>
      <c r="N168" s="171"/>
      <c r="O168" s="171"/>
      <c r="P168" s="171"/>
      <c r="Q168" s="171"/>
      <c r="R168" s="171"/>
      <c r="S168" s="171"/>
      <c r="T168" s="172"/>
      <c r="AT168" s="166" t="s">
        <v>150</v>
      </c>
      <c r="AU168" s="166" t="s">
        <v>139</v>
      </c>
      <c r="AV168" s="14" t="s">
        <v>139</v>
      </c>
      <c r="AW168" s="14" t="s">
        <v>4</v>
      </c>
      <c r="AX168" s="14" t="s">
        <v>15</v>
      </c>
      <c r="AY168" s="166" t="s">
        <v>134</v>
      </c>
    </row>
    <row r="169" spans="1:65" s="2" customFormat="1" ht="44.25" customHeight="1">
      <c r="A169" s="33"/>
      <c r="B169" s="138"/>
      <c r="C169" s="139" t="s">
        <v>270</v>
      </c>
      <c r="D169" s="139" t="s">
        <v>140</v>
      </c>
      <c r="E169" s="140" t="s">
        <v>266</v>
      </c>
      <c r="F169" s="141" t="s">
        <v>267</v>
      </c>
      <c r="G169" s="142" t="s">
        <v>253</v>
      </c>
      <c r="H169" s="143">
        <v>0.046</v>
      </c>
      <c r="I169" s="144"/>
      <c r="J169" s="145">
        <f>ROUND(I169*H169,2)</f>
        <v>0</v>
      </c>
      <c r="K169" s="141" t="s">
        <v>144</v>
      </c>
      <c r="L169" s="34"/>
      <c r="M169" s="146" t="s">
        <v>3</v>
      </c>
      <c r="N169" s="147" t="s">
        <v>43</v>
      </c>
      <c r="O169" s="54"/>
      <c r="P169" s="148">
        <f>O169*H169</f>
        <v>0</v>
      </c>
      <c r="Q169" s="148">
        <v>0</v>
      </c>
      <c r="R169" s="148">
        <f>Q169*H169</f>
        <v>0</v>
      </c>
      <c r="S169" s="148">
        <v>0</v>
      </c>
      <c r="T169" s="149">
        <f>S169*H169</f>
        <v>0</v>
      </c>
      <c r="U169" s="33"/>
      <c r="V169" s="33"/>
      <c r="W169" s="33"/>
      <c r="X169" s="33"/>
      <c r="Y169" s="33"/>
      <c r="Z169" s="33"/>
      <c r="AA169" s="33"/>
      <c r="AB169" s="33"/>
      <c r="AC169" s="33"/>
      <c r="AD169" s="33"/>
      <c r="AE169" s="33"/>
      <c r="AR169" s="150" t="s">
        <v>145</v>
      </c>
      <c r="AT169" s="150" t="s">
        <v>140</v>
      </c>
      <c r="AU169" s="150" t="s">
        <v>139</v>
      </c>
      <c r="AY169" s="18" t="s">
        <v>134</v>
      </c>
      <c r="BE169" s="151">
        <f>IF(N169="základní",J169,0)</f>
        <v>0</v>
      </c>
      <c r="BF169" s="151">
        <f>IF(N169="snížená",J169,0)</f>
        <v>0</v>
      </c>
      <c r="BG169" s="151">
        <f>IF(N169="zákl. přenesená",J169,0)</f>
        <v>0</v>
      </c>
      <c r="BH169" s="151">
        <f>IF(N169="sníž. přenesená",J169,0)</f>
        <v>0</v>
      </c>
      <c r="BI169" s="151">
        <f>IF(N169="nulová",J169,0)</f>
        <v>0</v>
      </c>
      <c r="BJ169" s="18" t="s">
        <v>139</v>
      </c>
      <c r="BK169" s="151">
        <f>ROUND(I169*H169,2)</f>
        <v>0</v>
      </c>
      <c r="BL169" s="18" t="s">
        <v>145</v>
      </c>
      <c r="BM169" s="150" t="s">
        <v>268</v>
      </c>
    </row>
    <row r="170" spans="1:47" s="2" customFormat="1" ht="12">
      <c r="A170" s="33"/>
      <c r="B170" s="34"/>
      <c r="C170" s="33"/>
      <c r="D170" s="152" t="s">
        <v>148</v>
      </c>
      <c r="E170" s="33"/>
      <c r="F170" s="153" t="s">
        <v>269</v>
      </c>
      <c r="G170" s="33"/>
      <c r="H170" s="33"/>
      <c r="I170" s="154"/>
      <c r="J170" s="33"/>
      <c r="K170" s="33"/>
      <c r="L170" s="34"/>
      <c r="M170" s="155"/>
      <c r="N170" s="156"/>
      <c r="O170" s="54"/>
      <c r="P170" s="54"/>
      <c r="Q170" s="54"/>
      <c r="R170" s="54"/>
      <c r="S170" s="54"/>
      <c r="T170" s="55"/>
      <c r="U170" s="33"/>
      <c r="V170" s="33"/>
      <c r="W170" s="33"/>
      <c r="X170" s="33"/>
      <c r="Y170" s="33"/>
      <c r="Z170" s="33"/>
      <c r="AA170" s="33"/>
      <c r="AB170" s="33"/>
      <c r="AC170" s="33"/>
      <c r="AD170" s="33"/>
      <c r="AE170" s="33"/>
      <c r="AT170" s="18" t="s">
        <v>148</v>
      </c>
      <c r="AU170" s="18" t="s">
        <v>139</v>
      </c>
    </row>
    <row r="171" spans="1:65" s="2" customFormat="1" ht="37.9" customHeight="1">
      <c r="A171" s="33"/>
      <c r="B171" s="138"/>
      <c r="C171" s="139" t="s">
        <v>275</v>
      </c>
      <c r="D171" s="139" t="s">
        <v>140</v>
      </c>
      <c r="E171" s="140" t="s">
        <v>271</v>
      </c>
      <c r="F171" s="141" t="s">
        <v>272</v>
      </c>
      <c r="G171" s="142" t="s">
        <v>253</v>
      </c>
      <c r="H171" s="143">
        <v>6.92</v>
      </c>
      <c r="I171" s="144"/>
      <c r="J171" s="145">
        <f>ROUND(I171*H171,2)</f>
        <v>0</v>
      </c>
      <c r="K171" s="141" t="s">
        <v>144</v>
      </c>
      <c r="L171" s="34"/>
      <c r="M171" s="146" t="s">
        <v>3</v>
      </c>
      <c r="N171" s="147" t="s">
        <v>43</v>
      </c>
      <c r="O171" s="54"/>
      <c r="P171" s="148">
        <f>O171*H171</f>
        <v>0</v>
      </c>
      <c r="Q171" s="148">
        <v>0</v>
      </c>
      <c r="R171" s="148">
        <f>Q171*H171</f>
        <v>0</v>
      </c>
      <c r="S171" s="148">
        <v>0</v>
      </c>
      <c r="T171" s="149">
        <f>S171*H171</f>
        <v>0</v>
      </c>
      <c r="U171" s="33"/>
      <c r="V171" s="33"/>
      <c r="W171" s="33"/>
      <c r="X171" s="33"/>
      <c r="Y171" s="33"/>
      <c r="Z171" s="33"/>
      <c r="AA171" s="33"/>
      <c r="AB171" s="33"/>
      <c r="AC171" s="33"/>
      <c r="AD171" s="33"/>
      <c r="AE171" s="33"/>
      <c r="AR171" s="150" t="s">
        <v>145</v>
      </c>
      <c r="AT171" s="150" t="s">
        <v>140</v>
      </c>
      <c r="AU171" s="150" t="s">
        <v>139</v>
      </c>
      <c r="AY171" s="18" t="s">
        <v>134</v>
      </c>
      <c r="BE171" s="151">
        <f>IF(N171="základní",J171,0)</f>
        <v>0</v>
      </c>
      <c r="BF171" s="151">
        <f>IF(N171="snížená",J171,0)</f>
        <v>0</v>
      </c>
      <c r="BG171" s="151">
        <f>IF(N171="zákl. přenesená",J171,0)</f>
        <v>0</v>
      </c>
      <c r="BH171" s="151">
        <f>IF(N171="sníž. přenesená",J171,0)</f>
        <v>0</v>
      </c>
      <c r="BI171" s="151">
        <f>IF(N171="nulová",J171,0)</f>
        <v>0</v>
      </c>
      <c r="BJ171" s="18" t="s">
        <v>139</v>
      </c>
      <c r="BK171" s="151">
        <f>ROUND(I171*H171,2)</f>
        <v>0</v>
      </c>
      <c r="BL171" s="18" t="s">
        <v>145</v>
      </c>
      <c r="BM171" s="150" t="s">
        <v>273</v>
      </c>
    </row>
    <row r="172" spans="1:47" s="2" customFormat="1" ht="12">
      <c r="A172" s="33"/>
      <c r="B172" s="34"/>
      <c r="C172" s="33"/>
      <c r="D172" s="152" t="s">
        <v>148</v>
      </c>
      <c r="E172" s="33"/>
      <c r="F172" s="153" t="s">
        <v>274</v>
      </c>
      <c r="G172" s="33"/>
      <c r="H172" s="33"/>
      <c r="I172" s="154"/>
      <c r="J172" s="33"/>
      <c r="K172" s="33"/>
      <c r="L172" s="34"/>
      <c r="M172" s="155"/>
      <c r="N172" s="156"/>
      <c r="O172" s="54"/>
      <c r="P172" s="54"/>
      <c r="Q172" s="54"/>
      <c r="R172" s="54"/>
      <c r="S172" s="54"/>
      <c r="T172" s="55"/>
      <c r="U172" s="33"/>
      <c r="V172" s="33"/>
      <c r="W172" s="33"/>
      <c r="X172" s="33"/>
      <c r="Y172" s="33"/>
      <c r="Z172" s="33"/>
      <c r="AA172" s="33"/>
      <c r="AB172" s="33"/>
      <c r="AC172" s="33"/>
      <c r="AD172" s="33"/>
      <c r="AE172" s="33"/>
      <c r="AT172" s="18" t="s">
        <v>148</v>
      </c>
      <c r="AU172" s="18" t="s">
        <v>139</v>
      </c>
    </row>
    <row r="173" spans="1:65" s="2" customFormat="1" ht="44.25" customHeight="1">
      <c r="A173" s="33"/>
      <c r="B173" s="138"/>
      <c r="C173" s="139" t="s">
        <v>280</v>
      </c>
      <c r="D173" s="139" t="s">
        <v>140</v>
      </c>
      <c r="E173" s="140" t="s">
        <v>276</v>
      </c>
      <c r="F173" s="141" t="s">
        <v>277</v>
      </c>
      <c r="G173" s="142" t="s">
        <v>253</v>
      </c>
      <c r="H173" s="143">
        <v>1.267</v>
      </c>
      <c r="I173" s="144"/>
      <c r="J173" s="145">
        <f>ROUND(I173*H173,2)</f>
        <v>0</v>
      </c>
      <c r="K173" s="141" t="s">
        <v>144</v>
      </c>
      <c r="L173" s="34"/>
      <c r="M173" s="146" t="s">
        <v>3</v>
      </c>
      <c r="N173" s="147" t="s">
        <v>43</v>
      </c>
      <c r="O173" s="54"/>
      <c r="P173" s="148">
        <f>O173*H173</f>
        <v>0</v>
      </c>
      <c r="Q173" s="148">
        <v>0</v>
      </c>
      <c r="R173" s="148">
        <f>Q173*H173</f>
        <v>0</v>
      </c>
      <c r="S173" s="148">
        <v>0</v>
      </c>
      <c r="T173" s="149">
        <f>S173*H173</f>
        <v>0</v>
      </c>
      <c r="U173" s="33"/>
      <c r="V173" s="33"/>
      <c r="W173" s="33"/>
      <c r="X173" s="33"/>
      <c r="Y173" s="33"/>
      <c r="Z173" s="33"/>
      <c r="AA173" s="33"/>
      <c r="AB173" s="33"/>
      <c r="AC173" s="33"/>
      <c r="AD173" s="33"/>
      <c r="AE173" s="33"/>
      <c r="AR173" s="150" t="s">
        <v>145</v>
      </c>
      <c r="AT173" s="150" t="s">
        <v>140</v>
      </c>
      <c r="AU173" s="150" t="s">
        <v>139</v>
      </c>
      <c r="AY173" s="18" t="s">
        <v>134</v>
      </c>
      <c r="BE173" s="151">
        <f>IF(N173="základní",J173,0)</f>
        <v>0</v>
      </c>
      <c r="BF173" s="151">
        <f>IF(N173="snížená",J173,0)</f>
        <v>0</v>
      </c>
      <c r="BG173" s="151">
        <f>IF(N173="zákl. přenesená",J173,0)</f>
        <v>0</v>
      </c>
      <c r="BH173" s="151">
        <f>IF(N173="sníž. přenesená",J173,0)</f>
        <v>0</v>
      </c>
      <c r="BI173" s="151">
        <f>IF(N173="nulová",J173,0)</f>
        <v>0</v>
      </c>
      <c r="BJ173" s="18" t="s">
        <v>139</v>
      </c>
      <c r="BK173" s="151">
        <f>ROUND(I173*H173,2)</f>
        <v>0</v>
      </c>
      <c r="BL173" s="18" t="s">
        <v>145</v>
      </c>
      <c r="BM173" s="150" t="s">
        <v>278</v>
      </c>
    </row>
    <row r="174" spans="1:47" s="2" customFormat="1" ht="12">
      <c r="A174" s="33"/>
      <c r="B174" s="34"/>
      <c r="C174" s="33"/>
      <c r="D174" s="152" t="s">
        <v>148</v>
      </c>
      <c r="E174" s="33"/>
      <c r="F174" s="153" t="s">
        <v>279</v>
      </c>
      <c r="G174" s="33"/>
      <c r="H174" s="33"/>
      <c r="I174" s="154"/>
      <c r="J174" s="33"/>
      <c r="K174" s="33"/>
      <c r="L174" s="34"/>
      <c r="M174" s="155"/>
      <c r="N174" s="156"/>
      <c r="O174" s="54"/>
      <c r="P174" s="54"/>
      <c r="Q174" s="54"/>
      <c r="R174" s="54"/>
      <c r="S174" s="54"/>
      <c r="T174" s="55"/>
      <c r="U174" s="33"/>
      <c r="V174" s="33"/>
      <c r="W174" s="33"/>
      <c r="X174" s="33"/>
      <c r="Y174" s="33"/>
      <c r="Z174" s="33"/>
      <c r="AA174" s="33"/>
      <c r="AB174" s="33"/>
      <c r="AC174" s="33"/>
      <c r="AD174" s="33"/>
      <c r="AE174" s="33"/>
      <c r="AT174" s="18" t="s">
        <v>148</v>
      </c>
      <c r="AU174" s="18" t="s">
        <v>139</v>
      </c>
    </row>
    <row r="175" spans="1:65" s="2" customFormat="1" ht="44.25" customHeight="1">
      <c r="A175" s="33"/>
      <c r="B175" s="138"/>
      <c r="C175" s="139" t="s">
        <v>287</v>
      </c>
      <c r="D175" s="139" t="s">
        <v>140</v>
      </c>
      <c r="E175" s="140" t="s">
        <v>281</v>
      </c>
      <c r="F175" s="141" t="s">
        <v>282</v>
      </c>
      <c r="G175" s="142" t="s">
        <v>253</v>
      </c>
      <c r="H175" s="143">
        <v>6.504</v>
      </c>
      <c r="I175" s="144"/>
      <c r="J175" s="145">
        <f>ROUND(I175*H175,2)</f>
        <v>0</v>
      </c>
      <c r="K175" s="141" t="s">
        <v>144</v>
      </c>
      <c r="L175" s="34"/>
      <c r="M175" s="146" t="s">
        <v>3</v>
      </c>
      <c r="N175" s="147" t="s">
        <v>43</v>
      </c>
      <c r="O175" s="54"/>
      <c r="P175" s="148">
        <f>O175*H175</f>
        <v>0</v>
      </c>
      <c r="Q175" s="148">
        <v>0</v>
      </c>
      <c r="R175" s="148">
        <f>Q175*H175</f>
        <v>0</v>
      </c>
      <c r="S175" s="148">
        <v>0</v>
      </c>
      <c r="T175" s="149">
        <f>S175*H175</f>
        <v>0</v>
      </c>
      <c r="U175" s="33"/>
      <c r="V175" s="33"/>
      <c r="W175" s="33"/>
      <c r="X175" s="33"/>
      <c r="Y175" s="33"/>
      <c r="Z175" s="33"/>
      <c r="AA175" s="33"/>
      <c r="AB175" s="33"/>
      <c r="AC175" s="33"/>
      <c r="AD175" s="33"/>
      <c r="AE175" s="33"/>
      <c r="AR175" s="150" t="s">
        <v>145</v>
      </c>
      <c r="AT175" s="150" t="s">
        <v>140</v>
      </c>
      <c r="AU175" s="150" t="s">
        <v>139</v>
      </c>
      <c r="AY175" s="18" t="s">
        <v>134</v>
      </c>
      <c r="BE175" s="151">
        <f>IF(N175="základní",J175,0)</f>
        <v>0</v>
      </c>
      <c r="BF175" s="151">
        <f>IF(N175="snížená",J175,0)</f>
        <v>0</v>
      </c>
      <c r="BG175" s="151">
        <f>IF(N175="zákl. přenesená",J175,0)</f>
        <v>0</v>
      </c>
      <c r="BH175" s="151">
        <f>IF(N175="sníž. přenesená",J175,0)</f>
        <v>0</v>
      </c>
      <c r="BI175" s="151">
        <f>IF(N175="nulová",J175,0)</f>
        <v>0</v>
      </c>
      <c r="BJ175" s="18" t="s">
        <v>139</v>
      </c>
      <c r="BK175" s="151">
        <f>ROUND(I175*H175,2)</f>
        <v>0</v>
      </c>
      <c r="BL175" s="18" t="s">
        <v>145</v>
      </c>
      <c r="BM175" s="150" t="s">
        <v>283</v>
      </c>
    </row>
    <row r="176" spans="1:47" s="2" customFormat="1" ht="12">
      <c r="A176" s="33"/>
      <c r="B176" s="34"/>
      <c r="C176" s="33"/>
      <c r="D176" s="152" t="s">
        <v>148</v>
      </c>
      <c r="E176" s="33"/>
      <c r="F176" s="153" t="s">
        <v>284</v>
      </c>
      <c r="G176" s="33"/>
      <c r="H176" s="33"/>
      <c r="I176" s="154"/>
      <c r="J176" s="33"/>
      <c r="K176" s="33"/>
      <c r="L176" s="34"/>
      <c r="M176" s="155"/>
      <c r="N176" s="156"/>
      <c r="O176" s="54"/>
      <c r="P176" s="54"/>
      <c r="Q176" s="54"/>
      <c r="R176" s="54"/>
      <c r="S176" s="54"/>
      <c r="T176" s="55"/>
      <c r="U176" s="33"/>
      <c r="V176" s="33"/>
      <c r="W176" s="33"/>
      <c r="X176" s="33"/>
      <c r="Y176" s="33"/>
      <c r="Z176" s="33"/>
      <c r="AA176" s="33"/>
      <c r="AB176" s="33"/>
      <c r="AC176" s="33"/>
      <c r="AD176" s="33"/>
      <c r="AE176" s="33"/>
      <c r="AT176" s="18" t="s">
        <v>148</v>
      </c>
      <c r="AU176" s="18" t="s">
        <v>139</v>
      </c>
    </row>
    <row r="177" spans="2:63" s="12" customFormat="1" ht="22.9" customHeight="1">
      <c r="B177" s="125"/>
      <c r="D177" s="126" t="s">
        <v>70</v>
      </c>
      <c r="E177" s="136" t="s">
        <v>285</v>
      </c>
      <c r="F177" s="136" t="s">
        <v>286</v>
      </c>
      <c r="I177" s="128"/>
      <c r="J177" s="137">
        <f>BK177</f>
        <v>0</v>
      </c>
      <c r="L177" s="125"/>
      <c r="M177" s="130"/>
      <c r="N177" s="131"/>
      <c r="O177" s="131"/>
      <c r="P177" s="132">
        <f>SUM(P178:P179)</f>
        <v>0</v>
      </c>
      <c r="Q177" s="131"/>
      <c r="R177" s="132">
        <f>SUM(R178:R179)</f>
        <v>0</v>
      </c>
      <c r="S177" s="131"/>
      <c r="T177" s="133">
        <f>SUM(T178:T179)</f>
        <v>0</v>
      </c>
      <c r="AR177" s="126" t="s">
        <v>15</v>
      </c>
      <c r="AT177" s="134" t="s">
        <v>70</v>
      </c>
      <c r="AU177" s="134" t="s">
        <v>15</v>
      </c>
      <c r="AY177" s="126" t="s">
        <v>134</v>
      </c>
      <c r="BK177" s="135">
        <f>SUM(BK178:BK179)</f>
        <v>0</v>
      </c>
    </row>
    <row r="178" spans="1:65" s="2" customFormat="1" ht="55.5" customHeight="1">
      <c r="A178" s="33"/>
      <c r="B178" s="138"/>
      <c r="C178" s="139" t="s">
        <v>296</v>
      </c>
      <c r="D178" s="139" t="s">
        <v>140</v>
      </c>
      <c r="E178" s="140" t="s">
        <v>288</v>
      </c>
      <c r="F178" s="141" t="s">
        <v>289</v>
      </c>
      <c r="G178" s="142" t="s">
        <v>253</v>
      </c>
      <c r="H178" s="143">
        <v>0.046</v>
      </c>
      <c r="I178" s="144"/>
      <c r="J178" s="145">
        <f>ROUND(I178*H178,2)</f>
        <v>0</v>
      </c>
      <c r="K178" s="141" t="s">
        <v>144</v>
      </c>
      <c r="L178" s="34"/>
      <c r="M178" s="146" t="s">
        <v>3</v>
      </c>
      <c r="N178" s="147" t="s">
        <v>43</v>
      </c>
      <c r="O178" s="54"/>
      <c r="P178" s="148">
        <f>O178*H178</f>
        <v>0</v>
      </c>
      <c r="Q178" s="148">
        <v>0</v>
      </c>
      <c r="R178" s="148">
        <f>Q178*H178</f>
        <v>0</v>
      </c>
      <c r="S178" s="148">
        <v>0</v>
      </c>
      <c r="T178" s="149">
        <f>S178*H178</f>
        <v>0</v>
      </c>
      <c r="U178" s="33"/>
      <c r="V178" s="33"/>
      <c r="W178" s="33"/>
      <c r="X178" s="33"/>
      <c r="Y178" s="33"/>
      <c r="Z178" s="33"/>
      <c r="AA178" s="33"/>
      <c r="AB178" s="33"/>
      <c r="AC178" s="33"/>
      <c r="AD178" s="33"/>
      <c r="AE178" s="33"/>
      <c r="AR178" s="150" t="s">
        <v>145</v>
      </c>
      <c r="AT178" s="150" t="s">
        <v>140</v>
      </c>
      <c r="AU178" s="150" t="s">
        <v>139</v>
      </c>
      <c r="AY178" s="18" t="s">
        <v>134</v>
      </c>
      <c r="BE178" s="151">
        <f>IF(N178="základní",J178,0)</f>
        <v>0</v>
      </c>
      <c r="BF178" s="151">
        <f>IF(N178="snížená",J178,0)</f>
        <v>0</v>
      </c>
      <c r="BG178" s="151">
        <f>IF(N178="zákl. přenesená",J178,0)</f>
        <v>0</v>
      </c>
      <c r="BH178" s="151">
        <f>IF(N178="sníž. přenesená",J178,0)</f>
        <v>0</v>
      </c>
      <c r="BI178" s="151">
        <f>IF(N178="nulová",J178,0)</f>
        <v>0</v>
      </c>
      <c r="BJ178" s="18" t="s">
        <v>139</v>
      </c>
      <c r="BK178" s="151">
        <f>ROUND(I178*H178,2)</f>
        <v>0</v>
      </c>
      <c r="BL178" s="18" t="s">
        <v>145</v>
      </c>
      <c r="BM178" s="150" t="s">
        <v>290</v>
      </c>
    </row>
    <row r="179" spans="1:47" s="2" customFormat="1" ht="12">
      <c r="A179" s="33"/>
      <c r="B179" s="34"/>
      <c r="C179" s="33"/>
      <c r="D179" s="152" t="s">
        <v>148</v>
      </c>
      <c r="E179" s="33"/>
      <c r="F179" s="153" t="s">
        <v>291</v>
      </c>
      <c r="G179" s="33"/>
      <c r="H179" s="33"/>
      <c r="I179" s="154"/>
      <c r="J179" s="33"/>
      <c r="K179" s="33"/>
      <c r="L179" s="34"/>
      <c r="M179" s="155"/>
      <c r="N179" s="156"/>
      <c r="O179" s="54"/>
      <c r="P179" s="54"/>
      <c r="Q179" s="54"/>
      <c r="R179" s="54"/>
      <c r="S179" s="54"/>
      <c r="T179" s="55"/>
      <c r="U179" s="33"/>
      <c r="V179" s="33"/>
      <c r="W179" s="33"/>
      <c r="X179" s="33"/>
      <c r="Y179" s="33"/>
      <c r="Z179" s="33"/>
      <c r="AA179" s="33"/>
      <c r="AB179" s="33"/>
      <c r="AC179" s="33"/>
      <c r="AD179" s="33"/>
      <c r="AE179" s="33"/>
      <c r="AT179" s="18" t="s">
        <v>148</v>
      </c>
      <c r="AU179" s="18" t="s">
        <v>139</v>
      </c>
    </row>
    <row r="180" spans="2:63" s="12" customFormat="1" ht="25.9" customHeight="1">
      <c r="B180" s="125"/>
      <c r="D180" s="126" t="s">
        <v>70</v>
      </c>
      <c r="E180" s="127" t="s">
        <v>292</v>
      </c>
      <c r="F180" s="127" t="s">
        <v>293</v>
      </c>
      <c r="I180" s="128"/>
      <c r="J180" s="129">
        <f>BK180</f>
        <v>0</v>
      </c>
      <c r="L180" s="125"/>
      <c r="M180" s="130"/>
      <c r="N180" s="131"/>
      <c r="O180" s="131"/>
      <c r="P180" s="132">
        <f>P181+P229+P283+P287+P333+P345</f>
        <v>0</v>
      </c>
      <c r="Q180" s="131"/>
      <c r="R180" s="132">
        <f>R181+R229+R283+R287+R333+R345</f>
        <v>11.029235840000002</v>
      </c>
      <c r="S180" s="131"/>
      <c r="T180" s="133">
        <f>T181+T229+T283+T287+T333+T345</f>
        <v>14.691426</v>
      </c>
      <c r="AR180" s="126" t="s">
        <v>139</v>
      </c>
      <c r="AT180" s="134" t="s">
        <v>70</v>
      </c>
      <c r="AU180" s="134" t="s">
        <v>71</v>
      </c>
      <c r="AY180" s="126" t="s">
        <v>134</v>
      </c>
      <c r="BK180" s="135">
        <f>BK181+BK229+BK283+BK287+BK333+BK345</f>
        <v>0</v>
      </c>
    </row>
    <row r="181" spans="2:63" s="12" customFormat="1" ht="22.9" customHeight="1">
      <c r="B181" s="125"/>
      <c r="D181" s="126" t="s">
        <v>70</v>
      </c>
      <c r="E181" s="136" t="s">
        <v>294</v>
      </c>
      <c r="F181" s="136" t="s">
        <v>295</v>
      </c>
      <c r="I181" s="128"/>
      <c r="J181" s="137">
        <f>BK181</f>
        <v>0</v>
      </c>
      <c r="L181" s="125"/>
      <c r="M181" s="130"/>
      <c r="N181" s="131"/>
      <c r="O181" s="131"/>
      <c r="P181" s="132">
        <f>SUM(P182:P228)</f>
        <v>0</v>
      </c>
      <c r="Q181" s="131"/>
      <c r="R181" s="132">
        <f>SUM(R182:R228)</f>
        <v>1.0953547000000001</v>
      </c>
      <c r="S181" s="131"/>
      <c r="T181" s="133">
        <f>SUM(T182:T228)</f>
        <v>1.267326</v>
      </c>
      <c r="AR181" s="126" t="s">
        <v>139</v>
      </c>
      <c r="AT181" s="134" t="s">
        <v>70</v>
      </c>
      <c r="AU181" s="134" t="s">
        <v>15</v>
      </c>
      <c r="AY181" s="126" t="s">
        <v>134</v>
      </c>
      <c r="BK181" s="135">
        <f>SUM(BK182:BK228)</f>
        <v>0</v>
      </c>
    </row>
    <row r="182" spans="1:65" s="2" customFormat="1" ht="44.25" customHeight="1">
      <c r="A182" s="33"/>
      <c r="B182" s="138"/>
      <c r="C182" s="139" t="s">
        <v>308</v>
      </c>
      <c r="D182" s="139" t="s">
        <v>140</v>
      </c>
      <c r="E182" s="140" t="s">
        <v>297</v>
      </c>
      <c r="F182" s="141" t="s">
        <v>298</v>
      </c>
      <c r="G182" s="142" t="s">
        <v>143</v>
      </c>
      <c r="H182" s="143">
        <v>352.035</v>
      </c>
      <c r="I182" s="144"/>
      <c r="J182" s="145">
        <f>ROUND(I182*H182,2)</f>
        <v>0</v>
      </c>
      <c r="K182" s="141" t="s">
        <v>144</v>
      </c>
      <c r="L182" s="34"/>
      <c r="M182" s="146" t="s">
        <v>3</v>
      </c>
      <c r="N182" s="147" t="s">
        <v>43</v>
      </c>
      <c r="O182" s="54"/>
      <c r="P182" s="148">
        <f>O182*H182</f>
        <v>0</v>
      </c>
      <c r="Q182" s="148">
        <v>0</v>
      </c>
      <c r="R182" s="148">
        <f>Q182*H182</f>
        <v>0</v>
      </c>
      <c r="S182" s="148">
        <v>0.0036</v>
      </c>
      <c r="T182" s="149">
        <f>S182*H182</f>
        <v>1.267326</v>
      </c>
      <c r="U182" s="33"/>
      <c r="V182" s="33"/>
      <c r="W182" s="33"/>
      <c r="X182" s="33"/>
      <c r="Y182" s="33"/>
      <c r="Z182" s="33"/>
      <c r="AA182" s="33"/>
      <c r="AB182" s="33"/>
      <c r="AC182" s="33"/>
      <c r="AD182" s="33"/>
      <c r="AE182" s="33"/>
      <c r="AR182" s="150" t="s">
        <v>229</v>
      </c>
      <c r="AT182" s="150" t="s">
        <v>140</v>
      </c>
      <c r="AU182" s="150" t="s">
        <v>139</v>
      </c>
      <c r="AY182" s="18" t="s">
        <v>134</v>
      </c>
      <c r="BE182" s="151">
        <f>IF(N182="základní",J182,0)</f>
        <v>0</v>
      </c>
      <c r="BF182" s="151">
        <f>IF(N182="snížená",J182,0)</f>
        <v>0</v>
      </c>
      <c r="BG182" s="151">
        <f>IF(N182="zákl. přenesená",J182,0)</f>
        <v>0</v>
      </c>
      <c r="BH182" s="151">
        <f>IF(N182="sníž. přenesená",J182,0)</f>
        <v>0</v>
      </c>
      <c r="BI182" s="151">
        <f>IF(N182="nulová",J182,0)</f>
        <v>0</v>
      </c>
      <c r="BJ182" s="18" t="s">
        <v>139</v>
      </c>
      <c r="BK182" s="151">
        <f>ROUND(I182*H182,2)</f>
        <v>0</v>
      </c>
      <c r="BL182" s="18" t="s">
        <v>229</v>
      </c>
      <c r="BM182" s="150" t="s">
        <v>299</v>
      </c>
    </row>
    <row r="183" spans="1:47" s="2" customFormat="1" ht="12">
      <c r="A183" s="33"/>
      <c r="B183" s="34"/>
      <c r="C183" s="33"/>
      <c r="D183" s="152" t="s">
        <v>148</v>
      </c>
      <c r="E183" s="33"/>
      <c r="F183" s="153" t="s">
        <v>300</v>
      </c>
      <c r="G183" s="33"/>
      <c r="H183" s="33"/>
      <c r="I183" s="154"/>
      <c r="J183" s="33"/>
      <c r="K183" s="33"/>
      <c r="L183" s="34"/>
      <c r="M183" s="155"/>
      <c r="N183" s="156"/>
      <c r="O183" s="54"/>
      <c r="P183" s="54"/>
      <c r="Q183" s="54"/>
      <c r="R183" s="54"/>
      <c r="S183" s="54"/>
      <c r="T183" s="55"/>
      <c r="U183" s="33"/>
      <c r="V183" s="33"/>
      <c r="W183" s="33"/>
      <c r="X183" s="33"/>
      <c r="Y183" s="33"/>
      <c r="Z183" s="33"/>
      <c r="AA183" s="33"/>
      <c r="AB183" s="33"/>
      <c r="AC183" s="33"/>
      <c r="AD183" s="33"/>
      <c r="AE183" s="33"/>
      <c r="AT183" s="18" t="s">
        <v>148</v>
      </c>
      <c r="AU183" s="18" t="s">
        <v>139</v>
      </c>
    </row>
    <row r="184" spans="2:51" s="13" customFormat="1" ht="12">
      <c r="B184" s="157"/>
      <c r="D184" s="158" t="s">
        <v>150</v>
      </c>
      <c r="E184" s="159" t="s">
        <v>3</v>
      </c>
      <c r="F184" s="160" t="s">
        <v>608</v>
      </c>
      <c r="H184" s="159" t="s">
        <v>3</v>
      </c>
      <c r="I184" s="161"/>
      <c r="L184" s="157"/>
      <c r="M184" s="162"/>
      <c r="N184" s="163"/>
      <c r="O184" s="163"/>
      <c r="P184" s="163"/>
      <c r="Q184" s="163"/>
      <c r="R184" s="163"/>
      <c r="S184" s="163"/>
      <c r="T184" s="164"/>
      <c r="AT184" s="159" t="s">
        <v>150</v>
      </c>
      <c r="AU184" s="159" t="s">
        <v>139</v>
      </c>
      <c r="AV184" s="13" t="s">
        <v>15</v>
      </c>
      <c r="AW184" s="13" t="s">
        <v>33</v>
      </c>
      <c r="AX184" s="13" t="s">
        <v>71</v>
      </c>
      <c r="AY184" s="159" t="s">
        <v>134</v>
      </c>
    </row>
    <row r="185" spans="2:51" s="14" customFormat="1" ht="12">
      <c r="B185" s="165"/>
      <c r="D185" s="158" t="s">
        <v>150</v>
      </c>
      <c r="E185" s="166" t="s">
        <v>3</v>
      </c>
      <c r="F185" s="167" t="s">
        <v>755</v>
      </c>
      <c r="H185" s="168">
        <v>285</v>
      </c>
      <c r="I185" s="169"/>
      <c r="L185" s="165"/>
      <c r="M185" s="170"/>
      <c r="N185" s="171"/>
      <c r="O185" s="171"/>
      <c r="P185" s="171"/>
      <c r="Q185" s="171"/>
      <c r="R185" s="171"/>
      <c r="S185" s="171"/>
      <c r="T185" s="172"/>
      <c r="AT185" s="166" t="s">
        <v>150</v>
      </c>
      <c r="AU185" s="166" t="s">
        <v>139</v>
      </c>
      <c r="AV185" s="14" t="s">
        <v>139</v>
      </c>
      <c r="AW185" s="14" t="s">
        <v>33</v>
      </c>
      <c r="AX185" s="14" t="s">
        <v>71</v>
      </c>
      <c r="AY185" s="166" t="s">
        <v>134</v>
      </c>
    </row>
    <row r="186" spans="2:51" s="13" customFormat="1" ht="12">
      <c r="B186" s="157"/>
      <c r="D186" s="158" t="s">
        <v>150</v>
      </c>
      <c r="E186" s="159" t="s">
        <v>3</v>
      </c>
      <c r="F186" s="160" t="s">
        <v>303</v>
      </c>
      <c r="H186" s="159" t="s">
        <v>3</v>
      </c>
      <c r="I186" s="161"/>
      <c r="L186" s="157"/>
      <c r="M186" s="162"/>
      <c r="N186" s="163"/>
      <c r="O186" s="163"/>
      <c r="P186" s="163"/>
      <c r="Q186" s="163"/>
      <c r="R186" s="163"/>
      <c r="S186" s="163"/>
      <c r="T186" s="164"/>
      <c r="AT186" s="159" t="s">
        <v>150</v>
      </c>
      <c r="AU186" s="159" t="s">
        <v>139</v>
      </c>
      <c r="AV186" s="13" t="s">
        <v>15</v>
      </c>
      <c r="AW186" s="13" t="s">
        <v>33</v>
      </c>
      <c r="AX186" s="13" t="s">
        <v>71</v>
      </c>
      <c r="AY186" s="159" t="s">
        <v>134</v>
      </c>
    </row>
    <row r="187" spans="2:51" s="14" customFormat="1" ht="12">
      <c r="B187" s="165"/>
      <c r="D187" s="158" t="s">
        <v>150</v>
      </c>
      <c r="E187" s="166" t="s">
        <v>3</v>
      </c>
      <c r="F187" s="167" t="s">
        <v>756</v>
      </c>
      <c r="H187" s="168">
        <v>25.575</v>
      </c>
      <c r="I187" s="169"/>
      <c r="L187" s="165"/>
      <c r="M187" s="170"/>
      <c r="N187" s="171"/>
      <c r="O187" s="171"/>
      <c r="P187" s="171"/>
      <c r="Q187" s="171"/>
      <c r="R187" s="171"/>
      <c r="S187" s="171"/>
      <c r="T187" s="172"/>
      <c r="AT187" s="166" t="s">
        <v>150</v>
      </c>
      <c r="AU187" s="166" t="s">
        <v>139</v>
      </c>
      <c r="AV187" s="14" t="s">
        <v>139</v>
      </c>
      <c r="AW187" s="14" t="s">
        <v>33</v>
      </c>
      <c r="AX187" s="14" t="s">
        <v>71</v>
      </c>
      <c r="AY187" s="166" t="s">
        <v>134</v>
      </c>
    </row>
    <row r="188" spans="2:51" s="14" customFormat="1" ht="12">
      <c r="B188" s="165"/>
      <c r="D188" s="158" t="s">
        <v>150</v>
      </c>
      <c r="E188" s="166" t="s">
        <v>3</v>
      </c>
      <c r="F188" s="167" t="s">
        <v>757</v>
      </c>
      <c r="H188" s="168">
        <v>3.9</v>
      </c>
      <c r="I188" s="169"/>
      <c r="L188" s="165"/>
      <c r="M188" s="170"/>
      <c r="N188" s="171"/>
      <c r="O188" s="171"/>
      <c r="P188" s="171"/>
      <c r="Q188" s="171"/>
      <c r="R188" s="171"/>
      <c r="S188" s="171"/>
      <c r="T188" s="172"/>
      <c r="AT188" s="166" t="s">
        <v>150</v>
      </c>
      <c r="AU188" s="166" t="s">
        <v>139</v>
      </c>
      <c r="AV188" s="14" t="s">
        <v>139</v>
      </c>
      <c r="AW188" s="14" t="s">
        <v>33</v>
      </c>
      <c r="AX188" s="14" t="s">
        <v>71</v>
      </c>
      <c r="AY188" s="166" t="s">
        <v>134</v>
      </c>
    </row>
    <row r="189" spans="2:51" s="13" customFormat="1" ht="12">
      <c r="B189" s="157"/>
      <c r="D189" s="158" t="s">
        <v>150</v>
      </c>
      <c r="E189" s="159" t="s">
        <v>3</v>
      </c>
      <c r="F189" s="160" t="s">
        <v>305</v>
      </c>
      <c r="H189" s="159" t="s">
        <v>3</v>
      </c>
      <c r="I189" s="161"/>
      <c r="L189" s="157"/>
      <c r="M189" s="162"/>
      <c r="N189" s="163"/>
      <c r="O189" s="163"/>
      <c r="P189" s="163"/>
      <c r="Q189" s="163"/>
      <c r="R189" s="163"/>
      <c r="S189" s="163"/>
      <c r="T189" s="164"/>
      <c r="AT189" s="159" t="s">
        <v>150</v>
      </c>
      <c r="AU189" s="159" t="s">
        <v>139</v>
      </c>
      <c r="AV189" s="13" t="s">
        <v>15</v>
      </c>
      <c r="AW189" s="13" t="s">
        <v>33</v>
      </c>
      <c r="AX189" s="13" t="s">
        <v>71</v>
      </c>
      <c r="AY189" s="159" t="s">
        <v>134</v>
      </c>
    </row>
    <row r="190" spans="2:51" s="14" customFormat="1" ht="12">
      <c r="B190" s="165"/>
      <c r="D190" s="158" t="s">
        <v>150</v>
      </c>
      <c r="E190" s="166" t="s">
        <v>3</v>
      </c>
      <c r="F190" s="167" t="s">
        <v>758</v>
      </c>
      <c r="H190" s="168">
        <v>37.56</v>
      </c>
      <c r="I190" s="169"/>
      <c r="L190" s="165"/>
      <c r="M190" s="170"/>
      <c r="N190" s="171"/>
      <c r="O190" s="171"/>
      <c r="P190" s="171"/>
      <c r="Q190" s="171"/>
      <c r="R190" s="171"/>
      <c r="S190" s="171"/>
      <c r="T190" s="172"/>
      <c r="AT190" s="166" t="s">
        <v>150</v>
      </c>
      <c r="AU190" s="166" t="s">
        <v>139</v>
      </c>
      <c r="AV190" s="14" t="s">
        <v>139</v>
      </c>
      <c r="AW190" s="14" t="s">
        <v>33</v>
      </c>
      <c r="AX190" s="14" t="s">
        <v>71</v>
      </c>
      <c r="AY190" s="166" t="s">
        <v>134</v>
      </c>
    </row>
    <row r="191" spans="2:51" s="15" customFormat="1" ht="12">
      <c r="B191" s="173"/>
      <c r="D191" s="158" t="s">
        <v>150</v>
      </c>
      <c r="E191" s="174" t="s">
        <v>3</v>
      </c>
      <c r="F191" s="175" t="s">
        <v>155</v>
      </c>
      <c r="H191" s="176">
        <v>352.03499999999997</v>
      </c>
      <c r="I191" s="177"/>
      <c r="L191" s="173"/>
      <c r="M191" s="178"/>
      <c r="N191" s="179"/>
      <c r="O191" s="179"/>
      <c r="P191" s="179"/>
      <c r="Q191" s="179"/>
      <c r="R191" s="179"/>
      <c r="S191" s="179"/>
      <c r="T191" s="180"/>
      <c r="AT191" s="174" t="s">
        <v>150</v>
      </c>
      <c r="AU191" s="174" t="s">
        <v>139</v>
      </c>
      <c r="AV191" s="15" t="s">
        <v>145</v>
      </c>
      <c r="AW191" s="15" t="s">
        <v>33</v>
      </c>
      <c r="AX191" s="15" t="s">
        <v>15</v>
      </c>
      <c r="AY191" s="174" t="s">
        <v>134</v>
      </c>
    </row>
    <row r="192" spans="1:65" s="2" customFormat="1" ht="16.5" customHeight="1">
      <c r="A192" s="33"/>
      <c r="B192" s="138"/>
      <c r="C192" s="139" t="s">
        <v>312</v>
      </c>
      <c r="D192" s="139" t="s">
        <v>140</v>
      </c>
      <c r="E192" s="140" t="s">
        <v>309</v>
      </c>
      <c r="F192" s="141" t="s">
        <v>310</v>
      </c>
      <c r="G192" s="142" t="s">
        <v>143</v>
      </c>
      <c r="H192" s="143">
        <v>352.035</v>
      </c>
      <c r="I192" s="144"/>
      <c r="J192" s="145">
        <f>ROUND(I192*H192,2)</f>
        <v>0</v>
      </c>
      <c r="K192" s="141" t="s">
        <v>3</v>
      </c>
      <c r="L192" s="34"/>
      <c r="M192" s="146" t="s">
        <v>3</v>
      </c>
      <c r="N192" s="147" t="s">
        <v>43</v>
      </c>
      <c r="O192" s="54"/>
      <c r="P192" s="148">
        <f>O192*H192</f>
        <v>0</v>
      </c>
      <c r="Q192" s="148">
        <v>0</v>
      </c>
      <c r="R192" s="148">
        <f>Q192*H192</f>
        <v>0</v>
      </c>
      <c r="S192" s="148">
        <v>0</v>
      </c>
      <c r="T192" s="149">
        <f>S192*H192</f>
        <v>0</v>
      </c>
      <c r="U192" s="33"/>
      <c r="V192" s="33"/>
      <c r="W192" s="33"/>
      <c r="X192" s="33"/>
      <c r="Y192" s="33"/>
      <c r="Z192" s="33"/>
      <c r="AA192" s="33"/>
      <c r="AB192" s="33"/>
      <c r="AC192" s="33"/>
      <c r="AD192" s="33"/>
      <c r="AE192" s="33"/>
      <c r="AR192" s="150" t="s">
        <v>229</v>
      </c>
      <c r="AT192" s="150" t="s">
        <v>140</v>
      </c>
      <c r="AU192" s="150" t="s">
        <v>139</v>
      </c>
      <c r="AY192" s="18" t="s">
        <v>134</v>
      </c>
      <c r="BE192" s="151">
        <f>IF(N192="základní",J192,0)</f>
        <v>0</v>
      </c>
      <c r="BF192" s="151">
        <f>IF(N192="snížená",J192,0)</f>
        <v>0</v>
      </c>
      <c r="BG192" s="151">
        <f>IF(N192="zákl. přenesená",J192,0)</f>
        <v>0</v>
      </c>
      <c r="BH192" s="151">
        <f>IF(N192="sníž. přenesená",J192,0)</f>
        <v>0</v>
      </c>
      <c r="BI192" s="151">
        <f>IF(N192="nulová",J192,0)</f>
        <v>0</v>
      </c>
      <c r="BJ192" s="18" t="s">
        <v>139</v>
      </c>
      <c r="BK192" s="151">
        <f>ROUND(I192*H192,2)</f>
        <v>0</v>
      </c>
      <c r="BL192" s="18" t="s">
        <v>229</v>
      </c>
      <c r="BM192" s="150" t="s">
        <v>311</v>
      </c>
    </row>
    <row r="193" spans="1:65" s="2" customFormat="1" ht="37.9" customHeight="1">
      <c r="A193" s="33"/>
      <c r="B193" s="138"/>
      <c r="C193" s="139" t="s">
        <v>323</v>
      </c>
      <c r="D193" s="139" t="s">
        <v>140</v>
      </c>
      <c r="E193" s="140" t="s">
        <v>313</v>
      </c>
      <c r="F193" s="141" t="s">
        <v>314</v>
      </c>
      <c r="G193" s="142" t="s">
        <v>143</v>
      </c>
      <c r="H193" s="143">
        <v>151.53</v>
      </c>
      <c r="I193" s="144"/>
      <c r="J193" s="145">
        <f>ROUND(I193*H193,2)</f>
        <v>0</v>
      </c>
      <c r="K193" s="141" t="s">
        <v>144</v>
      </c>
      <c r="L193" s="34"/>
      <c r="M193" s="146" t="s">
        <v>3</v>
      </c>
      <c r="N193" s="147" t="s">
        <v>43</v>
      </c>
      <c r="O193" s="54"/>
      <c r="P193" s="148">
        <f>O193*H193</f>
        <v>0</v>
      </c>
      <c r="Q193" s="148">
        <v>0</v>
      </c>
      <c r="R193" s="148">
        <f>Q193*H193</f>
        <v>0</v>
      </c>
      <c r="S193" s="148">
        <v>0</v>
      </c>
      <c r="T193" s="149">
        <f>S193*H193</f>
        <v>0</v>
      </c>
      <c r="U193" s="33"/>
      <c r="V193" s="33"/>
      <c r="W193" s="33"/>
      <c r="X193" s="33"/>
      <c r="Y193" s="33"/>
      <c r="Z193" s="33"/>
      <c r="AA193" s="33"/>
      <c r="AB193" s="33"/>
      <c r="AC193" s="33"/>
      <c r="AD193" s="33"/>
      <c r="AE193" s="33"/>
      <c r="AR193" s="150" t="s">
        <v>229</v>
      </c>
      <c r="AT193" s="150" t="s">
        <v>140</v>
      </c>
      <c r="AU193" s="150" t="s">
        <v>139</v>
      </c>
      <c r="AY193" s="18" t="s">
        <v>134</v>
      </c>
      <c r="BE193" s="151">
        <f>IF(N193="základní",J193,0)</f>
        <v>0</v>
      </c>
      <c r="BF193" s="151">
        <f>IF(N193="snížená",J193,0)</f>
        <v>0</v>
      </c>
      <c r="BG193" s="151">
        <f>IF(N193="zákl. přenesená",J193,0)</f>
        <v>0</v>
      </c>
      <c r="BH193" s="151">
        <f>IF(N193="sníž. přenesená",J193,0)</f>
        <v>0</v>
      </c>
      <c r="BI193" s="151">
        <f>IF(N193="nulová",J193,0)</f>
        <v>0</v>
      </c>
      <c r="BJ193" s="18" t="s">
        <v>139</v>
      </c>
      <c r="BK193" s="151">
        <f>ROUND(I193*H193,2)</f>
        <v>0</v>
      </c>
      <c r="BL193" s="18" t="s">
        <v>229</v>
      </c>
      <c r="BM193" s="150" t="s">
        <v>315</v>
      </c>
    </row>
    <row r="194" spans="1:47" s="2" customFormat="1" ht="12">
      <c r="A194" s="33"/>
      <c r="B194" s="34"/>
      <c r="C194" s="33"/>
      <c r="D194" s="152" t="s">
        <v>148</v>
      </c>
      <c r="E194" s="33"/>
      <c r="F194" s="153" t="s">
        <v>316</v>
      </c>
      <c r="G194" s="33"/>
      <c r="H194" s="33"/>
      <c r="I194" s="154"/>
      <c r="J194" s="33"/>
      <c r="K194" s="33"/>
      <c r="L194" s="34"/>
      <c r="M194" s="155"/>
      <c r="N194" s="156"/>
      <c r="O194" s="54"/>
      <c r="P194" s="54"/>
      <c r="Q194" s="54"/>
      <c r="R194" s="54"/>
      <c r="S194" s="54"/>
      <c r="T194" s="55"/>
      <c r="U194" s="33"/>
      <c r="V194" s="33"/>
      <c r="W194" s="33"/>
      <c r="X194" s="33"/>
      <c r="Y194" s="33"/>
      <c r="Z194" s="33"/>
      <c r="AA194" s="33"/>
      <c r="AB194" s="33"/>
      <c r="AC194" s="33"/>
      <c r="AD194" s="33"/>
      <c r="AE194" s="33"/>
      <c r="AT194" s="18" t="s">
        <v>148</v>
      </c>
      <c r="AU194" s="18" t="s">
        <v>139</v>
      </c>
    </row>
    <row r="195" spans="2:51" s="13" customFormat="1" ht="12">
      <c r="B195" s="157"/>
      <c r="D195" s="158" t="s">
        <v>150</v>
      </c>
      <c r="E195" s="159" t="s">
        <v>3</v>
      </c>
      <c r="F195" s="160" t="s">
        <v>317</v>
      </c>
      <c r="H195" s="159" t="s">
        <v>3</v>
      </c>
      <c r="I195" s="161"/>
      <c r="L195" s="157"/>
      <c r="M195" s="162"/>
      <c r="N195" s="163"/>
      <c r="O195" s="163"/>
      <c r="P195" s="163"/>
      <c r="Q195" s="163"/>
      <c r="R195" s="163"/>
      <c r="S195" s="163"/>
      <c r="T195" s="164"/>
      <c r="AT195" s="159" t="s">
        <v>150</v>
      </c>
      <c r="AU195" s="159" t="s">
        <v>139</v>
      </c>
      <c r="AV195" s="13" t="s">
        <v>15</v>
      </c>
      <c r="AW195" s="13" t="s">
        <v>33</v>
      </c>
      <c r="AX195" s="13" t="s">
        <v>71</v>
      </c>
      <c r="AY195" s="159" t="s">
        <v>134</v>
      </c>
    </row>
    <row r="196" spans="2:51" s="14" customFormat="1" ht="12">
      <c r="B196" s="165"/>
      <c r="D196" s="158" t="s">
        <v>150</v>
      </c>
      <c r="E196" s="166" t="s">
        <v>3</v>
      </c>
      <c r="F196" s="167" t="s">
        <v>759</v>
      </c>
      <c r="H196" s="168">
        <v>16.4</v>
      </c>
      <c r="I196" s="169"/>
      <c r="L196" s="165"/>
      <c r="M196" s="170"/>
      <c r="N196" s="171"/>
      <c r="O196" s="171"/>
      <c r="P196" s="171"/>
      <c r="Q196" s="171"/>
      <c r="R196" s="171"/>
      <c r="S196" s="171"/>
      <c r="T196" s="172"/>
      <c r="AT196" s="166" t="s">
        <v>150</v>
      </c>
      <c r="AU196" s="166" t="s">
        <v>139</v>
      </c>
      <c r="AV196" s="14" t="s">
        <v>139</v>
      </c>
      <c r="AW196" s="14" t="s">
        <v>33</v>
      </c>
      <c r="AX196" s="14" t="s">
        <v>71</v>
      </c>
      <c r="AY196" s="166" t="s">
        <v>134</v>
      </c>
    </row>
    <row r="197" spans="2:51" s="13" customFormat="1" ht="12">
      <c r="B197" s="157"/>
      <c r="D197" s="158" t="s">
        <v>150</v>
      </c>
      <c r="E197" s="159" t="s">
        <v>3</v>
      </c>
      <c r="F197" s="160" t="s">
        <v>319</v>
      </c>
      <c r="H197" s="159" t="s">
        <v>3</v>
      </c>
      <c r="I197" s="161"/>
      <c r="L197" s="157"/>
      <c r="M197" s="162"/>
      <c r="N197" s="163"/>
      <c r="O197" s="163"/>
      <c r="P197" s="163"/>
      <c r="Q197" s="163"/>
      <c r="R197" s="163"/>
      <c r="S197" s="163"/>
      <c r="T197" s="164"/>
      <c r="AT197" s="159" t="s">
        <v>150</v>
      </c>
      <c r="AU197" s="159" t="s">
        <v>139</v>
      </c>
      <c r="AV197" s="13" t="s">
        <v>15</v>
      </c>
      <c r="AW197" s="13" t="s">
        <v>33</v>
      </c>
      <c r="AX197" s="13" t="s">
        <v>71</v>
      </c>
      <c r="AY197" s="159" t="s">
        <v>134</v>
      </c>
    </row>
    <row r="198" spans="2:51" s="14" customFormat="1" ht="12">
      <c r="B198" s="165"/>
      <c r="D198" s="158" t="s">
        <v>150</v>
      </c>
      <c r="E198" s="166" t="s">
        <v>3</v>
      </c>
      <c r="F198" s="167" t="s">
        <v>760</v>
      </c>
      <c r="H198" s="168">
        <v>76.725</v>
      </c>
      <c r="I198" s="169"/>
      <c r="L198" s="165"/>
      <c r="M198" s="170"/>
      <c r="N198" s="171"/>
      <c r="O198" s="171"/>
      <c r="P198" s="171"/>
      <c r="Q198" s="171"/>
      <c r="R198" s="171"/>
      <c r="S198" s="171"/>
      <c r="T198" s="172"/>
      <c r="AT198" s="166" t="s">
        <v>150</v>
      </c>
      <c r="AU198" s="166" t="s">
        <v>139</v>
      </c>
      <c r="AV198" s="14" t="s">
        <v>139</v>
      </c>
      <c r="AW198" s="14" t="s">
        <v>33</v>
      </c>
      <c r="AX198" s="14" t="s">
        <v>71</v>
      </c>
      <c r="AY198" s="166" t="s">
        <v>134</v>
      </c>
    </row>
    <row r="199" spans="2:51" s="14" customFormat="1" ht="12">
      <c r="B199" s="165"/>
      <c r="D199" s="158" t="s">
        <v>150</v>
      </c>
      <c r="E199" s="166" t="s">
        <v>3</v>
      </c>
      <c r="F199" s="167" t="s">
        <v>761</v>
      </c>
      <c r="H199" s="168">
        <v>6.76</v>
      </c>
      <c r="I199" s="169"/>
      <c r="L199" s="165"/>
      <c r="M199" s="170"/>
      <c r="N199" s="171"/>
      <c r="O199" s="171"/>
      <c r="P199" s="171"/>
      <c r="Q199" s="171"/>
      <c r="R199" s="171"/>
      <c r="S199" s="171"/>
      <c r="T199" s="172"/>
      <c r="AT199" s="166" t="s">
        <v>150</v>
      </c>
      <c r="AU199" s="166" t="s">
        <v>139</v>
      </c>
      <c r="AV199" s="14" t="s">
        <v>139</v>
      </c>
      <c r="AW199" s="14" t="s">
        <v>33</v>
      </c>
      <c r="AX199" s="14" t="s">
        <v>71</v>
      </c>
      <c r="AY199" s="166" t="s">
        <v>134</v>
      </c>
    </row>
    <row r="200" spans="2:51" s="13" customFormat="1" ht="12">
      <c r="B200" s="157"/>
      <c r="D200" s="158" t="s">
        <v>150</v>
      </c>
      <c r="E200" s="159" t="s">
        <v>3</v>
      </c>
      <c r="F200" s="160" t="s">
        <v>305</v>
      </c>
      <c r="H200" s="159" t="s">
        <v>3</v>
      </c>
      <c r="I200" s="161"/>
      <c r="L200" s="157"/>
      <c r="M200" s="162"/>
      <c r="N200" s="163"/>
      <c r="O200" s="163"/>
      <c r="P200" s="163"/>
      <c r="Q200" s="163"/>
      <c r="R200" s="163"/>
      <c r="S200" s="163"/>
      <c r="T200" s="164"/>
      <c r="AT200" s="159" t="s">
        <v>150</v>
      </c>
      <c r="AU200" s="159" t="s">
        <v>139</v>
      </c>
      <c r="AV200" s="13" t="s">
        <v>15</v>
      </c>
      <c r="AW200" s="13" t="s">
        <v>33</v>
      </c>
      <c r="AX200" s="13" t="s">
        <v>71</v>
      </c>
      <c r="AY200" s="159" t="s">
        <v>134</v>
      </c>
    </row>
    <row r="201" spans="2:51" s="14" customFormat="1" ht="12">
      <c r="B201" s="165"/>
      <c r="D201" s="158" t="s">
        <v>150</v>
      </c>
      <c r="E201" s="166" t="s">
        <v>3</v>
      </c>
      <c r="F201" s="167" t="s">
        <v>762</v>
      </c>
      <c r="H201" s="168">
        <v>51.645</v>
      </c>
      <c r="I201" s="169"/>
      <c r="L201" s="165"/>
      <c r="M201" s="170"/>
      <c r="N201" s="171"/>
      <c r="O201" s="171"/>
      <c r="P201" s="171"/>
      <c r="Q201" s="171"/>
      <c r="R201" s="171"/>
      <c r="S201" s="171"/>
      <c r="T201" s="172"/>
      <c r="AT201" s="166" t="s">
        <v>150</v>
      </c>
      <c r="AU201" s="166" t="s">
        <v>139</v>
      </c>
      <c r="AV201" s="14" t="s">
        <v>139</v>
      </c>
      <c r="AW201" s="14" t="s">
        <v>33</v>
      </c>
      <c r="AX201" s="14" t="s">
        <v>71</v>
      </c>
      <c r="AY201" s="166" t="s">
        <v>134</v>
      </c>
    </row>
    <row r="202" spans="2:51" s="15" customFormat="1" ht="12">
      <c r="B202" s="173"/>
      <c r="D202" s="158" t="s">
        <v>150</v>
      </c>
      <c r="E202" s="174" t="s">
        <v>3</v>
      </c>
      <c r="F202" s="175" t="s">
        <v>155</v>
      </c>
      <c r="H202" s="176">
        <v>151.53</v>
      </c>
      <c r="I202" s="177"/>
      <c r="L202" s="173"/>
      <c r="M202" s="178"/>
      <c r="N202" s="179"/>
      <c r="O202" s="179"/>
      <c r="P202" s="179"/>
      <c r="Q202" s="179"/>
      <c r="R202" s="179"/>
      <c r="S202" s="179"/>
      <c r="T202" s="180"/>
      <c r="AT202" s="174" t="s">
        <v>150</v>
      </c>
      <c r="AU202" s="174" t="s">
        <v>139</v>
      </c>
      <c r="AV202" s="15" t="s">
        <v>145</v>
      </c>
      <c r="AW202" s="15" t="s">
        <v>33</v>
      </c>
      <c r="AX202" s="15" t="s">
        <v>15</v>
      </c>
      <c r="AY202" s="174" t="s">
        <v>134</v>
      </c>
    </row>
    <row r="203" spans="1:65" s="2" customFormat="1" ht="16.5" customHeight="1">
      <c r="A203" s="33"/>
      <c r="B203" s="138"/>
      <c r="C203" s="181" t="s">
        <v>329</v>
      </c>
      <c r="D203" s="181" t="s">
        <v>160</v>
      </c>
      <c r="E203" s="182" t="s">
        <v>324</v>
      </c>
      <c r="F203" s="183" t="s">
        <v>325</v>
      </c>
      <c r="G203" s="184" t="s">
        <v>253</v>
      </c>
      <c r="H203" s="185">
        <v>0.048</v>
      </c>
      <c r="I203" s="186"/>
      <c r="J203" s="187">
        <f>ROUND(I203*H203,2)</f>
        <v>0</v>
      </c>
      <c r="K203" s="183" t="s">
        <v>144</v>
      </c>
      <c r="L203" s="188"/>
      <c r="M203" s="189" t="s">
        <v>3</v>
      </c>
      <c r="N203" s="190" t="s">
        <v>43</v>
      </c>
      <c r="O203" s="54"/>
      <c r="P203" s="148">
        <f>O203*H203</f>
        <v>0</v>
      </c>
      <c r="Q203" s="148">
        <v>1</v>
      </c>
      <c r="R203" s="148">
        <f>Q203*H203</f>
        <v>0.048</v>
      </c>
      <c r="S203" s="148">
        <v>0</v>
      </c>
      <c r="T203" s="149">
        <f>S203*H203</f>
        <v>0</v>
      </c>
      <c r="U203" s="33"/>
      <c r="V203" s="33"/>
      <c r="W203" s="33"/>
      <c r="X203" s="33"/>
      <c r="Y203" s="33"/>
      <c r="Z203" s="33"/>
      <c r="AA203" s="33"/>
      <c r="AB203" s="33"/>
      <c r="AC203" s="33"/>
      <c r="AD203" s="33"/>
      <c r="AE203" s="33"/>
      <c r="AR203" s="150" t="s">
        <v>326</v>
      </c>
      <c r="AT203" s="150" t="s">
        <v>160</v>
      </c>
      <c r="AU203" s="150" t="s">
        <v>139</v>
      </c>
      <c r="AY203" s="18" t="s">
        <v>134</v>
      </c>
      <c r="BE203" s="151">
        <f>IF(N203="základní",J203,0)</f>
        <v>0</v>
      </c>
      <c r="BF203" s="151">
        <f>IF(N203="snížená",J203,0)</f>
        <v>0</v>
      </c>
      <c r="BG203" s="151">
        <f>IF(N203="zákl. přenesená",J203,0)</f>
        <v>0</v>
      </c>
      <c r="BH203" s="151">
        <f>IF(N203="sníž. přenesená",J203,0)</f>
        <v>0</v>
      </c>
      <c r="BI203" s="151">
        <f>IF(N203="nulová",J203,0)</f>
        <v>0</v>
      </c>
      <c r="BJ203" s="18" t="s">
        <v>139</v>
      </c>
      <c r="BK203" s="151">
        <f>ROUND(I203*H203,2)</f>
        <v>0</v>
      </c>
      <c r="BL203" s="18" t="s">
        <v>229</v>
      </c>
      <c r="BM203" s="150" t="s">
        <v>327</v>
      </c>
    </row>
    <row r="204" spans="2:51" s="14" customFormat="1" ht="12">
      <c r="B204" s="165"/>
      <c r="D204" s="158" t="s">
        <v>150</v>
      </c>
      <c r="F204" s="167" t="s">
        <v>763</v>
      </c>
      <c r="H204" s="168">
        <v>0.048</v>
      </c>
      <c r="I204" s="169"/>
      <c r="L204" s="165"/>
      <c r="M204" s="170"/>
      <c r="N204" s="171"/>
      <c r="O204" s="171"/>
      <c r="P204" s="171"/>
      <c r="Q204" s="171"/>
      <c r="R204" s="171"/>
      <c r="S204" s="171"/>
      <c r="T204" s="172"/>
      <c r="AT204" s="166" t="s">
        <v>150</v>
      </c>
      <c r="AU204" s="166" t="s">
        <v>139</v>
      </c>
      <c r="AV204" s="14" t="s">
        <v>139</v>
      </c>
      <c r="AW204" s="14" t="s">
        <v>4</v>
      </c>
      <c r="AX204" s="14" t="s">
        <v>15</v>
      </c>
      <c r="AY204" s="166" t="s">
        <v>134</v>
      </c>
    </row>
    <row r="205" spans="1:65" s="2" customFormat="1" ht="24.2" customHeight="1">
      <c r="A205" s="33"/>
      <c r="B205" s="138"/>
      <c r="C205" s="139" t="s">
        <v>326</v>
      </c>
      <c r="D205" s="139" t="s">
        <v>140</v>
      </c>
      <c r="E205" s="140" t="s">
        <v>330</v>
      </c>
      <c r="F205" s="141" t="s">
        <v>331</v>
      </c>
      <c r="G205" s="142" t="s">
        <v>143</v>
      </c>
      <c r="H205" s="143">
        <v>16.4</v>
      </c>
      <c r="I205" s="144"/>
      <c r="J205" s="145">
        <f>ROUND(I205*H205,2)</f>
        <v>0</v>
      </c>
      <c r="K205" s="141" t="s">
        <v>144</v>
      </c>
      <c r="L205" s="34"/>
      <c r="M205" s="146" t="s">
        <v>3</v>
      </c>
      <c r="N205" s="147" t="s">
        <v>43</v>
      </c>
      <c r="O205" s="54"/>
      <c r="P205" s="148">
        <f>O205*H205</f>
        <v>0</v>
      </c>
      <c r="Q205" s="148">
        <v>0.00088</v>
      </c>
      <c r="R205" s="148">
        <f>Q205*H205</f>
        <v>0.014431999999999999</v>
      </c>
      <c r="S205" s="148">
        <v>0</v>
      </c>
      <c r="T205" s="149">
        <f>S205*H205</f>
        <v>0</v>
      </c>
      <c r="U205" s="33"/>
      <c r="V205" s="33"/>
      <c r="W205" s="33"/>
      <c r="X205" s="33"/>
      <c r="Y205" s="33"/>
      <c r="Z205" s="33"/>
      <c r="AA205" s="33"/>
      <c r="AB205" s="33"/>
      <c r="AC205" s="33"/>
      <c r="AD205" s="33"/>
      <c r="AE205" s="33"/>
      <c r="AR205" s="150" t="s">
        <v>229</v>
      </c>
      <c r="AT205" s="150" t="s">
        <v>140</v>
      </c>
      <c r="AU205" s="150" t="s">
        <v>139</v>
      </c>
      <c r="AY205" s="18" t="s">
        <v>134</v>
      </c>
      <c r="BE205" s="151">
        <f>IF(N205="základní",J205,0)</f>
        <v>0</v>
      </c>
      <c r="BF205" s="151">
        <f>IF(N205="snížená",J205,0)</f>
        <v>0</v>
      </c>
      <c r="BG205" s="151">
        <f>IF(N205="zákl. přenesená",J205,0)</f>
        <v>0</v>
      </c>
      <c r="BH205" s="151">
        <f>IF(N205="sníž. přenesená",J205,0)</f>
        <v>0</v>
      </c>
      <c r="BI205" s="151">
        <f>IF(N205="nulová",J205,0)</f>
        <v>0</v>
      </c>
      <c r="BJ205" s="18" t="s">
        <v>139</v>
      </c>
      <c r="BK205" s="151">
        <f>ROUND(I205*H205,2)</f>
        <v>0</v>
      </c>
      <c r="BL205" s="18" t="s">
        <v>229</v>
      </c>
      <c r="BM205" s="150" t="s">
        <v>332</v>
      </c>
    </row>
    <row r="206" spans="1:47" s="2" customFormat="1" ht="12">
      <c r="A206" s="33"/>
      <c r="B206" s="34"/>
      <c r="C206" s="33"/>
      <c r="D206" s="152" t="s">
        <v>148</v>
      </c>
      <c r="E206" s="33"/>
      <c r="F206" s="153" t="s">
        <v>333</v>
      </c>
      <c r="G206" s="33"/>
      <c r="H206" s="33"/>
      <c r="I206" s="154"/>
      <c r="J206" s="33"/>
      <c r="K206" s="33"/>
      <c r="L206" s="34"/>
      <c r="M206" s="155"/>
      <c r="N206" s="156"/>
      <c r="O206" s="54"/>
      <c r="P206" s="54"/>
      <c r="Q206" s="54"/>
      <c r="R206" s="54"/>
      <c r="S206" s="54"/>
      <c r="T206" s="55"/>
      <c r="U206" s="33"/>
      <c r="V206" s="33"/>
      <c r="W206" s="33"/>
      <c r="X206" s="33"/>
      <c r="Y206" s="33"/>
      <c r="Z206" s="33"/>
      <c r="AA206" s="33"/>
      <c r="AB206" s="33"/>
      <c r="AC206" s="33"/>
      <c r="AD206" s="33"/>
      <c r="AE206" s="33"/>
      <c r="AT206" s="18" t="s">
        <v>148</v>
      </c>
      <c r="AU206" s="18" t="s">
        <v>139</v>
      </c>
    </row>
    <row r="207" spans="2:51" s="13" customFormat="1" ht="12">
      <c r="B207" s="157"/>
      <c r="D207" s="158" t="s">
        <v>150</v>
      </c>
      <c r="E207" s="159" t="s">
        <v>3</v>
      </c>
      <c r="F207" s="160" t="s">
        <v>317</v>
      </c>
      <c r="H207" s="159" t="s">
        <v>3</v>
      </c>
      <c r="I207" s="161"/>
      <c r="L207" s="157"/>
      <c r="M207" s="162"/>
      <c r="N207" s="163"/>
      <c r="O207" s="163"/>
      <c r="P207" s="163"/>
      <c r="Q207" s="163"/>
      <c r="R207" s="163"/>
      <c r="S207" s="163"/>
      <c r="T207" s="164"/>
      <c r="AT207" s="159" t="s">
        <v>150</v>
      </c>
      <c r="AU207" s="159" t="s">
        <v>139</v>
      </c>
      <c r="AV207" s="13" t="s">
        <v>15</v>
      </c>
      <c r="AW207" s="13" t="s">
        <v>33</v>
      </c>
      <c r="AX207" s="13" t="s">
        <v>71</v>
      </c>
      <c r="AY207" s="159" t="s">
        <v>134</v>
      </c>
    </row>
    <row r="208" spans="2:51" s="14" customFormat="1" ht="12">
      <c r="B208" s="165"/>
      <c r="D208" s="158" t="s">
        <v>150</v>
      </c>
      <c r="E208" s="166" t="s">
        <v>3</v>
      </c>
      <c r="F208" s="167" t="s">
        <v>759</v>
      </c>
      <c r="H208" s="168">
        <v>16.4</v>
      </c>
      <c r="I208" s="169"/>
      <c r="L208" s="165"/>
      <c r="M208" s="170"/>
      <c r="N208" s="171"/>
      <c r="O208" s="171"/>
      <c r="P208" s="171"/>
      <c r="Q208" s="171"/>
      <c r="R208" s="171"/>
      <c r="S208" s="171"/>
      <c r="T208" s="172"/>
      <c r="AT208" s="166" t="s">
        <v>150</v>
      </c>
      <c r="AU208" s="166" t="s">
        <v>139</v>
      </c>
      <c r="AV208" s="14" t="s">
        <v>139</v>
      </c>
      <c r="AW208" s="14" t="s">
        <v>33</v>
      </c>
      <c r="AX208" s="14" t="s">
        <v>15</v>
      </c>
      <c r="AY208" s="166" t="s">
        <v>134</v>
      </c>
    </row>
    <row r="209" spans="1:65" s="2" customFormat="1" ht="44.25" customHeight="1">
      <c r="A209" s="33"/>
      <c r="B209" s="138"/>
      <c r="C209" s="181" t="s">
        <v>83</v>
      </c>
      <c r="D209" s="181" t="s">
        <v>160</v>
      </c>
      <c r="E209" s="182" t="s">
        <v>334</v>
      </c>
      <c r="F209" s="183" t="s">
        <v>335</v>
      </c>
      <c r="G209" s="184" t="s">
        <v>143</v>
      </c>
      <c r="H209" s="185">
        <v>19.114</v>
      </c>
      <c r="I209" s="186"/>
      <c r="J209" s="187">
        <f>ROUND(I209*H209,2)</f>
        <v>0</v>
      </c>
      <c r="K209" s="183" t="s">
        <v>144</v>
      </c>
      <c r="L209" s="188"/>
      <c r="M209" s="189" t="s">
        <v>3</v>
      </c>
      <c r="N209" s="190" t="s">
        <v>43</v>
      </c>
      <c r="O209" s="54"/>
      <c r="P209" s="148">
        <f>O209*H209</f>
        <v>0</v>
      </c>
      <c r="Q209" s="148">
        <v>0.0054</v>
      </c>
      <c r="R209" s="148">
        <f>Q209*H209</f>
        <v>0.1032156</v>
      </c>
      <c r="S209" s="148">
        <v>0</v>
      </c>
      <c r="T209" s="149">
        <f>S209*H209</f>
        <v>0</v>
      </c>
      <c r="U209" s="33"/>
      <c r="V209" s="33"/>
      <c r="W209" s="33"/>
      <c r="X209" s="33"/>
      <c r="Y209" s="33"/>
      <c r="Z209" s="33"/>
      <c r="AA209" s="33"/>
      <c r="AB209" s="33"/>
      <c r="AC209" s="33"/>
      <c r="AD209" s="33"/>
      <c r="AE209" s="33"/>
      <c r="AR209" s="150" t="s">
        <v>326</v>
      </c>
      <c r="AT209" s="150" t="s">
        <v>160</v>
      </c>
      <c r="AU209" s="150" t="s">
        <v>139</v>
      </c>
      <c r="AY209" s="18" t="s">
        <v>134</v>
      </c>
      <c r="BE209" s="151">
        <f>IF(N209="základní",J209,0)</f>
        <v>0</v>
      </c>
      <c r="BF209" s="151">
        <f>IF(N209="snížená",J209,0)</f>
        <v>0</v>
      </c>
      <c r="BG209" s="151">
        <f>IF(N209="zákl. přenesená",J209,0)</f>
        <v>0</v>
      </c>
      <c r="BH209" s="151">
        <f>IF(N209="sníž. přenesená",J209,0)</f>
        <v>0</v>
      </c>
      <c r="BI209" s="151">
        <f>IF(N209="nulová",J209,0)</f>
        <v>0</v>
      </c>
      <c r="BJ209" s="18" t="s">
        <v>139</v>
      </c>
      <c r="BK209" s="151">
        <f>ROUND(I209*H209,2)</f>
        <v>0</v>
      </c>
      <c r="BL209" s="18" t="s">
        <v>229</v>
      </c>
      <c r="BM209" s="150" t="s">
        <v>336</v>
      </c>
    </row>
    <row r="210" spans="2:51" s="14" customFormat="1" ht="12">
      <c r="B210" s="165"/>
      <c r="D210" s="158" t="s">
        <v>150</v>
      </c>
      <c r="F210" s="167" t="s">
        <v>764</v>
      </c>
      <c r="H210" s="168">
        <v>19.114</v>
      </c>
      <c r="I210" s="169"/>
      <c r="L210" s="165"/>
      <c r="M210" s="170"/>
      <c r="N210" s="171"/>
      <c r="O210" s="171"/>
      <c r="P210" s="171"/>
      <c r="Q210" s="171"/>
      <c r="R210" s="171"/>
      <c r="S210" s="171"/>
      <c r="T210" s="172"/>
      <c r="AT210" s="166" t="s">
        <v>150</v>
      </c>
      <c r="AU210" s="166" t="s">
        <v>139</v>
      </c>
      <c r="AV210" s="14" t="s">
        <v>139</v>
      </c>
      <c r="AW210" s="14" t="s">
        <v>4</v>
      </c>
      <c r="AX210" s="14" t="s">
        <v>15</v>
      </c>
      <c r="AY210" s="166" t="s">
        <v>134</v>
      </c>
    </row>
    <row r="211" spans="1:65" s="2" customFormat="1" ht="33" customHeight="1">
      <c r="A211" s="33"/>
      <c r="B211" s="138"/>
      <c r="C211" s="139" t="s">
        <v>342</v>
      </c>
      <c r="D211" s="139" t="s">
        <v>140</v>
      </c>
      <c r="E211" s="140" t="s">
        <v>338</v>
      </c>
      <c r="F211" s="141" t="s">
        <v>339</v>
      </c>
      <c r="G211" s="142" t="s">
        <v>143</v>
      </c>
      <c r="H211" s="143">
        <v>352.035</v>
      </c>
      <c r="I211" s="144"/>
      <c r="J211" s="145">
        <f>ROUND(I211*H211,2)</f>
        <v>0</v>
      </c>
      <c r="K211" s="141" t="s">
        <v>144</v>
      </c>
      <c r="L211" s="34"/>
      <c r="M211" s="146" t="s">
        <v>3</v>
      </c>
      <c r="N211" s="147" t="s">
        <v>43</v>
      </c>
      <c r="O211" s="54"/>
      <c r="P211" s="148">
        <f>O211*H211</f>
        <v>0</v>
      </c>
      <c r="Q211" s="148">
        <v>0</v>
      </c>
      <c r="R211" s="148">
        <f>Q211*H211</f>
        <v>0</v>
      </c>
      <c r="S211" s="148">
        <v>0</v>
      </c>
      <c r="T211" s="149">
        <f>S211*H211</f>
        <v>0</v>
      </c>
      <c r="U211" s="33"/>
      <c r="V211" s="33"/>
      <c r="W211" s="33"/>
      <c r="X211" s="33"/>
      <c r="Y211" s="33"/>
      <c r="Z211" s="33"/>
      <c r="AA211" s="33"/>
      <c r="AB211" s="33"/>
      <c r="AC211" s="33"/>
      <c r="AD211" s="33"/>
      <c r="AE211" s="33"/>
      <c r="AR211" s="150" t="s">
        <v>229</v>
      </c>
      <c r="AT211" s="150" t="s">
        <v>140</v>
      </c>
      <c r="AU211" s="150" t="s">
        <v>139</v>
      </c>
      <c r="AY211" s="18" t="s">
        <v>134</v>
      </c>
      <c r="BE211" s="151">
        <f>IF(N211="základní",J211,0)</f>
        <v>0</v>
      </c>
      <c r="BF211" s="151">
        <f>IF(N211="snížená",J211,0)</f>
        <v>0</v>
      </c>
      <c r="BG211" s="151">
        <f>IF(N211="zákl. přenesená",J211,0)</f>
        <v>0</v>
      </c>
      <c r="BH211" s="151">
        <f>IF(N211="sníž. přenesená",J211,0)</f>
        <v>0</v>
      </c>
      <c r="BI211" s="151">
        <f>IF(N211="nulová",J211,0)</f>
        <v>0</v>
      </c>
      <c r="BJ211" s="18" t="s">
        <v>139</v>
      </c>
      <c r="BK211" s="151">
        <f>ROUND(I211*H211,2)</f>
        <v>0</v>
      </c>
      <c r="BL211" s="18" t="s">
        <v>229</v>
      </c>
      <c r="BM211" s="150" t="s">
        <v>340</v>
      </c>
    </row>
    <row r="212" spans="1:47" s="2" customFormat="1" ht="12">
      <c r="A212" s="33"/>
      <c r="B212" s="34"/>
      <c r="C212" s="33"/>
      <c r="D212" s="152" t="s">
        <v>148</v>
      </c>
      <c r="E212" s="33"/>
      <c r="F212" s="153" t="s">
        <v>341</v>
      </c>
      <c r="G212" s="33"/>
      <c r="H212" s="33"/>
      <c r="I212" s="154"/>
      <c r="J212" s="33"/>
      <c r="K212" s="33"/>
      <c r="L212" s="34"/>
      <c r="M212" s="155"/>
      <c r="N212" s="156"/>
      <c r="O212" s="54"/>
      <c r="P212" s="54"/>
      <c r="Q212" s="54"/>
      <c r="R212" s="54"/>
      <c r="S212" s="54"/>
      <c r="T212" s="55"/>
      <c r="U212" s="33"/>
      <c r="V212" s="33"/>
      <c r="W212" s="33"/>
      <c r="X212" s="33"/>
      <c r="Y212" s="33"/>
      <c r="Z212" s="33"/>
      <c r="AA212" s="33"/>
      <c r="AB212" s="33"/>
      <c r="AC212" s="33"/>
      <c r="AD212" s="33"/>
      <c r="AE212" s="33"/>
      <c r="AT212" s="18" t="s">
        <v>148</v>
      </c>
      <c r="AU212" s="18" t="s">
        <v>139</v>
      </c>
    </row>
    <row r="213" spans="1:65" s="2" customFormat="1" ht="24.2" customHeight="1">
      <c r="A213" s="33"/>
      <c r="B213" s="138"/>
      <c r="C213" s="181" t="s">
        <v>347</v>
      </c>
      <c r="D213" s="181" t="s">
        <v>160</v>
      </c>
      <c r="E213" s="182" t="s">
        <v>343</v>
      </c>
      <c r="F213" s="183" t="s">
        <v>344</v>
      </c>
      <c r="G213" s="184" t="s">
        <v>143</v>
      </c>
      <c r="H213" s="185">
        <v>406.6</v>
      </c>
      <c r="I213" s="186"/>
      <c r="J213" s="187">
        <f>ROUND(I213*H213,2)</f>
        <v>0</v>
      </c>
      <c r="K213" s="183" t="s">
        <v>144</v>
      </c>
      <c r="L213" s="188"/>
      <c r="M213" s="189" t="s">
        <v>3</v>
      </c>
      <c r="N213" s="190" t="s">
        <v>43</v>
      </c>
      <c r="O213" s="54"/>
      <c r="P213" s="148">
        <f>O213*H213</f>
        <v>0</v>
      </c>
      <c r="Q213" s="148">
        <v>0.0003</v>
      </c>
      <c r="R213" s="148">
        <f>Q213*H213</f>
        <v>0.12197999999999999</v>
      </c>
      <c r="S213" s="148">
        <v>0</v>
      </c>
      <c r="T213" s="149">
        <f>S213*H213</f>
        <v>0</v>
      </c>
      <c r="U213" s="33"/>
      <c r="V213" s="33"/>
      <c r="W213" s="33"/>
      <c r="X213" s="33"/>
      <c r="Y213" s="33"/>
      <c r="Z213" s="33"/>
      <c r="AA213" s="33"/>
      <c r="AB213" s="33"/>
      <c r="AC213" s="33"/>
      <c r="AD213" s="33"/>
      <c r="AE213" s="33"/>
      <c r="AR213" s="150" t="s">
        <v>326</v>
      </c>
      <c r="AT213" s="150" t="s">
        <v>160</v>
      </c>
      <c r="AU213" s="150" t="s">
        <v>139</v>
      </c>
      <c r="AY213" s="18" t="s">
        <v>134</v>
      </c>
      <c r="BE213" s="151">
        <f>IF(N213="základní",J213,0)</f>
        <v>0</v>
      </c>
      <c r="BF213" s="151">
        <f>IF(N213="snížená",J213,0)</f>
        <v>0</v>
      </c>
      <c r="BG213" s="151">
        <f>IF(N213="zákl. přenesená",J213,0)</f>
        <v>0</v>
      </c>
      <c r="BH213" s="151">
        <f>IF(N213="sníž. přenesená",J213,0)</f>
        <v>0</v>
      </c>
      <c r="BI213" s="151">
        <f>IF(N213="nulová",J213,0)</f>
        <v>0</v>
      </c>
      <c r="BJ213" s="18" t="s">
        <v>139</v>
      </c>
      <c r="BK213" s="151">
        <f>ROUND(I213*H213,2)</f>
        <v>0</v>
      </c>
      <c r="BL213" s="18" t="s">
        <v>229</v>
      </c>
      <c r="BM213" s="150" t="s">
        <v>345</v>
      </c>
    </row>
    <row r="214" spans="2:51" s="14" customFormat="1" ht="12">
      <c r="B214" s="165"/>
      <c r="D214" s="158" t="s">
        <v>150</v>
      </c>
      <c r="F214" s="167" t="s">
        <v>765</v>
      </c>
      <c r="H214" s="168">
        <v>406.6</v>
      </c>
      <c r="I214" s="169"/>
      <c r="L214" s="165"/>
      <c r="M214" s="170"/>
      <c r="N214" s="171"/>
      <c r="O214" s="171"/>
      <c r="P214" s="171"/>
      <c r="Q214" s="171"/>
      <c r="R214" s="171"/>
      <c r="S214" s="171"/>
      <c r="T214" s="172"/>
      <c r="AT214" s="166" t="s">
        <v>150</v>
      </c>
      <c r="AU214" s="166" t="s">
        <v>139</v>
      </c>
      <c r="AV214" s="14" t="s">
        <v>139</v>
      </c>
      <c r="AW214" s="14" t="s">
        <v>4</v>
      </c>
      <c r="AX214" s="14" t="s">
        <v>15</v>
      </c>
      <c r="AY214" s="166" t="s">
        <v>134</v>
      </c>
    </row>
    <row r="215" spans="1:65" s="2" customFormat="1" ht="49.15" customHeight="1">
      <c r="A215" s="33"/>
      <c r="B215" s="138"/>
      <c r="C215" s="139" t="s">
        <v>351</v>
      </c>
      <c r="D215" s="139" t="s">
        <v>140</v>
      </c>
      <c r="E215" s="140" t="s">
        <v>348</v>
      </c>
      <c r="F215" s="141" t="s">
        <v>349</v>
      </c>
      <c r="G215" s="142" t="s">
        <v>143</v>
      </c>
      <c r="H215" s="143">
        <v>352.035</v>
      </c>
      <c r="I215" s="144"/>
      <c r="J215" s="145">
        <f>ROUND(I215*H215,2)</f>
        <v>0</v>
      </c>
      <c r="K215" s="141" t="s">
        <v>3</v>
      </c>
      <c r="L215" s="34"/>
      <c r="M215" s="146" t="s">
        <v>3</v>
      </c>
      <c r="N215" s="147" t="s">
        <v>43</v>
      </c>
      <c r="O215" s="54"/>
      <c r="P215" s="148">
        <f>O215*H215</f>
        <v>0</v>
      </c>
      <c r="Q215" s="148">
        <v>8E-05</v>
      </c>
      <c r="R215" s="148">
        <f>Q215*H215</f>
        <v>0.028162800000000005</v>
      </c>
      <c r="S215" s="148">
        <v>0</v>
      </c>
      <c r="T215" s="149">
        <f>S215*H215</f>
        <v>0</v>
      </c>
      <c r="U215" s="33"/>
      <c r="V215" s="33"/>
      <c r="W215" s="33"/>
      <c r="X215" s="33"/>
      <c r="Y215" s="33"/>
      <c r="Z215" s="33"/>
      <c r="AA215" s="33"/>
      <c r="AB215" s="33"/>
      <c r="AC215" s="33"/>
      <c r="AD215" s="33"/>
      <c r="AE215" s="33"/>
      <c r="AR215" s="150" t="s">
        <v>229</v>
      </c>
      <c r="AT215" s="150" t="s">
        <v>140</v>
      </c>
      <c r="AU215" s="150" t="s">
        <v>139</v>
      </c>
      <c r="AY215" s="18" t="s">
        <v>134</v>
      </c>
      <c r="BE215" s="151">
        <f>IF(N215="základní",J215,0)</f>
        <v>0</v>
      </c>
      <c r="BF215" s="151">
        <f>IF(N215="snížená",J215,0)</f>
        <v>0</v>
      </c>
      <c r="BG215" s="151">
        <f>IF(N215="zákl. přenesená",J215,0)</f>
        <v>0</v>
      </c>
      <c r="BH215" s="151">
        <f>IF(N215="sníž. přenesená",J215,0)</f>
        <v>0</v>
      </c>
      <c r="BI215" s="151">
        <f>IF(N215="nulová",J215,0)</f>
        <v>0</v>
      </c>
      <c r="BJ215" s="18" t="s">
        <v>139</v>
      </c>
      <c r="BK215" s="151">
        <f>ROUND(I215*H215,2)</f>
        <v>0</v>
      </c>
      <c r="BL215" s="18" t="s">
        <v>229</v>
      </c>
      <c r="BM215" s="150" t="s">
        <v>350</v>
      </c>
    </row>
    <row r="216" spans="2:51" s="13" customFormat="1" ht="12">
      <c r="B216" s="157"/>
      <c r="D216" s="158" t="s">
        <v>150</v>
      </c>
      <c r="E216" s="159" t="s">
        <v>3</v>
      </c>
      <c r="F216" s="160" t="s">
        <v>608</v>
      </c>
      <c r="H216" s="159" t="s">
        <v>3</v>
      </c>
      <c r="I216" s="161"/>
      <c r="L216" s="157"/>
      <c r="M216" s="162"/>
      <c r="N216" s="163"/>
      <c r="O216" s="163"/>
      <c r="P216" s="163"/>
      <c r="Q216" s="163"/>
      <c r="R216" s="163"/>
      <c r="S216" s="163"/>
      <c r="T216" s="164"/>
      <c r="AT216" s="159" t="s">
        <v>150</v>
      </c>
      <c r="AU216" s="159" t="s">
        <v>139</v>
      </c>
      <c r="AV216" s="13" t="s">
        <v>15</v>
      </c>
      <c r="AW216" s="13" t="s">
        <v>33</v>
      </c>
      <c r="AX216" s="13" t="s">
        <v>71</v>
      </c>
      <c r="AY216" s="159" t="s">
        <v>134</v>
      </c>
    </row>
    <row r="217" spans="2:51" s="14" customFormat="1" ht="12">
      <c r="B217" s="165"/>
      <c r="D217" s="158" t="s">
        <v>150</v>
      </c>
      <c r="E217" s="166" t="s">
        <v>3</v>
      </c>
      <c r="F217" s="167" t="s">
        <v>755</v>
      </c>
      <c r="H217" s="168">
        <v>285</v>
      </c>
      <c r="I217" s="169"/>
      <c r="L217" s="165"/>
      <c r="M217" s="170"/>
      <c r="N217" s="171"/>
      <c r="O217" s="171"/>
      <c r="P217" s="171"/>
      <c r="Q217" s="171"/>
      <c r="R217" s="171"/>
      <c r="S217" s="171"/>
      <c r="T217" s="172"/>
      <c r="AT217" s="166" t="s">
        <v>150</v>
      </c>
      <c r="AU217" s="166" t="s">
        <v>139</v>
      </c>
      <c r="AV217" s="14" t="s">
        <v>139</v>
      </c>
      <c r="AW217" s="14" t="s">
        <v>33</v>
      </c>
      <c r="AX217" s="14" t="s">
        <v>71</v>
      </c>
      <c r="AY217" s="166" t="s">
        <v>134</v>
      </c>
    </row>
    <row r="218" spans="2:51" s="13" customFormat="1" ht="12">
      <c r="B218" s="157"/>
      <c r="D218" s="158" t="s">
        <v>150</v>
      </c>
      <c r="E218" s="159" t="s">
        <v>3</v>
      </c>
      <c r="F218" s="160" t="s">
        <v>303</v>
      </c>
      <c r="H218" s="159" t="s">
        <v>3</v>
      </c>
      <c r="I218" s="161"/>
      <c r="L218" s="157"/>
      <c r="M218" s="162"/>
      <c r="N218" s="163"/>
      <c r="O218" s="163"/>
      <c r="P218" s="163"/>
      <c r="Q218" s="163"/>
      <c r="R218" s="163"/>
      <c r="S218" s="163"/>
      <c r="T218" s="164"/>
      <c r="AT218" s="159" t="s">
        <v>150</v>
      </c>
      <c r="AU218" s="159" t="s">
        <v>139</v>
      </c>
      <c r="AV218" s="13" t="s">
        <v>15</v>
      </c>
      <c r="AW218" s="13" t="s">
        <v>33</v>
      </c>
      <c r="AX218" s="13" t="s">
        <v>71</v>
      </c>
      <c r="AY218" s="159" t="s">
        <v>134</v>
      </c>
    </row>
    <row r="219" spans="2:51" s="14" customFormat="1" ht="12">
      <c r="B219" s="165"/>
      <c r="D219" s="158" t="s">
        <v>150</v>
      </c>
      <c r="E219" s="166" t="s">
        <v>3</v>
      </c>
      <c r="F219" s="167" t="s">
        <v>756</v>
      </c>
      <c r="H219" s="168">
        <v>25.575</v>
      </c>
      <c r="I219" s="169"/>
      <c r="L219" s="165"/>
      <c r="M219" s="170"/>
      <c r="N219" s="171"/>
      <c r="O219" s="171"/>
      <c r="P219" s="171"/>
      <c r="Q219" s="171"/>
      <c r="R219" s="171"/>
      <c r="S219" s="171"/>
      <c r="T219" s="172"/>
      <c r="AT219" s="166" t="s">
        <v>150</v>
      </c>
      <c r="AU219" s="166" t="s">
        <v>139</v>
      </c>
      <c r="AV219" s="14" t="s">
        <v>139</v>
      </c>
      <c r="AW219" s="14" t="s">
        <v>33</v>
      </c>
      <c r="AX219" s="14" t="s">
        <v>71</v>
      </c>
      <c r="AY219" s="166" t="s">
        <v>134</v>
      </c>
    </row>
    <row r="220" spans="2:51" s="14" customFormat="1" ht="12">
      <c r="B220" s="165"/>
      <c r="D220" s="158" t="s">
        <v>150</v>
      </c>
      <c r="E220" s="166" t="s">
        <v>3</v>
      </c>
      <c r="F220" s="167" t="s">
        <v>757</v>
      </c>
      <c r="H220" s="168">
        <v>3.9</v>
      </c>
      <c r="I220" s="169"/>
      <c r="L220" s="165"/>
      <c r="M220" s="170"/>
      <c r="N220" s="171"/>
      <c r="O220" s="171"/>
      <c r="P220" s="171"/>
      <c r="Q220" s="171"/>
      <c r="R220" s="171"/>
      <c r="S220" s="171"/>
      <c r="T220" s="172"/>
      <c r="AT220" s="166" t="s">
        <v>150</v>
      </c>
      <c r="AU220" s="166" t="s">
        <v>139</v>
      </c>
      <c r="AV220" s="14" t="s">
        <v>139</v>
      </c>
      <c r="AW220" s="14" t="s">
        <v>33</v>
      </c>
      <c r="AX220" s="14" t="s">
        <v>71</v>
      </c>
      <c r="AY220" s="166" t="s">
        <v>134</v>
      </c>
    </row>
    <row r="221" spans="2:51" s="13" customFormat="1" ht="12">
      <c r="B221" s="157"/>
      <c r="D221" s="158" t="s">
        <v>150</v>
      </c>
      <c r="E221" s="159" t="s">
        <v>3</v>
      </c>
      <c r="F221" s="160" t="s">
        <v>305</v>
      </c>
      <c r="H221" s="159" t="s">
        <v>3</v>
      </c>
      <c r="I221" s="161"/>
      <c r="L221" s="157"/>
      <c r="M221" s="162"/>
      <c r="N221" s="163"/>
      <c r="O221" s="163"/>
      <c r="P221" s="163"/>
      <c r="Q221" s="163"/>
      <c r="R221" s="163"/>
      <c r="S221" s="163"/>
      <c r="T221" s="164"/>
      <c r="AT221" s="159" t="s">
        <v>150</v>
      </c>
      <c r="AU221" s="159" t="s">
        <v>139</v>
      </c>
      <c r="AV221" s="13" t="s">
        <v>15</v>
      </c>
      <c r="AW221" s="13" t="s">
        <v>33</v>
      </c>
      <c r="AX221" s="13" t="s">
        <v>71</v>
      </c>
      <c r="AY221" s="159" t="s">
        <v>134</v>
      </c>
    </row>
    <row r="222" spans="2:51" s="14" customFormat="1" ht="12">
      <c r="B222" s="165"/>
      <c r="D222" s="158" t="s">
        <v>150</v>
      </c>
      <c r="E222" s="166" t="s">
        <v>3</v>
      </c>
      <c r="F222" s="167" t="s">
        <v>758</v>
      </c>
      <c r="H222" s="168">
        <v>37.56</v>
      </c>
      <c r="I222" s="169"/>
      <c r="L222" s="165"/>
      <c r="M222" s="170"/>
      <c r="N222" s="171"/>
      <c r="O222" s="171"/>
      <c r="P222" s="171"/>
      <c r="Q222" s="171"/>
      <c r="R222" s="171"/>
      <c r="S222" s="171"/>
      <c r="T222" s="172"/>
      <c r="AT222" s="166" t="s">
        <v>150</v>
      </c>
      <c r="AU222" s="166" t="s">
        <v>139</v>
      </c>
      <c r="AV222" s="14" t="s">
        <v>139</v>
      </c>
      <c r="AW222" s="14" t="s">
        <v>33</v>
      </c>
      <c r="AX222" s="14" t="s">
        <v>71</v>
      </c>
      <c r="AY222" s="166" t="s">
        <v>134</v>
      </c>
    </row>
    <row r="223" spans="2:51" s="15" customFormat="1" ht="12">
      <c r="B223" s="173"/>
      <c r="D223" s="158" t="s">
        <v>150</v>
      </c>
      <c r="E223" s="174" t="s">
        <v>3</v>
      </c>
      <c r="F223" s="175" t="s">
        <v>155</v>
      </c>
      <c r="H223" s="176">
        <v>352.03499999999997</v>
      </c>
      <c r="I223" s="177"/>
      <c r="L223" s="173"/>
      <c r="M223" s="178"/>
      <c r="N223" s="179"/>
      <c r="O223" s="179"/>
      <c r="P223" s="179"/>
      <c r="Q223" s="179"/>
      <c r="R223" s="179"/>
      <c r="S223" s="179"/>
      <c r="T223" s="180"/>
      <c r="AT223" s="174" t="s">
        <v>150</v>
      </c>
      <c r="AU223" s="174" t="s">
        <v>139</v>
      </c>
      <c r="AV223" s="15" t="s">
        <v>145</v>
      </c>
      <c r="AW223" s="15" t="s">
        <v>33</v>
      </c>
      <c r="AX223" s="15" t="s">
        <v>15</v>
      </c>
      <c r="AY223" s="174" t="s">
        <v>134</v>
      </c>
    </row>
    <row r="224" spans="1:65" s="2" customFormat="1" ht="24.2" customHeight="1">
      <c r="A224" s="33"/>
      <c r="B224" s="138"/>
      <c r="C224" s="181" t="s">
        <v>356</v>
      </c>
      <c r="D224" s="181" t="s">
        <v>160</v>
      </c>
      <c r="E224" s="182" t="s">
        <v>352</v>
      </c>
      <c r="F224" s="183" t="s">
        <v>353</v>
      </c>
      <c r="G224" s="184" t="s">
        <v>143</v>
      </c>
      <c r="H224" s="185">
        <v>410.297</v>
      </c>
      <c r="I224" s="186"/>
      <c r="J224" s="187">
        <f>ROUND(I224*H224,2)</f>
        <v>0</v>
      </c>
      <c r="K224" s="183" t="s">
        <v>144</v>
      </c>
      <c r="L224" s="188"/>
      <c r="M224" s="189" t="s">
        <v>3</v>
      </c>
      <c r="N224" s="190" t="s">
        <v>43</v>
      </c>
      <c r="O224" s="54"/>
      <c r="P224" s="148">
        <f>O224*H224</f>
        <v>0</v>
      </c>
      <c r="Q224" s="148">
        <v>0.0019</v>
      </c>
      <c r="R224" s="148">
        <f>Q224*H224</f>
        <v>0.7795643000000001</v>
      </c>
      <c r="S224" s="148">
        <v>0</v>
      </c>
      <c r="T224" s="149">
        <f>S224*H224</f>
        <v>0</v>
      </c>
      <c r="U224" s="33"/>
      <c r="V224" s="33"/>
      <c r="W224" s="33"/>
      <c r="X224" s="33"/>
      <c r="Y224" s="33"/>
      <c r="Z224" s="33"/>
      <c r="AA224" s="33"/>
      <c r="AB224" s="33"/>
      <c r="AC224" s="33"/>
      <c r="AD224" s="33"/>
      <c r="AE224" s="33"/>
      <c r="AR224" s="150" t="s">
        <v>326</v>
      </c>
      <c r="AT224" s="150" t="s">
        <v>160</v>
      </c>
      <c r="AU224" s="150" t="s">
        <v>139</v>
      </c>
      <c r="AY224" s="18" t="s">
        <v>134</v>
      </c>
      <c r="BE224" s="151">
        <f>IF(N224="základní",J224,0)</f>
        <v>0</v>
      </c>
      <c r="BF224" s="151">
        <f>IF(N224="snížená",J224,0)</f>
        <v>0</v>
      </c>
      <c r="BG224" s="151">
        <f>IF(N224="zákl. přenesená",J224,0)</f>
        <v>0</v>
      </c>
      <c r="BH224" s="151">
        <f>IF(N224="sníž. přenesená",J224,0)</f>
        <v>0</v>
      </c>
      <c r="BI224" s="151">
        <f>IF(N224="nulová",J224,0)</f>
        <v>0</v>
      </c>
      <c r="BJ224" s="18" t="s">
        <v>139</v>
      </c>
      <c r="BK224" s="151">
        <f>ROUND(I224*H224,2)</f>
        <v>0</v>
      </c>
      <c r="BL224" s="18" t="s">
        <v>229</v>
      </c>
      <c r="BM224" s="150" t="s">
        <v>354</v>
      </c>
    </row>
    <row r="225" spans="2:51" s="14" customFormat="1" ht="12">
      <c r="B225" s="165"/>
      <c r="D225" s="158" t="s">
        <v>150</v>
      </c>
      <c r="F225" s="167" t="s">
        <v>766</v>
      </c>
      <c r="H225" s="168">
        <v>410.297</v>
      </c>
      <c r="I225" s="169"/>
      <c r="L225" s="165"/>
      <c r="M225" s="170"/>
      <c r="N225" s="171"/>
      <c r="O225" s="171"/>
      <c r="P225" s="171"/>
      <c r="Q225" s="171"/>
      <c r="R225" s="171"/>
      <c r="S225" s="171"/>
      <c r="T225" s="172"/>
      <c r="AT225" s="166" t="s">
        <v>150</v>
      </c>
      <c r="AU225" s="166" t="s">
        <v>139</v>
      </c>
      <c r="AV225" s="14" t="s">
        <v>139</v>
      </c>
      <c r="AW225" s="14" t="s">
        <v>4</v>
      </c>
      <c r="AX225" s="14" t="s">
        <v>15</v>
      </c>
      <c r="AY225" s="166" t="s">
        <v>134</v>
      </c>
    </row>
    <row r="226" spans="1:65" s="2" customFormat="1" ht="24.2" customHeight="1">
      <c r="A226" s="33"/>
      <c r="B226" s="138"/>
      <c r="C226" s="139" t="s">
        <v>361</v>
      </c>
      <c r="D226" s="139" t="s">
        <v>140</v>
      </c>
      <c r="E226" s="140" t="s">
        <v>357</v>
      </c>
      <c r="F226" s="141" t="s">
        <v>358</v>
      </c>
      <c r="G226" s="142" t="s">
        <v>359</v>
      </c>
      <c r="H226" s="143">
        <v>15</v>
      </c>
      <c r="I226" s="144"/>
      <c r="J226" s="145">
        <f>ROUND(I226*H226,2)</f>
        <v>0</v>
      </c>
      <c r="K226" s="141" t="s">
        <v>3</v>
      </c>
      <c r="L226" s="34"/>
      <c r="M226" s="146" t="s">
        <v>3</v>
      </c>
      <c r="N226" s="147" t="s">
        <v>43</v>
      </c>
      <c r="O226" s="54"/>
      <c r="P226" s="148">
        <f>O226*H226</f>
        <v>0</v>
      </c>
      <c r="Q226" s="148">
        <v>0</v>
      </c>
      <c r="R226" s="148">
        <f>Q226*H226</f>
        <v>0</v>
      </c>
      <c r="S226" s="148">
        <v>0</v>
      </c>
      <c r="T226" s="149">
        <f>S226*H226</f>
        <v>0</v>
      </c>
      <c r="U226" s="33"/>
      <c r="V226" s="33"/>
      <c r="W226" s="33"/>
      <c r="X226" s="33"/>
      <c r="Y226" s="33"/>
      <c r="Z226" s="33"/>
      <c r="AA226" s="33"/>
      <c r="AB226" s="33"/>
      <c r="AC226" s="33"/>
      <c r="AD226" s="33"/>
      <c r="AE226" s="33"/>
      <c r="AR226" s="150" t="s">
        <v>229</v>
      </c>
      <c r="AT226" s="150" t="s">
        <v>140</v>
      </c>
      <c r="AU226" s="150" t="s">
        <v>139</v>
      </c>
      <c r="AY226" s="18" t="s">
        <v>134</v>
      </c>
      <c r="BE226" s="151">
        <f>IF(N226="základní",J226,0)</f>
        <v>0</v>
      </c>
      <c r="BF226" s="151">
        <f>IF(N226="snížená",J226,0)</f>
        <v>0</v>
      </c>
      <c r="BG226" s="151">
        <f>IF(N226="zákl. přenesená",J226,0)</f>
        <v>0</v>
      </c>
      <c r="BH226" s="151">
        <f>IF(N226="sníž. přenesená",J226,0)</f>
        <v>0</v>
      </c>
      <c r="BI226" s="151">
        <f>IF(N226="nulová",J226,0)</f>
        <v>0</v>
      </c>
      <c r="BJ226" s="18" t="s">
        <v>139</v>
      </c>
      <c r="BK226" s="151">
        <f>ROUND(I226*H226,2)</f>
        <v>0</v>
      </c>
      <c r="BL226" s="18" t="s">
        <v>229</v>
      </c>
      <c r="BM226" s="150" t="s">
        <v>360</v>
      </c>
    </row>
    <row r="227" spans="1:65" s="2" customFormat="1" ht="49.15" customHeight="1">
      <c r="A227" s="33"/>
      <c r="B227" s="138"/>
      <c r="C227" s="139" t="s">
        <v>368</v>
      </c>
      <c r="D227" s="139" t="s">
        <v>140</v>
      </c>
      <c r="E227" s="140" t="s">
        <v>362</v>
      </c>
      <c r="F227" s="141" t="s">
        <v>363</v>
      </c>
      <c r="G227" s="142" t="s">
        <v>253</v>
      </c>
      <c r="H227" s="143">
        <v>1.095</v>
      </c>
      <c r="I227" s="144"/>
      <c r="J227" s="145">
        <f>ROUND(I227*H227,2)</f>
        <v>0</v>
      </c>
      <c r="K227" s="141" t="s">
        <v>144</v>
      </c>
      <c r="L227" s="34"/>
      <c r="M227" s="146" t="s">
        <v>3</v>
      </c>
      <c r="N227" s="147" t="s">
        <v>43</v>
      </c>
      <c r="O227" s="54"/>
      <c r="P227" s="148">
        <f>O227*H227</f>
        <v>0</v>
      </c>
      <c r="Q227" s="148">
        <v>0</v>
      </c>
      <c r="R227" s="148">
        <f>Q227*H227</f>
        <v>0</v>
      </c>
      <c r="S227" s="148">
        <v>0</v>
      </c>
      <c r="T227" s="149">
        <f>S227*H227</f>
        <v>0</v>
      </c>
      <c r="U227" s="33"/>
      <c r="V227" s="33"/>
      <c r="W227" s="33"/>
      <c r="X227" s="33"/>
      <c r="Y227" s="33"/>
      <c r="Z227" s="33"/>
      <c r="AA227" s="33"/>
      <c r="AB227" s="33"/>
      <c r="AC227" s="33"/>
      <c r="AD227" s="33"/>
      <c r="AE227" s="33"/>
      <c r="AR227" s="150" t="s">
        <v>229</v>
      </c>
      <c r="AT227" s="150" t="s">
        <v>140</v>
      </c>
      <c r="AU227" s="150" t="s">
        <v>139</v>
      </c>
      <c r="AY227" s="18" t="s">
        <v>134</v>
      </c>
      <c r="BE227" s="151">
        <f>IF(N227="základní",J227,0)</f>
        <v>0</v>
      </c>
      <c r="BF227" s="151">
        <f>IF(N227="snížená",J227,0)</f>
        <v>0</v>
      </c>
      <c r="BG227" s="151">
        <f>IF(N227="zákl. přenesená",J227,0)</f>
        <v>0</v>
      </c>
      <c r="BH227" s="151">
        <f>IF(N227="sníž. přenesená",J227,0)</f>
        <v>0</v>
      </c>
      <c r="BI227" s="151">
        <f>IF(N227="nulová",J227,0)</f>
        <v>0</v>
      </c>
      <c r="BJ227" s="18" t="s">
        <v>139</v>
      </c>
      <c r="BK227" s="151">
        <f>ROUND(I227*H227,2)</f>
        <v>0</v>
      </c>
      <c r="BL227" s="18" t="s">
        <v>229</v>
      </c>
      <c r="BM227" s="150" t="s">
        <v>364</v>
      </c>
    </row>
    <row r="228" spans="1:47" s="2" customFormat="1" ht="12">
      <c r="A228" s="33"/>
      <c r="B228" s="34"/>
      <c r="C228" s="33"/>
      <c r="D228" s="152" t="s">
        <v>148</v>
      </c>
      <c r="E228" s="33"/>
      <c r="F228" s="153" t="s">
        <v>365</v>
      </c>
      <c r="G228" s="33"/>
      <c r="H228" s="33"/>
      <c r="I228" s="154"/>
      <c r="J228" s="33"/>
      <c r="K228" s="33"/>
      <c r="L228" s="34"/>
      <c r="M228" s="155"/>
      <c r="N228" s="156"/>
      <c r="O228" s="54"/>
      <c r="P228" s="54"/>
      <c r="Q228" s="54"/>
      <c r="R228" s="54"/>
      <c r="S228" s="54"/>
      <c r="T228" s="55"/>
      <c r="U228" s="33"/>
      <c r="V228" s="33"/>
      <c r="W228" s="33"/>
      <c r="X228" s="33"/>
      <c r="Y228" s="33"/>
      <c r="Z228" s="33"/>
      <c r="AA228" s="33"/>
      <c r="AB228" s="33"/>
      <c r="AC228" s="33"/>
      <c r="AD228" s="33"/>
      <c r="AE228" s="33"/>
      <c r="AT228" s="18" t="s">
        <v>148</v>
      </c>
      <c r="AU228" s="18" t="s">
        <v>139</v>
      </c>
    </row>
    <row r="229" spans="2:63" s="12" customFormat="1" ht="22.9" customHeight="1">
      <c r="B229" s="125"/>
      <c r="D229" s="126" t="s">
        <v>70</v>
      </c>
      <c r="E229" s="136" t="s">
        <v>366</v>
      </c>
      <c r="F229" s="136" t="s">
        <v>367</v>
      </c>
      <c r="I229" s="128"/>
      <c r="J229" s="137">
        <f>BK229</f>
        <v>0</v>
      </c>
      <c r="L229" s="125"/>
      <c r="M229" s="130"/>
      <c r="N229" s="131"/>
      <c r="O229" s="131"/>
      <c r="P229" s="132">
        <f>SUM(P230:P282)</f>
        <v>0</v>
      </c>
      <c r="Q229" s="131"/>
      <c r="R229" s="132">
        <f>SUM(R230:R282)</f>
        <v>2.6035290100000004</v>
      </c>
      <c r="S229" s="131"/>
      <c r="T229" s="133">
        <f>SUM(T230:T282)</f>
        <v>6.5041</v>
      </c>
      <c r="AR229" s="126" t="s">
        <v>139</v>
      </c>
      <c r="AT229" s="134" t="s">
        <v>70</v>
      </c>
      <c r="AU229" s="134" t="s">
        <v>15</v>
      </c>
      <c r="AY229" s="126" t="s">
        <v>134</v>
      </c>
      <c r="BK229" s="135">
        <f>SUM(BK230:BK282)</f>
        <v>0</v>
      </c>
    </row>
    <row r="230" spans="1:65" s="2" customFormat="1" ht="49.15" customHeight="1">
      <c r="A230" s="33"/>
      <c r="B230" s="138"/>
      <c r="C230" s="139" t="s">
        <v>373</v>
      </c>
      <c r="D230" s="139" t="s">
        <v>140</v>
      </c>
      <c r="E230" s="140" t="s">
        <v>369</v>
      </c>
      <c r="F230" s="141" t="s">
        <v>370</v>
      </c>
      <c r="G230" s="142" t="s">
        <v>143</v>
      </c>
      <c r="H230" s="143">
        <v>233.6</v>
      </c>
      <c r="I230" s="144"/>
      <c r="J230" s="145">
        <f>ROUND(I230*H230,2)</f>
        <v>0</v>
      </c>
      <c r="K230" s="141" t="s">
        <v>144</v>
      </c>
      <c r="L230" s="34"/>
      <c r="M230" s="146" t="s">
        <v>3</v>
      </c>
      <c r="N230" s="147" t="s">
        <v>43</v>
      </c>
      <c r="O230" s="54"/>
      <c r="P230" s="148">
        <f>O230*H230</f>
        <v>0</v>
      </c>
      <c r="Q230" s="148">
        <v>0</v>
      </c>
      <c r="R230" s="148">
        <f>Q230*H230</f>
        <v>0</v>
      </c>
      <c r="S230" s="148">
        <v>0.024</v>
      </c>
      <c r="T230" s="149">
        <f>S230*H230</f>
        <v>5.6064</v>
      </c>
      <c r="U230" s="33"/>
      <c r="V230" s="33"/>
      <c r="W230" s="33"/>
      <c r="X230" s="33"/>
      <c r="Y230" s="33"/>
      <c r="Z230" s="33"/>
      <c r="AA230" s="33"/>
      <c r="AB230" s="33"/>
      <c r="AC230" s="33"/>
      <c r="AD230" s="33"/>
      <c r="AE230" s="33"/>
      <c r="AR230" s="150" t="s">
        <v>229</v>
      </c>
      <c r="AT230" s="150" t="s">
        <v>140</v>
      </c>
      <c r="AU230" s="150" t="s">
        <v>139</v>
      </c>
      <c r="AY230" s="18" t="s">
        <v>134</v>
      </c>
      <c r="BE230" s="151">
        <f>IF(N230="základní",J230,0)</f>
        <v>0</v>
      </c>
      <c r="BF230" s="151">
        <f>IF(N230="snížená",J230,0)</f>
        <v>0</v>
      </c>
      <c r="BG230" s="151">
        <f>IF(N230="zákl. přenesená",J230,0)</f>
        <v>0</v>
      </c>
      <c r="BH230" s="151">
        <f>IF(N230="sníž. přenesená",J230,0)</f>
        <v>0</v>
      </c>
      <c r="BI230" s="151">
        <f>IF(N230="nulová",J230,0)</f>
        <v>0</v>
      </c>
      <c r="BJ230" s="18" t="s">
        <v>139</v>
      </c>
      <c r="BK230" s="151">
        <f>ROUND(I230*H230,2)</f>
        <v>0</v>
      </c>
      <c r="BL230" s="18" t="s">
        <v>229</v>
      </c>
      <c r="BM230" s="150" t="s">
        <v>371</v>
      </c>
    </row>
    <row r="231" spans="1:47" s="2" customFormat="1" ht="12">
      <c r="A231" s="33"/>
      <c r="B231" s="34"/>
      <c r="C231" s="33"/>
      <c r="D231" s="152" t="s">
        <v>148</v>
      </c>
      <c r="E231" s="33"/>
      <c r="F231" s="153" t="s">
        <v>372</v>
      </c>
      <c r="G231" s="33"/>
      <c r="H231" s="33"/>
      <c r="I231" s="154"/>
      <c r="J231" s="33"/>
      <c r="K231" s="33"/>
      <c r="L231" s="34"/>
      <c r="M231" s="155"/>
      <c r="N231" s="156"/>
      <c r="O231" s="54"/>
      <c r="P231" s="54"/>
      <c r="Q231" s="54"/>
      <c r="R231" s="54"/>
      <c r="S231" s="54"/>
      <c r="T231" s="55"/>
      <c r="U231" s="33"/>
      <c r="V231" s="33"/>
      <c r="W231" s="33"/>
      <c r="X231" s="33"/>
      <c r="Y231" s="33"/>
      <c r="Z231" s="33"/>
      <c r="AA231" s="33"/>
      <c r="AB231" s="33"/>
      <c r="AC231" s="33"/>
      <c r="AD231" s="33"/>
      <c r="AE231" s="33"/>
      <c r="AT231" s="18" t="s">
        <v>148</v>
      </c>
      <c r="AU231" s="18" t="s">
        <v>139</v>
      </c>
    </row>
    <row r="232" spans="2:51" s="14" customFormat="1" ht="12">
      <c r="B232" s="165"/>
      <c r="D232" s="158" t="s">
        <v>150</v>
      </c>
      <c r="E232" s="166" t="s">
        <v>3</v>
      </c>
      <c r="F232" s="167" t="s">
        <v>751</v>
      </c>
      <c r="H232" s="168">
        <v>242</v>
      </c>
      <c r="I232" s="169"/>
      <c r="L232" s="165"/>
      <c r="M232" s="170"/>
      <c r="N232" s="171"/>
      <c r="O232" s="171"/>
      <c r="P232" s="171"/>
      <c r="Q232" s="171"/>
      <c r="R232" s="171"/>
      <c r="S232" s="171"/>
      <c r="T232" s="172"/>
      <c r="AT232" s="166" t="s">
        <v>150</v>
      </c>
      <c r="AU232" s="166" t="s">
        <v>139</v>
      </c>
      <c r="AV232" s="14" t="s">
        <v>139</v>
      </c>
      <c r="AW232" s="14" t="s">
        <v>33</v>
      </c>
      <c r="AX232" s="14" t="s">
        <v>71</v>
      </c>
      <c r="AY232" s="166" t="s">
        <v>134</v>
      </c>
    </row>
    <row r="233" spans="2:51" s="14" customFormat="1" ht="12">
      <c r="B233" s="165"/>
      <c r="D233" s="158" t="s">
        <v>150</v>
      </c>
      <c r="E233" s="166" t="s">
        <v>3</v>
      </c>
      <c r="F233" s="167" t="s">
        <v>752</v>
      </c>
      <c r="H233" s="168">
        <v>-8.4</v>
      </c>
      <c r="I233" s="169"/>
      <c r="L233" s="165"/>
      <c r="M233" s="170"/>
      <c r="N233" s="171"/>
      <c r="O233" s="171"/>
      <c r="P233" s="171"/>
      <c r="Q233" s="171"/>
      <c r="R233" s="171"/>
      <c r="S233" s="171"/>
      <c r="T233" s="172"/>
      <c r="AT233" s="166" t="s">
        <v>150</v>
      </c>
      <c r="AU233" s="166" t="s">
        <v>139</v>
      </c>
      <c r="AV233" s="14" t="s">
        <v>139</v>
      </c>
      <c r="AW233" s="14" t="s">
        <v>33</v>
      </c>
      <c r="AX233" s="14" t="s">
        <v>71</v>
      </c>
      <c r="AY233" s="166" t="s">
        <v>134</v>
      </c>
    </row>
    <row r="234" spans="2:51" s="15" customFormat="1" ht="12">
      <c r="B234" s="173"/>
      <c r="D234" s="158" t="s">
        <v>150</v>
      </c>
      <c r="E234" s="174" t="s">
        <v>3</v>
      </c>
      <c r="F234" s="175" t="s">
        <v>155</v>
      </c>
      <c r="H234" s="176">
        <v>233.6</v>
      </c>
      <c r="I234" s="177"/>
      <c r="L234" s="173"/>
      <c r="M234" s="178"/>
      <c r="N234" s="179"/>
      <c r="O234" s="179"/>
      <c r="P234" s="179"/>
      <c r="Q234" s="179"/>
      <c r="R234" s="179"/>
      <c r="S234" s="179"/>
      <c r="T234" s="180"/>
      <c r="AT234" s="174" t="s">
        <v>150</v>
      </c>
      <c r="AU234" s="174" t="s">
        <v>139</v>
      </c>
      <c r="AV234" s="15" t="s">
        <v>145</v>
      </c>
      <c r="AW234" s="15" t="s">
        <v>33</v>
      </c>
      <c r="AX234" s="15" t="s">
        <v>15</v>
      </c>
      <c r="AY234" s="174" t="s">
        <v>134</v>
      </c>
    </row>
    <row r="235" spans="1:65" s="2" customFormat="1" ht="37.9" customHeight="1">
      <c r="A235" s="33"/>
      <c r="B235" s="138"/>
      <c r="C235" s="139" t="s">
        <v>377</v>
      </c>
      <c r="D235" s="139" t="s">
        <v>140</v>
      </c>
      <c r="E235" s="140" t="s">
        <v>374</v>
      </c>
      <c r="F235" s="141" t="s">
        <v>375</v>
      </c>
      <c r="G235" s="142" t="s">
        <v>143</v>
      </c>
      <c r="H235" s="143">
        <v>233.6</v>
      </c>
      <c r="I235" s="144"/>
      <c r="J235" s="145">
        <f>ROUND(I235*H235,2)</f>
        <v>0</v>
      </c>
      <c r="K235" s="141" t="s">
        <v>3</v>
      </c>
      <c r="L235" s="34"/>
      <c r="M235" s="146" t="s">
        <v>3</v>
      </c>
      <c r="N235" s="147" t="s">
        <v>43</v>
      </c>
      <c r="O235" s="54"/>
      <c r="P235" s="148">
        <f>O235*H235</f>
        <v>0</v>
      </c>
      <c r="Q235" s="148">
        <v>0</v>
      </c>
      <c r="R235" s="148">
        <f>Q235*H235</f>
        <v>0</v>
      </c>
      <c r="S235" s="148">
        <v>0</v>
      </c>
      <c r="T235" s="149">
        <f>S235*H235</f>
        <v>0</v>
      </c>
      <c r="U235" s="33"/>
      <c r="V235" s="33"/>
      <c r="W235" s="33"/>
      <c r="X235" s="33"/>
      <c r="Y235" s="33"/>
      <c r="Z235" s="33"/>
      <c r="AA235" s="33"/>
      <c r="AB235" s="33"/>
      <c r="AC235" s="33"/>
      <c r="AD235" s="33"/>
      <c r="AE235" s="33"/>
      <c r="AR235" s="150" t="s">
        <v>229</v>
      </c>
      <c r="AT235" s="150" t="s">
        <v>140</v>
      </c>
      <c r="AU235" s="150" t="s">
        <v>139</v>
      </c>
      <c r="AY235" s="18" t="s">
        <v>134</v>
      </c>
      <c r="BE235" s="151">
        <f>IF(N235="základní",J235,0)</f>
        <v>0</v>
      </c>
      <c r="BF235" s="151">
        <f>IF(N235="snížená",J235,0)</f>
        <v>0</v>
      </c>
      <c r="BG235" s="151">
        <f>IF(N235="zákl. přenesená",J235,0)</f>
        <v>0</v>
      </c>
      <c r="BH235" s="151">
        <f>IF(N235="sníž. přenesená",J235,0)</f>
        <v>0</v>
      </c>
      <c r="BI235" s="151">
        <f>IF(N235="nulová",J235,0)</f>
        <v>0</v>
      </c>
      <c r="BJ235" s="18" t="s">
        <v>139</v>
      </c>
      <c r="BK235" s="151">
        <f>ROUND(I235*H235,2)</f>
        <v>0</v>
      </c>
      <c r="BL235" s="18" t="s">
        <v>229</v>
      </c>
      <c r="BM235" s="150" t="s">
        <v>376</v>
      </c>
    </row>
    <row r="236" spans="2:51" s="14" customFormat="1" ht="12">
      <c r="B236" s="165"/>
      <c r="D236" s="158" t="s">
        <v>150</v>
      </c>
      <c r="E236" s="166" t="s">
        <v>3</v>
      </c>
      <c r="F236" s="167" t="s">
        <v>751</v>
      </c>
      <c r="H236" s="168">
        <v>242</v>
      </c>
      <c r="I236" s="169"/>
      <c r="L236" s="165"/>
      <c r="M236" s="170"/>
      <c r="N236" s="171"/>
      <c r="O236" s="171"/>
      <c r="P236" s="171"/>
      <c r="Q236" s="171"/>
      <c r="R236" s="171"/>
      <c r="S236" s="171"/>
      <c r="T236" s="172"/>
      <c r="AT236" s="166" t="s">
        <v>150</v>
      </c>
      <c r="AU236" s="166" t="s">
        <v>139</v>
      </c>
      <c r="AV236" s="14" t="s">
        <v>139</v>
      </c>
      <c r="AW236" s="14" t="s">
        <v>33</v>
      </c>
      <c r="AX236" s="14" t="s">
        <v>71</v>
      </c>
      <c r="AY236" s="166" t="s">
        <v>134</v>
      </c>
    </row>
    <row r="237" spans="2:51" s="14" customFormat="1" ht="12">
      <c r="B237" s="165"/>
      <c r="D237" s="158" t="s">
        <v>150</v>
      </c>
      <c r="E237" s="166" t="s">
        <v>3</v>
      </c>
      <c r="F237" s="167" t="s">
        <v>752</v>
      </c>
      <c r="H237" s="168">
        <v>-8.4</v>
      </c>
      <c r="I237" s="169"/>
      <c r="L237" s="165"/>
      <c r="M237" s="170"/>
      <c r="N237" s="171"/>
      <c r="O237" s="171"/>
      <c r="P237" s="171"/>
      <c r="Q237" s="171"/>
      <c r="R237" s="171"/>
      <c r="S237" s="171"/>
      <c r="T237" s="172"/>
      <c r="AT237" s="166" t="s">
        <v>150</v>
      </c>
      <c r="AU237" s="166" t="s">
        <v>139</v>
      </c>
      <c r="AV237" s="14" t="s">
        <v>139</v>
      </c>
      <c r="AW237" s="14" t="s">
        <v>33</v>
      </c>
      <c r="AX237" s="14" t="s">
        <v>71</v>
      </c>
      <c r="AY237" s="166" t="s">
        <v>134</v>
      </c>
    </row>
    <row r="238" spans="2:51" s="15" customFormat="1" ht="12">
      <c r="B238" s="173"/>
      <c r="D238" s="158" t="s">
        <v>150</v>
      </c>
      <c r="E238" s="174" t="s">
        <v>3</v>
      </c>
      <c r="F238" s="175" t="s">
        <v>155</v>
      </c>
      <c r="H238" s="176">
        <v>233.6</v>
      </c>
      <c r="I238" s="177"/>
      <c r="L238" s="173"/>
      <c r="M238" s="178"/>
      <c r="N238" s="179"/>
      <c r="O238" s="179"/>
      <c r="P238" s="179"/>
      <c r="Q238" s="179"/>
      <c r="R238" s="179"/>
      <c r="S238" s="179"/>
      <c r="T238" s="180"/>
      <c r="AT238" s="174" t="s">
        <v>150</v>
      </c>
      <c r="AU238" s="174" t="s">
        <v>139</v>
      </c>
      <c r="AV238" s="15" t="s">
        <v>145</v>
      </c>
      <c r="AW238" s="15" t="s">
        <v>33</v>
      </c>
      <c r="AX238" s="15" t="s">
        <v>15</v>
      </c>
      <c r="AY238" s="174" t="s">
        <v>134</v>
      </c>
    </row>
    <row r="239" spans="1:65" s="2" customFormat="1" ht="21.75" customHeight="1">
      <c r="A239" s="33"/>
      <c r="B239" s="138"/>
      <c r="C239" s="181" t="s">
        <v>382</v>
      </c>
      <c r="D239" s="181" t="s">
        <v>160</v>
      </c>
      <c r="E239" s="182" t="s">
        <v>378</v>
      </c>
      <c r="F239" s="183" t="s">
        <v>379</v>
      </c>
      <c r="G239" s="184" t="s">
        <v>143</v>
      </c>
      <c r="H239" s="185">
        <v>245.28</v>
      </c>
      <c r="I239" s="186"/>
      <c r="J239" s="187">
        <f>ROUND(I239*H239,2)</f>
        <v>0</v>
      </c>
      <c r="K239" s="183" t="s">
        <v>3</v>
      </c>
      <c r="L239" s="188"/>
      <c r="M239" s="189" t="s">
        <v>3</v>
      </c>
      <c r="N239" s="190" t="s">
        <v>43</v>
      </c>
      <c r="O239" s="54"/>
      <c r="P239" s="148">
        <f>O239*H239</f>
        <v>0</v>
      </c>
      <c r="Q239" s="148">
        <v>0.006</v>
      </c>
      <c r="R239" s="148">
        <f>Q239*H239</f>
        <v>1.47168</v>
      </c>
      <c r="S239" s="148">
        <v>0</v>
      </c>
      <c r="T239" s="149">
        <f>S239*H239</f>
        <v>0</v>
      </c>
      <c r="U239" s="33"/>
      <c r="V239" s="33"/>
      <c r="W239" s="33"/>
      <c r="X239" s="33"/>
      <c r="Y239" s="33"/>
      <c r="Z239" s="33"/>
      <c r="AA239" s="33"/>
      <c r="AB239" s="33"/>
      <c r="AC239" s="33"/>
      <c r="AD239" s="33"/>
      <c r="AE239" s="33"/>
      <c r="AR239" s="150" t="s">
        <v>326</v>
      </c>
      <c r="AT239" s="150" t="s">
        <v>160</v>
      </c>
      <c r="AU239" s="150" t="s">
        <v>139</v>
      </c>
      <c r="AY239" s="18" t="s">
        <v>134</v>
      </c>
      <c r="BE239" s="151">
        <f>IF(N239="základní",J239,0)</f>
        <v>0</v>
      </c>
      <c r="BF239" s="151">
        <f>IF(N239="snížená",J239,0)</f>
        <v>0</v>
      </c>
      <c r="BG239" s="151">
        <f>IF(N239="zákl. přenesená",J239,0)</f>
        <v>0</v>
      </c>
      <c r="BH239" s="151">
        <f>IF(N239="sníž. přenesená",J239,0)</f>
        <v>0</v>
      </c>
      <c r="BI239" s="151">
        <f>IF(N239="nulová",J239,0)</f>
        <v>0</v>
      </c>
      <c r="BJ239" s="18" t="s">
        <v>139</v>
      </c>
      <c r="BK239" s="151">
        <f>ROUND(I239*H239,2)</f>
        <v>0</v>
      </c>
      <c r="BL239" s="18" t="s">
        <v>229</v>
      </c>
      <c r="BM239" s="150" t="s">
        <v>380</v>
      </c>
    </row>
    <row r="240" spans="2:51" s="14" customFormat="1" ht="12">
      <c r="B240" s="165"/>
      <c r="D240" s="158" t="s">
        <v>150</v>
      </c>
      <c r="F240" s="167" t="s">
        <v>767</v>
      </c>
      <c r="H240" s="168">
        <v>245.28</v>
      </c>
      <c r="I240" s="169"/>
      <c r="L240" s="165"/>
      <c r="M240" s="170"/>
      <c r="N240" s="171"/>
      <c r="O240" s="171"/>
      <c r="P240" s="171"/>
      <c r="Q240" s="171"/>
      <c r="R240" s="171"/>
      <c r="S240" s="171"/>
      <c r="T240" s="172"/>
      <c r="AT240" s="166" t="s">
        <v>150</v>
      </c>
      <c r="AU240" s="166" t="s">
        <v>139</v>
      </c>
      <c r="AV240" s="14" t="s">
        <v>139</v>
      </c>
      <c r="AW240" s="14" t="s">
        <v>4</v>
      </c>
      <c r="AX240" s="14" t="s">
        <v>15</v>
      </c>
      <c r="AY240" s="166" t="s">
        <v>134</v>
      </c>
    </row>
    <row r="241" spans="1:65" s="2" customFormat="1" ht="44.25" customHeight="1">
      <c r="A241" s="33"/>
      <c r="B241" s="138"/>
      <c r="C241" s="139" t="s">
        <v>387</v>
      </c>
      <c r="D241" s="139" t="s">
        <v>140</v>
      </c>
      <c r="E241" s="140" t="s">
        <v>383</v>
      </c>
      <c r="F241" s="141" t="s">
        <v>384</v>
      </c>
      <c r="G241" s="142" t="s">
        <v>143</v>
      </c>
      <c r="H241" s="143">
        <v>135.13</v>
      </c>
      <c r="I241" s="144"/>
      <c r="J241" s="145">
        <f>ROUND(I241*H241,2)</f>
        <v>0</v>
      </c>
      <c r="K241" s="141" t="s">
        <v>144</v>
      </c>
      <c r="L241" s="34"/>
      <c r="M241" s="146" t="s">
        <v>3</v>
      </c>
      <c r="N241" s="147" t="s">
        <v>43</v>
      </c>
      <c r="O241" s="54"/>
      <c r="P241" s="148">
        <f>O241*H241</f>
        <v>0</v>
      </c>
      <c r="Q241" s="148">
        <v>0</v>
      </c>
      <c r="R241" s="148">
        <f>Q241*H241</f>
        <v>0</v>
      </c>
      <c r="S241" s="148">
        <v>0.006</v>
      </c>
      <c r="T241" s="149">
        <f>S241*H241</f>
        <v>0.81078</v>
      </c>
      <c r="U241" s="33"/>
      <c r="V241" s="33"/>
      <c r="W241" s="33"/>
      <c r="X241" s="33"/>
      <c r="Y241" s="33"/>
      <c r="Z241" s="33"/>
      <c r="AA241" s="33"/>
      <c r="AB241" s="33"/>
      <c r="AC241" s="33"/>
      <c r="AD241" s="33"/>
      <c r="AE241" s="33"/>
      <c r="AR241" s="150" t="s">
        <v>229</v>
      </c>
      <c r="AT241" s="150" t="s">
        <v>140</v>
      </c>
      <c r="AU241" s="150" t="s">
        <v>139</v>
      </c>
      <c r="AY241" s="18" t="s">
        <v>134</v>
      </c>
      <c r="BE241" s="151">
        <f>IF(N241="základní",J241,0)</f>
        <v>0</v>
      </c>
      <c r="BF241" s="151">
        <f>IF(N241="snížená",J241,0)</f>
        <v>0</v>
      </c>
      <c r="BG241" s="151">
        <f>IF(N241="zákl. přenesená",J241,0)</f>
        <v>0</v>
      </c>
      <c r="BH241" s="151">
        <f>IF(N241="sníž. přenesená",J241,0)</f>
        <v>0</v>
      </c>
      <c r="BI241" s="151">
        <f>IF(N241="nulová",J241,0)</f>
        <v>0</v>
      </c>
      <c r="BJ241" s="18" t="s">
        <v>139</v>
      </c>
      <c r="BK241" s="151">
        <f>ROUND(I241*H241,2)</f>
        <v>0</v>
      </c>
      <c r="BL241" s="18" t="s">
        <v>229</v>
      </c>
      <c r="BM241" s="150" t="s">
        <v>385</v>
      </c>
    </row>
    <row r="242" spans="1:47" s="2" customFormat="1" ht="12">
      <c r="A242" s="33"/>
      <c r="B242" s="34"/>
      <c r="C242" s="33"/>
      <c r="D242" s="152" t="s">
        <v>148</v>
      </c>
      <c r="E242" s="33"/>
      <c r="F242" s="153" t="s">
        <v>386</v>
      </c>
      <c r="G242" s="33"/>
      <c r="H242" s="33"/>
      <c r="I242" s="154"/>
      <c r="J242" s="33"/>
      <c r="K242" s="33"/>
      <c r="L242" s="34"/>
      <c r="M242" s="155"/>
      <c r="N242" s="156"/>
      <c r="O242" s="54"/>
      <c r="P242" s="54"/>
      <c r="Q242" s="54"/>
      <c r="R242" s="54"/>
      <c r="S242" s="54"/>
      <c r="T242" s="55"/>
      <c r="U242" s="33"/>
      <c r="V242" s="33"/>
      <c r="W242" s="33"/>
      <c r="X242" s="33"/>
      <c r="Y242" s="33"/>
      <c r="Z242" s="33"/>
      <c r="AA242" s="33"/>
      <c r="AB242" s="33"/>
      <c r="AC242" s="33"/>
      <c r="AD242" s="33"/>
      <c r="AE242" s="33"/>
      <c r="AT242" s="18" t="s">
        <v>148</v>
      </c>
      <c r="AU242" s="18" t="s">
        <v>139</v>
      </c>
    </row>
    <row r="243" spans="2:51" s="13" customFormat="1" ht="12">
      <c r="B243" s="157"/>
      <c r="D243" s="158" t="s">
        <v>150</v>
      </c>
      <c r="E243" s="159" t="s">
        <v>3</v>
      </c>
      <c r="F243" s="160" t="s">
        <v>319</v>
      </c>
      <c r="H243" s="159" t="s">
        <v>3</v>
      </c>
      <c r="I243" s="161"/>
      <c r="L243" s="157"/>
      <c r="M243" s="162"/>
      <c r="N243" s="163"/>
      <c r="O243" s="163"/>
      <c r="P243" s="163"/>
      <c r="Q243" s="163"/>
      <c r="R243" s="163"/>
      <c r="S243" s="163"/>
      <c r="T243" s="164"/>
      <c r="AT243" s="159" t="s">
        <v>150</v>
      </c>
      <c r="AU243" s="159" t="s">
        <v>139</v>
      </c>
      <c r="AV243" s="13" t="s">
        <v>15</v>
      </c>
      <c r="AW243" s="13" t="s">
        <v>33</v>
      </c>
      <c r="AX243" s="13" t="s">
        <v>71</v>
      </c>
      <c r="AY243" s="159" t="s">
        <v>134</v>
      </c>
    </row>
    <row r="244" spans="2:51" s="14" customFormat="1" ht="12">
      <c r="B244" s="165"/>
      <c r="D244" s="158" t="s">
        <v>150</v>
      </c>
      <c r="E244" s="166" t="s">
        <v>3</v>
      </c>
      <c r="F244" s="167" t="s">
        <v>760</v>
      </c>
      <c r="H244" s="168">
        <v>76.725</v>
      </c>
      <c r="I244" s="169"/>
      <c r="L244" s="165"/>
      <c r="M244" s="170"/>
      <c r="N244" s="171"/>
      <c r="O244" s="171"/>
      <c r="P244" s="171"/>
      <c r="Q244" s="171"/>
      <c r="R244" s="171"/>
      <c r="S244" s="171"/>
      <c r="T244" s="172"/>
      <c r="AT244" s="166" t="s">
        <v>150</v>
      </c>
      <c r="AU244" s="166" t="s">
        <v>139</v>
      </c>
      <c r="AV244" s="14" t="s">
        <v>139</v>
      </c>
      <c r="AW244" s="14" t="s">
        <v>33</v>
      </c>
      <c r="AX244" s="14" t="s">
        <v>71</v>
      </c>
      <c r="AY244" s="166" t="s">
        <v>134</v>
      </c>
    </row>
    <row r="245" spans="2:51" s="14" customFormat="1" ht="12">
      <c r="B245" s="165"/>
      <c r="D245" s="158" t="s">
        <v>150</v>
      </c>
      <c r="E245" s="166" t="s">
        <v>3</v>
      </c>
      <c r="F245" s="167" t="s">
        <v>761</v>
      </c>
      <c r="H245" s="168">
        <v>6.76</v>
      </c>
      <c r="I245" s="169"/>
      <c r="L245" s="165"/>
      <c r="M245" s="170"/>
      <c r="N245" s="171"/>
      <c r="O245" s="171"/>
      <c r="P245" s="171"/>
      <c r="Q245" s="171"/>
      <c r="R245" s="171"/>
      <c r="S245" s="171"/>
      <c r="T245" s="172"/>
      <c r="AT245" s="166" t="s">
        <v>150</v>
      </c>
      <c r="AU245" s="166" t="s">
        <v>139</v>
      </c>
      <c r="AV245" s="14" t="s">
        <v>139</v>
      </c>
      <c r="AW245" s="14" t="s">
        <v>33</v>
      </c>
      <c r="AX245" s="14" t="s">
        <v>71</v>
      </c>
      <c r="AY245" s="166" t="s">
        <v>134</v>
      </c>
    </row>
    <row r="246" spans="2:51" s="13" customFormat="1" ht="12">
      <c r="B246" s="157"/>
      <c r="D246" s="158" t="s">
        <v>150</v>
      </c>
      <c r="E246" s="159" t="s">
        <v>3</v>
      </c>
      <c r="F246" s="160" t="s">
        <v>305</v>
      </c>
      <c r="H246" s="159" t="s">
        <v>3</v>
      </c>
      <c r="I246" s="161"/>
      <c r="L246" s="157"/>
      <c r="M246" s="162"/>
      <c r="N246" s="163"/>
      <c r="O246" s="163"/>
      <c r="P246" s="163"/>
      <c r="Q246" s="163"/>
      <c r="R246" s="163"/>
      <c r="S246" s="163"/>
      <c r="T246" s="164"/>
      <c r="AT246" s="159" t="s">
        <v>150</v>
      </c>
      <c r="AU246" s="159" t="s">
        <v>139</v>
      </c>
      <c r="AV246" s="13" t="s">
        <v>15</v>
      </c>
      <c r="AW246" s="13" t="s">
        <v>33</v>
      </c>
      <c r="AX246" s="13" t="s">
        <v>71</v>
      </c>
      <c r="AY246" s="159" t="s">
        <v>134</v>
      </c>
    </row>
    <row r="247" spans="2:51" s="14" customFormat="1" ht="12">
      <c r="B247" s="165"/>
      <c r="D247" s="158" t="s">
        <v>150</v>
      </c>
      <c r="E247" s="166" t="s">
        <v>3</v>
      </c>
      <c r="F247" s="167" t="s">
        <v>762</v>
      </c>
      <c r="H247" s="168">
        <v>51.645</v>
      </c>
      <c r="I247" s="169"/>
      <c r="L247" s="165"/>
      <c r="M247" s="170"/>
      <c r="N247" s="171"/>
      <c r="O247" s="171"/>
      <c r="P247" s="171"/>
      <c r="Q247" s="171"/>
      <c r="R247" s="171"/>
      <c r="S247" s="171"/>
      <c r="T247" s="172"/>
      <c r="AT247" s="166" t="s">
        <v>150</v>
      </c>
      <c r="AU247" s="166" t="s">
        <v>139</v>
      </c>
      <c r="AV247" s="14" t="s">
        <v>139</v>
      </c>
      <c r="AW247" s="14" t="s">
        <v>33</v>
      </c>
      <c r="AX247" s="14" t="s">
        <v>71</v>
      </c>
      <c r="AY247" s="166" t="s">
        <v>134</v>
      </c>
    </row>
    <row r="248" spans="2:51" s="15" customFormat="1" ht="12">
      <c r="B248" s="173"/>
      <c r="D248" s="158" t="s">
        <v>150</v>
      </c>
      <c r="E248" s="174" t="s">
        <v>3</v>
      </c>
      <c r="F248" s="175" t="s">
        <v>155</v>
      </c>
      <c r="H248" s="176">
        <v>135.13</v>
      </c>
      <c r="I248" s="177"/>
      <c r="L248" s="173"/>
      <c r="M248" s="178"/>
      <c r="N248" s="179"/>
      <c r="O248" s="179"/>
      <c r="P248" s="179"/>
      <c r="Q248" s="179"/>
      <c r="R248" s="179"/>
      <c r="S248" s="179"/>
      <c r="T248" s="180"/>
      <c r="AT248" s="174" t="s">
        <v>150</v>
      </c>
      <c r="AU248" s="174" t="s">
        <v>139</v>
      </c>
      <c r="AV248" s="15" t="s">
        <v>145</v>
      </c>
      <c r="AW248" s="15" t="s">
        <v>33</v>
      </c>
      <c r="AX248" s="15" t="s">
        <v>15</v>
      </c>
      <c r="AY248" s="174" t="s">
        <v>134</v>
      </c>
    </row>
    <row r="249" spans="1:65" s="2" customFormat="1" ht="44.25" customHeight="1">
      <c r="A249" s="33"/>
      <c r="B249" s="138"/>
      <c r="C249" s="139" t="s">
        <v>86</v>
      </c>
      <c r="D249" s="139" t="s">
        <v>140</v>
      </c>
      <c r="E249" s="140" t="s">
        <v>388</v>
      </c>
      <c r="F249" s="141" t="s">
        <v>389</v>
      </c>
      <c r="G249" s="142" t="s">
        <v>143</v>
      </c>
      <c r="H249" s="143">
        <v>76.725</v>
      </c>
      <c r="I249" s="144"/>
      <c r="J249" s="145">
        <f>ROUND(I249*H249,2)</f>
        <v>0</v>
      </c>
      <c r="K249" s="141" t="s">
        <v>144</v>
      </c>
      <c r="L249" s="34"/>
      <c r="M249" s="146" t="s">
        <v>3</v>
      </c>
      <c r="N249" s="147" t="s">
        <v>43</v>
      </c>
      <c r="O249" s="54"/>
      <c r="P249" s="148">
        <f>O249*H249</f>
        <v>0</v>
      </c>
      <c r="Q249" s="148">
        <v>0.00606</v>
      </c>
      <c r="R249" s="148">
        <f>Q249*H249</f>
        <v>0.46495349999999996</v>
      </c>
      <c r="S249" s="148">
        <v>0</v>
      </c>
      <c r="T249" s="149">
        <f>S249*H249</f>
        <v>0</v>
      </c>
      <c r="U249" s="33"/>
      <c r="V249" s="33"/>
      <c r="W249" s="33"/>
      <c r="X249" s="33"/>
      <c r="Y249" s="33"/>
      <c r="Z249" s="33"/>
      <c r="AA249" s="33"/>
      <c r="AB249" s="33"/>
      <c r="AC249" s="33"/>
      <c r="AD249" s="33"/>
      <c r="AE249" s="33"/>
      <c r="AR249" s="150" t="s">
        <v>229</v>
      </c>
      <c r="AT249" s="150" t="s">
        <v>140</v>
      </c>
      <c r="AU249" s="150" t="s">
        <v>139</v>
      </c>
      <c r="AY249" s="18" t="s">
        <v>134</v>
      </c>
      <c r="BE249" s="151">
        <f>IF(N249="základní",J249,0)</f>
        <v>0</v>
      </c>
      <c r="BF249" s="151">
        <f>IF(N249="snížená",J249,0)</f>
        <v>0</v>
      </c>
      <c r="BG249" s="151">
        <f>IF(N249="zákl. přenesená",J249,0)</f>
        <v>0</v>
      </c>
      <c r="BH249" s="151">
        <f>IF(N249="sníž. přenesená",J249,0)</f>
        <v>0</v>
      </c>
      <c r="BI249" s="151">
        <f>IF(N249="nulová",J249,0)</f>
        <v>0</v>
      </c>
      <c r="BJ249" s="18" t="s">
        <v>139</v>
      </c>
      <c r="BK249" s="151">
        <f>ROUND(I249*H249,2)</f>
        <v>0</v>
      </c>
      <c r="BL249" s="18" t="s">
        <v>229</v>
      </c>
      <c r="BM249" s="150" t="s">
        <v>390</v>
      </c>
    </row>
    <row r="250" spans="1:47" s="2" customFormat="1" ht="12">
      <c r="A250" s="33"/>
      <c r="B250" s="34"/>
      <c r="C250" s="33"/>
      <c r="D250" s="152" t="s">
        <v>148</v>
      </c>
      <c r="E250" s="33"/>
      <c r="F250" s="153" t="s">
        <v>391</v>
      </c>
      <c r="G250" s="33"/>
      <c r="H250" s="33"/>
      <c r="I250" s="154"/>
      <c r="J250" s="33"/>
      <c r="K250" s="33"/>
      <c r="L250" s="34"/>
      <c r="M250" s="155"/>
      <c r="N250" s="156"/>
      <c r="O250" s="54"/>
      <c r="P250" s="54"/>
      <c r="Q250" s="54"/>
      <c r="R250" s="54"/>
      <c r="S250" s="54"/>
      <c r="T250" s="55"/>
      <c r="U250" s="33"/>
      <c r="V250" s="33"/>
      <c r="W250" s="33"/>
      <c r="X250" s="33"/>
      <c r="Y250" s="33"/>
      <c r="Z250" s="33"/>
      <c r="AA250" s="33"/>
      <c r="AB250" s="33"/>
      <c r="AC250" s="33"/>
      <c r="AD250" s="33"/>
      <c r="AE250" s="33"/>
      <c r="AT250" s="18" t="s">
        <v>148</v>
      </c>
      <c r="AU250" s="18" t="s">
        <v>139</v>
      </c>
    </row>
    <row r="251" spans="2:51" s="13" customFormat="1" ht="12">
      <c r="B251" s="157"/>
      <c r="D251" s="158" t="s">
        <v>150</v>
      </c>
      <c r="E251" s="159" t="s">
        <v>3</v>
      </c>
      <c r="F251" s="160" t="s">
        <v>319</v>
      </c>
      <c r="H251" s="159" t="s">
        <v>3</v>
      </c>
      <c r="I251" s="161"/>
      <c r="L251" s="157"/>
      <c r="M251" s="162"/>
      <c r="N251" s="163"/>
      <c r="O251" s="163"/>
      <c r="P251" s="163"/>
      <c r="Q251" s="163"/>
      <c r="R251" s="163"/>
      <c r="S251" s="163"/>
      <c r="T251" s="164"/>
      <c r="AT251" s="159" t="s">
        <v>150</v>
      </c>
      <c r="AU251" s="159" t="s">
        <v>139</v>
      </c>
      <c r="AV251" s="13" t="s">
        <v>15</v>
      </c>
      <c r="AW251" s="13" t="s">
        <v>33</v>
      </c>
      <c r="AX251" s="13" t="s">
        <v>71</v>
      </c>
      <c r="AY251" s="159" t="s">
        <v>134</v>
      </c>
    </row>
    <row r="252" spans="2:51" s="14" customFormat="1" ht="12">
      <c r="B252" s="165"/>
      <c r="D252" s="158" t="s">
        <v>150</v>
      </c>
      <c r="E252" s="166" t="s">
        <v>3</v>
      </c>
      <c r="F252" s="167" t="s">
        <v>760</v>
      </c>
      <c r="H252" s="168">
        <v>76.725</v>
      </c>
      <c r="I252" s="169"/>
      <c r="L252" s="165"/>
      <c r="M252" s="170"/>
      <c r="N252" s="171"/>
      <c r="O252" s="171"/>
      <c r="P252" s="171"/>
      <c r="Q252" s="171"/>
      <c r="R252" s="171"/>
      <c r="S252" s="171"/>
      <c r="T252" s="172"/>
      <c r="AT252" s="166" t="s">
        <v>150</v>
      </c>
      <c r="AU252" s="166" t="s">
        <v>139</v>
      </c>
      <c r="AV252" s="14" t="s">
        <v>139</v>
      </c>
      <c r="AW252" s="14" t="s">
        <v>33</v>
      </c>
      <c r="AX252" s="14" t="s">
        <v>15</v>
      </c>
      <c r="AY252" s="166" t="s">
        <v>134</v>
      </c>
    </row>
    <row r="253" spans="1:65" s="2" customFormat="1" ht="16.5" customHeight="1">
      <c r="A253" s="33"/>
      <c r="B253" s="138"/>
      <c r="C253" s="181" t="s">
        <v>396</v>
      </c>
      <c r="D253" s="181" t="s">
        <v>160</v>
      </c>
      <c r="E253" s="182" t="s">
        <v>392</v>
      </c>
      <c r="F253" s="183" t="s">
        <v>393</v>
      </c>
      <c r="G253" s="184" t="s">
        <v>143</v>
      </c>
      <c r="H253" s="185">
        <v>80.561</v>
      </c>
      <c r="I253" s="186"/>
      <c r="J253" s="187">
        <f>ROUND(I253*H253,2)</f>
        <v>0</v>
      </c>
      <c r="K253" s="183" t="s">
        <v>144</v>
      </c>
      <c r="L253" s="188"/>
      <c r="M253" s="189" t="s">
        <v>3</v>
      </c>
      <c r="N253" s="190" t="s">
        <v>43</v>
      </c>
      <c r="O253" s="54"/>
      <c r="P253" s="148">
        <f>O253*H253</f>
        <v>0</v>
      </c>
      <c r="Q253" s="148">
        <v>0.00136</v>
      </c>
      <c r="R253" s="148">
        <f>Q253*H253</f>
        <v>0.10956296000000001</v>
      </c>
      <c r="S253" s="148">
        <v>0</v>
      </c>
      <c r="T253" s="149">
        <f>S253*H253</f>
        <v>0</v>
      </c>
      <c r="U253" s="33"/>
      <c r="V253" s="33"/>
      <c r="W253" s="33"/>
      <c r="X253" s="33"/>
      <c r="Y253" s="33"/>
      <c r="Z253" s="33"/>
      <c r="AA253" s="33"/>
      <c r="AB253" s="33"/>
      <c r="AC253" s="33"/>
      <c r="AD253" s="33"/>
      <c r="AE253" s="33"/>
      <c r="AR253" s="150" t="s">
        <v>326</v>
      </c>
      <c r="AT253" s="150" t="s">
        <v>160</v>
      </c>
      <c r="AU253" s="150" t="s">
        <v>139</v>
      </c>
      <c r="AY253" s="18" t="s">
        <v>134</v>
      </c>
      <c r="BE253" s="151">
        <f>IF(N253="základní",J253,0)</f>
        <v>0</v>
      </c>
      <c r="BF253" s="151">
        <f>IF(N253="snížená",J253,0)</f>
        <v>0</v>
      </c>
      <c r="BG253" s="151">
        <f>IF(N253="zákl. přenesená",J253,0)</f>
        <v>0</v>
      </c>
      <c r="BH253" s="151">
        <f>IF(N253="sníž. přenesená",J253,0)</f>
        <v>0</v>
      </c>
      <c r="BI253" s="151">
        <f>IF(N253="nulová",J253,0)</f>
        <v>0</v>
      </c>
      <c r="BJ253" s="18" t="s">
        <v>139</v>
      </c>
      <c r="BK253" s="151">
        <f>ROUND(I253*H253,2)</f>
        <v>0</v>
      </c>
      <c r="BL253" s="18" t="s">
        <v>229</v>
      </c>
      <c r="BM253" s="150" t="s">
        <v>394</v>
      </c>
    </row>
    <row r="254" spans="2:51" s="14" customFormat="1" ht="12">
      <c r="B254" s="165"/>
      <c r="D254" s="158" t="s">
        <v>150</v>
      </c>
      <c r="F254" s="167" t="s">
        <v>768</v>
      </c>
      <c r="H254" s="168">
        <v>80.561</v>
      </c>
      <c r="I254" s="169"/>
      <c r="L254" s="165"/>
      <c r="M254" s="170"/>
      <c r="N254" s="171"/>
      <c r="O254" s="171"/>
      <c r="P254" s="171"/>
      <c r="Q254" s="171"/>
      <c r="R254" s="171"/>
      <c r="S254" s="171"/>
      <c r="T254" s="172"/>
      <c r="AT254" s="166" t="s">
        <v>150</v>
      </c>
      <c r="AU254" s="166" t="s">
        <v>139</v>
      </c>
      <c r="AV254" s="14" t="s">
        <v>139</v>
      </c>
      <c r="AW254" s="14" t="s">
        <v>4</v>
      </c>
      <c r="AX254" s="14" t="s">
        <v>15</v>
      </c>
      <c r="AY254" s="166" t="s">
        <v>134</v>
      </c>
    </row>
    <row r="255" spans="1:65" s="2" customFormat="1" ht="44.25" customHeight="1">
      <c r="A255" s="33"/>
      <c r="B255" s="138"/>
      <c r="C255" s="139" t="s">
        <v>398</v>
      </c>
      <c r="D255" s="139" t="s">
        <v>140</v>
      </c>
      <c r="E255" s="140" t="s">
        <v>388</v>
      </c>
      <c r="F255" s="141" t="s">
        <v>389</v>
      </c>
      <c r="G255" s="142" t="s">
        <v>143</v>
      </c>
      <c r="H255" s="143">
        <v>58.405</v>
      </c>
      <c r="I255" s="144"/>
      <c r="J255" s="145">
        <f>ROUND(I255*H255,2)</f>
        <v>0</v>
      </c>
      <c r="K255" s="141" t="s">
        <v>144</v>
      </c>
      <c r="L255" s="34"/>
      <c r="M255" s="146" t="s">
        <v>3</v>
      </c>
      <c r="N255" s="147" t="s">
        <v>43</v>
      </c>
      <c r="O255" s="54"/>
      <c r="P255" s="148">
        <f>O255*H255</f>
        <v>0</v>
      </c>
      <c r="Q255" s="148">
        <v>0.00606</v>
      </c>
      <c r="R255" s="148">
        <f>Q255*H255</f>
        <v>0.35393430000000003</v>
      </c>
      <c r="S255" s="148">
        <v>0</v>
      </c>
      <c r="T255" s="149">
        <f>S255*H255</f>
        <v>0</v>
      </c>
      <c r="U255" s="33"/>
      <c r="V255" s="33"/>
      <c r="W255" s="33"/>
      <c r="X255" s="33"/>
      <c r="Y255" s="33"/>
      <c r="Z255" s="33"/>
      <c r="AA255" s="33"/>
      <c r="AB255" s="33"/>
      <c r="AC255" s="33"/>
      <c r="AD255" s="33"/>
      <c r="AE255" s="33"/>
      <c r="AR255" s="150" t="s">
        <v>229</v>
      </c>
      <c r="AT255" s="150" t="s">
        <v>140</v>
      </c>
      <c r="AU255" s="150" t="s">
        <v>139</v>
      </c>
      <c r="AY255" s="18" t="s">
        <v>134</v>
      </c>
      <c r="BE255" s="151">
        <f>IF(N255="základní",J255,0)</f>
        <v>0</v>
      </c>
      <c r="BF255" s="151">
        <f>IF(N255="snížená",J255,0)</f>
        <v>0</v>
      </c>
      <c r="BG255" s="151">
        <f>IF(N255="zákl. přenesená",J255,0)</f>
        <v>0</v>
      </c>
      <c r="BH255" s="151">
        <f>IF(N255="sníž. přenesená",J255,0)</f>
        <v>0</v>
      </c>
      <c r="BI255" s="151">
        <f>IF(N255="nulová",J255,0)</f>
        <v>0</v>
      </c>
      <c r="BJ255" s="18" t="s">
        <v>139</v>
      </c>
      <c r="BK255" s="151">
        <f>ROUND(I255*H255,2)</f>
        <v>0</v>
      </c>
      <c r="BL255" s="18" t="s">
        <v>229</v>
      </c>
      <c r="BM255" s="150" t="s">
        <v>397</v>
      </c>
    </row>
    <row r="256" spans="1:47" s="2" customFormat="1" ht="12">
      <c r="A256" s="33"/>
      <c r="B256" s="34"/>
      <c r="C256" s="33"/>
      <c r="D256" s="152" t="s">
        <v>148</v>
      </c>
      <c r="E256" s="33"/>
      <c r="F256" s="153" t="s">
        <v>391</v>
      </c>
      <c r="G256" s="33"/>
      <c r="H256" s="33"/>
      <c r="I256" s="154"/>
      <c r="J256" s="33"/>
      <c r="K256" s="33"/>
      <c r="L256" s="34"/>
      <c r="M256" s="155"/>
      <c r="N256" s="156"/>
      <c r="O256" s="54"/>
      <c r="P256" s="54"/>
      <c r="Q256" s="54"/>
      <c r="R256" s="54"/>
      <c r="S256" s="54"/>
      <c r="T256" s="55"/>
      <c r="U256" s="33"/>
      <c r="V256" s="33"/>
      <c r="W256" s="33"/>
      <c r="X256" s="33"/>
      <c r="Y256" s="33"/>
      <c r="Z256" s="33"/>
      <c r="AA256" s="33"/>
      <c r="AB256" s="33"/>
      <c r="AC256" s="33"/>
      <c r="AD256" s="33"/>
      <c r="AE256" s="33"/>
      <c r="AT256" s="18" t="s">
        <v>148</v>
      </c>
      <c r="AU256" s="18" t="s">
        <v>139</v>
      </c>
    </row>
    <row r="257" spans="2:51" s="13" customFormat="1" ht="12">
      <c r="B257" s="157"/>
      <c r="D257" s="158" t="s">
        <v>150</v>
      </c>
      <c r="E257" s="159" t="s">
        <v>3</v>
      </c>
      <c r="F257" s="160" t="s">
        <v>319</v>
      </c>
      <c r="H257" s="159" t="s">
        <v>3</v>
      </c>
      <c r="I257" s="161"/>
      <c r="L257" s="157"/>
      <c r="M257" s="162"/>
      <c r="N257" s="163"/>
      <c r="O257" s="163"/>
      <c r="P257" s="163"/>
      <c r="Q257" s="163"/>
      <c r="R257" s="163"/>
      <c r="S257" s="163"/>
      <c r="T257" s="164"/>
      <c r="AT257" s="159" t="s">
        <v>150</v>
      </c>
      <c r="AU257" s="159" t="s">
        <v>139</v>
      </c>
      <c r="AV257" s="13" t="s">
        <v>15</v>
      </c>
      <c r="AW257" s="13" t="s">
        <v>33</v>
      </c>
      <c r="AX257" s="13" t="s">
        <v>71</v>
      </c>
      <c r="AY257" s="159" t="s">
        <v>134</v>
      </c>
    </row>
    <row r="258" spans="2:51" s="14" customFormat="1" ht="12">
      <c r="B258" s="165"/>
      <c r="D258" s="158" t="s">
        <v>150</v>
      </c>
      <c r="E258" s="166" t="s">
        <v>3</v>
      </c>
      <c r="F258" s="167" t="s">
        <v>761</v>
      </c>
      <c r="H258" s="168">
        <v>6.76</v>
      </c>
      <c r="I258" s="169"/>
      <c r="L258" s="165"/>
      <c r="M258" s="170"/>
      <c r="N258" s="171"/>
      <c r="O258" s="171"/>
      <c r="P258" s="171"/>
      <c r="Q258" s="171"/>
      <c r="R258" s="171"/>
      <c r="S258" s="171"/>
      <c r="T258" s="172"/>
      <c r="AT258" s="166" t="s">
        <v>150</v>
      </c>
      <c r="AU258" s="166" t="s">
        <v>139</v>
      </c>
      <c r="AV258" s="14" t="s">
        <v>139</v>
      </c>
      <c r="AW258" s="14" t="s">
        <v>33</v>
      </c>
      <c r="AX258" s="14" t="s">
        <v>71</v>
      </c>
      <c r="AY258" s="166" t="s">
        <v>134</v>
      </c>
    </row>
    <row r="259" spans="2:51" s="13" customFormat="1" ht="12">
      <c r="B259" s="157"/>
      <c r="D259" s="158" t="s">
        <v>150</v>
      </c>
      <c r="E259" s="159" t="s">
        <v>3</v>
      </c>
      <c r="F259" s="160" t="s">
        <v>305</v>
      </c>
      <c r="H259" s="159" t="s">
        <v>3</v>
      </c>
      <c r="I259" s="161"/>
      <c r="L259" s="157"/>
      <c r="M259" s="162"/>
      <c r="N259" s="163"/>
      <c r="O259" s="163"/>
      <c r="P259" s="163"/>
      <c r="Q259" s="163"/>
      <c r="R259" s="163"/>
      <c r="S259" s="163"/>
      <c r="T259" s="164"/>
      <c r="AT259" s="159" t="s">
        <v>150</v>
      </c>
      <c r="AU259" s="159" t="s">
        <v>139</v>
      </c>
      <c r="AV259" s="13" t="s">
        <v>15</v>
      </c>
      <c r="AW259" s="13" t="s">
        <v>33</v>
      </c>
      <c r="AX259" s="13" t="s">
        <v>71</v>
      </c>
      <c r="AY259" s="159" t="s">
        <v>134</v>
      </c>
    </row>
    <row r="260" spans="2:51" s="14" customFormat="1" ht="12">
      <c r="B260" s="165"/>
      <c r="D260" s="158" t="s">
        <v>150</v>
      </c>
      <c r="E260" s="166" t="s">
        <v>3</v>
      </c>
      <c r="F260" s="167" t="s">
        <v>762</v>
      </c>
      <c r="H260" s="168">
        <v>51.645</v>
      </c>
      <c r="I260" s="169"/>
      <c r="L260" s="165"/>
      <c r="M260" s="170"/>
      <c r="N260" s="171"/>
      <c r="O260" s="171"/>
      <c r="P260" s="171"/>
      <c r="Q260" s="171"/>
      <c r="R260" s="171"/>
      <c r="S260" s="171"/>
      <c r="T260" s="172"/>
      <c r="AT260" s="166" t="s">
        <v>150</v>
      </c>
      <c r="AU260" s="166" t="s">
        <v>139</v>
      </c>
      <c r="AV260" s="14" t="s">
        <v>139</v>
      </c>
      <c r="AW260" s="14" t="s">
        <v>33</v>
      </c>
      <c r="AX260" s="14" t="s">
        <v>71</v>
      </c>
      <c r="AY260" s="166" t="s">
        <v>134</v>
      </c>
    </row>
    <row r="261" spans="2:51" s="15" customFormat="1" ht="12">
      <c r="B261" s="173"/>
      <c r="D261" s="158" t="s">
        <v>150</v>
      </c>
      <c r="E261" s="174" t="s">
        <v>3</v>
      </c>
      <c r="F261" s="175" t="s">
        <v>155</v>
      </c>
      <c r="H261" s="176">
        <v>58.405</v>
      </c>
      <c r="I261" s="177"/>
      <c r="L261" s="173"/>
      <c r="M261" s="178"/>
      <c r="N261" s="179"/>
      <c r="O261" s="179"/>
      <c r="P261" s="179"/>
      <c r="Q261" s="179"/>
      <c r="R261" s="179"/>
      <c r="S261" s="179"/>
      <c r="T261" s="180"/>
      <c r="AT261" s="174" t="s">
        <v>150</v>
      </c>
      <c r="AU261" s="174" t="s">
        <v>139</v>
      </c>
      <c r="AV261" s="15" t="s">
        <v>145</v>
      </c>
      <c r="AW261" s="15" t="s">
        <v>33</v>
      </c>
      <c r="AX261" s="15" t="s">
        <v>15</v>
      </c>
      <c r="AY261" s="174" t="s">
        <v>134</v>
      </c>
    </row>
    <row r="262" spans="1:65" s="2" customFormat="1" ht="16.5" customHeight="1">
      <c r="A262" s="33"/>
      <c r="B262" s="138"/>
      <c r="C262" s="181" t="s">
        <v>401</v>
      </c>
      <c r="D262" s="181" t="s">
        <v>160</v>
      </c>
      <c r="E262" s="182" t="s">
        <v>161</v>
      </c>
      <c r="F262" s="183" t="s">
        <v>162</v>
      </c>
      <c r="G262" s="184" t="s">
        <v>143</v>
      </c>
      <c r="H262" s="185">
        <v>61.325</v>
      </c>
      <c r="I262" s="186"/>
      <c r="J262" s="187">
        <f>ROUND(I262*H262,2)</f>
        <v>0</v>
      </c>
      <c r="K262" s="183" t="s">
        <v>144</v>
      </c>
      <c r="L262" s="188"/>
      <c r="M262" s="189" t="s">
        <v>3</v>
      </c>
      <c r="N262" s="190" t="s">
        <v>43</v>
      </c>
      <c r="O262" s="54"/>
      <c r="P262" s="148">
        <f>O262*H262</f>
        <v>0</v>
      </c>
      <c r="Q262" s="148">
        <v>0.00085</v>
      </c>
      <c r="R262" s="148">
        <f>Q262*H262</f>
        <v>0.05212625</v>
      </c>
      <c r="S262" s="148">
        <v>0</v>
      </c>
      <c r="T262" s="149">
        <f>S262*H262</f>
        <v>0</v>
      </c>
      <c r="U262" s="33"/>
      <c r="V262" s="33"/>
      <c r="W262" s="33"/>
      <c r="X262" s="33"/>
      <c r="Y262" s="33"/>
      <c r="Z262" s="33"/>
      <c r="AA262" s="33"/>
      <c r="AB262" s="33"/>
      <c r="AC262" s="33"/>
      <c r="AD262" s="33"/>
      <c r="AE262" s="33"/>
      <c r="AR262" s="150" t="s">
        <v>326</v>
      </c>
      <c r="AT262" s="150" t="s">
        <v>160</v>
      </c>
      <c r="AU262" s="150" t="s">
        <v>139</v>
      </c>
      <c r="AY262" s="18" t="s">
        <v>134</v>
      </c>
      <c r="BE262" s="151">
        <f>IF(N262="základní",J262,0)</f>
        <v>0</v>
      </c>
      <c r="BF262" s="151">
        <f>IF(N262="snížená",J262,0)</f>
        <v>0</v>
      </c>
      <c r="BG262" s="151">
        <f>IF(N262="zákl. přenesená",J262,0)</f>
        <v>0</v>
      </c>
      <c r="BH262" s="151">
        <f>IF(N262="sníž. přenesená",J262,0)</f>
        <v>0</v>
      </c>
      <c r="BI262" s="151">
        <f>IF(N262="nulová",J262,0)</f>
        <v>0</v>
      </c>
      <c r="BJ262" s="18" t="s">
        <v>139</v>
      </c>
      <c r="BK262" s="151">
        <f>ROUND(I262*H262,2)</f>
        <v>0</v>
      </c>
      <c r="BL262" s="18" t="s">
        <v>229</v>
      </c>
      <c r="BM262" s="150" t="s">
        <v>399</v>
      </c>
    </row>
    <row r="263" spans="2:51" s="14" customFormat="1" ht="12">
      <c r="B263" s="165"/>
      <c r="D263" s="158" t="s">
        <v>150</v>
      </c>
      <c r="F263" s="167" t="s">
        <v>769</v>
      </c>
      <c r="H263" s="168">
        <v>61.325</v>
      </c>
      <c r="I263" s="169"/>
      <c r="L263" s="165"/>
      <c r="M263" s="170"/>
      <c r="N263" s="171"/>
      <c r="O263" s="171"/>
      <c r="P263" s="171"/>
      <c r="Q263" s="171"/>
      <c r="R263" s="171"/>
      <c r="S263" s="171"/>
      <c r="T263" s="172"/>
      <c r="AT263" s="166" t="s">
        <v>150</v>
      </c>
      <c r="AU263" s="166" t="s">
        <v>139</v>
      </c>
      <c r="AV263" s="14" t="s">
        <v>139</v>
      </c>
      <c r="AW263" s="14" t="s">
        <v>4</v>
      </c>
      <c r="AX263" s="14" t="s">
        <v>15</v>
      </c>
      <c r="AY263" s="166" t="s">
        <v>134</v>
      </c>
    </row>
    <row r="264" spans="1:65" s="2" customFormat="1" ht="49.15" customHeight="1">
      <c r="A264" s="33"/>
      <c r="B264" s="138"/>
      <c r="C264" s="139" t="s">
        <v>406</v>
      </c>
      <c r="D264" s="139" t="s">
        <v>140</v>
      </c>
      <c r="E264" s="140" t="s">
        <v>402</v>
      </c>
      <c r="F264" s="141" t="s">
        <v>403</v>
      </c>
      <c r="G264" s="142" t="s">
        <v>143</v>
      </c>
      <c r="H264" s="143">
        <v>16.4</v>
      </c>
      <c r="I264" s="144"/>
      <c r="J264" s="145">
        <f>ROUND(I264*H264,2)</f>
        <v>0</v>
      </c>
      <c r="K264" s="141" t="s">
        <v>144</v>
      </c>
      <c r="L264" s="34"/>
      <c r="M264" s="146" t="s">
        <v>3</v>
      </c>
      <c r="N264" s="147" t="s">
        <v>43</v>
      </c>
      <c r="O264" s="54"/>
      <c r="P264" s="148">
        <f>O264*H264</f>
        <v>0</v>
      </c>
      <c r="Q264" s="148">
        <v>0</v>
      </c>
      <c r="R264" s="148">
        <f>Q264*H264</f>
        <v>0</v>
      </c>
      <c r="S264" s="148">
        <v>0.0053</v>
      </c>
      <c r="T264" s="149">
        <f>S264*H264</f>
        <v>0.08692</v>
      </c>
      <c r="U264" s="33"/>
      <c r="V264" s="33"/>
      <c r="W264" s="33"/>
      <c r="X264" s="33"/>
      <c r="Y264" s="33"/>
      <c r="Z264" s="33"/>
      <c r="AA264" s="33"/>
      <c r="AB264" s="33"/>
      <c r="AC264" s="33"/>
      <c r="AD264" s="33"/>
      <c r="AE264" s="33"/>
      <c r="AR264" s="150" t="s">
        <v>229</v>
      </c>
      <c r="AT264" s="150" t="s">
        <v>140</v>
      </c>
      <c r="AU264" s="150" t="s">
        <v>139</v>
      </c>
      <c r="AY264" s="18" t="s">
        <v>134</v>
      </c>
      <c r="BE264" s="151">
        <f>IF(N264="základní",J264,0)</f>
        <v>0</v>
      </c>
      <c r="BF264" s="151">
        <f>IF(N264="snížená",J264,0)</f>
        <v>0</v>
      </c>
      <c r="BG264" s="151">
        <f>IF(N264="zákl. přenesená",J264,0)</f>
        <v>0</v>
      </c>
      <c r="BH264" s="151">
        <f>IF(N264="sníž. přenesená",J264,0)</f>
        <v>0</v>
      </c>
      <c r="BI264" s="151">
        <f>IF(N264="nulová",J264,0)</f>
        <v>0</v>
      </c>
      <c r="BJ264" s="18" t="s">
        <v>139</v>
      </c>
      <c r="BK264" s="151">
        <f>ROUND(I264*H264,2)</f>
        <v>0</v>
      </c>
      <c r="BL264" s="18" t="s">
        <v>229</v>
      </c>
      <c r="BM264" s="150" t="s">
        <v>404</v>
      </c>
    </row>
    <row r="265" spans="1:47" s="2" customFormat="1" ht="12">
      <c r="A265" s="33"/>
      <c r="B265" s="34"/>
      <c r="C265" s="33"/>
      <c r="D265" s="152" t="s">
        <v>148</v>
      </c>
      <c r="E265" s="33"/>
      <c r="F265" s="153" t="s">
        <v>405</v>
      </c>
      <c r="G265" s="33"/>
      <c r="H265" s="33"/>
      <c r="I265" s="154"/>
      <c r="J265" s="33"/>
      <c r="K265" s="33"/>
      <c r="L265" s="34"/>
      <c r="M265" s="155"/>
      <c r="N265" s="156"/>
      <c r="O265" s="54"/>
      <c r="P265" s="54"/>
      <c r="Q265" s="54"/>
      <c r="R265" s="54"/>
      <c r="S265" s="54"/>
      <c r="T265" s="55"/>
      <c r="U265" s="33"/>
      <c r="V265" s="33"/>
      <c r="W265" s="33"/>
      <c r="X265" s="33"/>
      <c r="Y265" s="33"/>
      <c r="Z265" s="33"/>
      <c r="AA265" s="33"/>
      <c r="AB265" s="33"/>
      <c r="AC265" s="33"/>
      <c r="AD265" s="33"/>
      <c r="AE265" s="33"/>
      <c r="AT265" s="18" t="s">
        <v>148</v>
      </c>
      <c r="AU265" s="18" t="s">
        <v>139</v>
      </c>
    </row>
    <row r="266" spans="2:51" s="13" customFormat="1" ht="12">
      <c r="B266" s="157"/>
      <c r="D266" s="158" t="s">
        <v>150</v>
      </c>
      <c r="E266" s="159" t="s">
        <v>3</v>
      </c>
      <c r="F266" s="160" t="s">
        <v>317</v>
      </c>
      <c r="H266" s="159" t="s">
        <v>3</v>
      </c>
      <c r="I266" s="161"/>
      <c r="L266" s="157"/>
      <c r="M266" s="162"/>
      <c r="N266" s="163"/>
      <c r="O266" s="163"/>
      <c r="P266" s="163"/>
      <c r="Q266" s="163"/>
      <c r="R266" s="163"/>
      <c r="S266" s="163"/>
      <c r="T266" s="164"/>
      <c r="AT266" s="159" t="s">
        <v>150</v>
      </c>
      <c r="AU266" s="159" t="s">
        <v>139</v>
      </c>
      <c r="AV266" s="13" t="s">
        <v>15</v>
      </c>
      <c r="AW266" s="13" t="s">
        <v>33</v>
      </c>
      <c r="AX266" s="13" t="s">
        <v>71</v>
      </c>
      <c r="AY266" s="159" t="s">
        <v>134</v>
      </c>
    </row>
    <row r="267" spans="2:51" s="14" customFormat="1" ht="12">
      <c r="B267" s="165"/>
      <c r="D267" s="158" t="s">
        <v>150</v>
      </c>
      <c r="E267" s="166" t="s">
        <v>3</v>
      </c>
      <c r="F267" s="167" t="s">
        <v>759</v>
      </c>
      <c r="H267" s="168">
        <v>16.4</v>
      </c>
      <c r="I267" s="169"/>
      <c r="L267" s="165"/>
      <c r="M267" s="170"/>
      <c r="N267" s="171"/>
      <c r="O267" s="171"/>
      <c r="P267" s="171"/>
      <c r="Q267" s="171"/>
      <c r="R267" s="171"/>
      <c r="S267" s="171"/>
      <c r="T267" s="172"/>
      <c r="AT267" s="166" t="s">
        <v>150</v>
      </c>
      <c r="AU267" s="166" t="s">
        <v>139</v>
      </c>
      <c r="AV267" s="14" t="s">
        <v>139</v>
      </c>
      <c r="AW267" s="14" t="s">
        <v>33</v>
      </c>
      <c r="AX267" s="14" t="s">
        <v>15</v>
      </c>
      <c r="AY267" s="166" t="s">
        <v>134</v>
      </c>
    </row>
    <row r="268" spans="1:65" s="2" customFormat="1" ht="33" customHeight="1">
      <c r="A268" s="33"/>
      <c r="B268" s="138"/>
      <c r="C268" s="139" t="s">
        <v>411</v>
      </c>
      <c r="D268" s="139" t="s">
        <v>140</v>
      </c>
      <c r="E268" s="140" t="s">
        <v>407</v>
      </c>
      <c r="F268" s="141" t="s">
        <v>408</v>
      </c>
      <c r="G268" s="142" t="s">
        <v>143</v>
      </c>
      <c r="H268" s="143">
        <v>16.4</v>
      </c>
      <c r="I268" s="144"/>
      <c r="J268" s="145">
        <f>ROUND(I268*H268,2)</f>
        <v>0</v>
      </c>
      <c r="K268" s="141" t="s">
        <v>144</v>
      </c>
      <c r="L268" s="34"/>
      <c r="M268" s="146" t="s">
        <v>3</v>
      </c>
      <c r="N268" s="147" t="s">
        <v>43</v>
      </c>
      <c r="O268" s="54"/>
      <c r="P268" s="148">
        <f>O268*H268</f>
        <v>0</v>
      </c>
      <c r="Q268" s="148">
        <v>0.00058</v>
      </c>
      <c r="R268" s="148">
        <f>Q268*H268</f>
        <v>0.009512</v>
      </c>
      <c r="S268" s="148">
        <v>0</v>
      </c>
      <c r="T268" s="149">
        <f>S268*H268</f>
        <v>0</v>
      </c>
      <c r="U268" s="33"/>
      <c r="V268" s="33"/>
      <c r="W268" s="33"/>
      <c r="X268" s="33"/>
      <c r="Y268" s="33"/>
      <c r="Z268" s="33"/>
      <c r="AA268" s="33"/>
      <c r="AB268" s="33"/>
      <c r="AC268" s="33"/>
      <c r="AD268" s="33"/>
      <c r="AE268" s="33"/>
      <c r="AR268" s="150" t="s">
        <v>229</v>
      </c>
      <c r="AT268" s="150" t="s">
        <v>140</v>
      </c>
      <c r="AU268" s="150" t="s">
        <v>139</v>
      </c>
      <c r="AY268" s="18" t="s">
        <v>134</v>
      </c>
      <c r="BE268" s="151">
        <f>IF(N268="základní",J268,0)</f>
        <v>0</v>
      </c>
      <c r="BF268" s="151">
        <f>IF(N268="snížená",J268,0)</f>
        <v>0</v>
      </c>
      <c r="BG268" s="151">
        <f>IF(N268="zákl. přenesená",J268,0)</f>
        <v>0</v>
      </c>
      <c r="BH268" s="151">
        <f>IF(N268="sníž. přenesená",J268,0)</f>
        <v>0</v>
      </c>
      <c r="BI268" s="151">
        <f>IF(N268="nulová",J268,0)</f>
        <v>0</v>
      </c>
      <c r="BJ268" s="18" t="s">
        <v>139</v>
      </c>
      <c r="BK268" s="151">
        <f>ROUND(I268*H268,2)</f>
        <v>0</v>
      </c>
      <c r="BL268" s="18" t="s">
        <v>229</v>
      </c>
      <c r="BM268" s="150" t="s">
        <v>409</v>
      </c>
    </row>
    <row r="269" spans="1:47" s="2" customFormat="1" ht="12">
      <c r="A269" s="33"/>
      <c r="B269" s="34"/>
      <c r="C269" s="33"/>
      <c r="D269" s="152" t="s">
        <v>148</v>
      </c>
      <c r="E269" s="33"/>
      <c r="F269" s="153" t="s">
        <v>410</v>
      </c>
      <c r="G269" s="33"/>
      <c r="H269" s="33"/>
      <c r="I269" s="154"/>
      <c r="J269" s="33"/>
      <c r="K269" s="33"/>
      <c r="L269" s="34"/>
      <c r="M269" s="155"/>
      <c r="N269" s="156"/>
      <c r="O269" s="54"/>
      <c r="P269" s="54"/>
      <c r="Q269" s="54"/>
      <c r="R269" s="54"/>
      <c r="S269" s="54"/>
      <c r="T269" s="55"/>
      <c r="U269" s="33"/>
      <c r="V269" s="33"/>
      <c r="W269" s="33"/>
      <c r="X269" s="33"/>
      <c r="Y269" s="33"/>
      <c r="Z269" s="33"/>
      <c r="AA269" s="33"/>
      <c r="AB269" s="33"/>
      <c r="AC269" s="33"/>
      <c r="AD269" s="33"/>
      <c r="AE269" s="33"/>
      <c r="AT269" s="18" t="s">
        <v>148</v>
      </c>
      <c r="AU269" s="18" t="s">
        <v>139</v>
      </c>
    </row>
    <row r="270" spans="2:51" s="13" customFormat="1" ht="12">
      <c r="B270" s="157"/>
      <c r="D270" s="158" t="s">
        <v>150</v>
      </c>
      <c r="E270" s="159" t="s">
        <v>3</v>
      </c>
      <c r="F270" s="160" t="s">
        <v>317</v>
      </c>
      <c r="H270" s="159" t="s">
        <v>3</v>
      </c>
      <c r="I270" s="161"/>
      <c r="L270" s="157"/>
      <c r="M270" s="162"/>
      <c r="N270" s="163"/>
      <c r="O270" s="163"/>
      <c r="P270" s="163"/>
      <c r="Q270" s="163"/>
      <c r="R270" s="163"/>
      <c r="S270" s="163"/>
      <c r="T270" s="164"/>
      <c r="AT270" s="159" t="s">
        <v>150</v>
      </c>
      <c r="AU270" s="159" t="s">
        <v>139</v>
      </c>
      <c r="AV270" s="13" t="s">
        <v>15</v>
      </c>
      <c r="AW270" s="13" t="s">
        <v>33</v>
      </c>
      <c r="AX270" s="13" t="s">
        <v>71</v>
      </c>
      <c r="AY270" s="159" t="s">
        <v>134</v>
      </c>
    </row>
    <row r="271" spans="2:51" s="14" customFormat="1" ht="12">
      <c r="B271" s="165"/>
      <c r="D271" s="158" t="s">
        <v>150</v>
      </c>
      <c r="E271" s="166" t="s">
        <v>3</v>
      </c>
      <c r="F271" s="167" t="s">
        <v>759</v>
      </c>
      <c r="H271" s="168">
        <v>16.4</v>
      </c>
      <c r="I271" s="169"/>
      <c r="L271" s="165"/>
      <c r="M271" s="170"/>
      <c r="N271" s="171"/>
      <c r="O271" s="171"/>
      <c r="P271" s="171"/>
      <c r="Q271" s="171"/>
      <c r="R271" s="171"/>
      <c r="S271" s="171"/>
      <c r="T271" s="172"/>
      <c r="AT271" s="166" t="s">
        <v>150</v>
      </c>
      <c r="AU271" s="166" t="s">
        <v>139</v>
      </c>
      <c r="AV271" s="14" t="s">
        <v>139</v>
      </c>
      <c r="AW271" s="14" t="s">
        <v>33</v>
      </c>
      <c r="AX271" s="14" t="s">
        <v>15</v>
      </c>
      <c r="AY271" s="166" t="s">
        <v>134</v>
      </c>
    </row>
    <row r="272" spans="1:65" s="2" customFormat="1" ht="16.5" customHeight="1">
      <c r="A272" s="33"/>
      <c r="B272" s="138"/>
      <c r="C272" s="181" t="s">
        <v>418</v>
      </c>
      <c r="D272" s="181" t="s">
        <v>160</v>
      </c>
      <c r="E272" s="182" t="s">
        <v>412</v>
      </c>
      <c r="F272" s="183" t="s">
        <v>413</v>
      </c>
      <c r="G272" s="184" t="s">
        <v>414</v>
      </c>
      <c r="H272" s="185">
        <v>2.239</v>
      </c>
      <c r="I272" s="186"/>
      <c r="J272" s="187">
        <f>ROUND(I272*H272,2)</f>
        <v>0</v>
      </c>
      <c r="K272" s="183" t="s">
        <v>144</v>
      </c>
      <c r="L272" s="188"/>
      <c r="M272" s="189" t="s">
        <v>3</v>
      </c>
      <c r="N272" s="190" t="s">
        <v>43</v>
      </c>
      <c r="O272" s="54"/>
      <c r="P272" s="148">
        <f>O272*H272</f>
        <v>0</v>
      </c>
      <c r="Q272" s="148">
        <v>0.025</v>
      </c>
      <c r="R272" s="148">
        <f>Q272*H272</f>
        <v>0.055975</v>
      </c>
      <c r="S272" s="148">
        <v>0</v>
      </c>
      <c r="T272" s="149">
        <f>S272*H272</f>
        <v>0</v>
      </c>
      <c r="U272" s="33"/>
      <c r="V272" s="33"/>
      <c r="W272" s="33"/>
      <c r="X272" s="33"/>
      <c r="Y272" s="33"/>
      <c r="Z272" s="33"/>
      <c r="AA272" s="33"/>
      <c r="AB272" s="33"/>
      <c r="AC272" s="33"/>
      <c r="AD272" s="33"/>
      <c r="AE272" s="33"/>
      <c r="AR272" s="150" t="s">
        <v>326</v>
      </c>
      <c r="AT272" s="150" t="s">
        <v>160</v>
      </c>
      <c r="AU272" s="150" t="s">
        <v>139</v>
      </c>
      <c r="AY272" s="18" t="s">
        <v>134</v>
      </c>
      <c r="BE272" s="151">
        <f>IF(N272="základní",J272,0)</f>
        <v>0</v>
      </c>
      <c r="BF272" s="151">
        <f>IF(N272="snížená",J272,0)</f>
        <v>0</v>
      </c>
      <c r="BG272" s="151">
        <f>IF(N272="zákl. přenesená",J272,0)</f>
        <v>0</v>
      </c>
      <c r="BH272" s="151">
        <f>IF(N272="sníž. přenesená",J272,0)</f>
        <v>0</v>
      </c>
      <c r="BI272" s="151">
        <f>IF(N272="nulová",J272,0)</f>
        <v>0</v>
      </c>
      <c r="BJ272" s="18" t="s">
        <v>139</v>
      </c>
      <c r="BK272" s="151">
        <f>ROUND(I272*H272,2)</f>
        <v>0</v>
      </c>
      <c r="BL272" s="18" t="s">
        <v>229</v>
      </c>
      <c r="BM272" s="150" t="s">
        <v>415</v>
      </c>
    </row>
    <row r="273" spans="2:51" s="14" customFormat="1" ht="12">
      <c r="B273" s="165"/>
      <c r="D273" s="158" t="s">
        <v>150</v>
      </c>
      <c r="E273" s="166" t="s">
        <v>3</v>
      </c>
      <c r="F273" s="167" t="s">
        <v>770</v>
      </c>
      <c r="H273" s="168">
        <v>2.132</v>
      </c>
      <c r="I273" s="169"/>
      <c r="L273" s="165"/>
      <c r="M273" s="170"/>
      <c r="N273" s="171"/>
      <c r="O273" s="171"/>
      <c r="P273" s="171"/>
      <c r="Q273" s="171"/>
      <c r="R273" s="171"/>
      <c r="S273" s="171"/>
      <c r="T273" s="172"/>
      <c r="AT273" s="166" t="s">
        <v>150</v>
      </c>
      <c r="AU273" s="166" t="s">
        <v>139</v>
      </c>
      <c r="AV273" s="14" t="s">
        <v>139</v>
      </c>
      <c r="AW273" s="14" t="s">
        <v>33</v>
      </c>
      <c r="AX273" s="14" t="s">
        <v>15</v>
      </c>
      <c r="AY273" s="166" t="s">
        <v>134</v>
      </c>
    </row>
    <row r="274" spans="2:51" s="14" customFormat="1" ht="12">
      <c r="B274" s="165"/>
      <c r="D274" s="158" t="s">
        <v>150</v>
      </c>
      <c r="F274" s="167" t="s">
        <v>771</v>
      </c>
      <c r="H274" s="168">
        <v>2.239</v>
      </c>
      <c r="I274" s="169"/>
      <c r="L274" s="165"/>
      <c r="M274" s="170"/>
      <c r="N274" s="171"/>
      <c r="O274" s="171"/>
      <c r="P274" s="171"/>
      <c r="Q274" s="171"/>
      <c r="R274" s="171"/>
      <c r="S274" s="171"/>
      <c r="T274" s="172"/>
      <c r="AT274" s="166" t="s">
        <v>150</v>
      </c>
      <c r="AU274" s="166" t="s">
        <v>139</v>
      </c>
      <c r="AV274" s="14" t="s">
        <v>139</v>
      </c>
      <c r="AW274" s="14" t="s">
        <v>4</v>
      </c>
      <c r="AX274" s="14" t="s">
        <v>15</v>
      </c>
      <c r="AY274" s="166" t="s">
        <v>134</v>
      </c>
    </row>
    <row r="275" spans="1:65" s="2" customFormat="1" ht="37.9" customHeight="1">
      <c r="A275" s="33"/>
      <c r="B275" s="138"/>
      <c r="C275" s="139" t="s">
        <v>424</v>
      </c>
      <c r="D275" s="139" t="s">
        <v>140</v>
      </c>
      <c r="E275" s="140" t="s">
        <v>419</v>
      </c>
      <c r="F275" s="141" t="s">
        <v>420</v>
      </c>
      <c r="G275" s="142" t="s">
        <v>239</v>
      </c>
      <c r="H275" s="143">
        <v>74.6</v>
      </c>
      <c r="I275" s="144"/>
      <c r="J275" s="145">
        <f>ROUND(I275*H275,2)</f>
        <v>0</v>
      </c>
      <c r="K275" s="141" t="s">
        <v>144</v>
      </c>
      <c r="L275" s="34"/>
      <c r="M275" s="146" t="s">
        <v>3</v>
      </c>
      <c r="N275" s="147" t="s">
        <v>43</v>
      </c>
      <c r="O275" s="54"/>
      <c r="P275" s="148">
        <f>O275*H275</f>
        <v>0</v>
      </c>
      <c r="Q275" s="148">
        <v>0.0001</v>
      </c>
      <c r="R275" s="148">
        <f>Q275*H275</f>
        <v>0.00746</v>
      </c>
      <c r="S275" s="148">
        <v>0</v>
      </c>
      <c r="T275" s="149">
        <f>S275*H275</f>
        <v>0</v>
      </c>
      <c r="U275" s="33"/>
      <c r="V275" s="33"/>
      <c r="W275" s="33"/>
      <c r="X275" s="33"/>
      <c r="Y275" s="33"/>
      <c r="Z275" s="33"/>
      <c r="AA275" s="33"/>
      <c r="AB275" s="33"/>
      <c r="AC275" s="33"/>
      <c r="AD275" s="33"/>
      <c r="AE275" s="33"/>
      <c r="AR275" s="150" t="s">
        <v>229</v>
      </c>
      <c r="AT275" s="150" t="s">
        <v>140</v>
      </c>
      <c r="AU275" s="150" t="s">
        <v>139</v>
      </c>
      <c r="AY275" s="18" t="s">
        <v>134</v>
      </c>
      <c r="BE275" s="151">
        <f>IF(N275="základní",J275,0)</f>
        <v>0</v>
      </c>
      <c r="BF275" s="151">
        <f>IF(N275="snížená",J275,0)</f>
        <v>0</v>
      </c>
      <c r="BG275" s="151">
        <f>IF(N275="zákl. přenesená",J275,0)</f>
        <v>0</v>
      </c>
      <c r="BH275" s="151">
        <f>IF(N275="sníž. přenesená",J275,0)</f>
        <v>0</v>
      </c>
      <c r="BI275" s="151">
        <f>IF(N275="nulová",J275,0)</f>
        <v>0</v>
      </c>
      <c r="BJ275" s="18" t="s">
        <v>139</v>
      </c>
      <c r="BK275" s="151">
        <f>ROUND(I275*H275,2)</f>
        <v>0</v>
      </c>
      <c r="BL275" s="18" t="s">
        <v>229</v>
      </c>
      <c r="BM275" s="150" t="s">
        <v>421</v>
      </c>
    </row>
    <row r="276" spans="1:47" s="2" customFormat="1" ht="12">
      <c r="A276" s="33"/>
      <c r="B276" s="34"/>
      <c r="C276" s="33"/>
      <c r="D276" s="152" t="s">
        <v>148</v>
      </c>
      <c r="E276" s="33"/>
      <c r="F276" s="153" t="s">
        <v>422</v>
      </c>
      <c r="G276" s="33"/>
      <c r="H276" s="33"/>
      <c r="I276" s="154"/>
      <c r="J276" s="33"/>
      <c r="K276" s="33"/>
      <c r="L276" s="34"/>
      <c r="M276" s="155"/>
      <c r="N276" s="156"/>
      <c r="O276" s="54"/>
      <c r="P276" s="54"/>
      <c r="Q276" s="54"/>
      <c r="R276" s="54"/>
      <c r="S276" s="54"/>
      <c r="T276" s="55"/>
      <c r="U276" s="33"/>
      <c r="V276" s="33"/>
      <c r="W276" s="33"/>
      <c r="X276" s="33"/>
      <c r="Y276" s="33"/>
      <c r="Z276" s="33"/>
      <c r="AA276" s="33"/>
      <c r="AB276" s="33"/>
      <c r="AC276" s="33"/>
      <c r="AD276" s="33"/>
      <c r="AE276" s="33"/>
      <c r="AT276" s="18" t="s">
        <v>148</v>
      </c>
      <c r="AU276" s="18" t="s">
        <v>139</v>
      </c>
    </row>
    <row r="277" spans="2:51" s="14" customFormat="1" ht="12">
      <c r="B277" s="165"/>
      <c r="D277" s="158" t="s">
        <v>150</v>
      </c>
      <c r="E277" s="166" t="s">
        <v>3</v>
      </c>
      <c r="F277" s="167" t="s">
        <v>772</v>
      </c>
      <c r="H277" s="168">
        <v>74.6</v>
      </c>
      <c r="I277" s="169"/>
      <c r="L277" s="165"/>
      <c r="M277" s="170"/>
      <c r="N277" s="171"/>
      <c r="O277" s="171"/>
      <c r="P277" s="171"/>
      <c r="Q277" s="171"/>
      <c r="R277" s="171"/>
      <c r="S277" s="171"/>
      <c r="T277" s="172"/>
      <c r="AT277" s="166" t="s">
        <v>150</v>
      </c>
      <c r="AU277" s="166" t="s">
        <v>139</v>
      </c>
      <c r="AV277" s="14" t="s">
        <v>139</v>
      </c>
      <c r="AW277" s="14" t="s">
        <v>33</v>
      </c>
      <c r="AX277" s="14" t="s">
        <v>15</v>
      </c>
      <c r="AY277" s="166" t="s">
        <v>134</v>
      </c>
    </row>
    <row r="278" spans="1:65" s="2" customFormat="1" ht="16.5" customHeight="1">
      <c r="A278" s="33"/>
      <c r="B278" s="138"/>
      <c r="C278" s="181" t="s">
        <v>428</v>
      </c>
      <c r="D278" s="181" t="s">
        <v>160</v>
      </c>
      <c r="E278" s="182" t="s">
        <v>412</v>
      </c>
      <c r="F278" s="183" t="s">
        <v>413</v>
      </c>
      <c r="G278" s="184" t="s">
        <v>414</v>
      </c>
      <c r="H278" s="185">
        <v>3.133</v>
      </c>
      <c r="I278" s="186"/>
      <c r="J278" s="187">
        <f>ROUND(I278*H278,2)</f>
        <v>0</v>
      </c>
      <c r="K278" s="183" t="s">
        <v>144</v>
      </c>
      <c r="L278" s="188"/>
      <c r="M278" s="189" t="s">
        <v>3</v>
      </c>
      <c r="N278" s="190" t="s">
        <v>43</v>
      </c>
      <c r="O278" s="54"/>
      <c r="P278" s="148">
        <f>O278*H278</f>
        <v>0</v>
      </c>
      <c r="Q278" s="148">
        <v>0.025</v>
      </c>
      <c r="R278" s="148">
        <f>Q278*H278</f>
        <v>0.078325</v>
      </c>
      <c r="S278" s="148">
        <v>0</v>
      </c>
      <c r="T278" s="149">
        <f>S278*H278</f>
        <v>0</v>
      </c>
      <c r="U278" s="33"/>
      <c r="V278" s="33"/>
      <c r="W278" s="33"/>
      <c r="X278" s="33"/>
      <c r="Y278" s="33"/>
      <c r="Z278" s="33"/>
      <c r="AA278" s="33"/>
      <c r="AB278" s="33"/>
      <c r="AC278" s="33"/>
      <c r="AD278" s="33"/>
      <c r="AE278" s="33"/>
      <c r="AR278" s="150" t="s">
        <v>326</v>
      </c>
      <c r="AT278" s="150" t="s">
        <v>160</v>
      </c>
      <c r="AU278" s="150" t="s">
        <v>139</v>
      </c>
      <c r="AY278" s="18" t="s">
        <v>134</v>
      </c>
      <c r="BE278" s="151">
        <f>IF(N278="základní",J278,0)</f>
        <v>0</v>
      </c>
      <c r="BF278" s="151">
        <f>IF(N278="snížená",J278,0)</f>
        <v>0</v>
      </c>
      <c r="BG278" s="151">
        <f>IF(N278="zákl. přenesená",J278,0)</f>
        <v>0</v>
      </c>
      <c r="BH278" s="151">
        <f>IF(N278="sníž. přenesená",J278,0)</f>
        <v>0</v>
      </c>
      <c r="BI278" s="151">
        <f>IF(N278="nulová",J278,0)</f>
        <v>0</v>
      </c>
      <c r="BJ278" s="18" t="s">
        <v>139</v>
      </c>
      <c r="BK278" s="151">
        <f>ROUND(I278*H278,2)</f>
        <v>0</v>
      </c>
      <c r="BL278" s="18" t="s">
        <v>229</v>
      </c>
      <c r="BM278" s="150" t="s">
        <v>425</v>
      </c>
    </row>
    <row r="279" spans="2:51" s="14" customFormat="1" ht="12">
      <c r="B279" s="165"/>
      <c r="D279" s="158" t="s">
        <v>150</v>
      </c>
      <c r="E279" s="166" t="s">
        <v>3</v>
      </c>
      <c r="F279" s="167" t="s">
        <v>773</v>
      </c>
      <c r="H279" s="168">
        <v>2.984</v>
      </c>
      <c r="I279" s="169"/>
      <c r="L279" s="165"/>
      <c r="M279" s="170"/>
      <c r="N279" s="171"/>
      <c r="O279" s="171"/>
      <c r="P279" s="171"/>
      <c r="Q279" s="171"/>
      <c r="R279" s="171"/>
      <c r="S279" s="171"/>
      <c r="T279" s="172"/>
      <c r="AT279" s="166" t="s">
        <v>150</v>
      </c>
      <c r="AU279" s="166" t="s">
        <v>139</v>
      </c>
      <c r="AV279" s="14" t="s">
        <v>139</v>
      </c>
      <c r="AW279" s="14" t="s">
        <v>33</v>
      </c>
      <c r="AX279" s="14" t="s">
        <v>15</v>
      </c>
      <c r="AY279" s="166" t="s">
        <v>134</v>
      </c>
    </row>
    <row r="280" spans="2:51" s="14" customFormat="1" ht="12">
      <c r="B280" s="165"/>
      <c r="D280" s="158" t="s">
        <v>150</v>
      </c>
      <c r="F280" s="167" t="s">
        <v>774</v>
      </c>
      <c r="H280" s="168">
        <v>3.133</v>
      </c>
      <c r="I280" s="169"/>
      <c r="L280" s="165"/>
      <c r="M280" s="170"/>
      <c r="N280" s="171"/>
      <c r="O280" s="171"/>
      <c r="P280" s="171"/>
      <c r="Q280" s="171"/>
      <c r="R280" s="171"/>
      <c r="S280" s="171"/>
      <c r="T280" s="172"/>
      <c r="AT280" s="166" t="s">
        <v>150</v>
      </c>
      <c r="AU280" s="166" t="s">
        <v>139</v>
      </c>
      <c r="AV280" s="14" t="s">
        <v>139</v>
      </c>
      <c r="AW280" s="14" t="s">
        <v>4</v>
      </c>
      <c r="AX280" s="14" t="s">
        <v>15</v>
      </c>
      <c r="AY280" s="166" t="s">
        <v>134</v>
      </c>
    </row>
    <row r="281" spans="1:65" s="2" customFormat="1" ht="49.15" customHeight="1">
      <c r="A281" s="33"/>
      <c r="B281" s="138"/>
      <c r="C281" s="139" t="s">
        <v>435</v>
      </c>
      <c r="D281" s="139" t="s">
        <v>140</v>
      </c>
      <c r="E281" s="140" t="s">
        <v>429</v>
      </c>
      <c r="F281" s="141" t="s">
        <v>430</v>
      </c>
      <c r="G281" s="142" t="s">
        <v>253</v>
      </c>
      <c r="H281" s="143">
        <v>2.604</v>
      </c>
      <c r="I281" s="144"/>
      <c r="J281" s="145">
        <f>ROUND(I281*H281,2)</f>
        <v>0</v>
      </c>
      <c r="K281" s="141" t="s">
        <v>144</v>
      </c>
      <c r="L281" s="34"/>
      <c r="M281" s="146" t="s">
        <v>3</v>
      </c>
      <c r="N281" s="147" t="s">
        <v>43</v>
      </c>
      <c r="O281" s="54"/>
      <c r="P281" s="148">
        <f>O281*H281</f>
        <v>0</v>
      </c>
      <c r="Q281" s="148">
        <v>0</v>
      </c>
      <c r="R281" s="148">
        <f>Q281*H281</f>
        <v>0</v>
      </c>
      <c r="S281" s="148">
        <v>0</v>
      </c>
      <c r="T281" s="149">
        <f>S281*H281</f>
        <v>0</v>
      </c>
      <c r="U281" s="33"/>
      <c r="V281" s="33"/>
      <c r="W281" s="33"/>
      <c r="X281" s="33"/>
      <c r="Y281" s="33"/>
      <c r="Z281" s="33"/>
      <c r="AA281" s="33"/>
      <c r="AB281" s="33"/>
      <c r="AC281" s="33"/>
      <c r="AD281" s="33"/>
      <c r="AE281" s="33"/>
      <c r="AR281" s="150" t="s">
        <v>229</v>
      </c>
      <c r="AT281" s="150" t="s">
        <v>140</v>
      </c>
      <c r="AU281" s="150" t="s">
        <v>139</v>
      </c>
      <c r="AY281" s="18" t="s">
        <v>134</v>
      </c>
      <c r="BE281" s="151">
        <f>IF(N281="základní",J281,0)</f>
        <v>0</v>
      </c>
      <c r="BF281" s="151">
        <f>IF(N281="snížená",J281,0)</f>
        <v>0</v>
      </c>
      <c r="BG281" s="151">
        <f>IF(N281="zákl. přenesená",J281,0)</f>
        <v>0</v>
      </c>
      <c r="BH281" s="151">
        <f>IF(N281="sníž. přenesená",J281,0)</f>
        <v>0</v>
      </c>
      <c r="BI281" s="151">
        <f>IF(N281="nulová",J281,0)</f>
        <v>0</v>
      </c>
      <c r="BJ281" s="18" t="s">
        <v>139</v>
      </c>
      <c r="BK281" s="151">
        <f>ROUND(I281*H281,2)</f>
        <v>0</v>
      </c>
      <c r="BL281" s="18" t="s">
        <v>229</v>
      </c>
      <c r="BM281" s="150" t="s">
        <v>431</v>
      </c>
    </row>
    <row r="282" spans="1:47" s="2" customFormat="1" ht="12">
      <c r="A282" s="33"/>
      <c r="B282" s="34"/>
      <c r="C282" s="33"/>
      <c r="D282" s="152" t="s">
        <v>148</v>
      </c>
      <c r="E282" s="33"/>
      <c r="F282" s="153" t="s">
        <v>432</v>
      </c>
      <c r="G282" s="33"/>
      <c r="H282" s="33"/>
      <c r="I282" s="154"/>
      <c r="J282" s="33"/>
      <c r="K282" s="33"/>
      <c r="L282" s="34"/>
      <c r="M282" s="155"/>
      <c r="N282" s="156"/>
      <c r="O282" s="54"/>
      <c r="P282" s="54"/>
      <c r="Q282" s="54"/>
      <c r="R282" s="54"/>
      <c r="S282" s="54"/>
      <c r="T282" s="55"/>
      <c r="U282" s="33"/>
      <c r="V282" s="33"/>
      <c r="W282" s="33"/>
      <c r="X282" s="33"/>
      <c r="Y282" s="33"/>
      <c r="Z282" s="33"/>
      <c r="AA282" s="33"/>
      <c r="AB282" s="33"/>
      <c r="AC282" s="33"/>
      <c r="AD282" s="33"/>
      <c r="AE282" s="33"/>
      <c r="AT282" s="18" t="s">
        <v>148</v>
      </c>
      <c r="AU282" s="18" t="s">
        <v>139</v>
      </c>
    </row>
    <row r="283" spans="2:63" s="12" customFormat="1" ht="22.9" customHeight="1">
      <c r="B283" s="125"/>
      <c r="D283" s="126" t="s">
        <v>70</v>
      </c>
      <c r="E283" s="136" t="s">
        <v>433</v>
      </c>
      <c r="F283" s="136" t="s">
        <v>434</v>
      </c>
      <c r="I283" s="128"/>
      <c r="J283" s="137">
        <f>BK283</f>
        <v>0</v>
      </c>
      <c r="L283" s="125"/>
      <c r="M283" s="130"/>
      <c r="N283" s="131"/>
      <c r="O283" s="131"/>
      <c r="P283" s="132">
        <f>SUM(P284:P286)</f>
        <v>0</v>
      </c>
      <c r="Q283" s="131"/>
      <c r="R283" s="132">
        <f>SUM(R284:R286)</f>
        <v>0</v>
      </c>
      <c r="S283" s="131"/>
      <c r="T283" s="133">
        <f>SUM(T284:T286)</f>
        <v>0</v>
      </c>
      <c r="AR283" s="126" t="s">
        <v>139</v>
      </c>
      <c r="AT283" s="134" t="s">
        <v>70</v>
      </c>
      <c r="AU283" s="134" t="s">
        <v>15</v>
      </c>
      <c r="AY283" s="126" t="s">
        <v>134</v>
      </c>
      <c r="BK283" s="135">
        <f>SUM(BK284:BK286)</f>
        <v>0</v>
      </c>
    </row>
    <row r="284" spans="1:65" s="2" customFormat="1" ht="24.2" customHeight="1">
      <c r="A284" s="33"/>
      <c r="B284" s="138"/>
      <c r="C284" s="139" t="s">
        <v>440</v>
      </c>
      <c r="D284" s="139" t="s">
        <v>140</v>
      </c>
      <c r="E284" s="140" t="s">
        <v>436</v>
      </c>
      <c r="F284" s="141" t="s">
        <v>437</v>
      </c>
      <c r="G284" s="142" t="s">
        <v>438</v>
      </c>
      <c r="H284" s="143">
        <v>1</v>
      </c>
      <c r="I284" s="144"/>
      <c r="J284" s="145">
        <f>ROUND(I284*H284,2)</f>
        <v>0</v>
      </c>
      <c r="K284" s="141" t="s">
        <v>3</v>
      </c>
      <c r="L284" s="34"/>
      <c r="M284" s="146" t="s">
        <v>3</v>
      </c>
      <c r="N284" s="147" t="s">
        <v>43</v>
      </c>
      <c r="O284" s="54"/>
      <c r="P284" s="148">
        <f>O284*H284</f>
        <v>0</v>
      </c>
      <c r="Q284" s="148">
        <v>0</v>
      </c>
      <c r="R284" s="148">
        <f>Q284*H284</f>
        <v>0</v>
      </c>
      <c r="S284" s="148">
        <v>0</v>
      </c>
      <c r="T284" s="149">
        <f>S284*H284</f>
        <v>0</v>
      </c>
      <c r="U284" s="33"/>
      <c r="V284" s="33"/>
      <c r="W284" s="33"/>
      <c r="X284" s="33"/>
      <c r="Y284" s="33"/>
      <c r="Z284" s="33"/>
      <c r="AA284" s="33"/>
      <c r="AB284" s="33"/>
      <c r="AC284" s="33"/>
      <c r="AD284" s="33"/>
      <c r="AE284" s="33"/>
      <c r="AR284" s="150" t="s">
        <v>229</v>
      </c>
      <c r="AT284" s="150" t="s">
        <v>140</v>
      </c>
      <c r="AU284" s="150" t="s">
        <v>139</v>
      </c>
      <c r="AY284" s="18" t="s">
        <v>134</v>
      </c>
      <c r="BE284" s="151">
        <f>IF(N284="základní",J284,0)</f>
        <v>0</v>
      </c>
      <c r="BF284" s="151">
        <f>IF(N284="snížená",J284,0)</f>
        <v>0</v>
      </c>
      <c r="BG284" s="151">
        <f>IF(N284="zákl. přenesená",J284,0)</f>
        <v>0</v>
      </c>
      <c r="BH284" s="151">
        <f>IF(N284="sníž. přenesená",J284,0)</f>
        <v>0</v>
      </c>
      <c r="BI284" s="151">
        <f>IF(N284="nulová",J284,0)</f>
        <v>0</v>
      </c>
      <c r="BJ284" s="18" t="s">
        <v>139</v>
      </c>
      <c r="BK284" s="151">
        <f>ROUND(I284*H284,2)</f>
        <v>0</v>
      </c>
      <c r="BL284" s="18" t="s">
        <v>229</v>
      </c>
      <c r="BM284" s="150" t="s">
        <v>439</v>
      </c>
    </row>
    <row r="285" spans="1:65" s="2" customFormat="1" ht="16.5" customHeight="1">
      <c r="A285" s="33"/>
      <c r="B285" s="138"/>
      <c r="C285" s="139" t="s">
        <v>89</v>
      </c>
      <c r="D285" s="139" t="s">
        <v>140</v>
      </c>
      <c r="E285" s="140" t="s">
        <v>441</v>
      </c>
      <c r="F285" s="141" t="s">
        <v>442</v>
      </c>
      <c r="G285" s="142" t="s">
        <v>438</v>
      </c>
      <c r="H285" s="143">
        <v>1</v>
      </c>
      <c r="I285" s="144"/>
      <c r="J285" s="145">
        <f>ROUND(I285*H285,2)</f>
        <v>0</v>
      </c>
      <c r="K285" s="141" t="s">
        <v>3</v>
      </c>
      <c r="L285" s="34"/>
      <c r="M285" s="146" t="s">
        <v>3</v>
      </c>
      <c r="N285" s="147" t="s">
        <v>43</v>
      </c>
      <c r="O285" s="54"/>
      <c r="P285" s="148">
        <f>O285*H285</f>
        <v>0</v>
      </c>
      <c r="Q285" s="148">
        <v>0</v>
      </c>
      <c r="R285" s="148">
        <f>Q285*H285</f>
        <v>0</v>
      </c>
      <c r="S285" s="148">
        <v>0</v>
      </c>
      <c r="T285" s="149">
        <f>S285*H285</f>
        <v>0</v>
      </c>
      <c r="U285" s="33"/>
      <c r="V285" s="33"/>
      <c r="W285" s="33"/>
      <c r="X285" s="33"/>
      <c r="Y285" s="33"/>
      <c r="Z285" s="33"/>
      <c r="AA285" s="33"/>
      <c r="AB285" s="33"/>
      <c r="AC285" s="33"/>
      <c r="AD285" s="33"/>
      <c r="AE285" s="33"/>
      <c r="AR285" s="150" t="s">
        <v>229</v>
      </c>
      <c r="AT285" s="150" t="s">
        <v>140</v>
      </c>
      <c r="AU285" s="150" t="s">
        <v>139</v>
      </c>
      <c r="AY285" s="18" t="s">
        <v>134</v>
      </c>
      <c r="BE285" s="151">
        <f>IF(N285="základní",J285,0)</f>
        <v>0</v>
      </c>
      <c r="BF285" s="151">
        <f>IF(N285="snížená",J285,0)</f>
        <v>0</v>
      </c>
      <c r="BG285" s="151">
        <f>IF(N285="zákl. přenesená",J285,0)</f>
        <v>0</v>
      </c>
      <c r="BH285" s="151">
        <f>IF(N285="sníž. přenesená",J285,0)</f>
        <v>0</v>
      </c>
      <c r="BI285" s="151">
        <f>IF(N285="nulová",J285,0)</f>
        <v>0</v>
      </c>
      <c r="BJ285" s="18" t="s">
        <v>139</v>
      </c>
      <c r="BK285" s="151">
        <f>ROUND(I285*H285,2)</f>
        <v>0</v>
      </c>
      <c r="BL285" s="18" t="s">
        <v>229</v>
      </c>
      <c r="BM285" s="150" t="s">
        <v>443</v>
      </c>
    </row>
    <row r="286" spans="1:65" s="2" customFormat="1" ht="16.5" customHeight="1">
      <c r="A286" s="33"/>
      <c r="B286" s="138"/>
      <c r="C286" s="139" t="s">
        <v>449</v>
      </c>
      <c r="D286" s="139" t="s">
        <v>140</v>
      </c>
      <c r="E286" s="140" t="s">
        <v>444</v>
      </c>
      <c r="F286" s="141" t="s">
        <v>445</v>
      </c>
      <c r="G286" s="142" t="s">
        <v>438</v>
      </c>
      <c r="H286" s="143">
        <v>1</v>
      </c>
      <c r="I286" s="144"/>
      <c r="J286" s="145">
        <f>ROUND(I286*H286,2)</f>
        <v>0</v>
      </c>
      <c r="K286" s="141" t="s">
        <v>3</v>
      </c>
      <c r="L286" s="34"/>
      <c r="M286" s="146" t="s">
        <v>3</v>
      </c>
      <c r="N286" s="147" t="s">
        <v>43</v>
      </c>
      <c r="O286" s="54"/>
      <c r="P286" s="148">
        <f>O286*H286</f>
        <v>0</v>
      </c>
      <c r="Q286" s="148">
        <v>0</v>
      </c>
      <c r="R286" s="148">
        <f>Q286*H286</f>
        <v>0</v>
      </c>
      <c r="S286" s="148">
        <v>0</v>
      </c>
      <c r="T286" s="149">
        <f>S286*H286</f>
        <v>0</v>
      </c>
      <c r="U286" s="33"/>
      <c r="V286" s="33"/>
      <c r="W286" s="33"/>
      <c r="X286" s="33"/>
      <c r="Y286" s="33"/>
      <c r="Z286" s="33"/>
      <c r="AA286" s="33"/>
      <c r="AB286" s="33"/>
      <c r="AC286" s="33"/>
      <c r="AD286" s="33"/>
      <c r="AE286" s="33"/>
      <c r="AR286" s="150" t="s">
        <v>229</v>
      </c>
      <c r="AT286" s="150" t="s">
        <v>140</v>
      </c>
      <c r="AU286" s="150" t="s">
        <v>139</v>
      </c>
      <c r="AY286" s="18" t="s">
        <v>134</v>
      </c>
      <c r="BE286" s="151">
        <f>IF(N286="základní",J286,0)</f>
        <v>0</v>
      </c>
      <c r="BF286" s="151">
        <f>IF(N286="snížená",J286,0)</f>
        <v>0</v>
      </c>
      <c r="BG286" s="151">
        <f>IF(N286="zákl. přenesená",J286,0)</f>
        <v>0</v>
      </c>
      <c r="BH286" s="151">
        <f>IF(N286="sníž. přenesená",J286,0)</f>
        <v>0</v>
      </c>
      <c r="BI286" s="151">
        <f>IF(N286="nulová",J286,0)</f>
        <v>0</v>
      </c>
      <c r="BJ286" s="18" t="s">
        <v>139</v>
      </c>
      <c r="BK286" s="151">
        <f>ROUND(I286*H286,2)</f>
        <v>0</v>
      </c>
      <c r="BL286" s="18" t="s">
        <v>229</v>
      </c>
      <c r="BM286" s="150" t="s">
        <v>446</v>
      </c>
    </row>
    <row r="287" spans="2:63" s="12" customFormat="1" ht="22.9" customHeight="1">
      <c r="B287" s="125"/>
      <c r="D287" s="126" t="s">
        <v>70</v>
      </c>
      <c r="E287" s="136" t="s">
        <v>447</v>
      </c>
      <c r="F287" s="136" t="s">
        <v>448</v>
      </c>
      <c r="I287" s="128"/>
      <c r="J287" s="137">
        <f>BK287</f>
        <v>0</v>
      </c>
      <c r="L287" s="125"/>
      <c r="M287" s="130"/>
      <c r="N287" s="131"/>
      <c r="O287" s="131"/>
      <c r="P287" s="132">
        <f>SUM(P288:P332)</f>
        <v>0</v>
      </c>
      <c r="Q287" s="131"/>
      <c r="R287" s="132">
        <f>SUM(R288:R332)</f>
        <v>7.330352130000001</v>
      </c>
      <c r="S287" s="131"/>
      <c r="T287" s="133">
        <f>SUM(T288:T332)</f>
        <v>6.92</v>
      </c>
      <c r="AR287" s="126" t="s">
        <v>139</v>
      </c>
      <c r="AT287" s="134" t="s">
        <v>70</v>
      </c>
      <c r="AU287" s="134" t="s">
        <v>15</v>
      </c>
      <c r="AY287" s="126" t="s">
        <v>134</v>
      </c>
      <c r="BK287" s="135">
        <f>SUM(BK288:BK332)</f>
        <v>0</v>
      </c>
    </row>
    <row r="288" spans="1:65" s="2" customFormat="1" ht="37.9" customHeight="1">
      <c r="A288" s="33"/>
      <c r="B288" s="138"/>
      <c r="C288" s="139" t="s">
        <v>454</v>
      </c>
      <c r="D288" s="139" t="s">
        <v>140</v>
      </c>
      <c r="E288" s="140" t="s">
        <v>450</v>
      </c>
      <c r="F288" s="141" t="s">
        <v>451</v>
      </c>
      <c r="G288" s="142" t="s">
        <v>414</v>
      </c>
      <c r="H288" s="143">
        <v>6.167</v>
      </c>
      <c r="I288" s="144"/>
      <c r="J288" s="145">
        <f>ROUND(I288*H288,2)</f>
        <v>0</v>
      </c>
      <c r="K288" s="141" t="s">
        <v>144</v>
      </c>
      <c r="L288" s="34"/>
      <c r="M288" s="146" t="s">
        <v>3</v>
      </c>
      <c r="N288" s="147" t="s">
        <v>43</v>
      </c>
      <c r="O288" s="54"/>
      <c r="P288" s="148">
        <f>O288*H288</f>
        <v>0</v>
      </c>
      <c r="Q288" s="148">
        <v>0.00122</v>
      </c>
      <c r="R288" s="148">
        <f>Q288*H288</f>
        <v>0.007523739999999999</v>
      </c>
      <c r="S288" s="148">
        <v>0</v>
      </c>
      <c r="T288" s="149">
        <f>S288*H288</f>
        <v>0</v>
      </c>
      <c r="U288" s="33"/>
      <c r="V288" s="33"/>
      <c r="W288" s="33"/>
      <c r="X288" s="33"/>
      <c r="Y288" s="33"/>
      <c r="Z288" s="33"/>
      <c r="AA288" s="33"/>
      <c r="AB288" s="33"/>
      <c r="AC288" s="33"/>
      <c r="AD288" s="33"/>
      <c r="AE288" s="33"/>
      <c r="AR288" s="150" t="s">
        <v>229</v>
      </c>
      <c r="AT288" s="150" t="s">
        <v>140</v>
      </c>
      <c r="AU288" s="150" t="s">
        <v>139</v>
      </c>
      <c r="AY288" s="18" t="s">
        <v>134</v>
      </c>
      <c r="BE288" s="151">
        <f>IF(N288="základní",J288,0)</f>
        <v>0</v>
      </c>
      <c r="BF288" s="151">
        <f>IF(N288="snížená",J288,0)</f>
        <v>0</v>
      </c>
      <c r="BG288" s="151">
        <f>IF(N288="zákl. přenesená",J288,0)</f>
        <v>0</v>
      </c>
      <c r="BH288" s="151">
        <f>IF(N288="sníž. přenesená",J288,0)</f>
        <v>0</v>
      </c>
      <c r="BI288" s="151">
        <f>IF(N288="nulová",J288,0)</f>
        <v>0</v>
      </c>
      <c r="BJ288" s="18" t="s">
        <v>139</v>
      </c>
      <c r="BK288" s="151">
        <f>ROUND(I288*H288,2)</f>
        <v>0</v>
      </c>
      <c r="BL288" s="18" t="s">
        <v>229</v>
      </c>
      <c r="BM288" s="150" t="s">
        <v>452</v>
      </c>
    </row>
    <row r="289" spans="1:47" s="2" customFormat="1" ht="12">
      <c r="A289" s="33"/>
      <c r="B289" s="34"/>
      <c r="C289" s="33"/>
      <c r="D289" s="152" t="s">
        <v>148</v>
      </c>
      <c r="E289" s="33"/>
      <c r="F289" s="153" t="s">
        <v>453</v>
      </c>
      <c r="G289" s="33"/>
      <c r="H289" s="33"/>
      <c r="I289" s="154"/>
      <c r="J289" s="33"/>
      <c r="K289" s="33"/>
      <c r="L289" s="34"/>
      <c r="M289" s="155"/>
      <c r="N289" s="156"/>
      <c r="O289" s="54"/>
      <c r="P289" s="54"/>
      <c r="Q289" s="54"/>
      <c r="R289" s="54"/>
      <c r="S289" s="54"/>
      <c r="T289" s="55"/>
      <c r="U289" s="33"/>
      <c r="V289" s="33"/>
      <c r="W289" s="33"/>
      <c r="X289" s="33"/>
      <c r="Y289" s="33"/>
      <c r="Z289" s="33"/>
      <c r="AA289" s="33"/>
      <c r="AB289" s="33"/>
      <c r="AC289" s="33"/>
      <c r="AD289" s="33"/>
      <c r="AE289" s="33"/>
      <c r="AT289" s="18" t="s">
        <v>148</v>
      </c>
      <c r="AU289" s="18" t="s">
        <v>139</v>
      </c>
    </row>
    <row r="290" spans="1:65" s="2" customFormat="1" ht="49.15" customHeight="1">
      <c r="A290" s="33"/>
      <c r="B290" s="138"/>
      <c r="C290" s="139" t="s">
        <v>459</v>
      </c>
      <c r="D290" s="139" t="s">
        <v>140</v>
      </c>
      <c r="E290" s="140" t="s">
        <v>455</v>
      </c>
      <c r="F290" s="141" t="s">
        <v>456</v>
      </c>
      <c r="G290" s="142" t="s">
        <v>143</v>
      </c>
      <c r="H290" s="143">
        <v>233.6</v>
      </c>
      <c r="I290" s="144"/>
      <c r="J290" s="145">
        <f>ROUND(I290*H290,2)</f>
        <v>0</v>
      </c>
      <c r="K290" s="141" t="s">
        <v>144</v>
      </c>
      <c r="L290" s="34"/>
      <c r="M290" s="146" t="s">
        <v>3</v>
      </c>
      <c r="N290" s="147" t="s">
        <v>43</v>
      </c>
      <c r="O290" s="54"/>
      <c r="P290" s="148">
        <f>O290*H290</f>
        <v>0</v>
      </c>
      <c r="Q290" s="148">
        <v>0</v>
      </c>
      <c r="R290" s="148">
        <f>Q290*H290</f>
        <v>0</v>
      </c>
      <c r="S290" s="148">
        <v>0.015</v>
      </c>
      <c r="T290" s="149">
        <f>S290*H290</f>
        <v>3.504</v>
      </c>
      <c r="U290" s="33"/>
      <c r="V290" s="33"/>
      <c r="W290" s="33"/>
      <c r="X290" s="33"/>
      <c r="Y290" s="33"/>
      <c r="Z290" s="33"/>
      <c r="AA290" s="33"/>
      <c r="AB290" s="33"/>
      <c r="AC290" s="33"/>
      <c r="AD290" s="33"/>
      <c r="AE290" s="33"/>
      <c r="AR290" s="150" t="s">
        <v>229</v>
      </c>
      <c r="AT290" s="150" t="s">
        <v>140</v>
      </c>
      <c r="AU290" s="150" t="s">
        <v>139</v>
      </c>
      <c r="AY290" s="18" t="s">
        <v>134</v>
      </c>
      <c r="BE290" s="151">
        <f>IF(N290="základní",J290,0)</f>
        <v>0</v>
      </c>
      <c r="BF290" s="151">
        <f>IF(N290="snížená",J290,0)</f>
        <v>0</v>
      </c>
      <c r="BG290" s="151">
        <f>IF(N290="zákl. přenesená",J290,0)</f>
        <v>0</v>
      </c>
      <c r="BH290" s="151">
        <f>IF(N290="sníž. přenesená",J290,0)</f>
        <v>0</v>
      </c>
      <c r="BI290" s="151">
        <f>IF(N290="nulová",J290,0)</f>
        <v>0</v>
      </c>
      <c r="BJ290" s="18" t="s">
        <v>139</v>
      </c>
      <c r="BK290" s="151">
        <f>ROUND(I290*H290,2)</f>
        <v>0</v>
      </c>
      <c r="BL290" s="18" t="s">
        <v>229</v>
      </c>
      <c r="BM290" s="150" t="s">
        <v>457</v>
      </c>
    </row>
    <row r="291" spans="1:47" s="2" customFormat="1" ht="12">
      <c r="A291" s="33"/>
      <c r="B291" s="34"/>
      <c r="C291" s="33"/>
      <c r="D291" s="152" t="s">
        <v>148</v>
      </c>
      <c r="E291" s="33"/>
      <c r="F291" s="153" t="s">
        <v>458</v>
      </c>
      <c r="G291" s="33"/>
      <c r="H291" s="33"/>
      <c r="I291" s="154"/>
      <c r="J291" s="33"/>
      <c r="K291" s="33"/>
      <c r="L291" s="34"/>
      <c r="M291" s="155"/>
      <c r="N291" s="156"/>
      <c r="O291" s="54"/>
      <c r="P291" s="54"/>
      <c r="Q291" s="54"/>
      <c r="R291" s="54"/>
      <c r="S291" s="54"/>
      <c r="T291" s="55"/>
      <c r="U291" s="33"/>
      <c r="V291" s="33"/>
      <c r="W291" s="33"/>
      <c r="X291" s="33"/>
      <c r="Y291" s="33"/>
      <c r="Z291" s="33"/>
      <c r="AA291" s="33"/>
      <c r="AB291" s="33"/>
      <c r="AC291" s="33"/>
      <c r="AD291" s="33"/>
      <c r="AE291" s="33"/>
      <c r="AT291" s="18" t="s">
        <v>148</v>
      </c>
      <c r="AU291" s="18" t="s">
        <v>139</v>
      </c>
    </row>
    <row r="292" spans="2:51" s="14" customFormat="1" ht="12">
      <c r="B292" s="165"/>
      <c r="D292" s="158" t="s">
        <v>150</v>
      </c>
      <c r="E292" s="166" t="s">
        <v>3</v>
      </c>
      <c r="F292" s="167" t="s">
        <v>751</v>
      </c>
      <c r="H292" s="168">
        <v>242</v>
      </c>
      <c r="I292" s="169"/>
      <c r="L292" s="165"/>
      <c r="M292" s="170"/>
      <c r="N292" s="171"/>
      <c r="O292" s="171"/>
      <c r="P292" s="171"/>
      <c r="Q292" s="171"/>
      <c r="R292" s="171"/>
      <c r="S292" s="171"/>
      <c r="T292" s="172"/>
      <c r="AT292" s="166" t="s">
        <v>150</v>
      </c>
      <c r="AU292" s="166" t="s">
        <v>139</v>
      </c>
      <c r="AV292" s="14" t="s">
        <v>139</v>
      </c>
      <c r="AW292" s="14" t="s">
        <v>33</v>
      </c>
      <c r="AX292" s="14" t="s">
        <v>71</v>
      </c>
      <c r="AY292" s="166" t="s">
        <v>134</v>
      </c>
    </row>
    <row r="293" spans="2:51" s="14" customFormat="1" ht="12">
      <c r="B293" s="165"/>
      <c r="D293" s="158" t="s">
        <v>150</v>
      </c>
      <c r="E293" s="166" t="s">
        <v>3</v>
      </c>
      <c r="F293" s="167" t="s">
        <v>752</v>
      </c>
      <c r="H293" s="168">
        <v>-8.4</v>
      </c>
      <c r="I293" s="169"/>
      <c r="L293" s="165"/>
      <c r="M293" s="170"/>
      <c r="N293" s="171"/>
      <c r="O293" s="171"/>
      <c r="P293" s="171"/>
      <c r="Q293" s="171"/>
      <c r="R293" s="171"/>
      <c r="S293" s="171"/>
      <c r="T293" s="172"/>
      <c r="AT293" s="166" t="s">
        <v>150</v>
      </c>
      <c r="AU293" s="166" t="s">
        <v>139</v>
      </c>
      <c r="AV293" s="14" t="s">
        <v>139</v>
      </c>
      <c r="AW293" s="14" t="s">
        <v>33</v>
      </c>
      <c r="AX293" s="14" t="s">
        <v>71</v>
      </c>
      <c r="AY293" s="166" t="s">
        <v>134</v>
      </c>
    </row>
    <row r="294" spans="2:51" s="15" customFormat="1" ht="12">
      <c r="B294" s="173"/>
      <c r="D294" s="158" t="s">
        <v>150</v>
      </c>
      <c r="E294" s="174" t="s">
        <v>3</v>
      </c>
      <c r="F294" s="175" t="s">
        <v>155</v>
      </c>
      <c r="H294" s="176">
        <v>233.6</v>
      </c>
      <c r="I294" s="177"/>
      <c r="L294" s="173"/>
      <c r="M294" s="178"/>
      <c r="N294" s="179"/>
      <c r="O294" s="179"/>
      <c r="P294" s="179"/>
      <c r="Q294" s="179"/>
      <c r="R294" s="179"/>
      <c r="S294" s="179"/>
      <c r="T294" s="180"/>
      <c r="AT294" s="174" t="s">
        <v>150</v>
      </c>
      <c r="AU294" s="174" t="s">
        <v>139</v>
      </c>
      <c r="AV294" s="15" t="s">
        <v>145</v>
      </c>
      <c r="AW294" s="15" t="s">
        <v>33</v>
      </c>
      <c r="AX294" s="15" t="s">
        <v>15</v>
      </c>
      <c r="AY294" s="174" t="s">
        <v>134</v>
      </c>
    </row>
    <row r="295" spans="1:65" s="2" customFormat="1" ht="37.9" customHeight="1">
      <c r="A295" s="33"/>
      <c r="B295" s="138"/>
      <c r="C295" s="139" t="s">
        <v>464</v>
      </c>
      <c r="D295" s="139" t="s">
        <v>140</v>
      </c>
      <c r="E295" s="140" t="s">
        <v>460</v>
      </c>
      <c r="F295" s="141" t="s">
        <v>461</v>
      </c>
      <c r="G295" s="142" t="s">
        <v>143</v>
      </c>
      <c r="H295" s="143">
        <v>233.6</v>
      </c>
      <c r="I295" s="144"/>
      <c r="J295" s="145">
        <f>ROUND(I295*H295,2)</f>
        <v>0</v>
      </c>
      <c r="K295" s="141" t="s">
        <v>144</v>
      </c>
      <c r="L295" s="34"/>
      <c r="M295" s="146" t="s">
        <v>3</v>
      </c>
      <c r="N295" s="147" t="s">
        <v>43</v>
      </c>
      <c r="O295" s="54"/>
      <c r="P295" s="148">
        <f>O295*H295</f>
        <v>0</v>
      </c>
      <c r="Q295" s="148">
        <v>0</v>
      </c>
      <c r="R295" s="148">
        <f>Q295*H295</f>
        <v>0</v>
      </c>
      <c r="S295" s="148">
        <v>0</v>
      </c>
      <c r="T295" s="149">
        <f>S295*H295</f>
        <v>0</v>
      </c>
      <c r="U295" s="33"/>
      <c r="V295" s="33"/>
      <c r="W295" s="33"/>
      <c r="X295" s="33"/>
      <c r="Y295" s="33"/>
      <c r="Z295" s="33"/>
      <c r="AA295" s="33"/>
      <c r="AB295" s="33"/>
      <c r="AC295" s="33"/>
      <c r="AD295" s="33"/>
      <c r="AE295" s="33"/>
      <c r="AR295" s="150" t="s">
        <v>229</v>
      </c>
      <c r="AT295" s="150" t="s">
        <v>140</v>
      </c>
      <c r="AU295" s="150" t="s">
        <v>139</v>
      </c>
      <c r="AY295" s="18" t="s">
        <v>134</v>
      </c>
      <c r="BE295" s="151">
        <f>IF(N295="základní",J295,0)</f>
        <v>0</v>
      </c>
      <c r="BF295" s="151">
        <f>IF(N295="snížená",J295,0)</f>
        <v>0</v>
      </c>
      <c r="BG295" s="151">
        <f>IF(N295="zákl. přenesená",J295,0)</f>
        <v>0</v>
      </c>
      <c r="BH295" s="151">
        <f>IF(N295="sníž. přenesená",J295,0)</f>
        <v>0</v>
      </c>
      <c r="BI295" s="151">
        <f>IF(N295="nulová",J295,0)</f>
        <v>0</v>
      </c>
      <c r="BJ295" s="18" t="s">
        <v>139</v>
      </c>
      <c r="BK295" s="151">
        <f>ROUND(I295*H295,2)</f>
        <v>0</v>
      </c>
      <c r="BL295" s="18" t="s">
        <v>229</v>
      </c>
      <c r="BM295" s="150" t="s">
        <v>462</v>
      </c>
    </row>
    <row r="296" spans="1:47" s="2" customFormat="1" ht="12">
      <c r="A296" s="33"/>
      <c r="B296" s="34"/>
      <c r="C296" s="33"/>
      <c r="D296" s="152" t="s">
        <v>148</v>
      </c>
      <c r="E296" s="33"/>
      <c r="F296" s="153" t="s">
        <v>463</v>
      </c>
      <c r="G296" s="33"/>
      <c r="H296" s="33"/>
      <c r="I296" s="154"/>
      <c r="J296" s="33"/>
      <c r="K296" s="33"/>
      <c r="L296" s="34"/>
      <c r="M296" s="155"/>
      <c r="N296" s="156"/>
      <c r="O296" s="54"/>
      <c r="P296" s="54"/>
      <c r="Q296" s="54"/>
      <c r="R296" s="54"/>
      <c r="S296" s="54"/>
      <c r="T296" s="55"/>
      <c r="U296" s="33"/>
      <c r="V296" s="33"/>
      <c r="W296" s="33"/>
      <c r="X296" s="33"/>
      <c r="Y296" s="33"/>
      <c r="Z296" s="33"/>
      <c r="AA296" s="33"/>
      <c r="AB296" s="33"/>
      <c r="AC296" s="33"/>
      <c r="AD296" s="33"/>
      <c r="AE296" s="33"/>
      <c r="AT296" s="18" t="s">
        <v>148</v>
      </c>
      <c r="AU296" s="18" t="s">
        <v>139</v>
      </c>
    </row>
    <row r="297" spans="1:65" s="2" customFormat="1" ht="16.5" customHeight="1">
      <c r="A297" s="33"/>
      <c r="B297" s="138"/>
      <c r="C297" s="181" t="s">
        <v>470</v>
      </c>
      <c r="D297" s="181" t="s">
        <v>160</v>
      </c>
      <c r="E297" s="182" t="s">
        <v>465</v>
      </c>
      <c r="F297" s="183" t="s">
        <v>466</v>
      </c>
      <c r="G297" s="184" t="s">
        <v>414</v>
      </c>
      <c r="H297" s="185">
        <v>6.167</v>
      </c>
      <c r="I297" s="186"/>
      <c r="J297" s="187">
        <f>ROUND(I297*H297,2)</f>
        <v>0</v>
      </c>
      <c r="K297" s="183" t="s">
        <v>144</v>
      </c>
      <c r="L297" s="188"/>
      <c r="M297" s="189" t="s">
        <v>3</v>
      </c>
      <c r="N297" s="190" t="s">
        <v>43</v>
      </c>
      <c r="O297" s="54"/>
      <c r="P297" s="148">
        <f>O297*H297</f>
        <v>0</v>
      </c>
      <c r="Q297" s="148">
        <v>0.55</v>
      </c>
      <c r="R297" s="148">
        <f>Q297*H297</f>
        <v>3.3918500000000003</v>
      </c>
      <c r="S297" s="148">
        <v>0</v>
      </c>
      <c r="T297" s="149">
        <f>S297*H297</f>
        <v>0</v>
      </c>
      <c r="U297" s="33"/>
      <c r="V297" s="33"/>
      <c r="W297" s="33"/>
      <c r="X297" s="33"/>
      <c r="Y297" s="33"/>
      <c r="Z297" s="33"/>
      <c r="AA297" s="33"/>
      <c r="AB297" s="33"/>
      <c r="AC297" s="33"/>
      <c r="AD297" s="33"/>
      <c r="AE297" s="33"/>
      <c r="AR297" s="150" t="s">
        <v>326</v>
      </c>
      <c r="AT297" s="150" t="s">
        <v>160</v>
      </c>
      <c r="AU297" s="150" t="s">
        <v>139</v>
      </c>
      <c r="AY297" s="18" t="s">
        <v>134</v>
      </c>
      <c r="BE297" s="151">
        <f>IF(N297="základní",J297,0)</f>
        <v>0</v>
      </c>
      <c r="BF297" s="151">
        <f>IF(N297="snížená",J297,0)</f>
        <v>0</v>
      </c>
      <c r="BG297" s="151">
        <f>IF(N297="zákl. přenesená",J297,0)</f>
        <v>0</v>
      </c>
      <c r="BH297" s="151">
        <f>IF(N297="sníž. přenesená",J297,0)</f>
        <v>0</v>
      </c>
      <c r="BI297" s="151">
        <f>IF(N297="nulová",J297,0)</f>
        <v>0</v>
      </c>
      <c r="BJ297" s="18" t="s">
        <v>139</v>
      </c>
      <c r="BK297" s="151">
        <f>ROUND(I297*H297,2)</f>
        <v>0</v>
      </c>
      <c r="BL297" s="18" t="s">
        <v>229</v>
      </c>
      <c r="BM297" s="150" t="s">
        <v>467</v>
      </c>
    </row>
    <row r="298" spans="2:51" s="14" customFormat="1" ht="12">
      <c r="B298" s="165"/>
      <c r="D298" s="158" t="s">
        <v>150</v>
      </c>
      <c r="E298" s="166" t="s">
        <v>3</v>
      </c>
      <c r="F298" s="167" t="s">
        <v>775</v>
      </c>
      <c r="H298" s="168">
        <v>5.606</v>
      </c>
      <c r="I298" s="169"/>
      <c r="L298" s="165"/>
      <c r="M298" s="170"/>
      <c r="N298" s="171"/>
      <c r="O298" s="171"/>
      <c r="P298" s="171"/>
      <c r="Q298" s="171"/>
      <c r="R298" s="171"/>
      <c r="S298" s="171"/>
      <c r="T298" s="172"/>
      <c r="AT298" s="166" t="s">
        <v>150</v>
      </c>
      <c r="AU298" s="166" t="s">
        <v>139</v>
      </c>
      <c r="AV298" s="14" t="s">
        <v>139</v>
      </c>
      <c r="AW298" s="14" t="s">
        <v>33</v>
      </c>
      <c r="AX298" s="14" t="s">
        <v>15</v>
      </c>
      <c r="AY298" s="166" t="s">
        <v>134</v>
      </c>
    </row>
    <row r="299" spans="2:51" s="14" customFormat="1" ht="12">
      <c r="B299" s="165"/>
      <c r="D299" s="158" t="s">
        <v>150</v>
      </c>
      <c r="F299" s="167" t="s">
        <v>776</v>
      </c>
      <c r="H299" s="168">
        <v>6.167</v>
      </c>
      <c r="I299" s="169"/>
      <c r="L299" s="165"/>
      <c r="M299" s="170"/>
      <c r="N299" s="171"/>
      <c r="O299" s="171"/>
      <c r="P299" s="171"/>
      <c r="Q299" s="171"/>
      <c r="R299" s="171"/>
      <c r="S299" s="171"/>
      <c r="T299" s="172"/>
      <c r="AT299" s="166" t="s">
        <v>150</v>
      </c>
      <c r="AU299" s="166" t="s">
        <v>139</v>
      </c>
      <c r="AV299" s="14" t="s">
        <v>139</v>
      </c>
      <c r="AW299" s="14" t="s">
        <v>4</v>
      </c>
      <c r="AX299" s="14" t="s">
        <v>15</v>
      </c>
      <c r="AY299" s="166" t="s">
        <v>134</v>
      </c>
    </row>
    <row r="300" spans="1:65" s="2" customFormat="1" ht="37.9" customHeight="1">
      <c r="A300" s="33"/>
      <c r="B300" s="138"/>
      <c r="C300" s="139" t="s">
        <v>475</v>
      </c>
      <c r="D300" s="139" t="s">
        <v>140</v>
      </c>
      <c r="E300" s="140" t="s">
        <v>471</v>
      </c>
      <c r="F300" s="141" t="s">
        <v>472</v>
      </c>
      <c r="G300" s="142" t="s">
        <v>414</v>
      </c>
      <c r="H300" s="143">
        <v>6.167</v>
      </c>
      <c r="I300" s="144"/>
      <c r="J300" s="145">
        <f>ROUND(I300*H300,2)</f>
        <v>0</v>
      </c>
      <c r="K300" s="141" t="s">
        <v>144</v>
      </c>
      <c r="L300" s="34"/>
      <c r="M300" s="146" t="s">
        <v>3</v>
      </c>
      <c r="N300" s="147" t="s">
        <v>43</v>
      </c>
      <c r="O300" s="54"/>
      <c r="P300" s="148">
        <f>O300*H300</f>
        <v>0</v>
      </c>
      <c r="Q300" s="148">
        <v>0.02337</v>
      </c>
      <c r="R300" s="148">
        <f>Q300*H300</f>
        <v>0.14412278999999997</v>
      </c>
      <c r="S300" s="148">
        <v>0</v>
      </c>
      <c r="T300" s="149">
        <f>S300*H300</f>
        <v>0</v>
      </c>
      <c r="U300" s="33"/>
      <c r="V300" s="33"/>
      <c r="W300" s="33"/>
      <c r="X300" s="33"/>
      <c r="Y300" s="33"/>
      <c r="Z300" s="33"/>
      <c r="AA300" s="33"/>
      <c r="AB300" s="33"/>
      <c r="AC300" s="33"/>
      <c r="AD300" s="33"/>
      <c r="AE300" s="33"/>
      <c r="AR300" s="150" t="s">
        <v>229</v>
      </c>
      <c r="AT300" s="150" t="s">
        <v>140</v>
      </c>
      <c r="AU300" s="150" t="s">
        <v>139</v>
      </c>
      <c r="AY300" s="18" t="s">
        <v>134</v>
      </c>
      <c r="BE300" s="151">
        <f>IF(N300="základní",J300,0)</f>
        <v>0</v>
      </c>
      <c r="BF300" s="151">
        <f>IF(N300="snížená",J300,0)</f>
        <v>0</v>
      </c>
      <c r="BG300" s="151">
        <f>IF(N300="zákl. přenesená",J300,0)</f>
        <v>0</v>
      </c>
      <c r="BH300" s="151">
        <f>IF(N300="sníž. přenesená",J300,0)</f>
        <v>0</v>
      </c>
      <c r="BI300" s="151">
        <f>IF(N300="nulová",J300,0)</f>
        <v>0</v>
      </c>
      <c r="BJ300" s="18" t="s">
        <v>139</v>
      </c>
      <c r="BK300" s="151">
        <f>ROUND(I300*H300,2)</f>
        <v>0</v>
      </c>
      <c r="BL300" s="18" t="s">
        <v>229</v>
      </c>
      <c r="BM300" s="150" t="s">
        <v>473</v>
      </c>
    </row>
    <row r="301" spans="1:47" s="2" customFormat="1" ht="12">
      <c r="A301" s="33"/>
      <c r="B301" s="34"/>
      <c r="C301" s="33"/>
      <c r="D301" s="152" t="s">
        <v>148</v>
      </c>
      <c r="E301" s="33"/>
      <c r="F301" s="153" t="s">
        <v>474</v>
      </c>
      <c r="G301" s="33"/>
      <c r="H301" s="33"/>
      <c r="I301" s="154"/>
      <c r="J301" s="33"/>
      <c r="K301" s="33"/>
      <c r="L301" s="34"/>
      <c r="M301" s="155"/>
      <c r="N301" s="156"/>
      <c r="O301" s="54"/>
      <c r="P301" s="54"/>
      <c r="Q301" s="54"/>
      <c r="R301" s="54"/>
      <c r="S301" s="54"/>
      <c r="T301" s="55"/>
      <c r="U301" s="33"/>
      <c r="V301" s="33"/>
      <c r="W301" s="33"/>
      <c r="X301" s="33"/>
      <c r="Y301" s="33"/>
      <c r="Z301" s="33"/>
      <c r="AA301" s="33"/>
      <c r="AB301" s="33"/>
      <c r="AC301" s="33"/>
      <c r="AD301" s="33"/>
      <c r="AE301" s="33"/>
      <c r="AT301" s="18" t="s">
        <v>148</v>
      </c>
      <c r="AU301" s="18" t="s">
        <v>139</v>
      </c>
    </row>
    <row r="302" spans="1:65" s="2" customFormat="1" ht="62.65" customHeight="1">
      <c r="A302" s="33"/>
      <c r="B302" s="138"/>
      <c r="C302" s="139" t="s">
        <v>137</v>
      </c>
      <c r="D302" s="139" t="s">
        <v>140</v>
      </c>
      <c r="E302" s="140" t="s">
        <v>476</v>
      </c>
      <c r="F302" s="141" t="s">
        <v>477</v>
      </c>
      <c r="G302" s="142" t="s">
        <v>143</v>
      </c>
      <c r="H302" s="143">
        <v>50.11</v>
      </c>
      <c r="I302" s="144"/>
      <c r="J302" s="145">
        <f>ROUND(I302*H302,2)</f>
        <v>0</v>
      </c>
      <c r="K302" s="141" t="s">
        <v>3</v>
      </c>
      <c r="L302" s="34"/>
      <c r="M302" s="146" t="s">
        <v>3</v>
      </c>
      <c r="N302" s="147" t="s">
        <v>43</v>
      </c>
      <c r="O302" s="54"/>
      <c r="P302" s="148">
        <f>O302*H302</f>
        <v>0</v>
      </c>
      <c r="Q302" s="148">
        <v>0.01396</v>
      </c>
      <c r="R302" s="148">
        <f>Q302*H302</f>
        <v>0.6995356</v>
      </c>
      <c r="S302" s="148">
        <v>0</v>
      </c>
      <c r="T302" s="149">
        <f>S302*H302</f>
        <v>0</v>
      </c>
      <c r="U302" s="33"/>
      <c r="V302" s="33"/>
      <c r="W302" s="33"/>
      <c r="X302" s="33"/>
      <c r="Y302" s="33"/>
      <c r="Z302" s="33"/>
      <c r="AA302" s="33"/>
      <c r="AB302" s="33"/>
      <c r="AC302" s="33"/>
      <c r="AD302" s="33"/>
      <c r="AE302" s="33"/>
      <c r="AR302" s="150" t="s">
        <v>229</v>
      </c>
      <c r="AT302" s="150" t="s">
        <v>140</v>
      </c>
      <c r="AU302" s="150" t="s">
        <v>139</v>
      </c>
      <c r="AY302" s="18" t="s">
        <v>134</v>
      </c>
      <c r="BE302" s="151">
        <f>IF(N302="základní",J302,0)</f>
        <v>0</v>
      </c>
      <c r="BF302" s="151">
        <f>IF(N302="snížená",J302,0)</f>
        <v>0</v>
      </c>
      <c r="BG302" s="151">
        <f>IF(N302="zákl. přenesená",J302,0)</f>
        <v>0</v>
      </c>
      <c r="BH302" s="151">
        <f>IF(N302="sníž. přenesená",J302,0)</f>
        <v>0</v>
      </c>
      <c r="BI302" s="151">
        <f>IF(N302="nulová",J302,0)</f>
        <v>0</v>
      </c>
      <c r="BJ302" s="18" t="s">
        <v>139</v>
      </c>
      <c r="BK302" s="151">
        <f>ROUND(I302*H302,2)</f>
        <v>0</v>
      </c>
      <c r="BL302" s="18" t="s">
        <v>229</v>
      </c>
      <c r="BM302" s="150" t="s">
        <v>478</v>
      </c>
    </row>
    <row r="303" spans="2:51" s="13" customFormat="1" ht="12">
      <c r="B303" s="157"/>
      <c r="D303" s="158" t="s">
        <v>150</v>
      </c>
      <c r="E303" s="159" t="s">
        <v>3</v>
      </c>
      <c r="F303" s="160" t="s">
        <v>632</v>
      </c>
      <c r="H303" s="159" t="s">
        <v>3</v>
      </c>
      <c r="I303" s="161"/>
      <c r="L303" s="157"/>
      <c r="M303" s="162"/>
      <c r="N303" s="163"/>
      <c r="O303" s="163"/>
      <c r="P303" s="163"/>
      <c r="Q303" s="163"/>
      <c r="R303" s="163"/>
      <c r="S303" s="163"/>
      <c r="T303" s="164"/>
      <c r="AT303" s="159" t="s">
        <v>150</v>
      </c>
      <c r="AU303" s="159" t="s">
        <v>139</v>
      </c>
      <c r="AV303" s="13" t="s">
        <v>15</v>
      </c>
      <c r="AW303" s="13" t="s">
        <v>33</v>
      </c>
      <c r="AX303" s="13" t="s">
        <v>71</v>
      </c>
      <c r="AY303" s="159" t="s">
        <v>134</v>
      </c>
    </row>
    <row r="304" spans="2:51" s="14" customFormat="1" ht="12">
      <c r="B304" s="165"/>
      <c r="D304" s="158" t="s">
        <v>150</v>
      </c>
      <c r="E304" s="166" t="s">
        <v>3</v>
      </c>
      <c r="F304" s="167" t="s">
        <v>777</v>
      </c>
      <c r="H304" s="168">
        <v>37.3</v>
      </c>
      <c r="I304" s="169"/>
      <c r="L304" s="165"/>
      <c r="M304" s="170"/>
      <c r="N304" s="171"/>
      <c r="O304" s="171"/>
      <c r="P304" s="171"/>
      <c r="Q304" s="171"/>
      <c r="R304" s="171"/>
      <c r="S304" s="171"/>
      <c r="T304" s="172"/>
      <c r="AT304" s="166" t="s">
        <v>150</v>
      </c>
      <c r="AU304" s="166" t="s">
        <v>139</v>
      </c>
      <c r="AV304" s="14" t="s">
        <v>139</v>
      </c>
      <c r="AW304" s="14" t="s">
        <v>33</v>
      </c>
      <c r="AX304" s="14" t="s">
        <v>71</v>
      </c>
      <c r="AY304" s="166" t="s">
        <v>134</v>
      </c>
    </row>
    <row r="305" spans="2:51" s="13" customFormat="1" ht="12">
      <c r="B305" s="157"/>
      <c r="D305" s="158" t="s">
        <v>150</v>
      </c>
      <c r="E305" s="159" t="s">
        <v>3</v>
      </c>
      <c r="F305" s="160" t="s">
        <v>481</v>
      </c>
      <c r="H305" s="159" t="s">
        <v>3</v>
      </c>
      <c r="I305" s="161"/>
      <c r="L305" s="157"/>
      <c r="M305" s="162"/>
      <c r="N305" s="163"/>
      <c r="O305" s="163"/>
      <c r="P305" s="163"/>
      <c r="Q305" s="163"/>
      <c r="R305" s="163"/>
      <c r="S305" s="163"/>
      <c r="T305" s="164"/>
      <c r="AT305" s="159" t="s">
        <v>150</v>
      </c>
      <c r="AU305" s="159" t="s">
        <v>139</v>
      </c>
      <c r="AV305" s="13" t="s">
        <v>15</v>
      </c>
      <c r="AW305" s="13" t="s">
        <v>33</v>
      </c>
      <c r="AX305" s="13" t="s">
        <v>71</v>
      </c>
      <c r="AY305" s="159" t="s">
        <v>134</v>
      </c>
    </row>
    <row r="306" spans="2:51" s="14" customFormat="1" ht="12">
      <c r="B306" s="165"/>
      <c r="D306" s="158" t="s">
        <v>150</v>
      </c>
      <c r="E306" s="166" t="s">
        <v>3</v>
      </c>
      <c r="F306" s="167" t="s">
        <v>778</v>
      </c>
      <c r="H306" s="168">
        <v>12.81</v>
      </c>
      <c r="I306" s="169"/>
      <c r="L306" s="165"/>
      <c r="M306" s="170"/>
      <c r="N306" s="171"/>
      <c r="O306" s="171"/>
      <c r="P306" s="171"/>
      <c r="Q306" s="171"/>
      <c r="R306" s="171"/>
      <c r="S306" s="171"/>
      <c r="T306" s="172"/>
      <c r="AT306" s="166" t="s">
        <v>150</v>
      </c>
      <c r="AU306" s="166" t="s">
        <v>139</v>
      </c>
      <c r="AV306" s="14" t="s">
        <v>139</v>
      </c>
      <c r="AW306" s="14" t="s">
        <v>33</v>
      </c>
      <c r="AX306" s="14" t="s">
        <v>71</v>
      </c>
      <c r="AY306" s="166" t="s">
        <v>134</v>
      </c>
    </row>
    <row r="307" spans="2:51" s="15" customFormat="1" ht="12">
      <c r="B307" s="173"/>
      <c r="D307" s="158" t="s">
        <v>150</v>
      </c>
      <c r="E307" s="174" t="s">
        <v>3</v>
      </c>
      <c r="F307" s="175" t="s">
        <v>155</v>
      </c>
      <c r="H307" s="176">
        <v>50.11</v>
      </c>
      <c r="I307" s="177"/>
      <c r="L307" s="173"/>
      <c r="M307" s="178"/>
      <c r="N307" s="179"/>
      <c r="O307" s="179"/>
      <c r="P307" s="179"/>
      <c r="Q307" s="179"/>
      <c r="R307" s="179"/>
      <c r="S307" s="179"/>
      <c r="T307" s="180"/>
      <c r="AT307" s="174" t="s">
        <v>150</v>
      </c>
      <c r="AU307" s="174" t="s">
        <v>139</v>
      </c>
      <c r="AV307" s="15" t="s">
        <v>145</v>
      </c>
      <c r="AW307" s="15" t="s">
        <v>33</v>
      </c>
      <c r="AX307" s="15" t="s">
        <v>15</v>
      </c>
      <c r="AY307" s="174" t="s">
        <v>134</v>
      </c>
    </row>
    <row r="308" spans="1:65" s="2" customFormat="1" ht="33" customHeight="1">
      <c r="A308" s="33"/>
      <c r="B308" s="138"/>
      <c r="C308" s="139" t="s">
        <v>486</v>
      </c>
      <c r="D308" s="139" t="s">
        <v>140</v>
      </c>
      <c r="E308" s="140" t="s">
        <v>635</v>
      </c>
      <c r="F308" s="141" t="s">
        <v>636</v>
      </c>
      <c r="G308" s="142" t="s">
        <v>143</v>
      </c>
      <c r="H308" s="143">
        <v>36</v>
      </c>
      <c r="I308" s="144"/>
      <c r="J308" s="145">
        <f>ROUND(I308*H308,2)</f>
        <v>0</v>
      </c>
      <c r="K308" s="141" t="s">
        <v>144</v>
      </c>
      <c r="L308" s="34"/>
      <c r="M308" s="146" t="s">
        <v>3</v>
      </c>
      <c r="N308" s="147" t="s">
        <v>43</v>
      </c>
      <c r="O308" s="54"/>
      <c r="P308" s="148">
        <f>O308*H308</f>
        <v>0</v>
      </c>
      <c r="Q308" s="148">
        <v>0</v>
      </c>
      <c r="R308" s="148">
        <f>Q308*H308</f>
        <v>0</v>
      </c>
      <c r="S308" s="148">
        <v>0</v>
      </c>
      <c r="T308" s="149">
        <f>S308*H308</f>
        <v>0</v>
      </c>
      <c r="U308" s="33"/>
      <c r="V308" s="33"/>
      <c r="W308" s="33"/>
      <c r="X308" s="33"/>
      <c r="Y308" s="33"/>
      <c r="Z308" s="33"/>
      <c r="AA308" s="33"/>
      <c r="AB308" s="33"/>
      <c r="AC308" s="33"/>
      <c r="AD308" s="33"/>
      <c r="AE308" s="33"/>
      <c r="AR308" s="150" t="s">
        <v>229</v>
      </c>
      <c r="AT308" s="150" t="s">
        <v>140</v>
      </c>
      <c r="AU308" s="150" t="s">
        <v>139</v>
      </c>
      <c r="AY308" s="18" t="s">
        <v>134</v>
      </c>
      <c r="BE308" s="151">
        <f>IF(N308="základní",J308,0)</f>
        <v>0</v>
      </c>
      <c r="BF308" s="151">
        <f>IF(N308="snížená",J308,0)</f>
        <v>0</v>
      </c>
      <c r="BG308" s="151">
        <f>IF(N308="zákl. přenesená",J308,0)</f>
        <v>0</v>
      </c>
      <c r="BH308" s="151">
        <f>IF(N308="sníž. přenesená",J308,0)</f>
        <v>0</v>
      </c>
      <c r="BI308" s="151">
        <f>IF(N308="nulová",J308,0)</f>
        <v>0</v>
      </c>
      <c r="BJ308" s="18" t="s">
        <v>139</v>
      </c>
      <c r="BK308" s="151">
        <f>ROUND(I308*H308,2)</f>
        <v>0</v>
      </c>
      <c r="BL308" s="18" t="s">
        <v>229</v>
      </c>
      <c r="BM308" s="150" t="s">
        <v>637</v>
      </c>
    </row>
    <row r="309" spans="1:47" s="2" customFormat="1" ht="12">
      <c r="A309" s="33"/>
      <c r="B309" s="34"/>
      <c r="C309" s="33"/>
      <c r="D309" s="152" t="s">
        <v>148</v>
      </c>
      <c r="E309" s="33"/>
      <c r="F309" s="153" t="s">
        <v>638</v>
      </c>
      <c r="G309" s="33"/>
      <c r="H309" s="33"/>
      <c r="I309" s="154"/>
      <c r="J309" s="33"/>
      <c r="K309" s="33"/>
      <c r="L309" s="34"/>
      <c r="M309" s="155"/>
      <c r="N309" s="156"/>
      <c r="O309" s="54"/>
      <c r="P309" s="54"/>
      <c r="Q309" s="54"/>
      <c r="R309" s="54"/>
      <c r="S309" s="54"/>
      <c r="T309" s="55"/>
      <c r="U309" s="33"/>
      <c r="V309" s="33"/>
      <c r="W309" s="33"/>
      <c r="X309" s="33"/>
      <c r="Y309" s="33"/>
      <c r="Z309" s="33"/>
      <c r="AA309" s="33"/>
      <c r="AB309" s="33"/>
      <c r="AC309" s="33"/>
      <c r="AD309" s="33"/>
      <c r="AE309" s="33"/>
      <c r="AT309" s="18" t="s">
        <v>148</v>
      </c>
      <c r="AU309" s="18" t="s">
        <v>139</v>
      </c>
    </row>
    <row r="310" spans="1:65" s="2" customFormat="1" ht="16.5" customHeight="1">
      <c r="A310" s="33"/>
      <c r="B310" s="138"/>
      <c r="C310" s="181" t="s">
        <v>493</v>
      </c>
      <c r="D310" s="181" t="s">
        <v>160</v>
      </c>
      <c r="E310" s="182" t="s">
        <v>639</v>
      </c>
      <c r="F310" s="183" t="s">
        <v>640</v>
      </c>
      <c r="G310" s="184" t="s">
        <v>239</v>
      </c>
      <c r="H310" s="185">
        <v>123.25</v>
      </c>
      <c r="I310" s="186"/>
      <c r="J310" s="187">
        <f>ROUND(I310*H310,2)</f>
        <v>0</v>
      </c>
      <c r="K310" s="183" t="s">
        <v>144</v>
      </c>
      <c r="L310" s="188"/>
      <c r="M310" s="189" t="s">
        <v>3</v>
      </c>
      <c r="N310" s="190" t="s">
        <v>43</v>
      </c>
      <c r="O310" s="54"/>
      <c r="P310" s="148">
        <f>O310*H310</f>
        <v>0</v>
      </c>
      <c r="Q310" s="148">
        <v>0</v>
      </c>
      <c r="R310" s="148">
        <f>Q310*H310</f>
        <v>0</v>
      </c>
      <c r="S310" s="148">
        <v>0</v>
      </c>
      <c r="T310" s="149">
        <f>S310*H310</f>
        <v>0</v>
      </c>
      <c r="U310" s="33"/>
      <c r="V310" s="33"/>
      <c r="W310" s="33"/>
      <c r="X310" s="33"/>
      <c r="Y310" s="33"/>
      <c r="Z310" s="33"/>
      <c r="AA310" s="33"/>
      <c r="AB310" s="33"/>
      <c r="AC310" s="33"/>
      <c r="AD310" s="33"/>
      <c r="AE310" s="33"/>
      <c r="AR310" s="150" t="s">
        <v>326</v>
      </c>
      <c r="AT310" s="150" t="s">
        <v>160</v>
      </c>
      <c r="AU310" s="150" t="s">
        <v>139</v>
      </c>
      <c r="AY310" s="18" t="s">
        <v>134</v>
      </c>
      <c r="BE310" s="151">
        <f>IF(N310="základní",J310,0)</f>
        <v>0</v>
      </c>
      <c r="BF310" s="151">
        <f>IF(N310="snížená",J310,0)</f>
        <v>0</v>
      </c>
      <c r="BG310" s="151">
        <f>IF(N310="zákl. přenesená",J310,0)</f>
        <v>0</v>
      </c>
      <c r="BH310" s="151">
        <f>IF(N310="sníž. přenesená",J310,0)</f>
        <v>0</v>
      </c>
      <c r="BI310" s="151">
        <f>IF(N310="nulová",J310,0)</f>
        <v>0</v>
      </c>
      <c r="BJ310" s="18" t="s">
        <v>139</v>
      </c>
      <c r="BK310" s="151">
        <f>ROUND(I310*H310,2)</f>
        <v>0</v>
      </c>
      <c r="BL310" s="18" t="s">
        <v>229</v>
      </c>
      <c r="BM310" s="150" t="s">
        <v>641</v>
      </c>
    </row>
    <row r="311" spans="2:51" s="14" customFormat="1" ht="12">
      <c r="B311" s="165"/>
      <c r="D311" s="158" t="s">
        <v>150</v>
      </c>
      <c r="F311" s="167" t="s">
        <v>779</v>
      </c>
      <c r="H311" s="168">
        <v>123.25</v>
      </c>
      <c r="I311" s="169"/>
      <c r="L311" s="165"/>
      <c r="M311" s="170"/>
      <c r="N311" s="171"/>
      <c r="O311" s="171"/>
      <c r="P311" s="171"/>
      <c r="Q311" s="171"/>
      <c r="R311" s="171"/>
      <c r="S311" s="171"/>
      <c r="T311" s="172"/>
      <c r="AT311" s="166" t="s">
        <v>150</v>
      </c>
      <c r="AU311" s="166" t="s">
        <v>139</v>
      </c>
      <c r="AV311" s="14" t="s">
        <v>139</v>
      </c>
      <c r="AW311" s="14" t="s">
        <v>4</v>
      </c>
      <c r="AX311" s="14" t="s">
        <v>15</v>
      </c>
      <c r="AY311" s="166" t="s">
        <v>134</v>
      </c>
    </row>
    <row r="312" spans="1:65" s="2" customFormat="1" ht="24.2" customHeight="1">
      <c r="A312" s="33"/>
      <c r="B312" s="138"/>
      <c r="C312" s="139" t="s">
        <v>498</v>
      </c>
      <c r="D312" s="139" t="s">
        <v>140</v>
      </c>
      <c r="E312" s="140" t="s">
        <v>643</v>
      </c>
      <c r="F312" s="141" t="s">
        <v>644</v>
      </c>
      <c r="G312" s="142" t="s">
        <v>239</v>
      </c>
      <c r="H312" s="143">
        <v>123.25</v>
      </c>
      <c r="I312" s="144"/>
      <c r="J312" s="145">
        <f>ROUND(I312*H312,2)</f>
        <v>0</v>
      </c>
      <c r="K312" s="141" t="s">
        <v>3</v>
      </c>
      <c r="L312" s="34"/>
      <c r="M312" s="146" t="s">
        <v>3</v>
      </c>
      <c r="N312" s="147" t="s">
        <v>43</v>
      </c>
      <c r="O312" s="54"/>
      <c r="P312" s="148">
        <f>O312*H312</f>
        <v>0</v>
      </c>
      <c r="Q312" s="148">
        <v>0</v>
      </c>
      <c r="R312" s="148">
        <f>Q312*H312</f>
        <v>0</v>
      </c>
      <c r="S312" s="148">
        <v>0</v>
      </c>
      <c r="T312" s="149">
        <f>S312*H312</f>
        <v>0</v>
      </c>
      <c r="U312" s="33"/>
      <c r="V312" s="33"/>
      <c r="W312" s="33"/>
      <c r="X312" s="33"/>
      <c r="Y312" s="33"/>
      <c r="Z312" s="33"/>
      <c r="AA312" s="33"/>
      <c r="AB312" s="33"/>
      <c r="AC312" s="33"/>
      <c r="AD312" s="33"/>
      <c r="AE312" s="33"/>
      <c r="AR312" s="150" t="s">
        <v>229</v>
      </c>
      <c r="AT312" s="150" t="s">
        <v>140</v>
      </c>
      <c r="AU312" s="150" t="s">
        <v>139</v>
      </c>
      <c r="AY312" s="18" t="s">
        <v>134</v>
      </c>
      <c r="BE312" s="151">
        <f>IF(N312="základní",J312,0)</f>
        <v>0</v>
      </c>
      <c r="BF312" s="151">
        <f>IF(N312="snížená",J312,0)</f>
        <v>0</v>
      </c>
      <c r="BG312" s="151">
        <f>IF(N312="zákl. přenesená",J312,0)</f>
        <v>0</v>
      </c>
      <c r="BH312" s="151">
        <f>IF(N312="sníž. přenesená",J312,0)</f>
        <v>0</v>
      </c>
      <c r="BI312" s="151">
        <f>IF(N312="nulová",J312,0)</f>
        <v>0</v>
      </c>
      <c r="BJ312" s="18" t="s">
        <v>139</v>
      </c>
      <c r="BK312" s="151">
        <f>ROUND(I312*H312,2)</f>
        <v>0</v>
      </c>
      <c r="BL312" s="18" t="s">
        <v>229</v>
      </c>
      <c r="BM312" s="150" t="s">
        <v>645</v>
      </c>
    </row>
    <row r="313" spans="1:65" s="2" customFormat="1" ht="24.2" customHeight="1">
      <c r="A313" s="33"/>
      <c r="B313" s="138"/>
      <c r="C313" s="139" t="s">
        <v>92</v>
      </c>
      <c r="D313" s="139" t="s">
        <v>140</v>
      </c>
      <c r="E313" s="140" t="s">
        <v>646</v>
      </c>
      <c r="F313" s="141" t="s">
        <v>647</v>
      </c>
      <c r="G313" s="142" t="s">
        <v>143</v>
      </c>
      <c r="H313" s="143">
        <v>36</v>
      </c>
      <c r="I313" s="144"/>
      <c r="J313" s="145">
        <f>ROUND(I313*H313,2)</f>
        <v>0</v>
      </c>
      <c r="K313" s="141" t="s">
        <v>3</v>
      </c>
      <c r="L313" s="34"/>
      <c r="M313" s="146" t="s">
        <v>3</v>
      </c>
      <c r="N313" s="147" t="s">
        <v>43</v>
      </c>
      <c r="O313" s="54"/>
      <c r="P313" s="148">
        <f>O313*H313</f>
        <v>0</v>
      </c>
      <c r="Q313" s="148">
        <v>0.00043</v>
      </c>
      <c r="R313" s="148">
        <f>Q313*H313</f>
        <v>0.015479999999999999</v>
      </c>
      <c r="S313" s="148">
        <v>0</v>
      </c>
      <c r="T313" s="149">
        <f>S313*H313</f>
        <v>0</v>
      </c>
      <c r="U313" s="33"/>
      <c r="V313" s="33"/>
      <c r="W313" s="33"/>
      <c r="X313" s="33"/>
      <c r="Y313" s="33"/>
      <c r="Z313" s="33"/>
      <c r="AA313" s="33"/>
      <c r="AB313" s="33"/>
      <c r="AC313" s="33"/>
      <c r="AD313" s="33"/>
      <c r="AE313" s="33"/>
      <c r="AR313" s="150" t="s">
        <v>229</v>
      </c>
      <c r="AT313" s="150" t="s">
        <v>140</v>
      </c>
      <c r="AU313" s="150" t="s">
        <v>139</v>
      </c>
      <c r="AY313" s="18" t="s">
        <v>134</v>
      </c>
      <c r="BE313" s="151">
        <f>IF(N313="základní",J313,0)</f>
        <v>0</v>
      </c>
      <c r="BF313" s="151">
        <f>IF(N313="snížená",J313,0)</f>
        <v>0</v>
      </c>
      <c r="BG313" s="151">
        <f>IF(N313="zákl. přenesená",J313,0)</f>
        <v>0</v>
      </c>
      <c r="BH313" s="151">
        <f>IF(N313="sníž. přenesená",J313,0)</f>
        <v>0</v>
      </c>
      <c r="BI313" s="151">
        <f>IF(N313="nulová",J313,0)</f>
        <v>0</v>
      </c>
      <c r="BJ313" s="18" t="s">
        <v>139</v>
      </c>
      <c r="BK313" s="151">
        <f>ROUND(I313*H313,2)</f>
        <v>0</v>
      </c>
      <c r="BL313" s="18" t="s">
        <v>229</v>
      </c>
      <c r="BM313" s="150" t="s">
        <v>648</v>
      </c>
    </row>
    <row r="314" spans="2:51" s="13" customFormat="1" ht="12">
      <c r="B314" s="157"/>
      <c r="D314" s="158" t="s">
        <v>150</v>
      </c>
      <c r="E314" s="159" t="s">
        <v>3</v>
      </c>
      <c r="F314" s="160" t="s">
        <v>780</v>
      </c>
      <c r="H314" s="159" t="s">
        <v>3</v>
      </c>
      <c r="I314" s="161"/>
      <c r="L314" s="157"/>
      <c r="M314" s="162"/>
      <c r="N314" s="163"/>
      <c r="O314" s="163"/>
      <c r="P314" s="163"/>
      <c r="Q314" s="163"/>
      <c r="R314" s="163"/>
      <c r="S314" s="163"/>
      <c r="T314" s="164"/>
      <c r="AT314" s="159" t="s">
        <v>150</v>
      </c>
      <c r="AU314" s="159" t="s">
        <v>139</v>
      </c>
      <c r="AV314" s="13" t="s">
        <v>15</v>
      </c>
      <c r="AW314" s="13" t="s">
        <v>33</v>
      </c>
      <c r="AX314" s="13" t="s">
        <v>71</v>
      </c>
      <c r="AY314" s="159" t="s">
        <v>134</v>
      </c>
    </row>
    <row r="315" spans="2:51" s="14" customFormat="1" ht="12">
      <c r="B315" s="165"/>
      <c r="D315" s="158" t="s">
        <v>150</v>
      </c>
      <c r="E315" s="166" t="s">
        <v>3</v>
      </c>
      <c r="F315" s="167" t="s">
        <v>781</v>
      </c>
      <c r="H315" s="168">
        <v>36</v>
      </c>
      <c r="I315" s="169"/>
      <c r="L315" s="165"/>
      <c r="M315" s="170"/>
      <c r="N315" s="171"/>
      <c r="O315" s="171"/>
      <c r="P315" s="171"/>
      <c r="Q315" s="171"/>
      <c r="R315" s="171"/>
      <c r="S315" s="171"/>
      <c r="T315" s="172"/>
      <c r="AT315" s="166" t="s">
        <v>150</v>
      </c>
      <c r="AU315" s="166" t="s">
        <v>139</v>
      </c>
      <c r="AV315" s="14" t="s">
        <v>139</v>
      </c>
      <c r="AW315" s="14" t="s">
        <v>33</v>
      </c>
      <c r="AX315" s="14" t="s">
        <v>15</v>
      </c>
      <c r="AY315" s="166" t="s">
        <v>134</v>
      </c>
    </row>
    <row r="316" spans="1:65" s="2" customFormat="1" ht="16.5" customHeight="1">
      <c r="A316" s="33"/>
      <c r="B316" s="138"/>
      <c r="C316" s="181" t="s">
        <v>506</v>
      </c>
      <c r="D316" s="181" t="s">
        <v>160</v>
      </c>
      <c r="E316" s="182" t="s">
        <v>651</v>
      </c>
      <c r="F316" s="183" t="s">
        <v>652</v>
      </c>
      <c r="G316" s="184" t="s">
        <v>143</v>
      </c>
      <c r="H316" s="185">
        <v>38.88</v>
      </c>
      <c r="I316" s="186"/>
      <c r="J316" s="187">
        <f>ROUND(I316*H316,2)</f>
        <v>0</v>
      </c>
      <c r="K316" s="183" t="s">
        <v>3</v>
      </c>
      <c r="L316" s="188"/>
      <c r="M316" s="189" t="s">
        <v>3</v>
      </c>
      <c r="N316" s="190" t="s">
        <v>43</v>
      </c>
      <c r="O316" s="54"/>
      <c r="P316" s="148">
        <f>O316*H316</f>
        <v>0</v>
      </c>
      <c r="Q316" s="148">
        <v>0.01875</v>
      </c>
      <c r="R316" s="148">
        <f>Q316*H316</f>
        <v>0.729</v>
      </c>
      <c r="S316" s="148">
        <v>0</v>
      </c>
      <c r="T316" s="149">
        <f>S316*H316</f>
        <v>0</v>
      </c>
      <c r="U316" s="33"/>
      <c r="V316" s="33"/>
      <c r="W316" s="33"/>
      <c r="X316" s="33"/>
      <c r="Y316" s="33"/>
      <c r="Z316" s="33"/>
      <c r="AA316" s="33"/>
      <c r="AB316" s="33"/>
      <c r="AC316" s="33"/>
      <c r="AD316" s="33"/>
      <c r="AE316" s="33"/>
      <c r="AR316" s="150" t="s">
        <v>326</v>
      </c>
      <c r="AT316" s="150" t="s">
        <v>160</v>
      </c>
      <c r="AU316" s="150" t="s">
        <v>139</v>
      </c>
      <c r="AY316" s="18" t="s">
        <v>134</v>
      </c>
      <c r="BE316" s="151">
        <f>IF(N316="základní",J316,0)</f>
        <v>0</v>
      </c>
      <c r="BF316" s="151">
        <f>IF(N316="snížená",J316,0)</f>
        <v>0</v>
      </c>
      <c r="BG316" s="151">
        <f>IF(N316="zákl. přenesená",J316,0)</f>
        <v>0</v>
      </c>
      <c r="BH316" s="151">
        <f>IF(N316="sníž. přenesená",J316,0)</f>
        <v>0</v>
      </c>
      <c r="BI316" s="151">
        <f>IF(N316="nulová",J316,0)</f>
        <v>0</v>
      </c>
      <c r="BJ316" s="18" t="s">
        <v>139</v>
      </c>
      <c r="BK316" s="151">
        <f>ROUND(I316*H316,2)</f>
        <v>0</v>
      </c>
      <c r="BL316" s="18" t="s">
        <v>229</v>
      </c>
      <c r="BM316" s="150" t="s">
        <v>653</v>
      </c>
    </row>
    <row r="317" spans="2:51" s="14" customFormat="1" ht="12">
      <c r="B317" s="165"/>
      <c r="D317" s="158" t="s">
        <v>150</v>
      </c>
      <c r="F317" s="167" t="s">
        <v>782</v>
      </c>
      <c r="H317" s="168">
        <v>38.88</v>
      </c>
      <c r="I317" s="169"/>
      <c r="L317" s="165"/>
      <c r="M317" s="170"/>
      <c r="N317" s="171"/>
      <c r="O317" s="171"/>
      <c r="P317" s="171"/>
      <c r="Q317" s="171"/>
      <c r="R317" s="171"/>
      <c r="S317" s="171"/>
      <c r="T317" s="172"/>
      <c r="AT317" s="166" t="s">
        <v>150</v>
      </c>
      <c r="AU317" s="166" t="s">
        <v>139</v>
      </c>
      <c r="AV317" s="14" t="s">
        <v>139</v>
      </c>
      <c r="AW317" s="14" t="s">
        <v>4</v>
      </c>
      <c r="AX317" s="14" t="s">
        <v>15</v>
      </c>
      <c r="AY317" s="166" t="s">
        <v>134</v>
      </c>
    </row>
    <row r="318" spans="1:65" s="2" customFormat="1" ht="24.2" customHeight="1">
      <c r="A318" s="33"/>
      <c r="B318" s="138"/>
      <c r="C318" s="139" t="s">
        <v>511</v>
      </c>
      <c r="D318" s="139" t="s">
        <v>140</v>
      </c>
      <c r="E318" s="140" t="s">
        <v>655</v>
      </c>
      <c r="F318" s="141" t="s">
        <v>656</v>
      </c>
      <c r="G318" s="142" t="s">
        <v>143</v>
      </c>
      <c r="H318" s="143">
        <v>36</v>
      </c>
      <c r="I318" s="144"/>
      <c r="J318" s="145">
        <f>ROUND(I318*H318,2)</f>
        <v>0</v>
      </c>
      <c r="K318" s="141" t="s">
        <v>144</v>
      </c>
      <c r="L318" s="34"/>
      <c r="M318" s="146" t="s">
        <v>3</v>
      </c>
      <c r="N318" s="147" t="s">
        <v>43</v>
      </c>
      <c r="O318" s="54"/>
      <c r="P318" s="148">
        <f>O318*H318</f>
        <v>0</v>
      </c>
      <c r="Q318" s="148">
        <v>0.00019</v>
      </c>
      <c r="R318" s="148">
        <f>Q318*H318</f>
        <v>0.006840000000000001</v>
      </c>
      <c r="S318" s="148">
        <v>0</v>
      </c>
      <c r="T318" s="149">
        <f>S318*H318</f>
        <v>0</v>
      </c>
      <c r="U318" s="33"/>
      <c r="V318" s="33"/>
      <c r="W318" s="33"/>
      <c r="X318" s="33"/>
      <c r="Y318" s="33"/>
      <c r="Z318" s="33"/>
      <c r="AA318" s="33"/>
      <c r="AB318" s="33"/>
      <c r="AC318" s="33"/>
      <c r="AD318" s="33"/>
      <c r="AE318" s="33"/>
      <c r="AR318" s="150" t="s">
        <v>229</v>
      </c>
      <c r="AT318" s="150" t="s">
        <v>140</v>
      </c>
      <c r="AU318" s="150" t="s">
        <v>139</v>
      </c>
      <c r="AY318" s="18" t="s">
        <v>134</v>
      </c>
      <c r="BE318" s="151">
        <f>IF(N318="základní",J318,0)</f>
        <v>0</v>
      </c>
      <c r="BF318" s="151">
        <f>IF(N318="snížená",J318,0)</f>
        <v>0</v>
      </c>
      <c r="BG318" s="151">
        <f>IF(N318="zákl. přenesená",J318,0)</f>
        <v>0</v>
      </c>
      <c r="BH318" s="151">
        <f>IF(N318="sníž. přenesená",J318,0)</f>
        <v>0</v>
      </c>
      <c r="BI318" s="151">
        <f>IF(N318="nulová",J318,0)</f>
        <v>0</v>
      </c>
      <c r="BJ318" s="18" t="s">
        <v>139</v>
      </c>
      <c r="BK318" s="151">
        <f>ROUND(I318*H318,2)</f>
        <v>0</v>
      </c>
      <c r="BL318" s="18" t="s">
        <v>229</v>
      </c>
      <c r="BM318" s="150" t="s">
        <v>657</v>
      </c>
    </row>
    <row r="319" spans="1:47" s="2" customFormat="1" ht="12">
      <c r="A319" s="33"/>
      <c r="B319" s="34"/>
      <c r="C319" s="33"/>
      <c r="D319" s="152" t="s">
        <v>148</v>
      </c>
      <c r="E319" s="33"/>
      <c r="F319" s="153" t="s">
        <v>658</v>
      </c>
      <c r="G319" s="33"/>
      <c r="H319" s="33"/>
      <c r="I319" s="154"/>
      <c r="J319" s="33"/>
      <c r="K319" s="33"/>
      <c r="L319" s="34"/>
      <c r="M319" s="155"/>
      <c r="N319" s="156"/>
      <c r="O319" s="54"/>
      <c r="P319" s="54"/>
      <c r="Q319" s="54"/>
      <c r="R319" s="54"/>
      <c r="S319" s="54"/>
      <c r="T319" s="55"/>
      <c r="U319" s="33"/>
      <c r="V319" s="33"/>
      <c r="W319" s="33"/>
      <c r="X319" s="33"/>
      <c r="Y319" s="33"/>
      <c r="Z319" s="33"/>
      <c r="AA319" s="33"/>
      <c r="AB319" s="33"/>
      <c r="AC319" s="33"/>
      <c r="AD319" s="33"/>
      <c r="AE319" s="33"/>
      <c r="AT319" s="18" t="s">
        <v>148</v>
      </c>
      <c r="AU319" s="18" t="s">
        <v>139</v>
      </c>
    </row>
    <row r="320" spans="1:65" s="2" customFormat="1" ht="33" customHeight="1">
      <c r="A320" s="33"/>
      <c r="B320" s="138"/>
      <c r="C320" s="139" t="s">
        <v>515</v>
      </c>
      <c r="D320" s="139" t="s">
        <v>140</v>
      </c>
      <c r="E320" s="140" t="s">
        <v>659</v>
      </c>
      <c r="F320" s="141" t="s">
        <v>660</v>
      </c>
      <c r="G320" s="142" t="s">
        <v>143</v>
      </c>
      <c r="H320" s="143">
        <v>36</v>
      </c>
      <c r="I320" s="144"/>
      <c r="J320" s="145">
        <f>ROUND(I320*H320,2)</f>
        <v>0</v>
      </c>
      <c r="K320" s="141" t="s">
        <v>144</v>
      </c>
      <c r="L320" s="34"/>
      <c r="M320" s="146" t="s">
        <v>3</v>
      </c>
      <c r="N320" s="147" t="s">
        <v>43</v>
      </c>
      <c r="O320" s="54"/>
      <c r="P320" s="148">
        <f>O320*H320</f>
        <v>0</v>
      </c>
      <c r="Q320" s="148">
        <v>0</v>
      </c>
      <c r="R320" s="148">
        <f>Q320*H320</f>
        <v>0</v>
      </c>
      <c r="S320" s="148">
        <v>0.025</v>
      </c>
      <c r="T320" s="149">
        <f>S320*H320</f>
        <v>0.9</v>
      </c>
      <c r="U320" s="33"/>
      <c r="V320" s="33"/>
      <c r="W320" s="33"/>
      <c r="X320" s="33"/>
      <c r="Y320" s="33"/>
      <c r="Z320" s="33"/>
      <c r="AA320" s="33"/>
      <c r="AB320" s="33"/>
      <c r="AC320" s="33"/>
      <c r="AD320" s="33"/>
      <c r="AE320" s="33"/>
      <c r="AR320" s="150" t="s">
        <v>229</v>
      </c>
      <c r="AT320" s="150" t="s">
        <v>140</v>
      </c>
      <c r="AU320" s="150" t="s">
        <v>139</v>
      </c>
      <c r="AY320" s="18" t="s">
        <v>134</v>
      </c>
      <c r="BE320" s="151">
        <f>IF(N320="základní",J320,0)</f>
        <v>0</v>
      </c>
      <c r="BF320" s="151">
        <f>IF(N320="snížená",J320,0)</f>
        <v>0</v>
      </c>
      <c r="BG320" s="151">
        <f>IF(N320="zákl. přenesená",J320,0)</f>
        <v>0</v>
      </c>
      <c r="BH320" s="151">
        <f>IF(N320="sníž. přenesená",J320,0)</f>
        <v>0</v>
      </c>
      <c r="BI320" s="151">
        <f>IF(N320="nulová",J320,0)</f>
        <v>0</v>
      </c>
      <c r="BJ320" s="18" t="s">
        <v>139</v>
      </c>
      <c r="BK320" s="151">
        <f>ROUND(I320*H320,2)</f>
        <v>0</v>
      </c>
      <c r="BL320" s="18" t="s">
        <v>229</v>
      </c>
      <c r="BM320" s="150" t="s">
        <v>661</v>
      </c>
    </row>
    <row r="321" spans="1:47" s="2" customFormat="1" ht="12">
      <c r="A321" s="33"/>
      <c r="B321" s="34"/>
      <c r="C321" s="33"/>
      <c r="D321" s="152" t="s">
        <v>148</v>
      </c>
      <c r="E321" s="33"/>
      <c r="F321" s="153" t="s">
        <v>662</v>
      </c>
      <c r="G321" s="33"/>
      <c r="H321" s="33"/>
      <c r="I321" s="154"/>
      <c r="J321" s="33"/>
      <c r="K321" s="33"/>
      <c r="L321" s="34"/>
      <c r="M321" s="155"/>
      <c r="N321" s="156"/>
      <c r="O321" s="54"/>
      <c r="P321" s="54"/>
      <c r="Q321" s="54"/>
      <c r="R321" s="54"/>
      <c r="S321" s="54"/>
      <c r="T321" s="55"/>
      <c r="U321" s="33"/>
      <c r="V321" s="33"/>
      <c r="W321" s="33"/>
      <c r="X321" s="33"/>
      <c r="Y321" s="33"/>
      <c r="Z321" s="33"/>
      <c r="AA321" s="33"/>
      <c r="AB321" s="33"/>
      <c r="AC321" s="33"/>
      <c r="AD321" s="33"/>
      <c r="AE321" s="33"/>
      <c r="AT321" s="18" t="s">
        <v>148</v>
      </c>
      <c r="AU321" s="18" t="s">
        <v>139</v>
      </c>
    </row>
    <row r="322" spans="2:51" s="13" customFormat="1" ht="12">
      <c r="B322" s="157"/>
      <c r="D322" s="158" t="s">
        <v>150</v>
      </c>
      <c r="E322" s="159" t="s">
        <v>3</v>
      </c>
      <c r="F322" s="160" t="s">
        <v>649</v>
      </c>
      <c r="H322" s="159" t="s">
        <v>3</v>
      </c>
      <c r="I322" s="161"/>
      <c r="L322" s="157"/>
      <c r="M322" s="162"/>
      <c r="N322" s="163"/>
      <c r="O322" s="163"/>
      <c r="P322" s="163"/>
      <c r="Q322" s="163"/>
      <c r="R322" s="163"/>
      <c r="S322" s="163"/>
      <c r="T322" s="164"/>
      <c r="AT322" s="159" t="s">
        <v>150</v>
      </c>
      <c r="AU322" s="159" t="s">
        <v>139</v>
      </c>
      <c r="AV322" s="13" t="s">
        <v>15</v>
      </c>
      <c r="AW322" s="13" t="s">
        <v>33</v>
      </c>
      <c r="AX322" s="13" t="s">
        <v>71</v>
      </c>
      <c r="AY322" s="159" t="s">
        <v>134</v>
      </c>
    </row>
    <row r="323" spans="2:51" s="14" customFormat="1" ht="12">
      <c r="B323" s="165"/>
      <c r="D323" s="158" t="s">
        <v>150</v>
      </c>
      <c r="E323" s="166" t="s">
        <v>3</v>
      </c>
      <c r="F323" s="167" t="s">
        <v>781</v>
      </c>
      <c r="H323" s="168">
        <v>36</v>
      </c>
      <c r="I323" s="169"/>
      <c r="L323" s="165"/>
      <c r="M323" s="170"/>
      <c r="N323" s="171"/>
      <c r="O323" s="171"/>
      <c r="P323" s="171"/>
      <c r="Q323" s="171"/>
      <c r="R323" s="171"/>
      <c r="S323" s="171"/>
      <c r="T323" s="172"/>
      <c r="AT323" s="166" t="s">
        <v>150</v>
      </c>
      <c r="AU323" s="166" t="s">
        <v>139</v>
      </c>
      <c r="AV323" s="14" t="s">
        <v>139</v>
      </c>
      <c r="AW323" s="14" t="s">
        <v>33</v>
      </c>
      <c r="AX323" s="14" t="s">
        <v>71</v>
      </c>
      <c r="AY323" s="166" t="s">
        <v>134</v>
      </c>
    </row>
    <row r="324" spans="2:51" s="15" customFormat="1" ht="12">
      <c r="B324" s="173"/>
      <c r="D324" s="158" t="s">
        <v>150</v>
      </c>
      <c r="E324" s="174" t="s">
        <v>3</v>
      </c>
      <c r="F324" s="175" t="s">
        <v>155</v>
      </c>
      <c r="H324" s="176">
        <v>36</v>
      </c>
      <c r="I324" s="177"/>
      <c r="L324" s="173"/>
      <c r="M324" s="178"/>
      <c r="N324" s="179"/>
      <c r="O324" s="179"/>
      <c r="P324" s="179"/>
      <c r="Q324" s="179"/>
      <c r="R324" s="179"/>
      <c r="S324" s="179"/>
      <c r="T324" s="180"/>
      <c r="AT324" s="174" t="s">
        <v>150</v>
      </c>
      <c r="AU324" s="174" t="s">
        <v>139</v>
      </c>
      <c r="AV324" s="15" t="s">
        <v>145</v>
      </c>
      <c r="AW324" s="15" t="s">
        <v>33</v>
      </c>
      <c r="AX324" s="15" t="s">
        <v>15</v>
      </c>
      <c r="AY324" s="174" t="s">
        <v>134</v>
      </c>
    </row>
    <row r="325" spans="1:65" s="2" customFormat="1" ht="24.2" customHeight="1">
      <c r="A325" s="33"/>
      <c r="B325" s="138"/>
      <c r="C325" s="139" t="s">
        <v>519</v>
      </c>
      <c r="D325" s="139" t="s">
        <v>140</v>
      </c>
      <c r="E325" s="140" t="s">
        <v>663</v>
      </c>
      <c r="F325" s="141" t="s">
        <v>664</v>
      </c>
      <c r="G325" s="142" t="s">
        <v>143</v>
      </c>
      <c r="H325" s="143">
        <v>36</v>
      </c>
      <c r="I325" s="144"/>
      <c r="J325" s="145">
        <f>ROUND(I325*H325,2)</f>
        <v>0</v>
      </c>
      <c r="K325" s="141" t="s">
        <v>144</v>
      </c>
      <c r="L325" s="34"/>
      <c r="M325" s="146" t="s">
        <v>3</v>
      </c>
      <c r="N325" s="147" t="s">
        <v>43</v>
      </c>
      <c r="O325" s="54"/>
      <c r="P325" s="148">
        <f>O325*H325</f>
        <v>0</v>
      </c>
      <c r="Q325" s="148">
        <v>0</v>
      </c>
      <c r="R325" s="148">
        <f>Q325*H325</f>
        <v>0</v>
      </c>
      <c r="S325" s="148">
        <v>0.005</v>
      </c>
      <c r="T325" s="149">
        <f>S325*H325</f>
        <v>0.18</v>
      </c>
      <c r="U325" s="33"/>
      <c r="V325" s="33"/>
      <c r="W325" s="33"/>
      <c r="X325" s="33"/>
      <c r="Y325" s="33"/>
      <c r="Z325" s="33"/>
      <c r="AA325" s="33"/>
      <c r="AB325" s="33"/>
      <c r="AC325" s="33"/>
      <c r="AD325" s="33"/>
      <c r="AE325" s="33"/>
      <c r="AR325" s="150" t="s">
        <v>229</v>
      </c>
      <c r="AT325" s="150" t="s">
        <v>140</v>
      </c>
      <c r="AU325" s="150" t="s">
        <v>139</v>
      </c>
      <c r="AY325" s="18" t="s">
        <v>134</v>
      </c>
      <c r="BE325" s="151">
        <f>IF(N325="základní",J325,0)</f>
        <v>0</v>
      </c>
      <c r="BF325" s="151">
        <f>IF(N325="snížená",J325,0)</f>
        <v>0</v>
      </c>
      <c r="BG325" s="151">
        <f>IF(N325="zákl. přenesená",J325,0)</f>
        <v>0</v>
      </c>
      <c r="BH325" s="151">
        <f>IF(N325="sníž. přenesená",J325,0)</f>
        <v>0</v>
      </c>
      <c r="BI325" s="151">
        <f>IF(N325="nulová",J325,0)</f>
        <v>0</v>
      </c>
      <c r="BJ325" s="18" t="s">
        <v>139</v>
      </c>
      <c r="BK325" s="151">
        <f>ROUND(I325*H325,2)</f>
        <v>0</v>
      </c>
      <c r="BL325" s="18" t="s">
        <v>229</v>
      </c>
      <c r="BM325" s="150" t="s">
        <v>665</v>
      </c>
    </row>
    <row r="326" spans="1:47" s="2" customFormat="1" ht="12">
      <c r="A326" s="33"/>
      <c r="B326" s="34"/>
      <c r="C326" s="33"/>
      <c r="D326" s="152" t="s">
        <v>148</v>
      </c>
      <c r="E326" s="33"/>
      <c r="F326" s="153" t="s">
        <v>666</v>
      </c>
      <c r="G326" s="33"/>
      <c r="H326" s="33"/>
      <c r="I326" s="154"/>
      <c r="J326" s="33"/>
      <c r="K326" s="33"/>
      <c r="L326" s="34"/>
      <c r="M326" s="155"/>
      <c r="N326" s="156"/>
      <c r="O326" s="54"/>
      <c r="P326" s="54"/>
      <c r="Q326" s="54"/>
      <c r="R326" s="54"/>
      <c r="S326" s="54"/>
      <c r="T326" s="55"/>
      <c r="U326" s="33"/>
      <c r="V326" s="33"/>
      <c r="W326" s="33"/>
      <c r="X326" s="33"/>
      <c r="Y326" s="33"/>
      <c r="Z326" s="33"/>
      <c r="AA326" s="33"/>
      <c r="AB326" s="33"/>
      <c r="AC326" s="33"/>
      <c r="AD326" s="33"/>
      <c r="AE326" s="33"/>
      <c r="AT326" s="18" t="s">
        <v>148</v>
      </c>
      <c r="AU326" s="18" t="s">
        <v>139</v>
      </c>
    </row>
    <row r="327" spans="1:65" s="2" customFormat="1" ht="76.35" customHeight="1">
      <c r="A327" s="33"/>
      <c r="B327" s="138"/>
      <c r="C327" s="139" t="s">
        <v>523</v>
      </c>
      <c r="D327" s="139" t="s">
        <v>140</v>
      </c>
      <c r="E327" s="140" t="s">
        <v>483</v>
      </c>
      <c r="F327" s="141" t="s">
        <v>484</v>
      </c>
      <c r="G327" s="142" t="s">
        <v>143</v>
      </c>
      <c r="H327" s="143">
        <v>233.6</v>
      </c>
      <c r="I327" s="144"/>
      <c r="J327" s="145">
        <f>ROUND(I327*H327,2)</f>
        <v>0</v>
      </c>
      <c r="K327" s="141" t="s">
        <v>3</v>
      </c>
      <c r="L327" s="34"/>
      <c r="M327" s="146" t="s">
        <v>3</v>
      </c>
      <c r="N327" s="147" t="s">
        <v>43</v>
      </c>
      <c r="O327" s="54"/>
      <c r="P327" s="148">
        <f>O327*H327</f>
        <v>0</v>
      </c>
      <c r="Q327" s="148">
        <v>0.01</v>
      </c>
      <c r="R327" s="148">
        <f>Q327*H327</f>
        <v>2.336</v>
      </c>
      <c r="S327" s="148">
        <v>0.01</v>
      </c>
      <c r="T327" s="149">
        <f>S327*H327</f>
        <v>2.336</v>
      </c>
      <c r="U327" s="33"/>
      <c r="V327" s="33"/>
      <c r="W327" s="33"/>
      <c r="X327" s="33"/>
      <c r="Y327" s="33"/>
      <c r="Z327" s="33"/>
      <c r="AA327" s="33"/>
      <c r="AB327" s="33"/>
      <c r="AC327" s="33"/>
      <c r="AD327" s="33"/>
      <c r="AE327" s="33"/>
      <c r="AR327" s="150" t="s">
        <v>229</v>
      </c>
      <c r="AT327" s="150" t="s">
        <v>140</v>
      </c>
      <c r="AU327" s="150" t="s">
        <v>139</v>
      </c>
      <c r="AY327" s="18" t="s">
        <v>134</v>
      </c>
      <c r="BE327" s="151">
        <f>IF(N327="základní",J327,0)</f>
        <v>0</v>
      </c>
      <c r="BF327" s="151">
        <f>IF(N327="snížená",J327,0)</f>
        <v>0</v>
      </c>
      <c r="BG327" s="151">
        <f>IF(N327="zákl. přenesená",J327,0)</f>
        <v>0</v>
      </c>
      <c r="BH327" s="151">
        <f>IF(N327="sníž. přenesená",J327,0)</f>
        <v>0</v>
      </c>
      <c r="BI327" s="151">
        <f>IF(N327="nulová",J327,0)</f>
        <v>0</v>
      </c>
      <c r="BJ327" s="18" t="s">
        <v>139</v>
      </c>
      <c r="BK327" s="151">
        <f>ROUND(I327*H327,2)</f>
        <v>0</v>
      </c>
      <c r="BL327" s="18" t="s">
        <v>229</v>
      </c>
      <c r="BM327" s="150" t="s">
        <v>485</v>
      </c>
    </row>
    <row r="328" spans="2:51" s="14" customFormat="1" ht="12">
      <c r="B328" s="165"/>
      <c r="D328" s="158" t="s">
        <v>150</v>
      </c>
      <c r="E328" s="166" t="s">
        <v>3</v>
      </c>
      <c r="F328" s="167" t="s">
        <v>751</v>
      </c>
      <c r="H328" s="168">
        <v>242</v>
      </c>
      <c r="I328" s="169"/>
      <c r="L328" s="165"/>
      <c r="M328" s="170"/>
      <c r="N328" s="171"/>
      <c r="O328" s="171"/>
      <c r="P328" s="171"/>
      <c r="Q328" s="171"/>
      <c r="R328" s="171"/>
      <c r="S328" s="171"/>
      <c r="T328" s="172"/>
      <c r="AT328" s="166" t="s">
        <v>150</v>
      </c>
      <c r="AU328" s="166" t="s">
        <v>139</v>
      </c>
      <c r="AV328" s="14" t="s">
        <v>139</v>
      </c>
      <c r="AW328" s="14" t="s">
        <v>33</v>
      </c>
      <c r="AX328" s="14" t="s">
        <v>71</v>
      </c>
      <c r="AY328" s="166" t="s">
        <v>134</v>
      </c>
    </row>
    <row r="329" spans="2:51" s="14" customFormat="1" ht="12">
      <c r="B329" s="165"/>
      <c r="D329" s="158" t="s">
        <v>150</v>
      </c>
      <c r="E329" s="166" t="s">
        <v>3</v>
      </c>
      <c r="F329" s="167" t="s">
        <v>752</v>
      </c>
      <c r="H329" s="168">
        <v>-8.4</v>
      </c>
      <c r="I329" s="169"/>
      <c r="L329" s="165"/>
      <c r="M329" s="170"/>
      <c r="N329" s="171"/>
      <c r="O329" s="171"/>
      <c r="P329" s="171"/>
      <c r="Q329" s="171"/>
      <c r="R329" s="171"/>
      <c r="S329" s="171"/>
      <c r="T329" s="172"/>
      <c r="AT329" s="166" t="s">
        <v>150</v>
      </c>
      <c r="AU329" s="166" t="s">
        <v>139</v>
      </c>
      <c r="AV329" s="14" t="s">
        <v>139</v>
      </c>
      <c r="AW329" s="14" t="s">
        <v>33</v>
      </c>
      <c r="AX329" s="14" t="s">
        <v>71</v>
      </c>
      <c r="AY329" s="166" t="s">
        <v>134</v>
      </c>
    </row>
    <row r="330" spans="2:51" s="15" customFormat="1" ht="12">
      <c r="B330" s="173"/>
      <c r="D330" s="158" t="s">
        <v>150</v>
      </c>
      <c r="E330" s="174" t="s">
        <v>3</v>
      </c>
      <c r="F330" s="175" t="s">
        <v>155</v>
      </c>
      <c r="H330" s="176">
        <v>233.6</v>
      </c>
      <c r="I330" s="177"/>
      <c r="L330" s="173"/>
      <c r="M330" s="178"/>
      <c r="N330" s="179"/>
      <c r="O330" s="179"/>
      <c r="P330" s="179"/>
      <c r="Q330" s="179"/>
      <c r="R330" s="179"/>
      <c r="S330" s="179"/>
      <c r="T330" s="180"/>
      <c r="AT330" s="174" t="s">
        <v>150</v>
      </c>
      <c r="AU330" s="174" t="s">
        <v>139</v>
      </c>
      <c r="AV330" s="15" t="s">
        <v>145</v>
      </c>
      <c r="AW330" s="15" t="s">
        <v>33</v>
      </c>
      <c r="AX330" s="15" t="s">
        <v>15</v>
      </c>
      <c r="AY330" s="174" t="s">
        <v>134</v>
      </c>
    </row>
    <row r="331" spans="1:65" s="2" customFormat="1" ht="49.15" customHeight="1">
      <c r="A331" s="33"/>
      <c r="B331" s="138"/>
      <c r="C331" s="139" t="s">
        <v>528</v>
      </c>
      <c r="D331" s="139" t="s">
        <v>140</v>
      </c>
      <c r="E331" s="140" t="s">
        <v>487</v>
      </c>
      <c r="F331" s="141" t="s">
        <v>488</v>
      </c>
      <c r="G331" s="142" t="s">
        <v>253</v>
      </c>
      <c r="H331" s="143">
        <v>7.33</v>
      </c>
      <c r="I331" s="144"/>
      <c r="J331" s="145">
        <f>ROUND(I331*H331,2)</f>
        <v>0</v>
      </c>
      <c r="K331" s="141" t="s">
        <v>144</v>
      </c>
      <c r="L331" s="34"/>
      <c r="M331" s="146" t="s">
        <v>3</v>
      </c>
      <c r="N331" s="147" t="s">
        <v>43</v>
      </c>
      <c r="O331" s="54"/>
      <c r="P331" s="148">
        <f>O331*H331</f>
        <v>0</v>
      </c>
      <c r="Q331" s="148">
        <v>0</v>
      </c>
      <c r="R331" s="148">
        <f>Q331*H331</f>
        <v>0</v>
      </c>
      <c r="S331" s="148">
        <v>0</v>
      </c>
      <c r="T331" s="149">
        <f>S331*H331</f>
        <v>0</v>
      </c>
      <c r="U331" s="33"/>
      <c r="V331" s="33"/>
      <c r="W331" s="33"/>
      <c r="X331" s="33"/>
      <c r="Y331" s="33"/>
      <c r="Z331" s="33"/>
      <c r="AA331" s="33"/>
      <c r="AB331" s="33"/>
      <c r="AC331" s="33"/>
      <c r="AD331" s="33"/>
      <c r="AE331" s="33"/>
      <c r="AR331" s="150" t="s">
        <v>229</v>
      </c>
      <c r="AT331" s="150" t="s">
        <v>140</v>
      </c>
      <c r="AU331" s="150" t="s">
        <v>139</v>
      </c>
      <c r="AY331" s="18" t="s">
        <v>134</v>
      </c>
      <c r="BE331" s="151">
        <f>IF(N331="základní",J331,0)</f>
        <v>0</v>
      </c>
      <c r="BF331" s="151">
        <f>IF(N331="snížená",J331,0)</f>
        <v>0</v>
      </c>
      <c r="BG331" s="151">
        <f>IF(N331="zákl. přenesená",J331,0)</f>
        <v>0</v>
      </c>
      <c r="BH331" s="151">
        <f>IF(N331="sníž. přenesená",J331,0)</f>
        <v>0</v>
      </c>
      <c r="BI331" s="151">
        <f>IF(N331="nulová",J331,0)</f>
        <v>0</v>
      </c>
      <c r="BJ331" s="18" t="s">
        <v>139</v>
      </c>
      <c r="BK331" s="151">
        <f>ROUND(I331*H331,2)</f>
        <v>0</v>
      </c>
      <c r="BL331" s="18" t="s">
        <v>229</v>
      </c>
      <c r="BM331" s="150" t="s">
        <v>489</v>
      </c>
    </row>
    <row r="332" spans="1:47" s="2" customFormat="1" ht="12">
      <c r="A332" s="33"/>
      <c r="B332" s="34"/>
      <c r="C332" s="33"/>
      <c r="D332" s="152" t="s">
        <v>148</v>
      </c>
      <c r="E332" s="33"/>
      <c r="F332" s="153" t="s">
        <v>490</v>
      </c>
      <c r="G332" s="33"/>
      <c r="H332" s="33"/>
      <c r="I332" s="154"/>
      <c r="J332" s="33"/>
      <c r="K332" s="33"/>
      <c r="L332" s="34"/>
      <c r="M332" s="155"/>
      <c r="N332" s="156"/>
      <c r="O332" s="54"/>
      <c r="P332" s="54"/>
      <c r="Q332" s="54"/>
      <c r="R332" s="54"/>
      <c r="S332" s="54"/>
      <c r="T332" s="55"/>
      <c r="U332" s="33"/>
      <c r="V332" s="33"/>
      <c r="W332" s="33"/>
      <c r="X332" s="33"/>
      <c r="Y332" s="33"/>
      <c r="Z332" s="33"/>
      <c r="AA332" s="33"/>
      <c r="AB332" s="33"/>
      <c r="AC332" s="33"/>
      <c r="AD332" s="33"/>
      <c r="AE332" s="33"/>
      <c r="AT332" s="18" t="s">
        <v>148</v>
      </c>
      <c r="AU332" s="18" t="s">
        <v>139</v>
      </c>
    </row>
    <row r="333" spans="2:63" s="12" customFormat="1" ht="22.9" customHeight="1">
      <c r="B333" s="125"/>
      <c r="D333" s="126" t="s">
        <v>70</v>
      </c>
      <c r="E333" s="136" t="s">
        <v>491</v>
      </c>
      <c r="F333" s="136" t="s">
        <v>492</v>
      </c>
      <c r="I333" s="128"/>
      <c r="J333" s="137">
        <f>BK333</f>
        <v>0</v>
      </c>
      <c r="L333" s="125"/>
      <c r="M333" s="130"/>
      <c r="N333" s="131"/>
      <c r="O333" s="131"/>
      <c r="P333" s="132">
        <f>SUM(P334:P344)</f>
        <v>0</v>
      </c>
      <c r="Q333" s="131"/>
      <c r="R333" s="132">
        <f>SUM(R334:R344)</f>
        <v>0</v>
      </c>
      <c r="S333" s="131"/>
      <c r="T333" s="133">
        <f>SUM(T334:T344)</f>
        <v>0</v>
      </c>
      <c r="AR333" s="126" t="s">
        <v>139</v>
      </c>
      <c r="AT333" s="134" t="s">
        <v>70</v>
      </c>
      <c r="AU333" s="134" t="s">
        <v>15</v>
      </c>
      <c r="AY333" s="126" t="s">
        <v>134</v>
      </c>
      <c r="BK333" s="135">
        <f>SUM(BK334:BK344)</f>
        <v>0</v>
      </c>
    </row>
    <row r="334" spans="1:65" s="2" customFormat="1" ht="37.9" customHeight="1">
      <c r="A334" s="33"/>
      <c r="B334" s="138"/>
      <c r="C334" s="139" t="s">
        <v>533</v>
      </c>
      <c r="D334" s="139" t="s">
        <v>140</v>
      </c>
      <c r="E334" s="140" t="s">
        <v>494</v>
      </c>
      <c r="F334" s="141" t="s">
        <v>495</v>
      </c>
      <c r="G334" s="142" t="s">
        <v>239</v>
      </c>
      <c r="H334" s="143">
        <v>140</v>
      </c>
      <c r="I334" s="144"/>
      <c r="J334" s="145">
        <f aca="true" t="shared" si="0" ref="J334:J343">ROUND(I334*H334,2)</f>
        <v>0</v>
      </c>
      <c r="K334" s="141" t="s">
        <v>3</v>
      </c>
      <c r="L334" s="34"/>
      <c r="M334" s="146" t="s">
        <v>3</v>
      </c>
      <c r="N334" s="147" t="s">
        <v>43</v>
      </c>
      <c r="O334" s="54"/>
      <c r="P334" s="148">
        <f aca="true" t="shared" si="1" ref="P334:P343">O334*H334</f>
        <v>0</v>
      </c>
      <c r="Q334" s="148">
        <v>0</v>
      </c>
      <c r="R334" s="148">
        <f aca="true" t="shared" si="2" ref="R334:R343">Q334*H334</f>
        <v>0</v>
      </c>
      <c r="S334" s="148">
        <v>0</v>
      </c>
      <c r="T334" s="149">
        <f aca="true" t="shared" si="3" ref="T334:T343">S334*H334</f>
        <v>0</v>
      </c>
      <c r="U334" s="33"/>
      <c r="V334" s="33"/>
      <c r="W334" s="33"/>
      <c r="X334" s="33"/>
      <c r="Y334" s="33"/>
      <c r="Z334" s="33"/>
      <c r="AA334" s="33"/>
      <c r="AB334" s="33"/>
      <c r="AC334" s="33"/>
      <c r="AD334" s="33"/>
      <c r="AE334" s="33"/>
      <c r="AR334" s="150" t="s">
        <v>229</v>
      </c>
      <c r="AT334" s="150" t="s">
        <v>140</v>
      </c>
      <c r="AU334" s="150" t="s">
        <v>139</v>
      </c>
      <c r="AY334" s="18" t="s">
        <v>134</v>
      </c>
      <c r="BE334" s="151">
        <f aca="true" t="shared" si="4" ref="BE334:BE343">IF(N334="základní",J334,0)</f>
        <v>0</v>
      </c>
      <c r="BF334" s="151">
        <f aca="true" t="shared" si="5" ref="BF334:BF343">IF(N334="snížená",J334,0)</f>
        <v>0</v>
      </c>
      <c r="BG334" s="151">
        <f aca="true" t="shared" si="6" ref="BG334:BG343">IF(N334="zákl. přenesená",J334,0)</f>
        <v>0</v>
      </c>
      <c r="BH334" s="151">
        <f aca="true" t="shared" si="7" ref="BH334:BH343">IF(N334="sníž. přenesená",J334,0)</f>
        <v>0</v>
      </c>
      <c r="BI334" s="151">
        <f aca="true" t="shared" si="8" ref="BI334:BI343">IF(N334="nulová",J334,0)</f>
        <v>0</v>
      </c>
      <c r="BJ334" s="18" t="s">
        <v>139</v>
      </c>
      <c r="BK334" s="151">
        <f aca="true" t="shared" si="9" ref="BK334:BK343">ROUND(I334*H334,2)</f>
        <v>0</v>
      </c>
      <c r="BL334" s="18" t="s">
        <v>229</v>
      </c>
      <c r="BM334" s="150" t="s">
        <v>496</v>
      </c>
    </row>
    <row r="335" spans="1:65" s="2" customFormat="1" ht="37.9" customHeight="1">
      <c r="A335" s="33"/>
      <c r="B335" s="138"/>
      <c r="C335" s="139" t="s">
        <v>541</v>
      </c>
      <c r="D335" s="139" t="s">
        <v>140</v>
      </c>
      <c r="E335" s="140" t="s">
        <v>499</v>
      </c>
      <c r="F335" s="141" t="s">
        <v>500</v>
      </c>
      <c r="G335" s="142" t="s">
        <v>239</v>
      </c>
      <c r="H335" s="143">
        <v>27</v>
      </c>
      <c r="I335" s="144"/>
      <c r="J335" s="145">
        <f t="shared" si="0"/>
        <v>0</v>
      </c>
      <c r="K335" s="141" t="s">
        <v>3</v>
      </c>
      <c r="L335" s="34"/>
      <c r="M335" s="146" t="s">
        <v>3</v>
      </c>
      <c r="N335" s="147" t="s">
        <v>43</v>
      </c>
      <c r="O335" s="54"/>
      <c r="P335" s="148">
        <f t="shared" si="1"/>
        <v>0</v>
      </c>
      <c r="Q335" s="148">
        <v>0</v>
      </c>
      <c r="R335" s="148">
        <f t="shared" si="2"/>
        <v>0</v>
      </c>
      <c r="S335" s="148">
        <v>0</v>
      </c>
      <c r="T335" s="149">
        <f t="shared" si="3"/>
        <v>0</v>
      </c>
      <c r="U335" s="33"/>
      <c r="V335" s="33"/>
      <c r="W335" s="33"/>
      <c r="X335" s="33"/>
      <c r="Y335" s="33"/>
      <c r="Z335" s="33"/>
      <c r="AA335" s="33"/>
      <c r="AB335" s="33"/>
      <c r="AC335" s="33"/>
      <c r="AD335" s="33"/>
      <c r="AE335" s="33"/>
      <c r="AR335" s="150" t="s">
        <v>229</v>
      </c>
      <c r="AT335" s="150" t="s">
        <v>140</v>
      </c>
      <c r="AU335" s="150" t="s">
        <v>139</v>
      </c>
      <c r="AY335" s="18" t="s">
        <v>134</v>
      </c>
      <c r="BE335" s="151">
        <f t="shared" si="4"/>
        <v>0</v>
      </c>
      <c r="BF335" s="151">
        <f t="shared" si="5"/>
        <v>0</v>
      </c>
      <c r="BG335" s="151">
        <f t="shared" si="6"/>
        <v>0</v>
      </c>
      <c r="BH335" s="151">
        <f t="shared" si="7"/>
        <v>0</v>
      </c>
      <c r="BI335" s="151">
        <f t="shared" si="8"/>
        <v>0</v>
      </c>
      <c r="BJ335" s="18" t="s">
        <v>139</v>
      </c>
      <c r="BK335" s="151">
        <f t="shared" si="9"/>
        <v>0</v>
      </c>
      <c r="BL335" s="18" t="s">
        <v>229</v>
      </c>
      <c r="BM335" s="150" t="s">
        <v>501</v>
      </c>
    </row>
    <row r="336" spans="1:65" s="2" customFormat="1" ht="24.2" customHeight="1">
      <c r="A336" s="33"/>
      <c r="B336" s="138"/>
      <c r="C336" s="139" t="s">
        <v>546</v>
      </c>
      <c r="D336" s="139" t="s">
        <v>140</v>
      </c>
      <c r="E336" s="140" t="s">
        <v>503</v>
      </c>
      <c r="F336" s="141" t="s">
        <v>504</v>
      </c>
      <c r="G336" s="142" t="s">
        <v>239</v>
      </c>
      <c r="H336" s="143">
        <v>27</v>
      </c>
      <c r="I336" s="144"/>
      <c r="J336" s="145">
        <f t="shared" si="0"/>
        <v>0</v>
      </c>
      <c r="K336" s="141" t="s">
        <v>3</v>
      </c>
      <c r="L336" s="34"/>
      <c r="M336" s="146" t="s">
        <v>3</v>
      </c>
      <c r="N336" s="147" t="s">
        <v>43</v>
      </c>
      <c r="O336" s="54"/>
      <c r="P336" s="148">
        <f t="shared" si="1"/>
        <v>0</v>
      </c>
      <c r="Q336" s="148">
        <v>0</v>
      </c>
      <c r="R336" s="148">
        <f t="shared" si="2"/>
        <v>0</v>
      </c>
      <c r="S336" s="148">
        <v>0</v>
      </c>
      <c r="T336" s="149">
        <f t="shared" si="3"/>
        <v>0</v>
      </c>
      <c r="U336" s="33"/>
      <c r="V336" s="33"/>
      <c r="W336" s="33"/>
      <c r="X336" s="33"/>
      <c r="Y336" s="33"/>
      <c r="Z336" s="33"/>
      <c r="AA336" s="33"/>
      <c r="AB336" s="33"/>
      <c r="AC336" s="33"/>
      <c r="AD336" s="33"/>
      <c r="AE336" s="33"/>
      <c r="AR336" s="150" t="s">
        <v>229</v>
      </c>
      <c r="AT336" s="150" t="s">
        <v>140</v>
      </c>
      <c r="AU336" s="150" t="s">
        <v>139</v>
      </c>
      <c r="AY336" s="18" t="s">
        <v>134</v>
      </c>
      <c r="BE336" s="151">
        <f t="shared" si="4"/>
        <v>0</v>
      </c>
      <c r="BF336" s="151">
        <f t="shared" si="5"/>
        <v>0</v>
      </c>
      <c r="BG336" s="151">
        <f t="shared" si="6"/>
        <v>0</v>
      </c>
      <c r="BH336" s="151">
        <f t="shared" si="7"/>
        <v>0</v>
      </c>
      <c r="BI336" s="151">
        <f t="shared" si="8"/>
        <v>0</v>
      </c>
      <c r="BJ336" s="18" t="s">
        <v>139</v>
      </c>
      <c r="BK336" s="151">
        <f t="shared" si="9"/>
        <v>0</v>
      </c>
      <c r="BL336" s="18" t="s">
        <v>229</v>
      </c>
      <c r="BM336" s="150" t="s">
        <v>505</v>
      </c>
    </row>
    <row r="337" spans="1:65" s="2" customFormat="1" ht="37.9" customHeight="1">
      <c r="A337" s="33"/>
      <c r="B337" s="138"/>
      <c r="C337" s="139" t="s">
        <v>550</v>
      </c>
      <c r="D337" s="139" t="s">
        <v>140</v>
      </c>
      <c r="E337" s="140" t="s">
        <v>507</v>
      </c>
      <c r="F337" s="141" t="s">
        <v>508</v>
      </c>
      <c r="G337" s="142" t="s">
        <v>239</v>
      </c>
      <c r="H337" s="143">
        <v>6</v>
      </c>
      <c r="I337" s="144"/>
      <c r="J337" s="145">
        <f t="shared" si="0"/>
        <v>0</v>
      </c>
      <c r="K337" s="141" t="s">
        <v>3</v>
      </c>
      <c r="L337" s="34"/>
      <c r="M337" s="146" t="s">
        <v>3</v>
      </c>
      <c r="N337" s="147" t="s">
        <v>43</v>
      </c>
      <c r="O337" s="54"/>
      <c r="P337" s="148">
        <f t="shared" si="1"/>
        <v>0</v>
      </c>
      <c r="Q337" s="148">
        <v>0</v>
      </c>
      <c r="R337" s="148">
        <f t="shared" si="2"/>
        <v>0</v>
      </c>
      <c r="S337" s="148">
        <v>0</v>
      </c>
      <c r="T337" s="149">
        <f t="shared" si="3"/>
        <v>0</v>
      </c>
      <c r="U337" s="33"/>
      <c r="V337" s="33"/>
      <c r="W337" s="33"/>
      <c r="X337" s="33"/>
      <c r="Y337" s="33"/>
      <c r="Z337" s="33"/>
      <c r="AA337" s="33"/>
      <c r="AB337" s="33"/>
      <c r="AC337" s="33"/>
      <c r="AD337" s="33"/>
      <c r="AE337" s="33"/>
      <c r="AR337" s="150" t="s">
        <v>229</v>
      </c>
      <c r="AT337" s="150" t="s">
        <v>140</v>
      </c>
      <c r="AU337" s="150" t="s">
        <v>139</v>
      </c>
      <c r="AY337" s="18" t="s">
        <v>134</v>
      </c>
      <c r="BE337" s="151">
        <f t="shared" si="4"/>
        <v>0</v>
      </c>
      <c r="BF337" s="151">
        <f t="shared" si="5"/>
        <v>0</v>
      </c>
      <c r="BG337" s="151">
        <f t="shared" si="6"/>
        <v>0</v>
      </c>
      <c r="BH337" s="151">
        <f t="shared" si="7"/>
        <v>0</v>
      </c>
      <c r="BI337" s="151">
        <f t="shared" si="8"/>
        <v>0</v>
      </c>
      <c r="BJ337" s="18" t="s">
        <v>139</v>
      </c>
      <c r="BK337" s="151">
        <f t="shared" si="9"/>
        <v>0</v>
      </c>
      <c r="BL337" s="18" t="s">
        <v>229</v>
      </c>
      <c r="BM337" s="150" t="s">
        <v>509</v>
      </c>
    </row>
    <row r="338" spans="1:65" s="2" customFormat="1" ht="62.65" customHeight="1">
      <c r="A338" s="33"/>
      <c r="B338" s="138"/>
      <c r="C338" s="139" t="s">
        <v>554</v>
      </c>
      <c r="D338" s="139" t="s">
        <v>140</v>
      </c>
      <c r="E338" s="140" t="s">
        <v>512</v>
      </c>
      <c r="F338" s="141" t="s">
        <v>513</v>
      </c>
      <c r="G338" s="142" t="s">
        <v>239</v>
      </c>
      <c r="H338" s="143">
        <v>6</v>
      </c>
      <c r="I338" s="144"/>
      <c r="J338" s="145">
        <f t="shared" si="0"/>
        <v>0</v>
      </c>
      <c r="K338" s="141" t="s">
        <v>3</v>
      </c>
      <c r="L338" s="34"/>
      <c r="M338" s="146" t="s">
        <v>3</v>
      </c>
      <c r="N338" s="147" t="s">
        <v>43</v>
      </c>
      <c r="O338" s="54"/>
      <c r="P338" s="148">
        <f t="shared" si="1"/>
        <v>0</v>
      </c>
      <c r="Q338" s="148">
        <v>0</v>
      </c>
      <c r="R338" s="148">
        <f t="shared" si="2"/>
        <v>0</v>
      </c>
      <c r="S338" s="148">
        <v>0</v>
      </c>
      <c r="T338" s="149">
        <f t="shared" si="3"/>
        <v>0</v>
      </c>
      <c r="U338" s="33"/>
      <c r="V338" s="33"/>
      <c r="W338" s="33"/>
      <c r="X338" s="33"/>
      <c r="Y338" s="33"/>
      <c r="Z338" s="33"/>
      <c r="AA338" s="33"/>
      <c r="AB338" s="33"/>
      <c r="AC338" s="33"/>
      <c r="AD338" s="33"/>
      <c r="AE338" s="33"/>
      <c r="AR338" s="150" t="s">
        <v>229</v>
      </c>
      <c r="AT338" s="150" t="s">
        <v>140</v>
      </c>
      <c r="AU338" s="150" t="s">
        <v>139</v>
      </c>
      <c r="AY338" s="18" t="s">
        <v>134</v>
      </c>
      <c r="BE338" s="151">
        <f t="shared" si="4"/>
        <v>0</v>
      </c>
      <c r="BF338" s="151">
        <f t="shared" si="5"/>
        <v>0</v>
      </c>
      <c r="BG338" s="151">
        <f t="shared" si="6"/>
        <v>0</v>
      </c>
      <c r="BH338" s="151">
        <f t="shared" si="7"/>
        <v>0</v>
      </c>
      <c r="BI338" s="151">
        <f t="shared" si="8"/>
        <v>0</v>
      </c>
      <c r="BJ338" s="18" t="s">
        <v>139</v>
      </c>
      <c r="BK338" s="151">
        <f t="shared" si="9"/>
        <v>0</v>
      </c>
      <c r="BL338" s="18" t="s">
        <v>229</v>
      </c>
      <c r="BM338" s="150" t="s">
        <v>514</v>
      </c>
    </row>
    <row r="339" spans="1:65" s="2" customFormat="1" ht="37.9" customHeight="1">
      <c r="A339" s="33"/>
      <c r="B339" s="138"/>
      <c r="C339" s="139" t="s">
        <v>558</v>
      </c>
      <c r="D339" s="139" t="s">
        <v>140</v>
      </c>
      <c r="E339" s="140" t="s">
        <v>516</v>
      </c>
      <c r="F339" s="141" t="s">
        <v>517</v>
      </c>
      <c r="G339" s="142" t="s">
        <v>239</v>
      </c>
      <c r="H339" s="143">
        <v>95</v>
      </c>
      <c r="I339" s="144"/>
      <c r="J339" s="145">
        <f t="shared" si="0"/>
        <v>0</v>
      </c>
      <c r="K339" s="141" t="s">
        <v>3</v>
      </c>
      <c r="L339" s="34"/>
      <c r="M339" s="146" t="s">
        <v>3</v>
      </c>
      <c r="N339" s="147" t="s">
        <v>43</v>
      </c>
      <c r="O339" s="54"/>
      <c r="P339" s="148">
        <f t="shared" si="1"/>
        <v>0</v>
      </c>
      <c r="Q339" s="148">
        <v>0</v>
      </c>
      <c r="R339" s="148">
        <f t="shared" si="2"/>
        <v>0</v>
      </c>
      <c r="S339" s="148">
        <v>0</v>
      </c>
      <c r="T339" s="149">
        <f t="shared" si="3"/>
        <v>0</v>
      </c>
      <c r="U339" s="33"/>
      <c r="V339" s="33"/>
      <c r="W339" s="33"/>
      <c r="X339" s="33"/>
      <c r="Y339" s="33"/>
      <c r="Z339" s="33"/>
      <c r="AA339" s="33"/>
      <c r="AB339" s="33"/>
      <c r="AC339" s="33"/>
      <c r="AD339" s="33"/>
      <c r="AE339" s="33"/>
      <c r="AR339" s="150" t="s">
        <v>229</v>
      </c>
      <c r="AT339" s="150" t="s">
        <v>140</v>
      </c>
      <c r="AU339" s="150" t="s">
        <v>139</v>
      </c>
      <c r="AY339" s="18" t="s">
        <v>134</v>
      </c>
      <c r="BE339" s="151">
        <f t="shared" si="4"/>
        <v>0</v>
      </c>
      <c r="BF339" s="151">
        <f t="shared" si="5"/>
        <v>0</v>
      </c>
      <c r="BG339" s="151">
        <f t="shared" si="6"/>
        <v>0</v>
      </c>
      <c r="BH339" s="151">
        <f t="shared" si="7"/>
        <v>0</v>
      </c>
      <c r="BI339" s="151">
        <f t="shared" si="8"/>
        <v>0</v>
      </c>
      <c r="BJ339" s="18" t="s">
        <v>139</v>
      </c>
      <c r="BK339" s="151">
        <f t="shared" si="9"/>
        <v>0</v>
      </c>
      <c r="BL339" s="18" t="s">
        <v>229</v>
      </c>
      <c r="BM339" s="150" t="s">
        <v>518</v>
      </c>
    </row>
    <row r="340" spans="1:65" s="2" customFormat="1" ht="37.9" customHeight="1">
      <c r="A340" s="33"/>
      <c r="B340" s="138"/>
      <c r="C340" s="139" t="s">
        <v>562</v>
      </c>
      <c r="D340" s="139" t="s">
        <v>140</v>
      </c>
      <c r="E340" s="140" t="s">
        <v>520</v>
      </c>
      <c r="F340" s="141" t="s">
        <v>521</v>
      </c>
      <c r="G340" s="142" t="s">
        <v>239</v>
      </c>
      <c r="H340" s="143">
        <v>95</v>
      </c>
      <c r="I340" s="144"/>
      <c r="J340" s="145">
        <f t="shared" si="0"/>
        <v>0</v>
      </c>
      <c r="K340" s="141" t="s">
        <v>3</v>
      </c>
      <c r="L340" s="34"/>
      <c r="M340" s="146" t="s">
        <v>3</v>
      </c>
      <c r="N340" s="147" t="s">
        <v>43</v>
      </c>
      <c r="O340" s="54"/>
      <c r="P340" s="148">
        <f t="shared" si="1"/>
        <v>0</v>
      </c>
      <c r="Q340" s="148">
        <v>0</v>
      </c>
      <c r="R340" s="148">
        <f t="shared" si="2"/>
        <v>0</v>
      </c>
      <c r="S340" s="148">
        <v>0</v>
      </c>
      <c r="T340" s="149">
        <f t="shared" si="3"/>
        <v>0</v>
      </c>
      <c r="U340" s="33"/>
      <c r="V340" s="33"/>
      <c r="W340" s="33"/>
      <c r="X340" s="33"/>
      <c r="Y340" s="33"/>
      <c r="Z340" s="33"/>
      <c r="AA340" s="33"/>
      <c r="AB340" s="33"/>
      <c r="AC340" s="33"/>
      <c r="AD340" s="33"/>
      <c r="AE340" s="33"/>
      <c r="AR340" s="150" t="s">
        <v>229</v>
      </c>
      <c r="AT340" s="150" t="s">
        <v>140</v>
      </c>
      <c r="AU340" s="150" t="s">
        <v>139</v>
      </c>
      <c r="AY340" s="18" t="s">
        <v>134</v>
      </c>
      <c r="BE340" s="151">
        <f t="shared" si="4"/>
        <v>0</v>
      </c>
      <c r="BF340" s="151">
        <f t="shared" si="5"/>
        <v>0</v>
      </c>
      <c r="BG340" s="151">
        <f t="shared" si="6"/>
        <v>0</v>
      </c>
      <c r="BH340" s="151">
        <f t="shared" si="7"/>
        <v>0</v>
      </c>
      <c r="BI340" s="151">
        <f t="shared" si="8"/>
        <v>0</v>
      </c>
      <c r="BJ340" s="18" t="s">
        <v>139</v>
      </c>
      <c r="BK340" s="151">
        <f t="shared" si="9"/>
        <v>0</v>
      </c>
      <c r="BL340" s="18" t="s">
        <v>229</v>
      </c>
      <c r="BM340" s="150" t="s">
        <v>522</v>
      </c>
    </row>
    <row r="341" spans="1:65" s="2" customFormat="1" ht="37.9" customHeight="1">
      <c r="A341" s="33"/>
      <c r="B341" s="138"/>
      <c r="C341" s="139" t="s">
        <v>566</v>
      </c>
      <c r="D341" s="139" t="s">
        <v>140</v>
      </c>
      <c r="E341" s="140" t="s">
        <v>524</v>
      </c>
      <c r="F341" s="141" t="s">
        <v>525</v>
      </c>
      <c r="G341" s="142" t="s">
        <v>239</v>
      </c>
      <c r="H341" s="143">
        <v>80</v>
      </c>
      <c r="I341" s="144"/>
      <c r="J341" s="145">
        <f t="shared" si="0"/>
        <v>0</v>
      </c>
      <c r="K341" s="141" t="s">
        <v>3</v>
      </c>
      <c r="L341" s="34"/>
      <c r="M341" s="146" t="s">
        <v>3</v>
      </c>
      <c r="N341" s="147" t="s">
        <v>43</v>
      </c>
      <c r="O341" s="54"/>
      <c r="P341" s="148">
        <f t="shared" si="1"/>
        <v>0</v>
      </c>
      <c r="Q341" s="148">
        <v>0</v>
      </c>
      <c r="R341" s="148">
        <f t="shared" si="2"/>
        <v>0</v>
      </c>
      <c r="S341" s="148">
        <v>0</v>
      </c>
      <c r="T341" s="149">
        <f t="shared" si="3"/>
        <v>0</v>
      </c>
      <c r="U341" s="33"/>
      <c r="V341" s="33"/>
      <c r="W341" s="33"/>
      <c r="X341" s="33"/>
      <c r="Y341" s="33"/>
      <c r="Z341" s="33"/>
      <c r="AA341" s="33"/>
      <c r="AB341" s="33"/>
      <c r="AC341" s="33"/>
      <c r="AD341" s="33"/>
      <c r="AE341" s="33"/>
      <c r="AR341" s="150" t="s">
        <v>229</v>
      </c>
      <c r="AT341" s="150" t="s">
        <v>140</v>
      </c>
      <c r="AU341" s="150" t="s">
        <v>139</v>
      </c>
      <c r="AY341" s="18" t="s">
        <v>134</v>
      </c>
      <c r="BE341" s="151">
        <f t="shared" si="4"/>
        <v>0</v>
      </c>
      <c r="BF341" s="151">
        <f t="shared" si="5"/>
        <v>0</v>
      </c>
      <c r="BG341" s="151">
        <f t="shared" si="6"/>
        <v>0</v>
      </c>
      <c r="BH341" s="151">
        <f t="shared" si="7"/>
        <v>0</v>
      </c>
      <c r="BI341" s="151">
        <f t="shared" si="8"/>
        <v>0</v>
      </c>
      <c r="BJ341" s="18" t="s">
        <v>139</v>
      </c>
      <c r="BK341" s="151">
        <f t="shared" si="9"/>
        <v>0</v>
      </c>
      <c r="BL341" s="18" t="s">
        <v>229</v>
      </c>
      <c r="BM341" s="150" t="s">
        <v>526</v>
      </c>
    </row>
    <row r="342" spans="1:65" s="2" customFormat="1" ht="33" customHeight="1">
      <c r="A342" s="33"/>
      <c r="B342" s="138"/>
      <c r="C342" s="139" t="s">
        <v>573</v>
      </c>
      <c r="D342" s="139" t="s">
        <v>140</v>
      </c>
      <c r="E342" s="140" t="s">
        <v>529</v>
      </c>
      <c r="F342" s="141" t="s">
        <v>530</v>
      </c>
      <c r="G342" s="142" t="s">
        <v>239</v>
      </c>
      <c r="H342" s="143">
        <v>35</v>
      </c>
      <c r="I342" s="144"/>
      <c r="J342" s="145">
        <f t="shared" si="0"/>
        <v>0</v>
      </c>
      <c r="K342" s="141" t="s">
        <v>3</v>
      </c>
      <c r="L342" s="34"/>
      <c r="M342" s="146" t="s">
        <v>3</v>
      </c>
      <c r="N342" s="147" t="s">
        <v>43</v>
      </c>
      <c r="O342" s="54"/>
      <c r="P342" s="148">
        <f t="shared" si="1"/>
        <v>0</v>
      </c>
      <c r="Q342" s="148">
        <v>0</v>
      </c>
      <c r="R342" s="148">
        <f t="shared" si="2"/>
        <v>0</v>
      </c>
      <c r="S342" s="148">
        <v>0</v>
      </c>
      <c r="T342" s="149">
        <f t="shared" si="3"/>
        <v>0</v>
      </c>
      <c r="U342" s="33"/>
      <c r="V342" s="33"/>
      <c r="W342" s="33"/>
      <c r="X342" s="33"/>
      <c r="Y342" s="33"/>
      <c r="Z342" s="33"/>
      <c r="AA342" s="33"/>
      <c r="AB342" s="33"/>
      <c r="AC342" s="33"/>
      <c r="AD342" s="33"/>
      <c r="AE342" s="33"/>
      <c r="AR342" s="150" t="s">
        <v>229</v>
      </c>
      <c r="AT342" s="150" t="s">
        <v>140</v>
      </c>
      <c r="AU342" s="150" t="s">
        <v>139</v>
      </c>
      <c r="AY342" s="18" t="s">
        <v>134</v>
      </c>
      <c r="BE342" s="151">
        <f t="shared" si="4"/>
        <v>0</v>
      </c>
      <c r="BF342" s="151">
        <f t="shared" si="5"/>
        <v>0</v>
      </c>
      <c r="BG342" s="151">
        <f t="shared" si="6"/>
        <v>0</v>
      </c>
      <c r="BH342" s="151">
        <f t="shared" si="7"/>
        <v>0</v>
      </c>
      <c r="BI342" s="151">
        <f t="shared" si="8"/>
        <v>0</v>
      </c>
      <c r="BJ342" s="18" t="s">
        <v>139</v>
      </c>
      <c r="BK342" s="151">
        <f t="shared" si="9"/>
        <v>0</v>
      </c>
      <c r="BL342" s="18" t="s">
        <v>229</v>
      </c>
      <c r="BM342" s="150" t="s">
        <v>531</v>
      </c>
    </row>
    <row r="343" spans="1:65" s="2" customFormat="1" ht="44.25" customHeight="1">
      <c r="A343" s="33"/>
      <c r="B343" s="138"/>
      <c r="C343" s="139" t="s">
        <v>581</v>
      </c>
      <c r="D343" s="139" t="s">
        <v>140</v>
      </c>
      <c r="E343" s="140" t="s">
        <v>534</v>
      </c>
      <c r="F343" s="141" t="s">
        <v>535</v>
      </c>
      <c r="G343" s="142" t="s">
        <v>536</v>
      </c>
      <c r="H343" s="191"/>
      <c r="I343" s="144"/>
      <c r="J343" s="145">
        <f t="shared" si="0"/>
        <v>0</v>
      </c>
      <c r="K343" s="141" t="s">
        <v>144</v>
      </c>
      <c r="L343" s="34"/>
      <c r="M343" s="146" t="s">
        <v>3</v>
      </c>
      <c r="N343" s="147" t="s">
        <v>43</v>
      </c>
      <c r="O343" s="54"/>
      <c r="P343" s="148">
        <f t="shared" si="1"/>
        <v>0</v>
      </c>
      <c r="Q343" s="148">
        <v>0</v>
      </c>
      <c r="R343" s="148">
        <f t="shared" si="2"/>
        <v>0</v>
      </c>
      <c r="S343" s="148">
        <v>0</v>
      </c>
      <c r="T343" s="149">
        <f t="shared" si="3"/>
        <v>0</v>
      </c>
      <c r="U343" s="33"/>
      <c r="V343" s="33"/>
      <c r="W343" s="33"/>
      <c r="X343" s="33"/>
      <c r="Y343" s="33"/>
      <c r="Z343" s="33"/>
      <c r="AA343" s="33"/>
      <c r="AB343" s="33"/>
      <c r="AC343" s="33"/>
      <c r="AD343" s="33"/>
      <c r="AE343" s="33"/>
      <c r="AR343" s="150" t="s">
        <v>229</v>
      </c>
      <c r="AT343" s="150" t="s">
        <v>140</v>
      </c>
      <c r="AU343" s="150" t="s">
        <v>139</v>
      </c>
      <c r="AY343" s="18" t="s">
        <v>134</v>
      </c>
      <c r="BE343" s="151">
        <f t="shared" si="4"/>
        <v>0</v>
      </c>
      <c r="BF343" s="151">
        <f t="shared" si="5"/>
        <v>0</v>
      </c>
      <c r="BG343" s="151">
        <f t="shared" si="6"/>
        <v>0</v>
      </c>
      <c r="BH343" s="151">
        <f t="shared" si="7"/>
        <v>0</v>
      </c>
      <c r="BI343" s="151">
        <f t="shared" si="8"/>
        <v>0</v>
      </c>
      <c r="BJ343" s="18" t="s">
        <v>139</v>
      </c>
      <c r="BK343" s="151">
        <f t="shared" si="9"/>
        <v>0</v>
      </c>
      <c r="BL343" s="18" t="s">
        <v>229</v>
      </c>
      <c r="BM343" s="150" t="s">
        <v>537</v>
      </c>
    </row>
    <row r="344" spans="1:47" s="2" customFormat="1" ht="12">
      <c r="A344" s="33"/>
      <c r="B344" s="34"/>
      <c r="C344" s="33"/>
      <c r="D344" s="152" t="s">
        <v>148</v>
      </c>
      <c r="E344" s="33"/>
      <c r="F344" s="153" t="s">
        <v>538</v>
      </c>
      <c r="G344" s="33"/>
      <c r="H344" s="33"/>
      <c r="I344" s="154"/>
      <c r="J344" s="33"/>
      <c r="K344" s="33"/>
      <c r="L344" s="34"/>
      <c r="M344" s="155"/>
      <c r="N344" s="156"/>
      <c r="O344" s="54"/>
      <c r="P344" s="54"/>
      <c r="Q344" s="54"/>
      <c r="R344" s="54"/>
      <c r="S344" s="54"/>
      <c r="T344" s="55"/>
      <c r="U344" s="33"/>
      <c r="V344" s="33"/>
      <c r="W344" s="33"/>
      <c r="X344" s="33"/>
      <c r="Y344" s="33"/>
      <c r="Z344" s="33"/>
      <c r="AA344" s="33"/>
      <c r="AB344" s="33"/>
      <c r="AC344" s="33"/>
      <c r="AD344" s="33"/>
      <c r="AE344" s="33"/>
      <c r="AT344" s="18" t="s">
        <v>148</v>
      </c>
      <c r="AU344" s="18" t="s">
        <v>139</v>
      </c>
    </row>
    <row r="345" spans="2:63" s="12" customFormat="1" ht="22.9" customHeight="1">
      <c r="B345" s="125"/>
      <c r="D345" s="126" t="s">
        <v>70</v>
      </c>
      <c r="E345" s="136" t="s">
        <v>539</v>
      </c>
      <c r="F345" s="136" t="s">
        <v>540</v>
      </c>
      <c r="I345" s="128"/>
      <c r="J345" s="137">
        <f>BK345</f>
        <v>0</v>
      </c>
      <c r="L345" s="125"/>
      <c r="M345" s="130"/>
      <c r="N345" s="131"/>
      <c r="O345" s="131"/>
      <c r="P345" s="132">
        <f>SUM(P346:P356)</f>
        <v>0</v>
      </c>
      <c r="Q345" s="131"/>
      <c r="R345" s="132">
        <f>SUM(R346:R356)</f>
        <v>0</v>
      </c>
      <c r="S345" s="131"/>
      <c r="T345" s="133">
        <f>SUM(T346:T356)</f>
        <v>0</v>
      </c>
      <c r="AR345" s="126" t="s">
        <v>139</v>
      </c>
      <c r="AT345" s="134" t="s">
        <v>70</v>
      </c>
      <c r="AU345" s="134" t="s">
        <v>15</v>
      </c>
      <c r="AY345" s="126" t="s">
        <v>134</v>
      </c>
      <c r="BK345" s="135">
        <f>SUM(BK346:BK356)</f>
        <v>0</v>
      </c>
    </row>
    <row r="346" spans="1:65" s="2" customFormat="1" ht="24.2" customHeight="1">
      <c r="A346" s="33"/>
      <c r="B346" s="138"/>
      <c r="C346" s="139" t="s">
        <v>585</v>
      </c>
      <c r="D346" s="139" t="s">
        <v>140</v>
      </c>
      <c r="E346" s="140" t="s">
        <v>683</v>
      </c>
      <c r="F346" s="141" t="s">
        <v>684</v>
      </c>
      <c r="G346" s="142" t="s">
        <v>239</v>
      </c>
      <c r="H346" s="143">
        <v>29.6</v>
      </c>
      <c r="I346" s="144"/>
      <c r="J346" s="145">
        <f>ROUND(I346*H346,2)</f>
        <v>0</v>
      </c>
      <c r="K346" s="141" t="s">
        <v>3</v>
      </c>
      <c r="L346" s="34"/>
      <c r="M346" s="146" t="s">
        <v>3</v>
      </c>
      <c r="N346" s="147" t="s">
        <v>43</v>
      </c>
      <c r="O346" s="54"/>
      <c r="P346" s="148">
        <f>O346*H346</f>
        <v>0</v>
      </c>
      <c r="Q346" s="148">
        <v>0</v>
      </c>
      <c r="R346" s="148">
        <f>Q346*H346</f>
        <v>0</v>
      </c>
      <c r="S346" s="148">
        <v>0</v>
      </c>
      <c r="T346" s="149">
        <f>S346*H346</f>
        <v>0</v>
      </c>
      <c r="U346" s="33"/>
      <c r="V346" s="33"/>
      <c r="W346" s="33"/>
      <c r="X346" s="33"/>
      <c r="Y346" s="33"/>
      <c r="Z346" s="33"/>
      <c r="AA346" s="33"/>
      <c r="AB346" s="33"/>
      <c r="AC346" s="33"/>
      <c r="AD346" s="33"/>
      <c r="AE346" s="33"/>
      <c r="AR346" s="150" t="s">
        <v>229</v>
      </c>
      <c r="AT346" s="150" t="s">
        <v>140</v>
      </c>
      <c r="AU346" s="150" t="s">
        <v>139</v>
      </c>
      <c r="AY346" s="18" t="s">
        <v>134</v>
      </c>
      <c r="BE346" s="151">
        <f>IF(N346="základní",J346,0)</f>
        <v>0</v>
      </c>
      <c r="BF346" s="151">
        <f>IF(N346="snížená",J346,0)</f>
        <v>0</v>
      </c>
      <c r="BG346" s="151">
        <f>IF(N346="zákl. přenesená",J346,0)</f>
        <v>0</v>
      </c>
      <c r="BH346" s="151">
        <f>IF(N346="sníž. přenesená",J346,0)</f>
        <v>0</v>
      </c>
      <c r="BI346" s="151">
        <f>IF(N346="nulová",J346,0)</f>
        <v>0</v>
      </c>
      <c r="BJ346" s="18" t="s">
        <v>139</v>
      </c>
      <c r="BK346" s="151">
        <f>ROUND(I346*H346,2)</f>
        <v>0</v>
      </c>
      <c r="BL346" s="18" t="s">
        <v>229</v>
      </c>
      <c r="BM346" s="150" t="s">
        <v>685</v>
      </c>
    </row>
    <row r="347" spans="2:51" s="14" customFormat="1" ht="12">
      <c r="B347" s="165"/>
      <c r="D347" s="158" t="s">
        <v>150</v>
      </c>
      <c r="E347" s="166" t="s">
        <v>3</v>
      </c>
      <c r="F347" s="167" t="s">
        <v>783</v>
      </c>
      <c r="H347" s="168">
        <v>29.6</v>
      </c>
      <c r="I347" s="169"/>
      <c r="L347" s="165"/>
      <c r="M347" s="170"/>
      <c r="N347" s="171"/>
      <c r="O347" s="171"/>
      <c r="P347" s="171"/>
      <c r="Q347" s="171"/>
      <c r="R347" s="171"/>
      <c r="S347" s="171"/>
      <c r="T347" s="172"/>
      <c r="AT347" s="166" t="s">
        <v>150</v>
      </c>
      <c r="AU347" s="166" t="s">
        <v>139</v>
      </c>
      <c r="AV347" s="14" t="s">
        <v>139</v>
      </c>
      <c r="AW347" s="14" t="s">
        <v>33</v>
      </c>
      <c r="AX347" s="14" t="s">
        <v>71</v>
      </c>
      <c r="AY347" s="166" t="s">
        <v>134</v>
      </c>
    </row>
    <row r="348" spans="2:51" s="15" customFormat="1" ht="12">
      <c r="B348" s="173"/>
      <c r="D348" s="158" t="s">
        <v>150</v>
      </c>
      <c r="E348" s="174" t="s">
        <v>3</v>
      </c>
      <c r="F348" s="175" t="s">
        <v>155</v>
      </c>
      <c r="H348" s="176">
        <v>29.6</v>
      </c>
      <c r="I348" s="177"/>
      <c r="L348" s="173"/>
      <c r="M348" s="178"/>
      <c r="N348" s="179"/>
      <c r="O348" s="179"/>
      <c r="P348" s="179"/>
      <c r="Q348" s="179"/>
      <c r="R348" s="179"/>
      <c r="S348" s="179"/>
      <c r="T348" s="180"/>
      <c r="AT348" s="174" t="s">
        <v>150</v>
      </c>
      <c r="AU348" s="174" t="s">
        <v>139</v>
      </c>
      <c r="AV348" s="15" t="s">
        <v>145</v>
      </c>
      <c r="AW348" s="15" t="s">
        <v>33</v>
      </c>
      <c r="AX348" s="15" t="s">
        <v>15</v>
      </c>
      <c r="AY348" s="174" t="s">
        <v>134</v>
      </c>
    </row>
    <row r="349" spans="1:65" s="2" customFormat="1" ht="16.5" customHeight="1">
      <c r="A349" s="33"/>
      <c r="B349" s="138"/>
      <c r="C349" s="139" t="s">
        <v>589</v>
      </c>
      <c r="D349" s="139" t="s">
        <v>140</v>
      </c>
      <c r="E349" s="140" t="s">
        <v>688</v>
      </c>
      <c r="F349" s="141" t="s">
        <v>689</v>
      </c>
      <c r="G349" s="142" t="s">
        <v>239</v>
      </c>
      <c r="H349" s="143">
        <v>29.6</v>
      </c>
      <c r="I349" s="144"/>
      <c r="J349" s="145">
        <f aca="true" t="shared" si="10" ref="J349:J355">ROUND(I349*H349,2)</f>
        <v>0</v>
      </c>
      <c r="K349" s="141" t="s">
        <v>3</v>
      </c>
      <c r="L349" s="34"/>
      <c r="M349" s="146" t="s">
        <v>3</v>
      </c>
      <c r="N349" s="147" t="s">
        <v>43</v>
      </c>
      <c r="O349" s="54"/>
      <c r="P349" s="148">
        <f aca="true" t="shared" si="11" ref="P349:P355">O349*H349</f>
        <v>0</v>
      </c>
      <c r="Q349" s="148">
        <v>0</v>
      </c>
      <c r="R349" s="148">
        <f aca="true" t="shared" si="12" ref="R349:R355">Q349*H349</f>
        <v>0</v>
      </c>
      <c r="S349" s="148">
        <v>0</v>
      </c>
      <c r="T349" s="149">
        <f aca="true" t="shared" si="13" ref="T349:T355">S349*H349</f>
        <v>0</v>
      </c>
      <c r="U349" s="33"/>
      <c r="V349" s="33"/>
      <c r="W349" s="33"/>
      <c r="X349" s="33"/>
      <c r="Y349" s="33"/>
      <c r="Z349" s="33"/>
      <c r="AA349" s="33"/>
      <c r="AB349" s="33"/>
      <c r="AC349" s="33"/>
      <c r="AD349" s="33"/>
      <c r="AE349" s="33"/>
      <c r="AR349" s="150" t="s">
        <v>229</v>
      </c>
      <c r="AT349" s="150" t="s">
        <v>140</v>
      </c>
      <c r="AU349" s="150" t="s">
        <v>139</v>
      </c>
      <c r="AY349" s="18" t="s">
        <v>134</v>
      </c>
      <c r="BE349" s="151">
        <f aca="true" t="shared" si="14" ref="BE349:BE355">IF(N349="základní",J349,0)</f>
        <v>0</v>
      </c>
      <c r="BF349" s="151">
        <f aca="true" t="shared" si="15" ref="BF349:BF355">IF(N349="snížená",J349,0)</f>
        <v>0</v>
      </c>
      <c r="BG349" s="151">
        <f aca="true" t="shared" si="16" ref="BG349:BG355">IF(N349="zákl. přenesená",J349,0)</f>
        <v>0</v>
      </c>
      <c r="BH349" s="151">
        <f aca="true" t="shared" si="17" ref="BH349:BH355">IF(N349="sníž. přenesená",J349,0)</f>
        <v>0</v>
      </c>
      <c r="BI349" s="151">
        <f aca="true" t="shared" si="18" ref="BI349:BI355">IF(N349="nulová",J349,0)</f>
        <v>0</v>
      </c>
      <c r="BJ349" s="18" t="s">
        <v>139</v>
      </c>
      <c r="BK349" s="151">
        <f aca="true" t="shared" si="19" ref="BK349:BK355">ROUND(I349*H349,2)</f>
        <v>0</v>
      </c>
      <c r="BL349" s="18" t="s">
        <v>229</v>
      </c>
      <c r="BM349" s="150" t="s">
        <v>690</v>
      </c>
    </row>
    <row r="350" spans="1:65" s="2" customFormat="1" ht="24.2" customHeight="1">
      <c r="A350" s="33"/>
      <c r="B350" s="138"/>
      <c r="C350" s="139" t="s">
        <v>682</v>
      </c>
      <c r="D350" s="139" t="s">
        <v>140</v>
      </c>
      <c r="E350" s="140" t="s">
        <v>542</v>
      </c>
      <c r="F350" s="141" t="s">
        <v>543</v>
      </c>
      <c r="G350" s="142" t="s">
        <v>544</v>
      </c>
      <c r="H350" s="143">
        <v>7</v>
      </c>
      <c r="I350" s="144"/>
      <c r="J350" s="145">
        <f t="shared" si="10"/>
        <v>0</v>
      </c>
      <c r="K350" s="141" t="s">
        <v>3</v>
      </c>
      <c r="L350" s="34"/>
      <c r="M350" s="146" t="s">
        <v>3</v>
      </c>
      <c r="N350" s="147" t="s">
        <v>43</v>
      </c>
      <c r="O350" s="54"/>
      <c r="P350" s="148">
        <f t="shared" si="11"/>
        <v>0</v>
      </c>
      <c r="Q350" s="148">
        <v>0</v>
      </c>
      <c r="R350" s="148">
        <f t="shared" si="12"/>
        <v>0</v>
      </c>
      <c r="S350" s="148">
        <v>0</v>
      </c>
      <c r="T350" s="149">
        <f t="shared" si="13"/>
        <v>0</v>
      </c>
      <c r="U350" s="33"/>
      <c r="V350" s="33"/>
      <c r="W350" s="33"/>
      <c r="X350" s="33"/>
      <c r="Y350" s="33"/>
      <c r="Z350" s="33"/>
      <c r="AA350" s="33"/>
      <c r="AB350" s="33"/>
      <c r="AC350" s="33"/>
      <c r="AD350" s="33"/>
      <c r="AE350" s="33"/>
      <c r="AR350" s="150" t="s">
        <v>229</v>
      </c>
      <c r="AT350" s="150" t="s">
        <v>140</v>
      </c>
      <c r="AU350" s="150" t="s">
        <v>139</v>
      </c>
      <c r="AY350" s="18" t="s">
        <v>134</v>
      </c>
      <c r="BE350" s="151">
        <f t="shared" si="14"/>
        <v>0</v>
      </c>
      <c r="BF350" s="151">
        <f t="shared" si="15"/>
        <v>0</v>
      </c>
      <c r="BG350" s="151">
        <f t="shared" si="16"/>
        <v>0</v>
      </c>
      <c r="BH350" s="151">
        <f t="shared" si="17"/>
        <v>0</v>
      </c>
      <c r="BI350" s="151">
        <f t="shared" si="18"/>
        <v>0</v>
      </c>
      <c r="BJ350" s="18" t="s">
        <v>139</v>
      </c>
      <c r="BK350" s="151">
        <f t="shared" si="19"/>
        <v>0</v>
      </c>
      <c r="BL350" s="18" t="s">
        <v>229</v>
      </c>
      <c r="BM350" s="150" t="s">
        <v>545</v>
      </c>
    </row>
    <row r="351" spans="1:65" s="2" customFormat="1" ht="16.5" customHeight="1">
      <c r="A351" s="33"/>
      <c r="B351" s="138"/>
      <c r="C351" s="139" t="s">
        <v>687</v>
      </c>
      <c r="D351" s="139" t="s">
        <v>140</v>
      </c>
      <c r="E351" s="140" t="s">
        <v>547</v>
      </c>
      <c r="F351" s="141" t="s">
        <v>548</v>
      </c>
      <c r="G351" s="142" t="s">
        <v>544</v>
      </c>
      <c r="H351" s="143">
        <v>7</v>
      </c>
      <c r="I351" s="144"/>
      <c r="J351" s="145">
        <f t="shared" si="10"/>
        <v>0</v>
      </c>
      <c r="K351" s="141" t="s">
        <v>3</v>
      </c>
      <c r="L351" s="34"/>
      <c r="M351" s="146" t="s">
        <v>3</v>
      </c>
      <c r="N351" s="147" t="s">
        <v>43</v>
      </c>
      <c r="O351" s="54"/>
      <c r="P351" s="148">
        <f t="shared" si="11"/>
        <v>0</v>
      </c>
      <c r="Q351" s="148">
        <v>0</v>
      </c>
      <c r="R351" s="148">
        <f t="shared" si="12"/>
        <v>0</v>
      </c>
      <c r="S351" s="148">
        <v>0</v>
      </c>
      <c r="T351" s="149">
        <f t="shared" si="13"/>
        <v>0</v>
      </c>
      <c r="U351" s="33"/>
      <c r="V351" s="33"/>
      <c r="W351" s="33"/>
      <c r="X351" s="33"/>
      <c r="Y351" s="33"/>
      <c r="Z351" s="33"/>
      <c r="AA351" s="33"/>
      <c r="AB351" s="33"/>
      <c r="AC351" s="33"/>
      <c r="AD351" s="33"/>
      <c r="AE351" s="33"/>
      <c r="AR351" s="150" t="s">
        <v>229</v>
      </c>
      <c r="AT351" s="150" t="s">
        <v>140</v>
      </c>
      <c r="AU351" s="150" t="s">
        <v>139</v>
      </c>
      <c r="AY351" s="18" t="s">
        <v>134</v>
      </c>
      <c r="BE351" s="151">
        <f t="shared" si="14"/>
        <v>0</v>
      </c>
      <c r="BF351" s="151">
        <f t="shared" si="15"/>
        <v>0</v>
      </c>
      <c r="BG351" s="151">
        <f t="shared" si="16"/>
        <v>0</v>
      </c>
      <c r="BH351" s="151">
        <f t="shared" si="17"/>
        <v>0</v>
      </c>
      <c r="BI351" s="151">
        <f t="shared" si="18"/>
        <v>0</v>
      </c>
      <c r="BJ351" s="18" t="s">
        <v>139</v>
      </c>
      <c r="BK351" s="151">
        <f t="shared" si="19"/>
        <v>0</v>
      </c>
      <c r="BL351" s="18" t="s">
        <v>229</v>
      </c>
      <c r="BM351" s="150" t="s">
        <v>549</v>
      </c>
    </row>
    <row r="352" spans="1:65" s="2" customFormat="1" ht="24.2" customHeight="1">
      <c r="A352" s="33"/>
      <c r="B352" s="138"/>
      <c r="C352" s="139" t="s">
        <v>691</v>
      </c>
      <c r="D352" s="139" t="s">
        <v>140</v>
      </c>
      <c r="E352" s="140" t="s">
        <v>551</v>
      </c>
      <c r="F352" s="141" t="s">
        <v>552</v>
      </c>
      <c r="G352" s="142" t="s">
        <v>359</v>
      </c>
      <c r="H352" s="143">
        <v>4</v>
      </c>
      <c r="I352" s="144"/>
      <c r="J352" s="145">
        <f t="shared" si="10"/>
        <v>0</v>
      </c>
      <c r="K352" s="141" t="s">
        <v>3</v>
      </c>
      <c r="L352" s="34"/>
      <c r="M352" s="146" t="s">
        <v>3</v>
      </c>
      <c r="N352" s="147" t="s">
        <v>43</v>
      </c>
      <c r="O352" s="54"/>
      <c r="P352" s="148">
        <f t="shared" si="11"/>
        <v>0</v>
      </c>
      <c r="Q352" s="148">
        <v>0</v>
      </c>
      <c r="R352" s="148">
        <f t="shared" si="12"/>
        <v>0</v>
      </c>
      <c r="S352" s="148">
        <v>0</v>
      </c>
      <c r="T352" s="149">
        <f t="shared" si="13"/>
        <v>0</v>
      </c>
      <c r="U352" s="33"/>
      <c r="V352" s="33"/>
      <c r="W352" s="33"/>
      <c r="X352" s="33"/>
      <c r="Y352" s="33"/>
      <c r="Z352" s="33"/>
      <c r="AA352" s="33"/>
      <c r="AB352" s="33"/>
      <c r="AC352" s="33"/>
      <c r="AD352" s="33"/>
      <c r="AE352" s="33"/>
      <c r="AR352" s="150" t="s">
        <v>229</v>
      </c>
      <c r="AT352" s="150" t="s">
        <v>140</v>
      </c>
      <c r="AU352" s="150" t="s">
        <v>139</v>
      </c>
      <c r="AY352" s="18" t="s">
        <v>134</v>
      </c>
      <c r="BE352" s="151">
        <f t="shared" si="14"/>
        <v>0</v>
      </c>
      <c r="BF352" s="151">
        <f t="shared" si="15"/>
        <v>0</v>
      </c>
      <c r="BG352" s="151">
        <f t="shared" si="16"/>
        <v>0</v>
      </c>
      <c r="BH352" s="151">
        <f t="shared" si="17"/>
        <v>0</v>
      </c>
      <c r="BI352" s="151">
        <f t="shared" si="18"/>
        <v>0</v>
      </c>
      <c r="BJ352" s="18" t="s">
        <v>139</v>
      </c>
      <c r="BK352" s="151">
        <f t="shared" si="19"/>
        <v>0</v>
      </c>
      <c r="BL352" s="18" t="s">
        <v>229</v>
      </c>
      <c r="BM352" s="150" t="s">
        <v>553</v>
      </c>
    </row>
    <row r="353" spans="1:65" s="2" customFormat="1" ht="24.2" customHeight="1">
      <c r="A353" s="33"/>
      <c r="B353" s="138"/>
      <c r="C353" s="139" t="s">
        <v>692</v>
      </c>
      <c r="D353" s="139" t="s">
        <v>140</v>
      </c>
      <c r="E353" s="140" t="s">
        <v>555</v>
      </c>
      <c r="F353" s="141" t="s">
        <v>556</v>
      </c>
      <c r="G353" s="142" t="s">
        <v>359</v>
      </c>
      <c r="H353" s="143">
        <v>8</v>
      </c>
      <c r="I353" s="144"/>
      <c r="J353" s="145">
        <f t="shared" si="10"/>
        <v>0</v>
      </c>
      <c r="K353" s="141" t="s">
        <v>3</v>
      </c>
      <c r="L353" s="34"/>
      <c r="M353" s="146" t="s">
        <v>3</v>
      </c>
      <c r="N353" s="147" t="s">
        <v>43</v>
      </c>
      <c r="O353" s="54"/>
      <c r="P353" s="148">
        <f t="shared" si="11"/>
        <v>0</v>
      </c>
      <c r="Q353" s="148">
        <v>0</v>
      </c>
      <c r="R353" s="148">
        <f t="shared" si="12"/>
        <v>0</v>
      </c>
      <c r="S353" s="148">
        <v>0</v>
      </c>
      <c r="T353" s="149">
        <f t="shared" si="13"/>
        <v>0</v>
      </c>
      <c r="U353" s="33"/>
      <c r="V353" s="33"/>
      <c r="W353" s="33"/>
      <c r="X353" s="33"/>
      <c r="Y353" s="33"/>
      <c r="Z353" s="33"/>
      <c r="AA353" s="33"/>
      <c r="AB353" s="33"/>
      <c r="AC353" s="33"/>
      <c r="AD353" s="33"/>
      <c r="AE353" s="33"/>
      <c r="AR353" s="150" t="s">
        <v>229</v>
      </c>
      <c r="AT353" s="150" t="s">
        <v>140</v>
      </c>
      <c r="AU353" s="150" t="s">
        <v>139</v>
      </c>
      <c r="AY353" s="18" t="s">
        <v>134</v>
      </c>
      <c r="BE353" s="151">
        <f t="shared" si="14"/>
        <v>0</v>
      </c>
      <c r="BF353" s="151">
        <f t="shared" si="15"/>
        <v>0</v>
      </c>
      <c r="BG353" s="151">
        <f t="shared" si="16"/>
        <v>0</v>
      </c>
      <c r="BH353" s="151">
        <f t="shared" si="17"/>
        <v>0</v>
      </c>
      <c r="BI353" s="151">
        <f t="shared" si="18"/>
        <v>0</v>
      </c>
      <c r="BJ353" s="18" t="s">
        <v>139</v>
      </c>
      <c r="BK353" s="151">
        <f t="shared" si="19"/>
        <v>0</v>
      </c>
      <c r="BL353" s="18" t="s">
        <v>229</v>
      </c>
      <c r="BM353" s="150" t="s">
        <v>557</v>
      </c>
    </row>
    <row r="354" spans="1:65" s="2" customFormat="1" ht="24.2" customHeight="1">
      <c r="A354" s="33"/>
      <c r="B354" s="138"/>
      <c r="C354" s="139" t="s">
        <v>694</v>
      </c>
      <c r="D354" s="139" t="s">
        <v>140</v>
      </c>
      <c r="E354" s="140" t="s">
        <v>563</v>
      </c>
      <c r="F354" s="141" t="s">
        <v>564</v>
      </c>
      <c r="G354" s="142" t="s">
        <v>359</v>
      </c>
      <c r="H354" s="143">
        <v>4</v>
      </c>
      <c r="I354" s="144"/>
      <c r="J354" s="145">
        <f t="shared" si="10"/>
        <v>0</v>
      </c>
      <c r="K354" s="141" t="s">
        <v>3</v>
      </c>
      <c r="L354" s="34"/>
      <c r="M354" s="146" t="s">
        <v>3</v>
      </c>
      <c r="N354" s="147" t="s">
        <v>43</v>
      </c>
      <c r="O354" s="54"/>
      <c r="P354" s="148">
        <f t="shared" si="11"/>
        <v>0</v>
      </c>
      <c r="Q354" s="148">
        <v>0</v>
      </c>
      <c r="R354" s="148">
        <f t="shared" si="12"/>
        <v>0</v>
      </c>
      <c r="S354" s="148">
        <v>0</v>
      </c>
      <c r="T354" s="149">
        <f t="shared" si="13"/>
        <v>0</v>
      </c>
      <c r="U354" s="33"/>
      <c r="V354" s="33"/>
      <c r="W354" s="33"/>
      <c r="X354" s="33"/>
      <c r="Y354" s="33"/>
      <c r="Z354" s="33"/>
      <c r="AA354" s="33"/>
      <c r="AB354" s="33"/>
      <c r="AC354" s="33"/>
      <c r="AD354" s="33"/>
      <c r="AE354" s="33"/>
      <c r="AR354" s="150" t="s">
        <v>229</v>
      </c>
      <c r="AT354" s="150" t="s">
        <v>140</v>
      </c>
      <c r="AU354" s="150" t="s">
        <v>139</v>
      </c>
      <c r="AY354" s="18" t="s">
        <v>134</v>
      </c>
      <c r="BE354" s="151">
        <f t="shared" si="14"/>
        <v>0</v>
      </c>
      <c r="BF354" s="151">
        <f t="shared" si="15"/>
        <v>0</v>
      </c>
      <c r="BG354" s="151">
        <f t="shared" si="16"/>
        <v>0</v>
      </c>
      <c r="BH354" s="151">
        <f t="shared" si="17"/>
        <v>0</v>
      </c>
      <c r="BI354" s="151">
        <f t="shared" si="18"/>
        <v>0</v>
      </c>
      <c r="BJ354" s="18" t="s">
        <v>139</v>
      </c>
      <c r="BK354" s="151">
        <f t="shared" si="19"/>
        <v>0</v>
      </c>
      <c r="BL354" s="18" t="s">
        <v>229</v>
      </c>
      <c r="BM354" s="150" t="s">
        <v>565</v>
      </c>
    </row>
    <row r="355" spans="1:65" s="2" customFormat="1" ht="44.25" customHeight="1">
      <c r="A355" s="33"/>
      <c r="B355" s="138"/>
      <c r="C355" s="139" t="s">
        <v>695</v>
      </c>
      <c r="D355" s="139" t="s">
        <v>140</v>
      </c>
      <c r="E355" s="140" t="s">
        <v>567</v>
      </c>
      <c r="F355" s="141" t="s">
        <v>568</v>
      </c>
      <c r="G355" s="142" t="s">
        <v>536</v>
      </c>
      <c r="H355" s="191"/>
      <c r="I355" s="144"/>
      <c r="J355" s="145">
        <f t="shared" si="10"/>
        <v>0</v>
      </c>
      <c r="K355" s="141" t="s">
        <v>144</v>
      </c>
      <c r="L355" s="34"/>
      <c r="M355" s="146" t="s">
        <v>3</v>
      </c>
      <c r="N355" s="147" t="s">
        <v>43</v>
      </c>
      <c r="O355" s="54"/>
      <c r="P355" s="148">
        <f t="shared" si="11"/>
        <v>0</v>
      </c>
      <c r="Q355" s="148">
        <v>0</v>
      </c>
      <c r="R355" s="148">
        <f t="shared" si="12"/>
        <v>0</v>
      </c>
      <c r="S355" s="148">
        <v>0</v>
      </c>
      <c r="T355" s="149">
        <f t="shared" si="13"/>
        <v>0</v>
      </c>
      <c r="U355" s="33"/>
      <c r="V355" s="33"/>
      <c r="W355" s="33"/>
      <c r="X355" s="33"/>
      <c r="Y355" s="33"/>
      <c r="Z355" s="33"/>
      <c r="AA355" s="33"/>
      <c r="AB355" s="33"/>
      <c r="AC355" s="33"/>
      <c r="AD355" s="33"/>
      <c r="AE355" s="33"/>
      <c r="AR355" s="150" t="s">
        <v>229</v>
      </c>
      <c r="AT355" s="150" t="s">
        <v>140</v>
      </c>
      <c r="AU355" s="150" t="s">
        <v>139</v>
      </c>
      <c r="AY355" s="18" t="s">
        <v>134</v>
      </c>
      <c r="BE355" s="151">
        <f t="shared" si="14"/>
        <v>0</v>
      </c>
      <c r="BF355" s="151">
        <f t="shared" si="15"/>
        <v>0</v>
      </c>
      <c r="BG355" s="151">
        <f t="shared" si="16"/>
        <v>0</v>
      </c>
      <c r="BH355" s="151">
        <f t="shared" si="17"/>
        <v>0</v>
      </c>
      <c r="BI355" s="151">
        <f t="shared" si="18"/>
        <v>0</v>
      </c>
      <c r="BJ355" s="18" t="s">
        <v>139</v>
      </c>
      <c r="BK355" s="151">
        <f t="shared" si="19"/>
        <v>0</v>
      </c>
      <c r="BL355" s="18" t="s">
        <v>229</v>
      </c>
      <c r="BM355" s="150" t="s">
        <v>569</v>
      </c>
    </row>
    <row r="356" spans="1:47" s="2" customFormat="1" ht="12">
      <c r="A356" s="33"/>
      <c r="B356" s="34"/>
      <c r="C356" s="33"/>
      <c r="D356" s="152" t="s">
        <v>148</v>
      </c>
      <c r="E356" s="33"/>
      <c r="F356" s="153" t="s">
        <v>570</v>
      </c>
      <c r="G356" s="33"/>
      <c r="H356" s="33"/>
      <c r="I356" s="154"/>
      <c r="J356" s="33"/>
      <c r="K356" s="33"/>
      <c r="L356" s="34"/>
      <c r="M356" s="155"/>
      <c r="N356" s="156"/>
      <c r="O356" s="54"/>
      <c r="P356" s="54"/>
      <c r="Q356" s="54"/>
      <c r="R356" s="54"/>
      <c r="S356" s="54"/>
      <c r="T356" s="55"/>
      <c r="U356" s="33"/>
      <c r="V356" s="33"/>
      <c r="W356" s="33"/>
      <c r="X356" s="33"/>
      <c r="Y356" s="33"/>
      <c r="Z356" s="33"/>
      <c r="AA356" s="33"/>
      <c r="AB356" s="33"/>
      <c r="AC356" s="33"/>
      <c r="AD356" s="33"/>
      <c r="AE356" s="33"/>
      <c r="AT356" s="18" t="s">
        <v>148</v>
      </c>
      <c r="AU356" s="18" t="s">
        <v>139</v>
      </c>
    </row>
    <row r="357" spans="2:63" s="12" customFormat="1" ht="25.9" customHeight="1">
      <c r="B357" s="125"/>
      <c r="D357" s="126" t="s">
        <v>70</v>
      </c>
      <c r="E357" s="127" t="s">
        <v>571</v>
      </c>
      <c r="F357" s="127" t="s">
        <v>572</v>
      </c>
      <c r="I357" s="128"/>
      <c r="J357" s="129">
        <f>BK357</f>
        <v>0</v>
      </c>
      <c r="L357" s="125"/>
      <c r="M357" s="130"/>
      <c r="N357" s="131"/>
      <c r="O357" s="131"/>
      <c r="P357" s="132">
        <f>SUM(P358:P363)</f>
        <v>0</v>
      </c>
      <c r="Q357" s="131"/>
      <c r="R357" s="132">
        <f>SUM(R358:R363)</f>
        <v>0</v>
      </c>
      <c r="S357" s="131"/>
      <c r="T357" s="133">
        <f>SUM(T358:T363)</f>
        <v>0</v>
      </c>
      <c r="AR357" s="126" t="s">
        <v>170</v>
      </c>
      <c r="AT357" s="134" t="s">
        <v>70</v>
      </c>
      <c r="AU357" s="134" t="s">
        <v>71</v>
      </c>
      <c r="AY357" s="126" t="s">
        <v>134</v>
      </c>
      <c r="BK357" s="135">
        <f>SUM(BK358:BK363)</f>
        <v>0</v>
      </c>
    </row>
    <row r="358" spans="1:65" s="2" customFormat="1" ht="37.9" customHeight="1">
      <c r="A358" s="33"/>
      <c r="B358" s="138"/>
      <c r="C358" s="139" t="s">
        <v>696</v>
      </c>
      <c r="D358" s="139" t="s">
        <v>140</v>
      </c>
      <c r="E358" s="140" t="s">
        <v>590</v>
      </c>
      <c r="F358" s="141" t="s">
        <v>591</v>
      </c>
      <c r="G358" s="142" t="s">
        <v>438</v>
      </c>
      <c r="H358" s="143">
        <v>1</v>
      </c>
      <c r="I358" s="144"/>
      <c r="J358" s="145">
        <f aca="true" t="shared" si="20" ref="J358:J363">ROUND(I358*H358,2)</f>
        <v>0</v>
      </c>
      <c r="K358" s="141" t="s">
        <v>3</v>
      </c>
      <c r="L358" s="34"/>
      <c r="M358" s="146" t="s">
        <v>3</v>
      </c>
      <c r="N358" s="147" t="s">
        <v>43</v>
      </c>
      <c r="O358" s="54"/>
      <c r="P358" s="148">
        <f aca="true" t="shared" si="21" ref="P358:P363">O358*H358</f>
        <v>0</v>
      </c>
      <c r="Q358" s="148">
        <v>0</v>
      </c>
      <c r="R358" s="148">
        <f aca="true" t="shared" si="22" ref="R358:R363">Q358*H358</f>
        <v>0</v>
      </c>
      <c r="S358" s="148">
        <v>0</v>
      </c>
      <c r="T358" s="149">
        <f aca="true" t="shared" si="23" ref="T358:T363">S358*H358</f>
        <v>0</v>
      </c>
      <c r="U358" s="33"/>
      <c r="V358" s="33"/>
      <c r="W358" s="33"/>
      <c r="X358" s="33"/>
      <c r="Y358" s="33"/>
      <c r="Z358" s="33"/>
      <c r="AA358" s="33"/>
      <c r="AB358" s="33"/>
      <c r="AC358" s="33"/>
      <c r="AD358" s="33"/>
      <c r="AE358" s="33"/>
      <c r="AR358" s="150" t="s">
        <v>145</v>
      </c>
      <c r="AT358" s="150" t="s">
        <v>140</v>
      </c>
      <c r="AU358" s="150" t="s">
        <v>15</v>
      </c>
      <c r="AY358" s="18" t="s">
        <v>134</v>
      </c>
      <c r="BE358" s="151">
        <f aca="true" t="shared" si="24" ref="BE358:BE363">IF(N358="základní",J358,0)</f>
        <v>0</v>
      </c>
      <c r="BF358" s="151">
        <f aca="true" t="shared" si="25" ref="BF358:BF363">IF(N358="snížená",J358,0)</f>
        <v>0</v>
      </c>
      <c r="BG358" s="151">
        <f aca="true" t="shared" si="26" ref="BG358:BG363">IF(N358="zákl. přenesená",J358,0)</f>
        <v>0</v>
      </c>
      <c r="BH358" s="151">
        <f aca="true" t="shared" si="27" ref="BH358:BH363">IF(N358="sníž. přenesená",J358,0)</f>
        <v>0</v>
      </c>
      <c r="BI358" s="151">
        <f aca="true" t="shared" si="28" ref="BI358:BI363">IF(N358="nulová",J358,0)</f>
        <v>0</v>
      </c>
      <c r="BJ358" s="18" t="s">
        <v>139</v>
      </c>
      <c r="BK358" s="151">
        <f aca="true" t="shared" si="29" ref="BK358:BK363">ROUND(I358*H358,2)</f>
        <v>0</v>
      </c>
      <c r="BL358" s="18" t="s">
        <v>145</v>
      </c>
      <c r="BM358" s="150" t="s">
        <v>784</v>
      </c>
    </row>
    <row r="359" spans="1:65" s="2" customFormat="1" ht="24.2" customHeight="1">
      <c r="A359" s="33"/>
      <c r="B359" s="138"/>
      <c r="C359" s="139" t="s">
        <v>234</v>
      </c>
      <c r="D359" s="139" t="s">
        <v>140</v>
      </c>
      <c r="E359" s="140" t="s">
        <v>699</v>
      </c>
      <c r="F359" s="141" t="s">
        <v>700</v>
      </c>
      <c r="G359" s="142" t="s">
        <v>438</v>
      </c>
      <c r="H359" s="143">
        <v>1</v>
      </c>
      <c r="I359" s="144"/>
      <c r="J359" s="145">
        <f t="shared" si="20"/>
        <v>0</v>
      </c>
      <c r="K359" s="141" t="s">
        <v>3</v>
      </c>
      <c r="L359" s="34"/>
      <c r="M359" s="146" t="s">
        <v>3</v>
      </c>
      <c r="N359" s="147" t="s">
        <v>43</v>
      </c>
      <c r="O359" s="54"/>
      <c r="P359" s="148">
        <f t="shared" si="21"/>
        <v>0</v>
      </c>
      <c r="Q359" s="148">
        <v>0</v>
      </c>
      <c r="R359" s="148">
        <f t="shared" si="22"/>
        <v>0</v>
      </c>
      <c r="S359" s="148">
        <v>0</v>
      </c>
      <c r="T359" s="149">
        <f t="shared" si="23"/>
        <v>0</v>
      </c>
      <c r="U359" s="33"/>
      <c r="V359" s="33"/>
      <c r="W359" s="33"/>
      <c r="X359" s="33"/>
      <c r="Y359" s="33"/>
      <c r="Z359" s="33"/>
      <c r="AA359" s="33"/>
      <c r="AB359" s="33"/>
      <c r="AC359" s="33"/>
      <c r="AD359" s="33"/>
      <c r="AE359" s="33"/>
      <c r="AR359" s="150" t="s">
        <v>145</v>
      </c>
      <c r="AT359" s="150" t="s">
        <v>140</v>
      </c>
      <c r="AU359" s="150" t="s">
        <v>15</v>
      </c>
      <c r="AY359" s="18" t="s">
        <v>134</v>
      </c>
      <c r="BE359" s="151">
        <f t="shared" si="24"/>
        <v>0</v>
      </c>
      <c r="BF359" s="151">
        <f t="shared" si="25"/>
        <v>0</v>
      </c>
      <c r="BG359" s="151">
        <f t="shared" si="26"/>
        <v>0</v>
      </c>
      <c r="BH359" s="151">
        <f t="shared" si="27"/>
        <v>0</v>
      </c>
      <c r="BI359" s="151">
        <f t="shared" si="28"/>
        <v>0</v>
      </c>
      <c r="BJ359" s="18" t="s">
        <v>139</v>
      </c>
      <c r="BK359" s="151">
        <f t="shared" si="29"/>
        <v>0</v>
      </c>
      <c r="BL359" s="18" t="s">
        <v>145</v>
      </c>
      <c r="BM359" s="150" t="s">
        <v>785</v>
      </c>
    </row>
    <row r="360" spans="1:65" s="2" customFormat="1" ht="232.15" customHeight="1">
      <c r="A360" s="33"/>
      <c r="B360" s="138"/>
      <c r="C360" s="139" t="s">
        <v>190</v>
      </c>
      <c r="D360" s="139" t="s">
        <v>140</v>
      </c>
      <c r="E360" s="140" t="s">
        <v>574</v>
      </c>
      <c r="F360" s="141" t="s">
        <v>575</v>
      </c>
      <c r="G360" s="142" t="s">
        <v>438</v>
      </c>
      <c r="H360" s="143">
        <v>1</v>
      </c>
      <c r="I360" s="144"/>
      <c r="J360" s="145">
        <f t="shared" si="20"/>
        <v>0</v>
      </c>
      <c r="K360" s="141" t="s">
        <v>3</v>
      </c>
      <c r="L360" s="34"/>
      <c r="M360" s="146" t="s">
        <v>3</v>
      </c>
      <c r="N360" s="147" t="s">
        <v>43</v>
      </c>
      <c r="O360" s="54"/>
      <c r="P360" s="148">
        <f t="shared" si="21"/>
        <v>0</v>
      </c>
      <c r="Q360" s="148">
        <v>0</v>
      </c>
      <c r="R360" s="148">
        <f t="shared" si="22"/>
        <v>0</v>
      </c>
      <c r="S360" s="148">
        <v>0</v>
      </c>
      <c r="T360" s="149">
        <f t="shared" si="23"/>
        <v>0</v>
      </c>
      <c r="U360" s="33"/>
      <c r="V360" s="33"/>
      <c r="W360" s="33"/>
      <c r="X360" s="33"/>
      <c r="Y360" s="33"/>
      <c r="Z360" s="33"/>
      <c r="AA360" s="33"/>
      <c r="AB360" s="33"/>
      <c r="AC360" s="33"/>
      <c r="AD360" s="33"/>
      <c r="AE360" s="33"/>
      <c r="AR360" s="150" t="s">
        <v>145</v>
      </c>
      <c r="AT360" s="150" t="s">
        <v>140</v>
      </c>
      <c r="AU360" s="150" t="s">
        <v>15</v>
      </c>
      <c r="AY360" s="18" t="s">
        <v>134</v>
      </c>
      <c r="BE360" s="151">
        <f t="shared" si="24"/>
        <v>0</v>
      </c>
      <c r="BF360" s="151">
        <f t="shared" si="25"/>
        <v>0</v>
      </c>
      <c r="BG360" s="151">
        <f t="shared" si="26"/>
        <v>0</v>
      </c>
      <c r="BH360" s="151">
        <f t="shared" si="27"/>
        <v>0</v>
      </c>
      <c r="BI360" s="151">
        <f t="shared" si="28"/>
        <v>0</v>
      </c>
      <c r="BJ360" s="18" t="s">
        <v>139</v>
      </c>
      <c r="BK360" s="151">
        <f t="shared" si="29"/>
        <v>0</v>
      </c>
      <c r="BL360" s="18" t="s">
        <v>145</v>
      </c>
      <c r="BM360" s="150" t="s">
        <v>786</v>
      </c>
    </row>
    <row r="361" spans="1:65" s="2" customFormat="1" ht="204.95" customHeight="1">
      <c r="A361" s="33"/>
      <c r="B361" s="138"/>
      <c r="C361" s="139" t="s">
        <v>607</v>
      </c>
      <c r="D361" s="139" t="s">
        <v>140</v>
      </c>
      <c r="E361" s="140" t="s">
        <v>578</v>
      </c>
      <c r="F361" s="141" t="s">
        <v>579</v>
      </c>
      <c r="G361" s="142" t="s">
        <v>438</v>
      </c>
      <c r="H361" s="143">
        <v>1</v>
      </c>
      <c r="I361" s="144"/>
      <c r="J361" s="145">
        <f t="shared" si="20"/>
        <v>0</v>
      </c>
      <c r="K361" s="141" t="s">
        <v>3</v>
      </c>
      <c r="L361" s="34"/>
      <c r="M361" s="146" t="s">
        <v>3</v>
      </c>
      <c r="N361" s="147" t="s">
        <v>43</v>
      </c>
      <c r="O361" s="54"/>
      <c r="P361" s="148">
        <f t="shared" si="21"/>
        <v>0</v>
      </c>
      <c r="Q361" s="148">
        <v>0</v>
      </c>
      <c r="R361" s="148">
        <f t="shared" si="22"/>
        <v>0</v>
      </c>
      <c r="S361" s="148">
        <v>0</v>
      </c>
      <c r="T361" s="149">
        <f t="shared" si="23"/>
        <v>0</v>
      </c>
      <c r="U361" s="33"/>
      <c r="V361" s="33"/>
      <c r="W361" s="33"/>
      <c r="X361" s="33"/>
      <c r="Y361" s="33"/>
      <c r="Z361" s="33"/>
      <c r="AA361" s="33"/>
      <c r="AB361" s="33"/>
      <c r="AC361" s="33"/>
      <c r="AD361" s="33"/>
      <c r="AE361" s="33"/>
      <c r="AR361" s="150" t="s">
        <v>145</v>
      </c>
      <c r="AT361" s="150" t="s">
        <v>140</v>
      </c>
      <c r="AU361" s="150" t="s">
        <v>15</v>
      </c>
      <c r="AY361" s="18" t="s">
        <v>134</v>
      </c>
      <c r="BE361" s="151">
        <f t="shared" si="24"/>
        <v>0</v>
      </c>
      <c r="BF361" s="151">
        <f t="shared" si="25"/>
        <v>0</v>
      </c>
      <c r="BG361" s="151">
        <f t="shared" si="26"/>
        <v>0</v>
      </c>
      <c r="BH361" s="151">
        <f t="shared" si="27"/>
        <v>0</v>
      </c>
      <c r="BI361" s="151">
        <f t="shared" si="28"/>
        <v>0</v>
      </c>
      <c r="BJ361" s="18" t="s">
        <v>139</v>
      </c>
      <c r="BK361" s="151">
        <f t="shared" si="29"/>
        <v>0</v>
      </c>
      <c r="BL361" s="18" t="s">
        <v>145</v>
      </c>
      <c r="BM361" s="150" t="s">
        <v>787</v>
      </c>
    </row>
    <row r="362" spans="1:65" s="2" customFormat="1" ht="271.5" customHeight="1">
      <c r="A362" s="33"/>
      <c r="B362" s="138"/>
      <c r="C362" s="139" t="s">
        <v>223</v>
      </c>
      <c r="D362" s="139" t="s">
        <v>140</v>
      </c>
      <c r="E362" s="140" t="s">
        <v>582</v>
      </c>
      <c r="F362" s="141" t="s">
        <v>583</v>
      </c>
      <c r="G362" s="142" t="s">
        <v>438</v>
      </c>
      <c r="H362" s="143">
        <v>1</v>
      </c>
      <c r="I362" s="144"/>
      <c r="J362" s="145">
        <f t="shared" si="20"/>
        <v>0</v>
      </c>
      <c r="K362" s="141" t="s">
        <v>3</v>
      </c>
      <c r="L362" s="34"/>
      <c r="M362" s="146" t="s">
        <v>3</v>
      </c>
      <c r="N362" s="147" t="s">
        <v>43</v>
      </c>
      <c r="O362" s="54"/>
      <c r="P362" s="148">
        <f t="shared" si="21"/>
        <v>0</v>
      </c>
      <c r="Q362" s="148">
        <v>0</v>
      </c>
      <c r="R362" s="148">
        <f t="shared" si="22"/>
        <v>0</v>
      </c>
      <c r="S362" s="148">
        <v>0</v>
      </c>
      <c r="T362" s="149">
        <f t="shared" si="23"/>
        <v>0</v>
      </c>
      <c r="U362" s="33"/>
      <c r="V362" s="33"/>
      <c r="W362" s="33"/>
      <c r="X362" s="33"/>
      <c r="Y362" s="33"/>
      <c r="Z362" s="33"/>
      <c r="AA362" s="33"/>
      <c r="AB362" s="33"/>
      <c r="AC362" s="33"/>
      <c r="AD362" s="33"/>
      <c r="AE362" s="33"/>
      <c r="AR362" s="150" t="s">
        <v>145</v>
      </c>
      <c r="AT362" s="150" t="s">
        <v>140</v>
      </c>
      <c r="AU362" s="150" t="s">
        <v>15</v>
      </c>
      <c r="AY362" s="18" t="s">
        <v>134</v>
      </c>
      <c r="BE362" s="151">
        <f t="shared" si="24"/>
        <v>0</v>
      </c>
      <c r="BF362" s="151">
        <f t="shared" si="25"/>
        <v>0</v>
      </c>
      <c r="BG362" s="151">
        <f t="shared" si="26"/>
        <v>0</v>
      </c>
      <c r="BH362" s="151">
        <f t="shared" si="27"/>
        <v>0</v>
      </c>
      <c r="BI362" s="151">
        <f t="shared" si="28"/>
        <v>0</v>
      </c>
      <c r="BJ362" s="18" t="s">
        <v>139</v>
      </c>
      <c r="BK362" s="151">
        <f t="shared" si="29"/>
        <v>0</v>
      </c>
      <c r="BL362" s="18" t="s">
        <v>145</v>
      </c>
      <c r="BM362" s="150" t="s">
        <v>788</v>
      </c>
    </row>
    <row r="363" spans="1:65" s="2" customFormat="1" ht="167.85" customHeight="1">
      <c r="A363" s="33"/>
      <c r="B363" s="138"/>
      <c r="C363" s="139" t="s">
        <v>702</v>
      </c>
      <c r="D363" s="139" t="s">
        <v>140</v>
      </c>
      <c r="E363" s="140" t="s">
        <v>586</v>
      </c>
      <c r="F363" s="141" t="s">
        <v>587</v>
      </c>
      <c r="G363" s="142" t="s">
        <v>438</v>
      </c>
      <c r="H363" s="143">
        <v>1</v>
      </c>
      <c r="I363" s="144"/>
      <c r="J363" s="145">
        <f t="shared" si="20"/>
        <v>0</v>
      </c>
      <c r="K363" s="141" t="s">
        <v>3</v>
      </c>
      <c r="L363" s="34"/>
      <c r="M363" s="192" t="s">
        <v>3</v>
      </c>
      <c r="N363" s="193" t="s">
        <v>43</v>
      </c>
      <c r="O363" s="194"/>
      <c r="P363" s="195">
        <f t="shared" si="21"/>
        <v>0</v>
      </c>
      <c r="Q363" s="195">
        <v>0</v>
      </c>
      <c r="R363" s="195">
        <f t="shared" si="22"/>
        <v>0</v>
      </c>
      <c r="S363" s="195">
        <v>0</v>
      </c>
      <c r="T363" s="196">
        <f t="shared" si="23"/>
        <v>0</v>
      </c>
      <c r="U363" s="33"/>
      <c r="V363" s="33"/>
      <c r="W363" s="33"/>
      <c r="X363" s="33"/>
      <c r="Y363" s="33"/>
      <c r="Z363" s="33"/>
      <c r="AA363" s="33"/>
      <c r="AB363" s="33"/>
      <c r="AC363" s="33"/>
      <c r="AD363" s="33"/>
      <c r="AE363" s="33"/>
      <c r="AR363" s="150" t="s">
        <v>145</v>
      </c>
      <c r="AT363" s="150" t="s">
        <v>140</v>
      </c>
      <c r="AU363" s="150" t="s">
        <v>15</v>
      </c>
      <c r="AY363" s="18" t="s">
        <v>134</v>
      </c>
      <c r="BE363" s="151">
        <f t="shared" si="24"/>
        <v>0</v>
      </c>
      <c r="BF363" s="151">
        <f t="shared" si="25"/>
        <v>0</v>
      </c>
      <c r="BG363" s="151">
        <f t="shared" si="26"/>
        <v>0</v>
      </c>
      <c r="BH363" s="151">
        <f t="shared" si="27"/>
        <v>0</v>
      </c>
      <c r="BI363" s="151">
        <f t="shared" si="28"/>
        <v>0</v>
      </c>
      <c r="BJ363" s="18" t="s">
        <v>139</v>
      </c>
      <c r="BK363" s="151">
        <f t="shared" si="29"/>
        <v>0</v>
      </c>
      <c r="BL363" s="18" t="s">
        <v>145</v>
      </c>
      <c r="BM363" s="150" t="s">
        <v>789</v>
      </c>
    </row>
    <row r="364" spans="1:31" s="2" customFormat="1" ht="6.95" customHeight="1">
      <c r="A364" s="33"/>
      <c r="B364" s="43"/>
      <c r="C364" s="44"/>
      <c r="D364" s="44"/>
      <c r="E364" s="44"/>
      <c r="F364" s="44"/>
      <c r="G364" s="44"/>
      <c r="H364" s="44"/>
      <c r="I364" s="44"/>
      <c r="J364" s="44"/>
      <c r="K364" s="44"/>
      <c r="L364" s="34"/>
      <c r="M364" s="33"/>
      <c r="O364" s="33"/>
      <c r="P364" s="33"/>
      <c r="Q364" s="33"/>
      <c r="R364" s="33"/>
      <c r="S364" s="33"/>
      <c r="T364" s="33"/>
      <c r="U364" s="33"/>
      <c r="V364" s="33"/>
      <c r="W364" s="33"/>
      <c r="X364" s="33"/>
      <c r="Y364" s="33"/>
      <c r="Z364" s="33"/>
      <c r="AA364" s="33"/>
      <c r="AB364" s="33"/>
      <c r="AC364" s="33"/>
      <c r="AD364" s="33"/>
      <c r="AE364" s="33"/>
    </row>
  </sheetData>
  <autoFilter ref="C95:K363"/>
  <mergeCells count="9">
    <mergeCell ref="E50:H50"/>
    <mergeCell ref="E86:H86"/>
    <mergeCell ref="E88:H88"/>
    <mergeCell ref="L2:V2"/>
    <mergeCell ref="E7:H7"/>
    <mergeCell ref="E9:H9"/>
    <mergeCell ref="E18:H18"/>
    <mergeCell ref="E27:H27"/>
    <mergeCell ref="E48:H48"/>
  </mergeCells>
  <hyperlinks>
    <hyperlink ref="F101" r:id="rId1" display="https://podminky.urs.cz/item/CS_URS_2022_02/622131121"/>
    <hyperlink ref="F108" r:id="rId2" display="https://podminky.urs.cz/item/CS_URS_2022_02/622211011"/>
    <hyperlink ref="F114" r:id="rId3" display="https://podminky.urs.cz/item/CS_URS_2022_02/622211021"/>
    <hyperlink ref="F120" r:id="rId4" display="https://podminky.urs.cz/item/CS_URS_2022_02/622251101"/>
    <hyperlink ref="F122" r:id="rId5" display="https://podminky.urs.cz/item/CS_URS_2022_02/622151001"/>
    <hyperlink ref="F124" r:id="rId6" display="https://podminky.urs.cz/item/CS_URS_2022_02/622531012"/>
    <hyperlink ref="F128" r:id="rId7" display="https://podminky.urs.cz/item/CS_URS_2022_02/941211112"/>
    <hyperlink ref="F132" r:id="rId8" display="https://podminky.urs.cz/item/CS_URS_2022_02/941211211"/>
    <hyperlink ref="F135" r:id="rId9" display="https://podminky.urs.cz/item/CS_URS_2022_02/941211812"/>
    <hyperlink ref="F137" r:id="rId10" display="https://podminky.urs.cz/item/CS_URS_2022_02/944511111"/>
    <hyperlink ref="F139" r:id="rId11" display="https://podminky.urs.cz/item/CS_URS_2022_02/944511211"/>
    <hyperlink ref="F141" r:id="rId12" display="https://podminky.urs.cz/item/CS_URS_2022_02/944511811"/>
    <hyperlink ref="F144" r:id="rId13" display="https://podminky.urs.cz/item/CS_URS_2022_02/966080101"/>
    <hyperlink ref="F148" r:id="rId14" display="https://podminky.urs.cz/item/CS_URS_2022_02/966080103"/>
    <hyperlink ref="F163" r:id="rId15" display="https://podminky.urs.cz/item/CS_URS_2022_02/997013215"/>
    <hyperlink ref="F165" r:id="rId16" display="https://podminky.urs.cz/item/CS_URS_2022_02/997013501"/>
    <hyperlink ref="F167" r:id="rId17" display="https://podminky.urs.cz/item/CS_URS_2022_02/997013509"/>
    <hyperlink ref="F170" r:id="rId18" display="https://podminky.urs.cz/item/CS_URS_2022_02/997013631"/>
    <hyperlink ref="F172" r:id="rId19" display="https://podminky.urs.cz/item/CS_URS_2022_02/997013811"/>
    <hyperlink ref="F174" r:id="rId20" display="https://podminky.urs.cz/item/CS_URS_2022_02/997013813"/>
    <hyperlink ref="F176" r:id="rId21" display="https://podminky.urs.cz/item/CS_URS_2022_02/997013814"/>
    <hyperlink ref="F179" r:id="rId22" display="https://podminky.urs.cz/item/CS_URS_2022_02/998018003"/>
    <hyperlink ref="F183" r:id="rId23" display="https://podminky.urs.cz/item/CS_URS_2022_02/712363803"/>
    <hyperlink ref="F194" r:id="rId24" display="https://podminky.urs.cz/item/CS_URS_2022_02/712311101"/>
    <hyperlink ref="F206" r:id="rId25" display="https://podminky.urs.cz/item/CS_URS_2022_02/712341559"/>
    <hyperlink ref="F212" r:id="rId26" display="https://podminky.urs.cz/item/CS_URS_2022_02/712391171"/>
    <hyperlink ref="F228" r:id="rId27" display="https://podminky.urs.cz/item/CS_URS_2022_02/998712103"/>
    <hyperlink ref="F231" r:id="rId28" display="https://podminky.urs.cz/item/CS_URS_2022_02/713140813"/>
    <hyperlink ref="F242" r:id="rId29" display="https://podminky.urs.cz/item/CS_URS_2022_02/713130851"/>
    <hyperlink ref="F250" r:id="rId30" display="https://podminky.urs.cz/item/CS_URS_2022_02/713131143"/>
    <hyperlink ref="F256" r:id="rId31" display="https://podminky.urs.cz/item/CS_URS_2022_02/713131143"/>
    <hyperlink ref="F265" r:id="rId32" display="https://podminky.urs.cz/item/CS_URS_2022_02/713140863"/>
    <hyperlink ref="F269" r:id="rId33" display="https://podminky.urs.cz/item/CS_URS_2022_02/713141335"/>
    <hyperlink ref="F276" r:id="rId34" display="https://podminky.urs.cz/item/CS_URS_2022_02/713141351"/>
    <hyperlink ref="F282" r:id="rId35" display="https://podminky.urs.cz/item/CS_URS_2022_02/998713103"/>
    <hyperlink ref="F289" r:id="rId36" display="https://podminky.urs.cz/item/CS_URS_2022_02/762083111"/>
    <hyperlink ref="F291" r:id="rId37" display="https://podminky.urs.cz/item/CS_URS_2022_02/762341811"/>
    <hyperlink ref="F296" r:id="rId38" display="https://podminky.urs.cz/item/CS_URS_2022_02/762341210"/>
    <hyperlink ref="F301" r:id="rId39" display="https://podminky.urs.cz/item/CS_URS_2022_02/762395000"/>
    <hyperlink ref="F309" r:id="rId40" display="https://podminky.urs.cz/item/CS_URS_2022_02/762951002"/>
    <hyperlink ref="F319" r:id="rId41" display="https://podminky.urs.cz/item/CS_URS_2022_02/762953002"/>
    <hyperlink ref="F321" r:id="rId42" display="https://podminky.urs.cz/item/CS_URS_2022_02/762953801"/>
    <hyperlink ref="F326" r:id="rId43" display="https://podminky.urs.cz/item/CS_URS_2022_02/762953811"/>
    <hyperlink ref="F332" r:id="rId44" display="https://podminky.urs.cz/item/CS_URS_2022_02/998762103"/>
    <hyperlink ref="F344" r:id="rId45" display="https://podminky.urs.cz/item/CS_URS_2022_02/998764203"/>
    <hyperlink ref="F356" r:id="rId46" display="https://podminky.urs.cz/item/CS_URS_2022_02/998767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8" t="s">
        <v>6</v>
      </c>
      <c r="M2" s="279"/>
      <c r="N2" s="279"/>
      <c r="O2" s="279"/>
      <c r="P2" s="279"/>
      <c r="Q2" s="279"/>
      <c r="R2" s="279"/>
      <c r="S2" s="279"/>
      <c r="T2" s="279"/>
      <c r="U2" s="279"/>
      <c r="V2" s="279"/>
      <c r="AT2" s="18" t="s">
        <v>91</v>
      </c>
    </row>
    <row r="3" spans="2:46" s="1" customFormat="1" ht="6.95" customHeight="1">
      <c r="B3" s="19"/>
      <c r="C3" s="20"/>
      <c r="D3" s="20"/>
      <c r="E3" s="20"/>
      <c r="F3" s="20"/>
      <c r="G3" s="20"/>
      <c r="H3" s="20"/>
      <c r="I3" s="20"/>
      <c r="J3" s="20"/>
      <c r="K3" s="20"/>
      <c r="L3" s="21"/>
      <c r="AT3" s="18" t="s">
        <v>15</v>
      </c>
    </row>
    <row r="4" spans="2:46" s="1" customFormat="1" ht="24.95" customHeight="1">
      <c r="B4" s="21"/>
      <c r="D4" s="22" t="s">
        <v>95</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7" t="str">
        <f>'Rekapitulace stavby'!K6</f>
        <v>Kolín, Hrnčířská 1036- výměna střešního pláště</v>
      </c>
      <c r="F7" s="318"/>
      <c r="G7" s="318"/>
      <c r="H7" s="318"/>
      <c r="L7" s="21"/>
    </row>
    <row r="8" spans="1:31" s="2" customFormat="1" ht="12" customHeight="1">
      <c r="A8" s="33"/>
      <c r="B8" s="34"/>
      <c r="C8" s="33"/>
      <c r="D8" s="28" t="s">
        <v>96</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307" t="s">
        <v>790</v>
      </c>
      <c r="F9" s="316"/>
      <c r="G9" s="316"/>
      <c r="H9" s="316"/>
      <c r="I9" s="33"/>
      <c r="J9" s="33"/>
      <c r="K9" s="33"/>
      <c r="L9" s="90"/>
      <c r="S9" s="33"/>
      <c r="T9" s="33"/>
      <c r="U9" s="33"/>
      <c r="V9" s="33"/>
      <c r="W9" s="33"/>
      <c r="X9" s="33"/>
      <c r="Y9" s="33"/>
      <c r="Z9" s="33"/>
      <c r="AA9" s="33"/>
      <c r="AB9" s="33"/>
      <c r="AC9" s="33"/>
      <c r="AD9" s="33"/>
      <c r="AE9" s="33"/>
    </row>
    <row r="10" spans="1:31" s="2" customFormat="1" ht="12">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25. 7. 2022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19" t="str">
        <f>'Rekapitulace stavby'!E14</f>
        <v>Vyplň údaj</v>
      </c>
      <c r="F18" s="290"/>
      <c r="G18" s="290"/>
      <c r="H18" s="290"/>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294" t="s">
        <v>3</v>
      </c>
      <c r="F27" s="294"/>
      <c r="G27" s="294"/>
      <c r="H27" s="294"/>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ROUND(J96,2)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ROUND((SUM(BE96:BE385)),2)</f>
        <v>0</v>
      </c>
      <c r="G33" s="33"/>
      <c r="H33" s="33"/>
      <c r="I33" s="97">
        <v>0.21</v>
      </c>
      <c r="J33" s="96">
        <f>ROUND(((SUM(BE96:BE385))*I33),2)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ROUND((SUM(BF96:BF385)),2)</f>
        <v>0</v>
      </c>
      <c r="G34" s="33"/>
      <c r="H34" s="33"/>
      <c r="I34" s="97">
        <v>0.15</v>
      </c>
      <c r="J34" s="96">
        <f>ROUND(((SUM(BF96:BF385))*I34),2)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ROUND((SUM(BG96:BG385)),2)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ROUND((SUM(BH96:BH385)),2)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ROUND((SUM(BI96:BI385)),2)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Kolín, Hrnčířská 1036- výměna střešního pláště</v>
      </c>
      <c r="F48" s="318"/>
      <c r="G48" s="318"/>
      <c r="H48" s="318"/>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96</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307" t="str">
        <f>E9</f>
        <v>55 - Etapa 5</v>
      </c>
      <c r="F50" s="316"/>
      <c r="G50" s="316"/>
      <c r="H50" s="316"/>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25. 7. 2022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Město Kolín</v>
      </c>
      <c r="G54" s="33"/>
      <c r="H54" s="33"/>
      <c r="I54" s="28" t="s">
        <v>31</v>
      </c>
      <c r="J54" s="31" t="str">
        <f>E21</f>
        <v>Revitali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99</v>
      </c>
      <c r="D57" s="98"/>
      <c r="E57" s="98"/>
      <c r="F57" s="98"/>
      <c r="G57" s="98"/>
      <c r="H57" s="98"/>
      <c r="I57" s="98"/>
      <c r="J57" s="105" t="s">
        <v>100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J96</f>
        <v>0</v>
      </c>
      <c r="K59" s="33"/>
      <c r="L59" s="90"/>
      <c r="S59" s="33"/>
      <c r="T59" s="33"/>
      <c r="U59" s="33"/>
      <c r="V59" s="33"/>
      <c r="W59" s="33"/>
      <c r="X59" s="33"/>
      <c r="Y59" s="33"/>
      <c r="Z59" s="33"/>
      <c r="AA59" s="33"/>
      <c r="AB59" s="33"/>
      <c r="AC59" s="33"/>
      <c r="AD59" s="33"/>
      <c r="AE59" s="33"/>
      <c r="AU59" s="18" t="s">
        <v>101</v>
      </c>
    </row>
    <row r="60" spans="2:12" s="9" customFormat="1" ht="24.95" customHeight="1">
      <c r="B60" s="107"/>
      <c r="D60" s="108" t="s">
        <v>102</v>
      </c>
      <c r="E60" s="109"/>
      <c r="F60" s="109"/>
      <c r="G60" s="109"/>
      <c r="H60" s="109"/>
      <c r="I60" s="109"/>
      <c r="J60" s="110">
        <f>J97</f>
        <v>0</v>
      </c>
      <c r="L60" s="107"/>
    </row>
    <row r="61" spans="2:12" s="10" customFormat="1" ht="19.9" customHeight="1">
      <c r="B61" s="111"/>
      <c r="D61" s="112" t="s">
        <v>103</v>
      </c>
      <c r="E61" s="113"/>
      <c r="F61" s="113"/>
      <c r="G61" s="113"/>
      <c r="H61" s="113"/>
      <c r="I61" s="113"/>
      <c r="J61" s="114">
        <f>J98</f>
        <v>0</v>
      </c>
      <c r="L61" s="111"/>
    </row>
    <row r="62" spans="2:12" s="10" customFormat="1" ht="14.85" customHeight="1">
      <c r="B62" s="111"/>
      <c r="D62" s="112" t="s">
        <v>104</v>
      </c>
      <c r="E62" s="113"/>
      <c r="F62" s="113"/>
      <c r="G62" s="113"/>
      <c r="H62" s="113"/>
      <c r="I62" s="113"/>
      <c r="J62" s="114">
        <f>J99</f>
        <v>0</v>
      </c>
      <c r="L62" s="111"/>
    </row>
    <row r="63" spans="2:12" s="10" customFormat="1" ht="19.9" customHeight="1">
      <c r="B63" s="111"/>
      <c r="D63" s="112" t="s">
        <v>105</v>
      </c>
      <c r="E63" s="113"/>
      <c r="F63" s="113"/>
      <c r="G63" s="113"/>
      <c r="H63" s="113"/>
      <c r="I63" s="113"/>
      <c r="J63" s="114">
        <f>J125</f>
        <v>0</v>
      </c>
      <c r="L63" s="111"/>
    </row>
    <row r="64" spans="2:12" s="10" customFormat="1" ht="14.85" customHeight="1">
      <c r="B64" s="111"/>
      <c r="D64" s="112" t="s">
        <v>106</v>
      </c>
      <c r="E64" s="113"/>
      <c r="F64" s="113"/>
      <c r="G64" s="113"/>
      <c r="H64" s="113"/>
      <c r="I64" s="113"/>
      <c r="J64" s="114">
        <f>J126</f>
        <v>0</v>
      </c>
      <c r="L64" s="111"/>
    </row>
    <row r="65" spans="2:12" s="10" customFormat="1" ht="14.85" customHeight="1">
      <c r="B65" s="111"/>
      <c r="D65" s="112" t="s">
        <v>107</v>
      </c>
      <c r="E65" s="113"/>
      <c r="F65" s="113"/>
      <c r="G65" s="113"/>
      <c r="H65" s="113"/>
      <c r="I65" s="113"/>
      <c r="J65" s="114">
        <f>J142</f>
        <v>0</v>
      </c>
      <c r="L65" s="111"/>
    </row>
    <row r="66" spans="2:12" s="10" customFormat="1" ht="14.85" customHeight="1">
      <c r="B66" s="111"/>
      <c r="D66" s="112" t="s">
        <v>108</v>
      </c>
      <c r="E66" s="113"/>
      <c r="F66" s="113"/>
      <c r="G66" s="113"/>
      <c r="H66" s="113"/>
      <c r="I66" s="113"/>
      <c r="J66" s="114">
        <f>J152</f>
        <v>0</v>
      </c>
      <c r="L66" s="111"/>
    </row>
    <row r="67" spans="2:12" s="10" customFormat="1" ht="19.9" customHeight="1">
      <c r="B67" s="111"/>
      <c r="D67" s="112" t="s">
        <v>109</v>
      </c>
      <c r="E67" s="113"/>
      <c r="F67" s="113"/>
      <c r="G67" s="113"/>
      <c r="H67" s="113"/>
      <c r="I67" s="113"/>
      <c r="J67" s="114">
        <f>J165</f>
        <v>0</v>
      </c>
      <c r="L67" s="111"/>
    </row>
    <row r="68" spans="2:12" s="10" customFormat="1" ht="19.9" customHeight="1">
      <c r="B68" s="111"/>
      <c r="D68" s="112" t="s">
        <v>110</v>
      </c>
      <c r="E68" s="113"/>
      <c r="F68" s="113"/>
      <c r="G68" s="113"/>
      <c r="H68" s="113"/>
      <c r="I68" s="113"/>
      <c r="J68" s="114">
        <f>J181</f>
        <v>0</v>
      </c>
      <c r="L68" s="111"/>
    </row>
    <row r="69" spans="2:12" s="9" customFormat="1" ht="24.95" customHeight="1">
      <c r="B69" s="107"/>
      <c r="D69" s="108" t="s">
        <v>111</v>
      </c>
      <c r="E69" s="109"/>
      <c r="F69" s="109"/>
      <c r="G69" s="109"/>
      <c r="H69" s="109"/>
      <c r="I69" s="109"/>
      <c r="J69" s="110">
        <f>J184</f>
        <v>0</v>
      </c>
      <c r="L69" s="107"/>
    </row>
    <row r="70" spans="2:12" s="10" customFormat="1" ht="19.9" customHeight="1">
      <c r="B70" s="111"/>
      <c r="D70" s="112" t="s">
        <v>112</v>
      </c>
      <c r="E70" s="113"/>
      <c r="F70" s="113"/>
      <c r="G70" s="113"/>
      <c r="H70" s="113"/>
      <c r="I70" s="113"/>
      <c r="J70" s="114">
        <f>J185</f>
        <v>0</v>
      </c>
      <c r="L70" s="111"/>
    </row>
    <row r="71" spans="2:12" s="10" customFormat="1" ht="19.9" customHeight="1">
      <c r="B71" s="111"/>
      <c r="D71" s="112" t="s">
        <v>113</v>
      </c>
      <c r="E71" s="113"/>
      <c r="F71" s="113"/>
      <c r="G71" s="113"/>
      <c r="H71" s="113"/>
      <c r="I71" s="113"/>
      <c r="J71" s="114">
        <f>J233</f>
        <v>0</v>
      </c>
      <c r="L71" s="111"/>
    </row>
    <row r="72" spans="2:12" s="10" customFormat="1" ht="19.9" customHeight="1">
      <c r="B72" s="111"/>
      <c r="D72" s="112" t="s">
        <v>114</v>
      </c>
      <c r="E72" s="113"/>
      <c r="F72" s="113"/>
      <c r="G72" s="113"/>
      <c r="H72" s="113"/>
      <c r="I72" s="113"/>
      <c r="J72" s="114">
        <f>J295</f>
        <v>0</v>
      </c>
      <c r="L72" s="111"/>
    </row>
    <row r="73" spans="2:12" s="10" customFormat="1" ht="19.9" customHeight="1">
      <c r="B73" s="111"/>
      <c r="D73" s="112" t="s">
        <v>115</v>
      </c>
      <c r="E73" s="113"/>
      <c r="F73" s="113"/>
      <c r="G73" s="113"/>
      <c r="H73" s="113"/>
      <c r="I73" s="113"/>
      <c r="J73" s="114">
        <f>J299</f>
        <v>0</v>
      </c>
      <c r="L73" s="111"/>
    </row>
    <row r="74" spans="2:12" s="10" customFormat="1" ht="19.9" customHeight="1">
      <c r="B74" s="111"/>
      <c r="D74" s="112" t="s">
        <v>116</v>
      </c>
      <c r="E74" s="113"/>
      <c r="F74" s="113"/>
      <c r="G74" s="113"/>
      <c r="H74" s="113"/>
      <c r="I74" s="113"/>
      <c r="J74" s="114">
        <f>J346</f>
        <v>0</v>
      </c>
      <c r="L74" s="111"/>
    </row>
    <row r="75" spans="2:12" s="10" customFormat="1" ht="19.9" customHeight="1">
      <c r="B75" s="111"/>
      <c r="D75" s="112" t="s">
        <v>117</v>
      </c>
      <c r="E75" s="113"/>
      <c r="F75" s="113"/>
      <c r="G75" s="113"/>
      <c r="H75" s="113"/>
      <c r="I75" s="113"/>
      <c r="J75" s="114">
        <f>J367</f>
        <v>0</v>
      </c>
      <c r="L75" s="111"/>
    </row>
    <row r="76" spans="2:12" s="9" customFormat="1" ht="24.95" customHeight="1">
      <c r="B76" s="107"/>
      <c r="D76" s="108" t="s">
        <v>118</v>
      </c>
      <c r="E76" s="109"/>
      <c r="F76" s="109"/>
      <c r="G76" s="109"/>
      <c r="H76" s="109"/>
      <c r="I76" s="109"/>
      <c r="J76" s="110">
        <f>J379</f>
        <v>0</v>
      </c>
      <c r="L76" s="107"/>
    </row>
    <row r="77" spans="1:31" s="2" customFormat="1" ht="21.7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6.95" customHeight="1">
      <c r="A78" s="33"/>
      <c r="B78" s="43"/>
      <c r="C78" s="44"/>
      <c r="D78" s="44"/>
      <c r="E78" s="44"/>
      <c r="F78" s="44"/>
      <c r="G78" s="44"/>
      <c r="H78" s="44"/>
      <c r="I78" s="44"/>
      <c r="J78" s="44"/>
      <c r="K78" s="44"/>
      <c r="L78" s="90"/>
      <c r="S78" s="33"/>
      <c r="T78" s="33"/>
      <c r="U78" s="33"/>
      <c r="V78" s="33"/>
      <c r="W78" s="33"/>
      <c r="X78" s="33"/>
      <c r="Y78" s="33"/>
      <c r="Z78" s="33"/>
      <c r="AA78" s="33"/>
      <c r="AB78" s="33"/>
      <c r="AC78" s="33"/>
      <c r="AD78" s="33"/>
      <c r="AE78" s="33"/>
    </row>
    <row r="82" spans="1:31" s="2" customFormat="1" ht="6.95" customHeight="1">
      <c r="A82" s="33"/>
      <c r="B82" s="45"/>
      <c r="C82" s="46"/>
      <c r="D82" s="46"/>
      <c r="E82" s="46"/>
      <c r="F82" s="46"/>
      <c r="G82" s="46"/>
      <c r="H82" s="46"/>
      <c r="I82" s="46"/>
      <c r="J82" s="46"/>
      <c r="K82" s="46"/>
      <c r="L82" s="90"/>
      <c r="S82" s="33"/>
      <c r="T82" s="33"/>
      <c r="U82" s="33"/>
      <c r="V82" s="33"/>
      <c r="W82" s="33"/>
      <c r="X82" s="33"/>
      <c r="Y82" s="33"/>
      <c r="Z82" s="33"/>
      <c r="AA82" s="33"/>
      <c r="AB82" s="33"/>
      <c r="AC82" s="33"/>
      <c r="AD82" s="33"/>
      <c r="AE82" s="33"/>
    </row>
    <row r="83" spans="1:31" s="2" customFormat="1" ht="24.95" customHeight="1">
      <c r="A83" s="33"/>
      <c r="B83" s="34"/>
      <c r="C83" s="22" t="s">
        <v>119</v>
      </c>
      <c r="D83" s="33"/>
      <c r="E83" s="33"/>
      <c r="F83" s="33"/>
      <c r="G83" s="33"/>
      <c r="H83" s="33"/>
      <c r="I83" s="33"/>
      <c r="J83" s="33"/>
      <c r="K83" s="33"/>
      <c r="L83" s="90"/>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33"/>
      <c r="J84" s="33"/>
      <c r="K84" s="33"/>
      <c r="L84" s="90"/>
      <c r="S84" s="33"/>
      <c r="T84" s="33"/>
      <c r="U84" s="33"/>
      <c r="V84" s="33"/>
      <c r="W84" s="33"/>
      <c r="X84" s="33"/>
      <c r="Y84" s="33"/>
      <c r="Z84" s="33"/>
      <c r="AA84" s="33"/>
      <c r="AB84" s="33"/>
      <c r="AC84" s="33"/>
      <c r="AD84" s="33"/>
      <c r="AE84" s="33"/>
    </row>
    <row r="85" spans="1:31" s="2" customFormat="1" ht="12" customHeight="1">
      <c r="A85" s="33"/>
      <c r="B85" s="34"/>
      <c r="C85" s="28" t="s">
        <v>17</v>
      </c>
      <c r="D85" s="33"/>
      <c r="E85" s="33"/>
      <c r="F85" s="33"/>
      <c r="G85" s="33"/>
      <c r="H85" s="33"/>
      <c r="I85" s="33"/>
      <c r="J85" s="33"/>
      <c r="K85" s="33"/>
      <c r="L85" s="90"/>
      <c r="S85" s="33"/>
      <c r="T85" s="33"/>
      <c r="U85" s="33"/>
      <c r="V85" s="33"/>
      <c r="W85" s="33"/>
      <c r="X85" s="33"/>
      <c r="Y85" s="33"/>
      <c r="Z85" s="33"/>
      <c r="AA85" s="33"/>
      <c r="AB85" s="33"/>
      <c r="AC85" s="33"/>
      <c r="AD85" s="33"/>
      <c r="AE85" s="33"/>
    </row>
    <row r="86" spans="1:31" s="2" customFormat="1" ht="16.5" customHeight="1">
      <c r="A86" s="33"/>
      <c r="B86" s="34"/>
      <c r="C86" s="33"/>
      <c r="D86" s="33"/>
      <c r="E86" s="317" t="str">
        <f>E7</f>
        <v>Kolín, Hrnčířská 1036- výměna střešního pláště</v>
      </c>
      <c r="F86" s="318"/>
      <c r="G86" s="318"/>
      <c r="H86" s="318"/>
      <c r="I86" s="33"/>
      <c r="J86" s="33"/>
      <c r="K86" s="33"/>
      <c r="L86" s="90"/>
      <c r="S86" s="33"/>
      <c r="T86" s="33"/>
      <c r="U86" s="33"/>
      <c r="V86" s="33"/>
      <c r="W86" s="33"/>
      <c r="X86" s="33"/>
      <c r="Y86" s="33"/>
      <c r="Z86" s="33"/>
      <c r="AA86" s="33"/>
      <c r="AB86" s="33"/>
      <c r="AC86" s="33"/>
      <c r="AD86" s="33"/>
      <c r="AE86" s="33"/>
    </row>
    <row r="87" spans="1:31" s="2" customFormat="1" ht="12" customHeight="1">
      <c r="A87" s="33"/>
      <c r="B87" s="34"/>
      <c r="C87" s="28" t="s">
        <v>96</v>
      </c>
      <c r="D87" s="33"/>
      <c r="E87" s="33"/>
      <c r="F87" s="33"/>
      <c r="G87" s="33"/>
      <c r="H87" s="33"/>
      <c r="I87" s="33"/>
      <c r="J87" s="33"/>
      <c r="K87" s="33"/>
      <c r="L87" s="90"/>
      <c r="S87" s="33"/>
      <c r="T87" s="33"/>
      <c r="U87" s="33"/>
      <c r="V87" s="33"/>
      <c r="W87" s="33"/>
      <c r="X87" s="33"/>
      <c r="Y87" s="33"/>
      <c r="Z87" s="33"/>
      <c r="AA87" s="33"/>
      <c r="AB87" s="33"/>
      <c r="AC87" s="33"/>
      <c r="AD87" s="33"/>
      <c r="AE87" s="33"/>
    </row>
    <row r="88" spans="1:31" s="2" customFormat="1" ht="16.5" customHeight="1">
      <c r="A88" s="33"/>
      <c r="B88" s="34"/>
      <c r="C88" s="33"/>
      <c r="D88" s="33"/>
      <c r="E88" s="307" t="str">
        <f>E9</f>
        <v>55 - Etapa 5</v>
      </c>
      <c r="F88" s="316"/>
      <c r="G88" s="316"/>
      <c r="H88" s="316"/>
      <c r="I88" s="33"/>
      <c r="J88" s="33"/>
      <c r="K88" s="33"/>
      <c r="L88" s="90"/>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0"/>
      <c r="S89" s="33"/>
      <c r="T89" s="33"/>
      <c r="U89" s="33"/>
      <c r="V89" s="33"/>
      <c r="W89" s="33"/>
      <c r="X89" s="33"/>
      <c r="Y89" s="33"/>
      <c r="Z89" s="33"/>
      <c r="AA89" s="33"/>
      <c r="AB89" s="33"/>
      <c r="AC89" s="33"/>
      <c r="AD89" s="33"/>
      <c r="AE89" s="33"/>
    </row>
    <row r="90" spans="1:31" s="2" customFormat="1" ht="12" customHeight="1">
      <c r="A90" s="33"/>
      <c r="B90" s="34"/>
      <c r="C90" s="28" t="s">
        <v>21</v>
      </c>
      <c r="D90" s="33"/>
      <c r="E90" s="33"/>
      <c r="F90" s="26" t="str">
        <f>F12</f>
        <v xml:space="preserve"> </v>
      </c>
      <c r="G90" s="33"/>
      <c r="H90" s="33"/>
      <c r="I90" s="28" t="s">
        <v>23</v>
      </c>
      <c r="J90" s="51" t="str">
        <f>IF(J12="","",J12)</f>
        <v>25. 7. 2022</v>
      </c>
      <c r="K90" s="33"/>
      <c r="L90" s="90"/>
      <c r="S90" s="33"/>
      <c r="T90" s="33"/>
      <c r="U90" s="33"/>
      <c r="V90" s="33"/>
      <c r="W90" s="33"/>
      <c r="X90" s="33"/>
      <c r="Y90" s="33"/>
      <c r="Z90" s="33"/>
      <c r="AA90" s="33"/>
      <c r="AB90" s="33"/>
      <c r="AC90" s="33"/>
      <c r="AD90" s="33"/>
      <c r="AE90" s="33"/>
    </row>
    <row r="91" spans="1:31" s="2" customFormat="1" ht="6.95" customHeight="1">
      <c r="A91" s="33"/>
      <c r="B91" s="34"/>
      <c r="C91" s="33"/>
      <c r="D91" s="33"/>
      <c r="E91" s="33"/>
      <c r="F91" s="33"/>
      <c r="G91" s="33"/>
      <c r="H91" s="33"/>
      <c r="I91" s="33"/>
      <c r="J91" s="33"/>
      <c r="K91" s="33"/>
      <c r="L91" s="90"/>
      <c r="S91" s="33"/>
      <c r="T91" s="33"/>
      <c r="U91" s="33"/>
      <c r="V91" s="33"/>
      <c r="W91" s="33"/>
      <c r="X91" s="33"/>
      <c r="Y91" s="33"/>
      <c r="Z91" s="33"/>
      <c r="AA91" s="33"/>
      <c r="AB91" s="33"/>
      <c r="AC91" s="33"/>
      <c r="AD91" s="33"/>
      <c r="AE91" s="33"/>
    </row>
    <row r="92" spans="1:31" s="2" customFormat="1" ht="15.2" customHeight="1">
      <c r="A92" s="33"/>
      <c r="B92" s="34"/>
      <c r="C92" s="28" t="s">
        <v>25</v>
      </c>
      <c r="D92" s="33"/>
      <c r="E92" s="33"/>
      <c r="F92" s="26" t="str">
        <f>E15</f>
        <v>Město Kolín</v>
      </c>
      <c r="G92" s="33"/>
      <c r="H92" s="33"/>
      <c r="I92" s="28" t="s">
        <v>31</v>
      </c>
      <c r="J92" s="31" t="str">
        <f>E21</f>
        <v>Revitali s.r.o.</v>
      </c>
      <c r="K92" s="33"/>
      <c r="L92" s="90"/>
      <c r="S92" s="33"/>
      <c r="T92" s="33"/>
      <c r="U92" s="33"/>
      <c r="V92" s="33"/>
      <c r="W92" s="33"/>
      <c r="X92" s="33"/>
      <c r="Y92" s="33"/>
      <c r="Z92" s="33"/>
      <c r="AA92" s="33"/>
      <c r="AB92" s="33"/>
      <c r="AC92" s="33"/>
      <c r="AD92" s="33"/>
      <c r="AE92" s="33"/>
    </row>
    <row r="93" spans="1:31" s="2" customFormat="1" ht="15.2" customHeight="1">
      <c r="A93" s="33"/>
      <c r="B93" s="34"/>
      <c r="C93" s="28" t="s">
        <v>29</v>
      </c>
      <c r="D93" s="33"/>
      <c r="E93" s="33"/>
      <c r="F93" s="26" t="str">
        <f>IF(E18="","",E18)</f>
        <v>Vyplň údaj</v>
      </c>
      <c r="G93" s="33"/>
      <c r="H93" s="33"/>
      <c r="I93" s="28" t="s">
        <v>34</v>
      </c>
      <c r="J93" s="31" t="str">
        <f>E24</f>
        <v xml:space="preserve"> </v>
      </c>
      <c r="K93" s="33"/>
      <c r="L93" s="90"/>
      <c r="S93" s="33"/>
      <c r="T93" s="33"/>
      <c r="U93" s="33"/>
      <c r="V93" s="33"/>
      <c r="W93" s="33"/>
      <c r="X93" s="33"/>
      <c r="Y93" s="33"/>
      <c r="Z93" s="33"/>
      <c r="AA93" s="33"/>
      <c r="AB93" s="33"/>
      <c r="AC93" s="33"/>
      <c r="AD93" s="33"/>
      <c r="AE93" s="33"/>
    </row>
    <row r="94" spans="1:31" s="2" customFormat="1" ht="10.35" customHeight="1">
      <c r="A94" s="33"/>
      <c r="B94" s="34"/>
      <c r="C94" s="33"/>
      <c r="D94" s="33"/>
      <c r="E94" s="33"/>
      <c r="F94" s="33"/>
      <c r="G94" s="33"/>
      <c r="H94" s="33"/>
      <c r="I94" s="33"/>
      <c r="J94" s="33"/>
      <c r="K94" s="33"/>
      <c r="L94" s="90"/>
      <c r="S94" s="33"/>
      <c r="T94" s="33"/>
      <c r="U94" s="33"/>
      <c r="V94" s="33"/>
      <c r="W94" s="33"/>
      <c r="X94" s="33"/>
      <c r="Y94" s="33"/>
      <c r="Z94" s="33"/>
      <c r="AA94" s="33"/>
      <c r="AB94" s="33"/>
      <c r="AC94" s="33"/>
      <c r="AD94" s="33"/>
      <c r="AE94" s="33"/>
    </row>
    <row r="95" spans="1:31" s="11" customFormat="1" ht="29.25" customHeight="1">
      <c r="A95" s="115"/>
      <c r="B95" s="116"/>
      <c r="C95" s="117" t="s">
        <v>120</v>
      </c>
      <c r="D95" s="118" t="s">
        <v>56</v>
      </c>
      <c r="E95" s="118" t="s">
        <v>52</v>
      </c>
      <c r="F95" s="118" t="s">
        <v>53</v>
      </c>
      <c r="G95" s="118" t="s">
        <v>121</v>
      </c>
      <c r="H95" s="118" t="s">
        <v>122</v>
      </c>
      <c r="I95" s="118" t="s">
        <v>123</v>
      </c>
      <c r="J95" s="118" t="s">
        <v>100</v>
      </c>
      <c r="K95" s="119" t="s">
        <v>124</v>
      </c>
      <c r="L95" s="120"/>
      <c r="M95" s="58" t="s">
        <v>3</v>
      </c>
      <c r="N95" s="59" t="s">
        <v>41</v>
      </c>
      <c r="O95" s="59" t="s">
        <v>125</v>
      </c>
      <c r="P95" s="59" t="s">
        <v>126</v>
      </c>
      <c r="Q95" s="59" t="s">
        <v>127</v>
      </c>
      <c r="R95" s="59" t="s">
        <v>128</v>
      </c>
      <c r="S95" s="59" t="s">
        <v>129</v>
      </c>
      <c r="T95" s="60" t="s">
        <v>130</v>
      </c>
      <c r="U95" s="115"/>
      <c r="V95" s="115"/>
      <c r="W95" s="115"/>
      <c r="X95" s="115"/>
      <c r="Y95" s="115"/>
      <c r="Z95" s="115"/>
      <c r="AA95" s="115"/>
      <c r="AB95" s="115"/>
      <c r="AC95" s="115"/>
      <c r="AD95" s="115"/>
      <c r="AE95" s="115"/>
    </row>
    <row r="96" spans="1:63" s="2" customFormat="1" ht="22.9" customHeight="1">
      <c r="A96" s="33"/>
      <c r="B96" s="34"/>
      <c r="C96" s="65" t="s">
        <v>131</v>
      </c>
      <c r="D96" s="33"/>
      <c r="E96" s="33"/>
      <c r="F96" s="33"/>
      <c r="G96" s="33"/>
      <c r="H96" s="33"/>
      <c r="I96" s="33"/>
      <c r="J96" s="121">
        <f>BK96</f>
        <v>0</v>
      </c>
      <c r="K96" s="33"/>
      <c r="L96" s="34"/>
      <c r="M96" s="61"/>
      <c r="N96" s="52"/>
      <c r="O96" s="62"/>
      <c r="P96" s="122">
        <f>P97+P184+P379</f>
        <v>0</v>
      </c>
      <c r="Q96" s="62"/>
      <c r="R96" s="122">
        <f>R97+R184+R379</f>
        <v>9.5185317</v>
      </c>
      <c r="S96" s="62"/>
      <c r="T96" s="123">
        <f>T97+T184+T379</f>
        <v>12.901382</v>
      </c>
      <c r="U96" s="33"/>
      <c r="V96" s="33"/>
      <c r="W96" s="33"/>
      <c r="X96" s="33"/>
      <c r="Y96" s="33"/>
      <c r="Z96" s="33"/>
      <c r="AA96" s="33"/>
      <c r="AB96" s="33"/>
      <c r="AC96" s="33"/>
      <c r="AD96" s="33"/>
      <c r="AE96" s="33"/>
      <c r="AT96" s="18" t="s">
        <v>70</v>
      </c>
      <c r="AU96" s="18" t="s">
        <v>101</v>
      </c>
      <c r="BK96" s="124">
        <f>BK97+BK184+BK379</f>
        <v>0</v>
      </c>
    </row>
    <row r="97" spans="2:63" s="12" customFormat="1" ht="25.9" customHeight="1">
      <c r="B97" s="125"/>
      <c r="D97" s="126" t="s">
        <v>70</v>
      </c>
      <c r="E97" s="127" t="s">
        <v>132</v>
      </c>
      <c r="F97" s="127" t="s">
        <v>133</v>
      </c>
      <c r="I97" s="128"/>
      <c r="J97" s="129">
        <f>BK97</f>
        <v>0</v>
      </c>
      <c r="L97" s="125"/>
      <c r="M97" s="130"/>
      <c r="N97" s="131"/>
      <c r="O97" s="131"/>
      <c r="P97" s="132">
        <f>P98+P125+P165+P181</f>
        <v>0</v>
      </c>
      <c r="Q97" s="131"/>
      <c r="R97" s="132">
        <f>R98+R125+R165+R181</f>
        <v>0.0421678</v>
      </c>
      <c r="S97" s="131"/>
      <c r="T97" s="133">
        <f>T98+T125+T165+T181</f>
        <v>0.0422</v>
      </c>
      <c r="AR97" s="126" t="s">
        <v>15</v>
      </c>
      <c r="AT97" s="134" t="s">
        <v>70</v>
      </c>
      <c r="AU97" s="134" t="s">
        <v>71</v>
      </c>
      <c r="AY97" s="126" t="s">
        <v>134</v>
      </c>
      <c r="BK97" s="135">
        <f>BK98+BK125+BK165+BK181</f>
        <v>0</v>
      </c>
    </row>
    <row r="98" spans="2:63" s="12" customFormat="1" ht="22.9" customHeight="1">
      <c r="B98" s="125"/>
      <c r="D98" s="126" t="s">
        <v>70</v>
      </c>
      <c r="E98" s="136" t="s">
        <v>135</v>
      </c>
      <c r="F98" s="136" t="s">
        <v>136</v>
      </c>
      <c r="I98" s="128"/>
      <c r="J98" s="137">
        <f>BK98</f>
        <v>0</v>
      </c>
      <c r="L98" s="125"/>
      <c r="M98" s="130"/>
      <c r="N98" s="131"/>
      <c r="O98" s="131"/>
      <c r="P98" s="132">
        <f>P99</f>
        <v>0</v>
      </c>
      <c r="Q98" s="131"/>
      <c r="R98" s="132">
        <f>R99</f>
        <v>0.0421678</v>
      </c>
      <c r="S98" s="131"/>
      <c r="T98" s="133">
        <f>T99</f>
        <v>0</v>
      </c>
      <c r="AR98" s="126" t="s">
        <v>15</v>
      </c>
      <c r="AT98" s="134" t="s">
        <v>70</v>
      </c>
      <c r="AU98" s="134" t="s">
        <v>15</v>
      </c>
      <c r="AY98" s="126" t="s">
        <v>134</v>
      </c>
      <c r="BK98" s="135">
        <f>BK99</f>
        <v>0</v>
      </c>
    </row>
    <row r="99" spans="2:63" s="12" customFormat="1" ht="20.85" customHeight="1">
      <c r="B99" s="125"/>
      <c r="D99" s="126" t="s">
        <v>70</v>
      </c>
      <c r="E99" s="136" t="s">
        <v>137</v>
      </c>
      <c r="F99" s="136" t="s">
        <v>138</v>
      </c>
      <c r="I99" s="128"/>
      <c r="J99" s="137">
        <f>BK99</f>
        <v>0</v>
      </c>
      <c r="L99" s="125"/>
      <c r="M99" s="130"/>
      <c r="N99" s="131"/>
      <c r="O99" s="131"/>
      <c r="P99" s="132">
        <f>SUM(P100:P124)</f>
        <v>0</v>
      </c>
      <c r="Q99" s="131"/>
      <c r="R99" s="132">
        <f>SUM(R100:R124)</f>
        <v>0.0421678</v>
      </c>
      <c r="S99" s="131"/>
      <c r="T99" s="133">
        <f>SUM(T100:T124)</f>
        <v>0</v>
      </c>
      <c r="AR99" s="126" t="s">
        <v>15</v>
      </c>
      <c r="AT99" s="134" t="s">
        <v>70</v>
      </c>
      <c r="AU99" s="134" t="s">
        <v>139</v>
      </c>
      <c r="AY99" s="126" t="s">
        <v>134</v>
      </c>
      <c r="BK99" s="135">
        <f>SUM(BK100:BK124)</f>
        <v>0</v>
      </c>
    </row>
    <row r="100" spans="1:65" s="2" customFormat="1" ht="24.2" customHeight="1">
      <c r="A100" s="33"/>
      <c r="B100" s="138"/>
      <c r="C100" s="139" t="s">
        <v>15</v>
      </c>
      <c r="D100" s="139" t="s">
        <v>140</v>
      </c>
      <c r="E100" s="140" t="s">
        <v>141</v>
      </c>
      <c r="F100" s="141" t="s">
        <v>142</v>
      </c>
      <c r="G100" s="142" t="s">
        <v>143</v>
      </c>
      <c r="H100" s="143">
        <v>3.1</v>
      </c>
      <c r="I100" s="144"/>
      <c r="J100" s="145">
        <f>ROUND(I100*H100,2)</f>
        <v>0</v>
      </c>
      <c r="K100" s="141" t="s">
        <v>144</v>
      </c>
      <c r="L100" s="34"/>
      <c r="M100" s="146" t="s">
        <v>3</v>
      </c>
      <c r="N100" s="147" t="s">
        <v>43</v>
      </c>
      <c r="O100" s="54"/>
      <c r="P100" s="148">
        <f>O100*H100</f>
        <v>0</v>
      </c>
      <c r="Q100" s="148">
        <v>0.00026</v>
      </c>
      <c r="R100" s="148">
        <f>Q100*H100</f>
        <v>0.000806</v>
      </c>
      <c r="S100" s="148">
        <v>0</v>
      </c>
      <c r="T100" s="149">
        <f>S100*H100</f>
        <v>0</v>
      </c>
      <c r="U100" s="33"/>
      <c r="V100" s="33"/>
      <c r="W100" s="33"/>
      <c r="X100" s="33"/>
      <c r="Y100" s="33"/>
      <c r="Z100" s="33"/>
      <c r="AA100" s="33"/>
      <c r="AB100" s="33"/>
      <c r="AC100" s="33"/>
      <c r="AD100" s="33"/>
      <c r="AE100" s="33"/>
      <c r="AR100" s="150" t="s">
        <v>145</v>
      </c>
      <c r="AT100" s="150" t="s">
        <v>140</v>
      </c>
      <c r="AU100" s="150" t="s">
        <v>146</v>
      </c>
      <c r="AY100" s="18" t="s">
        <v>134</v>
      </c>
      <c r="BE100" s="151">
        <f>IF(N100="základní",J100,0)</f>
        <v>0</v>
      </c>
      <c r="BF100" s="151">
        <f>IF(N100="snížená",J100,0)</f>
        <v>0</v>
      </c>
      <c r="BG100" s="151">
        <f>IF(N100="zákl. přenesená",J100,0)</f>
        <v>0</v>
      </c>
      <c r="BH100" s="151">
        <f>IF(N100="sníž. přenesená",J100,0)</f>
        <v>0</v>
      </c>
      <c r="BI100" s="151">
        <f>IF(N100="nulová",J100,0)</f>
        <v>0</v>
      </c>
      <c r="BJ100" s="18" t="s">
        <v>139</v>
      </c>
      <c r="BK100" s="151">
        <f>ROUND(I100*H100,2)</f>
        <v>0</v>
      </c>
      <c r="BL100" s="18" t="s">
        <v>145</v>
      </c>
      <c r="BM100" s="150" t="s">
        <v>147</v>
      </c>
    </row>
    <row r="101" spans="1:47" s="2" customFormat="1" ht="12">
      <c r="A101" s="33"/>
      <c r="B101" s="34"/>
      <c r="C101" s="33"/>
      <c r="D101" s="152" t="s">
        <v>148</v>
      </c>
      <c r="E101" s="33"/>
      <c r="F101" s="153" t="s">
        <v>149</v>
      </c>
      <c r="G101" s="33"/>
      <c r="H101" s="33"/>
      <c r="I101" s="154"/>
      <c r="J101" s="33"/>
      <c r="K101" s="33"/>
      <c r="L101" s="34"/>
      <c r="M101" s="155"/>
      <c r="N101" s="156"/>
      <c r="O101" s="54"/>
      <c r="P101" s="54"/>
      <c r="Q101" s="54"/>
      <c r="R101" s="54"/>
      <c r="S101" s="54"/>
      <c r="T101" s="55"/>
      <c r="U101" s="33"/>
      <c r="V101" s="33"/>
      <c r="W101" s="33"/>
      <c r="X101" s="33"/>
      <c r="Y101" s="33"/>
      <c r="Z101" s="33"/>
      <c r="AA101" s="33"/>
      <c r="AB101" s="33"/>
      <c r="AC101" s="33"/>
      <c r="AD101" s="33"/>
      <c r="AE101" s="33"/>
      <c r="AT101" s="18" t="s">
        <v>148</v>
      </c>
      <c r="AU101" s="18" t="s">
        <v>146</v>
      </c>
    </row>
    <row r="102" spans="2:51" s="13" customFormat="1" ht="12">
      <c r="B102" s="157"/>
      <c r="D102" s="158" t="s">
        <v>150</v>
      </c>
      <c r="E102" s="159" t="s">
        <v>3</v>
      </c>
      <c r="F102" s="160" t="s">
        <v>151</v>
      </c>
      <c r="H102" s="159" t="s">
        <v>3</v>
      </c>
      <c r="I102" s="161"/>
      <c r="L102" s="157"/>
      <c r="M102" s="162"/>
      <c r="N102" s="163"/>
      <c r="O102" s="163"/>
      <c r="P102" s="163"/>
      <c r="Q102" s="163"/>
      <c r="R102" s="163"/>
      <c r="S102" s="163"/>
      <c r="T102" s="164"/>
      <c r="AT102" s="159" t="s">
        <v>150</v>
      </c>
      <c r="AU102" s="159" t="s">
        <v>146</v>
      </c>
      <c r="AV102" s="13" t="s">
        <v>15</v>
      </c>
      <c r="AW102" s="13" t="s">
        <v>33</v>
      </c>
      <c r="AX102" s="13" t="s">
        <v>71</v>
      </c>
      <c r="AY102" s="159" t="s">
        <v>134</v>
      </c>
    </row>
    <row r="103" spans="2:51" s="14" customFormat="1" ht="12">
      <c r="B103" s="165"/>
      <c r="D103" s="158" t="s">
        <v>150</v>
      </c>
      <c r="E103" s="166" t="s">
        <v>3</v>
      </c>
      <c r="F103" s="167" t="s">
        <v>791</v>
      </c>
      <c r="H103" s="168">
        <v>1.2</v>
      </c>
      <c r="I103" s="169"/>
      <c r="L103" s="165"/>
      <c r="M103" s="170"/>
      <c r="N103" s="171"/>
      <c r="O103" s="171"/>
      <c r="P103" s="171"/>
      <c r="Q103" s="171"/>
      <c r="R103" s="171"/>
      <c r="S103" s="171"/>
      <c r="T103" s="172"/>
      <c r="AT103" s="166" t="s">
        <v>150</v>
      </c>
      <c r="AU103" s="166" t="s">
        <v>146</v>
      </c>
      <c r="AV103" s="14" t="s">
        <v>139</v>
      </c>
      <c r="AW103" s="14" t="s">
        <v>33</v>
      </c>
      <c r="AX103" s="14" t="s">
        <v>71</v>
      </c>
      <c r="AY103" s="166" t="s">
        <v>134</v>
      </c>
    </row>
    <row r="104" spans="2:51" s="13" customFormat="1" ht="12">
      <c r="B104" s="157"/>
      <c r="D104" s="158" t="s">
        <v>150</v>
      </c>
      <c r="E104" s="159" t="s">
        <v>3</v>
      </c>
      <c r="F104" s="160" t="s">
        <v>153</v>
      </c>
      <c r="H104" s="159" t="s">
        <v>3</v>
      </c>
      <c r="I104" s="161"/>
      <c r="L104" s="157"/>
      <c r="M104" s="162"/>
      <c r="N104" s="163"/>
      <c r="O104" s="163"/>
      <c r="P104" s="163"/>
      <c r="Q104" s="163"/>
      <c r="R104" s="163"/>
      <c r="S104" s="163"/>
      <c r="T104" s="164"/>
      <c r="AT104" s="159" t="s">
        <v>150</v>
      </c>
      <c r="AU104" s="159" t="s">
        <v>146</v>
      </c>
      <c r="AV104" s="13" t="s">
        <v>15</v>
      </c>
      <c r="AW104" s="13" t="s">
        <v>33</v>
      </c>
      <c r="AX104" s="13" t="s">
        <v>71</v>
      </c>
      <c r="AY104" s="159" t="s">
        <v>134</v>
      </c>
    </row>
    <row r="105" spans="2:51" s="14" customFormat="1" ht="12">
      <c r="B105" s="165"/>
      <c r="D105" s="158" t="s">
        <v>150</v>
      </c>
      <c r="E105" s="166" t="s">
        <v>3</v>
      </c>
      <c r="F105" s="167" t="s">
        <v>792</v>
      </c>
      <c r="H105" s="168">
        <v>1.9</v>
      </c>
      <c r="I105" s="169"/>
      <c r="L105" s="165"/>
      <c r="M105" s="170"/>
      <c r="N105" s="171"/>
      <c r="O105" s="171"/>
      <c r="P105" s="171"/>
      <c r="Q105" s="171"/>
      <c r="R105" s="171"/>
      <c r="S105" s="171"/>
      <c r="T105" s="172"/>
      <c r="AT105" s="166" t="s">
        <v>150</v>
      </c>
      <c r="AU105" s="166" t="s">
        <v>146</v>
      </c>
      <c r="AV105" s="14" t="s">
        <v>139</v>
      </c>
      <c r="AW105" s="14" t="s">
        <v>33</v>
      </c>
      <c r="AX105" s="14" t="s">
        <v>71</v>
      </c>
      <c r="AY105" s="166" t="s">
        <v>134</v>
      </c>
    </row>
    <row r="106" spans="2:51" s="15" customFormat="1" ht="12">
      <c r="B106" s="173"/>
      <c r="D106" s="158" t="s">
        <v>150</v>
      </c>
      <c r="E106" s="174" t="s">
        <v>3</v>
      </c>
      <c r="F106" s="175" t="s">
        <v>155</v>
      </c>
      <c r="H106" s="176">
        <v>3.0999999999999996</v>
      </c>
      <c r="I106" s="177"/>
      <c r="L106" s="173"/>
      <c r="M106" s="178"/>
      <c r="N106" s="179"/>
      <c r="O106" s="179"/>
      <c r="P106" s="179"/>
      <c r="Q106" s="179"/>
      <c r="R106" s="179"/>
      <c r="S106" s="179"/>
      <c r="T106" s="180"/>
      <c r="AT106" s="174" t="s">
        <v>150</v>
      </c>
      <c r="AU106" s="174" t="s">
        <v>146</v>
      </c>
      <c r="AV106" s="15" t="s">
        <v>145</v>
      </c>
      <c r="AW106" s="15" t="s">
        <v>33</v>
      </c>
      <c r="AX106" s="15" t="s">
        <v>15</v>
      </c>
      <c r="AY106" s="174" t="s">
        <v>134</v>
      </c>
    </row>
    <row r="107" spans="1:65" s="2" customFormat="1" ht="66.75" customHeight="1">
      <c r="A107" s="33"/>
      <c r="B107" s="138"/>
      <c r="C107" s="139" t="s">
        <v>139</v>
      </c>
      <c r="D107" s="139" t="s">
        <v>140</v>
      </c>
      <c r="E107" s="140" t="s">
        <v>156</v>
      </c>
      <c r="F107" s="141" t="s">
        <v>157</v>
      </c>
      <c r="G107" s="142" t="s">
        <v>143</v>
      </c>
      <c r="H107" s="143">
        <v>1.2</v>
      </c>
      <c r="I107" s="144"/>
      <c r="J107" s="145">
        <f>ROUND(I107*H107,2)</f>
        <v>0</v>
      </c>
      <c r="K107" s="141" t="s">
        <v>144</v>
      </c>
      <c r="L107" s="34"/>
      <c r="M107" s="146" t="s">
        <v>3</v>
      </c>
      <c r="N107" s="147" t="s">
        <v>43</v>
      </c>
      <c r="O107" s="54"/>
      <c r="P107" s="148">
        <f>O107*H107</f>
        <v>0</v>
      </c>
      <c r="Q107" s="148">
        <v>0.00835</v>
      </c>
      <c r="R107" s="148">
        <f>Q107*H107</f>
        <v>0.01002</v>
      </c>
      <c r="S107" s="148">
        <v>0</v>
      </c>
      <c r="T107" s="149">
        <f>S107*H107</f>
        <v>0</v>
      </c>
      <c r="U107" s="33"/>
      <c r="V107" s="33"/>
      <c r="W107" s="33"/>
      <c r="X107" s="33"/>
      <c r="Y107" s="33"/>
      <c r="Z107" s="33"/>
      <c r="AA107" s="33"/>
      <c r="AB107" s="33"/>
      <c r="AC107" s="33"/>
      <c r="AD107" s="33"/>
      <c r="AE107" s="33"/>
      <c r="AR107" s="150" t="s">
        <v>145</v>
      </c>
      <c r="AT107" s="150" t="s">
        <v>140</v>
      </c>
      <c r="AU107" s="150" t="s">
        <v>146</v>
      </c>
      <c r="AY107" s="18" t="s">
        <v>134</v>
      </c>
      <c r="BE107" s="151">
        <f>IF(N107="základní",J107,0)</f>
        <v>0</v>
      </c>
      <c r="BF107" s="151">
        <f>IF(N107="snížená",J107,0)</f>
        <v>0</v>
      </c>
      <c r="BG107" s="151">
        <f>IF(N107="zákl. přenesená",J107,0)</f>
        <v>0</v>
      </c>
      <c r="BH107" s="151">
        <f>IF(N107="sníž. přenesená",J107,0)</f>
        <v>0</v>
      </c>
      <c r="BI107" s="151">
        <f>IF(N107="nulová",J107,0)</f>
        <v>0</v>
      </c>
      <c r="BJ107" s="18" t="s">
        <v>139</v>
      </c>
      <c r="BK107" s="151">
        <f>ROUND(I107*H107,2)</f>
        <v>0</v>
      </c>
      <c r="BL107" s="18" t="s">
        <v>145</v>
      </c>
      <c r="BM107" s="150" t="s">
        <v>158</v>
      </c>
    </row>
    <row r="108" spans="1:47" s="2" customFormat="1" ht="12">
      <c r="A108" s="33"/>
      <c r="B108" s="34"/>
      <c r="C108" s="33"/>
      <c r="D108" s="152" t="s">
        <v>148</v>
      </c>
      <c r="E108" s="33"/>
      <c r="F108" s="153" t="s">
        <v>159</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148</v>
      </c>
      <c r="AU108" s="18" t="s">
        <v>146</v>
      </c>
    </row>
    <row r="109" spans="2:51" s="13" customFormat="1" ht="12">
      <c r="B109" s="157"/>
      <c r="D109" s="158" t="s">
        <v>150</v>
      </c>
      <c r="E109" s="159" t="s">
        <v>3</v>
      </c>
      <c r="F109" s="160" t="s">
        <v>151</v>
      </c>
      <c r="H109" s="159" t="s">
        <v>3</v>
      </c>
      <c r="I109" s="161"/>
      <c r="L109" s="157"/>
      <c r="M109" s="162"/>
      <c r="N109" s="163"/>
      <c r="O109" s="163"/>
      <c r="P109" s="163"/>
      <c r="Q109" s="163"/>
      <c r="R109" s="163"/>
      <c r="S109" s="163"/>
      <c r="T109" s="164"/>
      <c r="AT109" s="159" t="s">
        <v>150</v>
      </c>
      <c r="AU109" s="159" t="s">
        <v>146</v>
      </c>
      <c r="AV109" s="13" t="s">
        <v>15</v>
      </c>
      <c r="AW109" s="13" t="s">
        <v>33</v>
      </c>
      <c r="AX109" s="13" t="s">
        <v>71</v>
      </c>
      <c r="AY109" s="159" t="s">
        <v>134</v>
      </c>
    </row>
    <row r="110" spans="2:51" s="14" customFormat="1" ht="12">
      <c r="B110" s="165"/>
      <c r="D110" s="158" t="s">
        <v>150</v>
      </c>
      <c r="E110" s="166" t="s">
        <v>3</v>
      </c>
      <c r="F110" s="167" t="s">
        <v>791</v>
      </c>
      <c r="H110" s="168">
        <v>1.2</v>
      </c>
      <c r="I110" s="169"/>
      <c r="L110" s="165"/>
      <c r="M110" s="170"/>
      <c r="N110" s="171"/>
      <c r="O110" s="171"/>
      <c r="P110" s="171"/>
      <c r="Q110" s="171"/>
      <c r="R110" s="171"/>
      <c r="S110" s="171"/>
      <c r="T110" s="172"/>
      <c r="AT110" s="166" t="s">
        <v>150</v>
      </c>
      <c r="AU110" s="166" t="s">
        <v>146</v>
      </c>
      <c r="AV110" s="14" t="s">
        <v>139</v>
      </c>
      <c r="AW110" s="14" t="s">
        <v>33</v>
      </c>
      <c r="AX110" s="14" t="s">
        <v>15</v>
      </c>
      <c r="AY110" s="166" t="s">
        <v>134</v>
      </c>
    </row>
    <row r="111" spans="1:65" s="2" customFormat="1" ht="16.5" customHeight="1">
      <c r="A111" s="33"/>
      <c r="B111" s="138"/>
      <c r="C111" s="181" t="s">
        <v>146</v>
      </c>
      <c r="D111" s="181" t="s">
        <v>160</v>
      </c>
      <c r="E111" s="182" t="s">
        <v>161</v>
      </c>
      <c r="F111" s="183" t="s">
        <v>162</v>
      </c>
      <c r="G111" s="184" t="s">
        <v>143</v>
      </c>
      <c r="H111" s="185">
        <v>1.26</v>
      </c>
      <c r="I111" s="186"/>
      <c r="J111" s="187">
        <f>ROUND(I111*H111,2)</f>
        <v>0</v>
      </c>
      <c r="K111" s="183" t="s">
        <v>144</v>
      </c>
      <c r="L111" s="188"/>
      <c r="M111" s="189" t="s">
        <v>3</v>
      </c>
      <c r="N111" s="190" t="s">
        <v>43</v>
      </c>
      <c r="O111" s="54"/>
      <c r="P111" s="148">
        <f>O111*H111</f>
        <v>0</v>
      </c>
      <c r="Q111" s="148">
        <v>0.00085</v>
      </c>
      <c r="R111" s="148">
        <f>Q111*H111</f>
        <v>0.001071</v>
      </c>
      <c r="S111" s="148">
        <v>0</v>
      </c>
      <c r="T111" s="149">
        <f>S111*H111</f>
        <v>0</v>
      </c>
      <c r="U111" s="33"/>
      <c r="V111" s="33"/>
      <c r="W111" s="33"/>
      <c r="X111" s="33"/>
      <c r="Y111" s="33"/>
      <c r="Z111" s="33"/>
      <c r="AA111" s="33"/>
      <c r="AB111" s="33"/>
      <c r="AC111" s="33"/>
      <c r="AD111" s="33"/>
      <c r="AE111" s="33"/>
      <c r="AR111" s="150" t="s">
        <v>163</v>
      </c>
      <c r="AT111" s="150" t="s">
        <v>160</v>
      </c>
      <c r="AU111" s="150" t="s">
        <v>146</v>
      </c>
      <c r="AY111" s="18" t="s">
        <v>134</v>
      </c>
      <c r="BE111" s="151">
        <f>IF(N111="základní",J111,0)</f>
        <v>0</v>
      </c>
      <c r="BF111" s="151">
        <f>IF(N111="snížená",J111,0)</f>
        <v>0</v>
      </c>
      <c r="BG111" s="151">
        <f>IF(N111="zákl. přenesená",J111,0)</f>
        <v>0</v>
      </c>
      <c r="BH111" s="151">
        <f>IF(N111="sníž. přenesená",J111,0)</f>
        <v>0</v>
      </c>
      <c r="BI111" s="151">
        <f>IF(N111="nulová",J111,0)</f>
        <v>0</v>
      </c>
      <c r="BJ111" s="18" t="s">
        <v>139</v>
      </c>
      <c r="BK111" s="151">
        <f>ROUND(I111*H111,2)</f>
        <v>0</v>
      </c>
      <c r="BL111" s="18" t="s">
        <v>145</v>
      </c>
      <c r="BM111" s="150" t="s">
        <v>164</v>
      </c>
    </row>
    <row r="112" spans="2:51" s="14" customFormat="1" ht="12">
      <c r="B112" s="165"/>
      <c r="D112" s="158" t="s">
        <v>150</v>
      </c>
      <c r="F112" s="167" t="s">
        <v>793</v>
      </c>
      <c r="H112" s="168">
        <v>1.26</v>
      </c>
      <c r="I112" s="169"/>
      <c r="L112" s="165"/>
      <c r="M112" s="170"/>
      <c r="N112" s="171"/>
      <c r="O112" s="171"/>
      <c r="P112" s="171"/>
      <c r="Q112" s="171"/>
      <c r="R112" s="171"/>
      <c r="S112" s="171"/>
      <c r="T112" s="172"/>
      <c r="AT112" s="166" t="s">
        <v>150</v>
      </c>
      <c r="AU112" s="166" t="s">
        <v>146</v>
      </c>
      <c r="AV112" s="14" t="s">
        <v>139</v>
      </c>
      <c r="AW112" s="14" t="s">
        <v>4</v>
      </c>
      <c r="AX112" s="14" t="s">
        <v>15</v>
      </c>
      <c r="AY112" s="166" t="s">
        <v>134</v>
      </c>
    </row>
    <row r="113" spans="1:65" s="2" customFormat="1" ht="66.75" customHeight="1">
      <c r="A113" s="33"/>
      <c r="B113" s="138"/>
      <c r="C113" s="139" t="s">
        <v>145</v>
      </c>
      <c r="D113" s="139" t="s">
        <v>140</v>
      </c>
      <c r="E113" s="140" t="s">
        <v>166</v>
      </c>
      <c r="F113" s="141" t="s">
        <v>167</v>
      </c>
      <c r="G113" s="142" t="s">
        <v>143</v>
      </c>
      <c r="H113" s="143">
        <v>1.9</v>
      </c>
      <c r="I113" s="144"/>
      <c r="J113" s="145">
        <f>ROUND(I113*H113,2)</f>
        <v>0</v>
      </c>
      <c r="K113" s="141" t="s">
        <v>144</v>
      </c>
      <c r="L113" s="34"/>
      <c r="M113" s="146" t="s">
        <v>3</v>
      </c>
      <c r="N113" s="147" t="s">
        <v>43</v>
      </c>
      <c r="O113" s="54"/>
      <c r="P113" s="148">
        <f>O113*H113</f>
        <v>0</v>
      </c>
      <c r="Q113" s="148">
        <v>0.00852</v>
      </c>
      <c r="R113" s="148">
        <f>Q113*H113</f>
        <v>0.016187999999999998</v>
      </c>
      <c r="S113" s="148">
        <v>0</v>
      </c>
      <c r="T113" s="149">
        <f>S113*H113</f>
        <v>0</v>
      </c>
      <c r="U113" s="33"/>
      <c r="V113" s="33"/>
      <c r="W113" s="33"/>
      <c r="X113" s="33"/>
      <c r="Y113" s="33"/>
      <c r="Z113" s="33"/>
      <c r="AA113" s="33"/>
      <c r="AB113" s="33"/>
      <c r="AC113" s="33"/>
      <c r="AD113" s="33"/>
      <c r="AE113" s="33"/>
      <c r="AR113" s="150" t="s">
        <v>145</v>
      </c>
      <c r="AT113" s="150" t="s">
        <v>140</v>
      </c>
      <c r="AU113" s="150" t="s">
        <v>146</v>
      </c>
      <c r="AY113" s="18" t="s">
        <v>134</v>
      </c>
      <c r="BE113" s="151">
        <f>IF(N113="základní",J113,0)</f>
        <v>0</v>
      </c>
      <c r="BF113" s="151">
        <f>IF(N113="snížená",J113,0)</f>
        <v>0</v>
      </c>
      <c r="BG113" s="151">
        <f>IF(N113="zákl. přenesená",J113,0)</f>
        <v>0</v>
      </c>
      <c r="BH113" s="151">
        <f>IF(N113="sníž. přenesená",J113,0)</f>
        <v>0</v>
      </c>
      <c r="BI113" s="151">
        <f>IF(N113="nulová",J113,0)</f>
        <v>0</v>
      </c>
      <c r="BJ113" s="18" t="s">
        <v>139</v>
      </c>
      <c r="BK113" s="151">
        <f>ROUND(I113*H113,2)</f>
        <v>0</v>
      </c>
      <c r="BL113" s="18" t="s">
        <v>145</v>
      </c>
      <c r="BM113" s="150" t="s">
        <v>168</v>
      </c>
    </row>
    <row r="114" spans="1:47" s="2" customFormat="1" ht="12">
      <c r="A114" s="33"/>
      <c r="B114" s="34"/>
      <c r="C114" s="33"/>
      <c r="D114" s="152" t="s">
        <v>148</v>
      </c>
      <c r="E114" s="33"/>
      <c r="F114" s="153" t="s">
        <v>169</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148</v>
      </c>
      <c r="AU114" s="18" t="s">
        <v>146</v>
      </c>
    </row>
    <row r="115" spans="2:51" s="13" customFormat="1" ht="12">
      <c r="B115" s="157"/>
      <c r="D115" s="158" t="s">
        <v>150</v>
      </c>
      <c r="E115" s="159" t="s">
        <v>3</v>
      </c>
      <c r="F115" s="160" t="s">
        <v>153</v>
      </c>
      <c r="H115" s="159" t="s">
        <v>3</v>
      </c>
      <c r="I115" s="161"/>
      <c r="L115" s="157"/>
      <c r="M115" s="162"/>
      <c r="N115" s="163"/>
      <c r="O115" s="163"/>
      <c r="P115" s="163"/>
      <c r="Q115" s="163"/>
      <c r="R115" s="163"/>
      <c r="S115" s="163"/>
      <c r="T115" s="164"/>
      <c r="AT115" s="159" t="s">
        <v>150</v>
      </c>
      <c r="AU115" s="159" t="s">
        <v>146</v>
      </c>
      <c r="AV115" s="13" t="s">
        <v>15</v>
      </c>
      <c r="AW115" s="13" t="s">
        <v>33</v>
      </c>
      <c r="AX115" s="13" t="s">
        <v>71</v>
      </c>
      <c r="AY115" s="159" t="s">
        <v>134</v>
      </c>
    </row>
    <row r="116" spans="2:51" s="14" customFormat="1" ht="12">
      <c r="B116" s="165"/>
      <c r="D116" s="158" t="s">
        <v>150</v>
      </c>
      <c r="E116" s="166" t="s">
        <v>3</v>
      </c>
      <c r="F116" s="167" t="s">
        <v>792</v>
      </c>
      <c r="H116" s="168">
        <v>1.9</v>
      </c>
      <c r="I116" s="169"/>
      <c r="L116" s="165"/>
      <c r="M116" s="170"/>
      <c r="N116" s="171"/>
      <c r="O116" s="171"/>
      <c r="P116" s="171"/>
      <c r="Q116" s="171"/>
      <c r="R116" s="171"/>
      <c r="S116" s="171"/>
      <c r="T116" s="172"/>
      <c r="AT116" s="166" t="s">
        <v>150</v>
      </c>
      <c r="AU116" s="166" t="s">
        <v>146</v>
      </c>
      <c r="AV116" s="14" t="s">
        <v>139</v>
      </c>
      <c r="AW116" s="14" t="s">
        <v>33</v>
      </c>
      <c r="AX116" s="14" t="s">
        <v>15</v>
      </c>
      <c r="AY116" s="166" t="s">
        <v>134</v>
      </c>
    </row>
    <row r="117" spans="1:65" s="2" customFormat="1" ht="16.5" customHeight="1">
      <c r="A117" s="33"/>
      <c r="B117" s="138"/>
      <c r="C117" s="181" t="s">
        <v>170</v>
      </c>
      <c r="D117" s="181" t="s">
        <v>160</v>
      </c>
      <c r="E117" s="182" t="s">
        <v>171</v>
      </c>
      <c r="F117" s="183" t="s">
        <v>172</v>
      </c>
      <c r="G117" s="184" t="s">
        <v>143</v>
      </c>
      <c r="H117" s="185">
        <v>1.995</v>
      </c>
      <c r="I117" s="186"/>
      <c r="J117" s="187">
        <f>ROUND(I117*H117,2)</f>
        <v>0</v>
      </c>
      <c r="K117" s="183" t="s">
        <v>144</v>
      </c>
      <c r="L117" s="188"/>
      <c r="M117" s="189" t="s">
        <v>3</v>
      </c>
      <c r="N117" s="190" t="s">
        <v>43</v>
      </c>
      <c r="O117" s="54"/>
      <c r="P117" s="148">
        <f>O117*H117</f>
        <v>0</v>
      </c>
      <c r="Q117" s="148">
        <v>0.00204</v>
      </c>
      <c r="R117" s="148">
        <f>Q117*H117</f>
        <v>0.0040698</v>
      </c>
      <c r="S117" s="148">
        <v>0</v>
      </c>
      <c r="T117" s="149">
        <f>S117*H117</f>
        <v>0</v>
      </c>
      <c r="U117" s="33"/>
      <c r="V117" s="33"/>
      <c r="W117" s="33"/>
      <c r="X117" s="33"/>
      <c r="Y117" s="33"/>
      <c r="Z117" s="33"/>
      <c r="AA117" s="33"/>
      <c r="AB117" s="33"/>
      <c r="AC117" s="33"/>
      <c r="AD117" s="33"/>
      <c r="AE117" s="33"/>
      <c r="AR117" s="150" t="s">
        <v>163</v>
      </c>
      <c r="AT117" s="150" t="s">
        <v>160</v>
      </c>
      <c r="AU117" s="150" t="s">
        <v>146</v>
      </c>
      <c r="AY117" s="18" t="s">
        <v>134</v>
      </c>
      <c r="BE117" s="151">
        <f>IF(N117="základní",J117,0)</f>
        <v>0</v>
      </c>
      <c r="BF117" s="151">
        <f>IF(N117="snížená",J117,0)</f>
        <v>0</v>
      </c>
      <c r="BG117" s="151">
        <f>IF(N117="zákl. přenesená",J117,0)</f>
        <v>0</v>
      </c>
      <c r="BH117" s="151">
        <f>IF(N117="sníž. přenesená",J117,0)</f>
        <v>0</v>
      </c>
      <c r="BI117" s="151">
        <f>IF(N117="nulová",J117,0)</f>
        <v>0</v>
      </c>
      <c r="BJ117" s="18" t="s">
        <v>139</v>
      </c>
      <c r="BK117" s="151">
        <f>ROUND(I117*H117,2)</f>
        <v>0</v>
      </c>
      <c r="BL117" s="18" t="s">
        <v>145</v>
      </c>
      <c r="BM117" s="150" t="s">
        <v>173</v>
      </c>
    </row>
    <row r="118" spans="2:51" s="14" customFormat="1" ht="12">
      <c r="B118" s="165"/>
      <c r="D118" s="158" t="s">
        <v>150</v>
      </c>
      <c r="F118" s="167" t="s">
        <v>794</v>
      </c>
      <c r="H118" s="168">
        <v>1.995</v>
      </c>
      <c r="I118" s="169"/>
      <c r="L118" s="165"/>
      <c r="M118" s="170"/>
      <c r="N118" s="171"/>
      <c r="O118" s="171"/>
      <c r="P118" s="171"/>
      <c r="Q118" s="171"/>
      <c r="R118" s="171"/>
      <c r="S118" s="171"/>
      <c r="T118" s="172"/>
      <c r="AT118" s="166" t="s">
        <v>150</v>
      </c>
      <c r="AU118" s="166" t="s">
        <v>146</v>
      </c>
      <c r="AV118" s="14" t="s">
        <v>139</v>
      </c>
      <c r="AW118" s="14" t="s">
        <v>4</v>
      </c>
      <c r="AX118" s="14" t="s">
        <v>15</v>
      </c>
      <c r="AY118" s="166" t="s">
        <v>134</v>
      </c>
    </row>
    <row r="119" spans="1:65" s="2" customFormat="1" ht="55.5" customHeight="1">
      <c r="A119" s="33"/>
      <c r="B119" s="138"/>
      <c r="C119" s="139" t="s">
        <v>135</v>
      </c>
      <c r="D119" s="139" t="s">
        <v>140</v>
      </c>
      <c r="E119" s="140" t="s">
        <v>175</v>
      </c>
      <c r="F119" s="141" t="s">
        <v>176</v>
      </c>
      <c r="G119" s="142" t="s">
        <v>143</v>
      </c>
      <c r="H119" s="143">
        <v>3.1</v>
      </c>
      <c r="I119" s="144"/>
      <c r="J119" s="145">
        <f>ROUND(I119*H119,2)</f>
        <v>0</v>
      </c>
      <c r="K119" s="141" t="s">
        <v>144</v>
      </c>
      <c r="L119" s="34"/>
      <c r="M119" s="146" t="s">
        <v>3</v>
      </c>
      <c r="N119" s="147" t="s">
        <v>43</v>
      </c>
      <c r="O119" s="54"/>
      <c r="P119" s="148">
        <f>O119*H119</f>
        <v>0</v>
      </c>
      <c r="Q119" s="148">
        <v>8E-05</v>
      </c>
      <c r="R119" s="148">
        <f>Q119*H119</f>
        <v>0.000248</v>
      </c>
      <c r="S119" s="148">
        <v>0</v>
      </c>
      <c r="T119" s="149">
        <f>S119*H119</f>
        <v>0</v>
      </c>
      <c r="U119" s="33"/>
      <c r="V119" s="33"/>
      <c r="W119" s="33"/>
      <c r="X119" s="33"/>
      <c r="Y119" s="33"/>
      <c r="Z119" s="33"/>
      <c r="AA119" s="33"/>
      <c r="AB119" s="33"/>
      <c r="AC119" s="33"/>
      <c r="AD119" s="33"/>
      <c r="AE119" s="33"/>
      <c r="AR119" s="150" t="s">
        <v>145</v>
      </c>
      <c r="AT119" s="150" t="s">
        <v>140</v>
      </c>
      <c r="AU119" s="150" t="s">
        <v>146</v>
      </c>
      <c r="AY119" s="18" t="s">
        <v>134</v>
      </c>
      <c r="BE119" s="151">
        <f>IF(N119="základní",J119,0)</f>
        <v>0</v>
      </c>
      <c r="BF119" s="151">
        <f>IF(N119="snížená",J119,0)</f>
        <v>0</v>
      </c>
      <c r="BG119" s="151">
        <f>IF(N119="zákl. přenesená",J119,0)</f>
        <v>0</v>
      </c>
      <c r="BH119" s="151">
        <f>IF(N119="sníž. přenesená",J119,0)</f>
        <v>0</v>
      </c>
      <c r="BI119" s="151">
        <f>IF(N119="nulová",J119,0)</f>
        <v>0</v>
      </c>
      <c r="BJ119" s="18" t="s">
        <v>139</v>
      </c>
      <c r="BK119" s="151">
        <f>ROUND(I119*H119,2)</f>
        <v>0</v>
      </c>
      <c r="BL119" s="18" t="s">
        <v>145</v>
      </c>
      <c r="BM119" s="150" t="s">
        <v>177</v>
      </c>
    </row>
    <row r="120" spans="1:47" s="2" customFormat="1" ht="12">
      <c r="A120" s="33"/>
      <c r="B120" s="34"/>
      <c r="C120" s="33"/>
      <c r="D120" s="152" t="s">
        <v>148</v>
      </c>
      <c r="E120" s="33"/>
      <c r="F120" s="153" t="s">
        <v>178</v>
      </c>
      <c r="G120" s="33"/>
      <c r="H120" s="33"/>
      <c r="I120" s="154"/>
      <c r="J120" s="33"/>
      <c r="K120" s="33"/>
      <c r="L120" s="34"/>
      <c r="M120" s="155"/>
      <c r="N120" s="156"/>
      <c r="O120" s="54"/>
      <c r="P120" s="54"/>
      <c r="Q120" s="54"/>
      <c r="R120" s="54"/>
      <c r="S120" s="54"/>
      <c r="T120" s="55"/>
      <c r="U120" s="33"/>
      <c r="V120" s="33"/>
      <c r="W120" s="33"/>
      <c r="X120" s="33"/>
      <c r="Y120" s="33"/>
      <c r="Z120" s="33"/>
      <c r="AA120" s="33"/>
      <c r="AB120" s="33"/>
      <c r="AC120" s="33"/>
      <c r="AD120" s="33"/>
      <c r="AE120" s="33"/>
      <c r="AT120" s="18" t="s">
        <v>148</v>
      </c>
      <c r="AU120" s="18" t="s">
        <v>146</v>
      </c>
    </row>
    <row r="121" spans="1:65" s="2" customFormat="1" ht="24.2" customHeight="1">
      <c r="A121" s="33"/>
      <c r="B121" s="138"/>
      <c r="C121" s="139" t="s">
        <v>179</v>
      </c>
      <c r="D121" s="139" t="s">
        <v>140</v>
      </c>
      <c r="E121" s="140" t="s">
        <v>180</v>
      </c>
      <c r="F121" s="141" t="s">
        <v>181</v>
      </c>
      <c r="G121" s="142" t="s">
        <v>143</v>
      </c>
      <c r="H121" s="143">
        <v>3.1</v>
      </c>
      <c r="I121" s="144"/>
      <c r="J121" s="145">
        <f>ROUND(I121*H121,2)</f>
        <v>0</v>
      </c>
      <c r="K121" s="141" t="s">
        <v>144</v>
      </c>
      <c r="L121" s="34"/>
      <c r="M121" s="146" t="s">
        <v>3</v>
      </c>
      <c r="N121" s="147" t="s">
        <v>43</v>
      </c>
      <c r="O121" s="54"/>
      <c r="P121" s="148">
        <f>O121*H121</f>
        <v>0</v>
      </c>
      <c r="Q121" s="148">
        <v>0.0003</v>
      </c>
      <c r="R121" s="148">
        <f>Q121*H121</f>
        <v>0.0009299999999999999</v>
      </c>
      <c r="S121" s="148">
        <v>0</v>
      </c>
      <c r="T121" s="149">
        <f>S121*H121</f>
        <v>0</v>
      </c>
      <c r="U121" s="33"/>
      <c r="V121" s="33"/>
      <c r="W121" s="33"/>
      <c r="X121" s="33"/>
      <c r="Y121" s="33"/>
      <c r="Z121" s="33"/>
      <c r="AA121" s="33"/>
      <c r="AB121" s="33"/>
      <c r="AC121" s="33"/>
      <c r="AD121" s="33"/>
      <c r="AE121" s="33"/>
      <c r="AR121" s="150" t="s">
        <v>145</v>
      </c>
      <c r="AT121" s="150" t="s">
        <v>140</v>
      </c>
      <c r="AU121" s="150" t="s">
        <v>146</v>
      </c>
      <c r="AY121" s="18" t="s">
        <v>134</v>
      </c>
      <c r="BE121" s="151">
        <f>IF(N121="základní",J121,0)</f>
        <v>0</v>
      </c>
      <c r="BF121" s="151">
        <f>IF(N121="snížená",J121,0)</f>
        <v>0</v>
      </c>
      <c r="BG121" s="151">
        <f>IF(N121="zákl. přenesená",J121,0)</f>
        <v>0</v>
      </c>
      <c r="BH121" s="151">
        <f>IF(N121="sníž. přenesená",J121,0)</f>
        <v>0</v>
      </c>
      <c r="BI121" s="151">
        <f>IF(N121="nulová",J121,0)</f>
        <v>0</v>
      </c>
      <c r="BJ121" s="18" t="s">
        <v>139</v>
      </c>
      <c r="BK121" s="151">
        <f>ROUND(I121*H121,2)</f>
        <v>0</v>
      </c>
      <c r="BL121" s="18" t="s">
        <v>145</v>
      </c>
      <c r="BM121" s="150" t="s">
        <v>182</v>
      </c>
    </row>
    <row r="122" spans="1:47" s="2" customFormat="1" ht="12">
      <c r="A122" s="33"/>
      <c r="B122" s="34"/>
      <c r="C122" s="33"/>
      <c r="D122" s="152" t="s">
        <v>148</v>
      </c>
      <c r="E122" s="33"/>
      <c r="F122" s="153" t="s">
        <v>183</v>
      </c>
      <c r="G122" s="33"/>
      <c r="H122" s="33"/>
      <c r="I122" s="154"/>
      <c r="J122" s="33"/>
      <c r="K122" s="33"/>
      <c r="L122" s="34"/>
      <c r="M122" s="155"/>
      <c r="N122" s="156"/>
      <c r="O122" s="54"/>
      <c r="P122" s="54"/>
      <c r="Q122" s="54"/>
      <c r="R122" s="54"/>
      <c r="S122" s="54"/>
      <c r="T122" s="55"/>
      <c r="U122" s="33"/>
      <c r="V122" s="33"/>
      <c r="W122" s="33"/>
      <c r="X122" s="33"/>
      <c r="Y122" s="33"/>
      <c r="Z122" s="33"/>
      <c r="AA122" s="33"/>
      <c r="AB122" s="33"/>
      <c r="AC122" s="33"/>
      <c r="AD122" s="33"/>
      <c r="AE122" s="33"/>
      <c r="AT122" s="18" t="s">
        <v>148</v>
      </c>
      <c r="AU122" s="18" t="s">
        <v>146</v>
      </c>
    </row>
    <row r="123" spans="1:65" s="2" customFormat="1" ht="37.9" customHeight="1">
      <c r="A123" s="33"/>
      <c r="B123" s="138"/>
      <c r="C123" s="139" t="s">
        <v>163</v>
      </c>
      <c r="D123" s="139" t="s">
        <v>140</v>
      </c>
      <c r="E123" s="140" t="s">
        <v>184</v>
      </c>
      <c r="F123" s="141" t="s">
        <v>185</v>
      </c>
      <c r="G123" s="142" t="s">
        <v>143</v>
      </c>
      <c r="H123" s="143">
        <v>3.1</v>
      </c>
      <c r="I123" s="144"/>
      <c r="J123" s="145">
        <f>ROUND(I123*H123,2)</f>
        <v>0</v>
      </c>
      <c r="K123" s="141" t="s">
        <v>144</v>
      </c>
      <c r="L123" s="34"/>
      <c r="M123" s="146" t="s">
        <v>3</v>
      </c>
      <c r="N123" s="147" t="s">
        <v>43</v>
      </c>
      <c r="O123" s="54"/>
      <c r="P123" s="148">
        <f>O123*H123</f>
        <v>0</v>
      </c>
      <c r="Q123" s="148">
        <v>0.00285</v>
      </c>
      <c r="R123" s="148">
        <f>Q123*H123</f>
        <v>0.008835</v>
      </c>
      <c r="S123" s="148">
        <v>0</v>
      </c>
      <c r="T123" s="149">
        <f>S123*H123</f>
        <v>0</v>
      </c>
      <c r="U123" s="33"/>
      <c r="V123" s="33"/>
      <c r="W123" s="33"/>
      <c r="X123" s="33"/>
      <c r="Y123" s="33"/>
      <c r="Z123" s="33"/>
      <c r="AA123" s="33"/>
      <c r="AB123" s="33"/>
      <c r="AC123" s="33"/>
      <c r="AD123" s="33"/>
      <c r="AE123" s="33"/>
      <c r="AR123" s="150" t="s">
        <v>145</v>
      </c>
      <c r="AT123" s="150" t="s">
        <v>140</v>
      </c>
      <c r="AU123" s="150" t="s">
        <v>146</v>
      </c>
      <c r="AY123" s="18" t="s">
        <v>134</v>
      </c>
      <c r="BE123" s="151">
        <f>IF(N123="základní",J123,0)</f>
        <v>0</v>
      </c>
      <c r="BF123" s="151">
        <f>IF(N123="snížená",J123,0)</f>
        <v>0</v>
      </c>
      <c r="BG123" s="151">
        <f>IF(N123="zákl. přenesená",J123,0)</f>
        <v>0</v>
      </c>
      <c r="BH123" s="151">
        <f>IF(N123="sníž. přenesená",J123,0)</f>
        <v>0</v>
      </c>
      <c r="BI123" s="151">
        <f>IF(N123="nulová",J123,0)</f>
        <v>0</v>
      </c>
      <c r="BJ123" s="18" t="s">
        <v>139</v>
      </c>
      <c r="BK123" s="151">
        <f>ROUND(I123*H123,2)</f>
        <v>0</v>
      </c>
      <c r="BL123" s="18" t="s">
        <v>145</v>
      </c>
      <c r="BM123" s="150" t="s">
        <v>186</v>
      </c>
    </row>
    <row r="124" spans="1:47" s="2" customFormat="1" ht="12">
      <c r="A124" s="33"/>
      <c r="B124" s="34"/>
      <c r="C124" s="33"/>
      <c r="D124" s="152" t="s">
        <v>148</v>
      </c>
      <c r="E124" s="33"/>
      <c r="F124" s="153" t="s">
        <v>187</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148</v>
      </c>
      <c r="AU124" s="18" t="s">
        <v>146</v>
      </c>
    </row>
    <row r="125" spans="2:63" s="12" customFormat="1" ht="22.9" customHeight="1">
      <c r="B125" s="125"/>
      <c r="D125" s="126" t="s">
        <v>70</v>
      </c>
      <c r="E125" s="136" t="s">
        <v>188</v>
      </c>
      <c r="F125" s="136" t="s">
        <v>189</v>
      </c>
      <c r="I125" s="128"/>
      <c r="J125" s="137">
        <f>BK125</f>
        <v>0</v>
      </c>
      <c r="L125" s="125"/>
      <c r="M125" s="130"/>
      <c r="N125" s="131"/>
      <c r="O125" s="131"/>
      <c r="P125" s="132">
        <f>P126+P142+P152</f>
        <v>0</v>
      </c>
      <c r="Q125" s="131"/>
      <c r="R125" s="132">
        <f>R126+R142+R152</f>
        <v>0</v>
      </c>
      <c r="S125" s="131"/>
      <c r="T125" s="133">
        <f>T126+T142+T152</f>
        <v>0.0422</v>
      </c>
      <c r="AR125" s="126" t="s">
        <v>15</v>
      </c>
      <c r="AT125" s="134" t="s">
        <v>70</v>
      </c>
      <c r="AU125" s="134" t="s">
        <v>15</v>
      </c>
      <c r="AY125" s="126" t="s">
        <v>134</v>
      </c>
      <c r="BK125" s="135">
        <f>BK126+BK142+BK152</f>
        <v>0</v>
      </c>
    </row>
    <row r="126" spans="2:63" s="12" customFormat="1" ht="20.85" customHeight="1">
      <c r="B126" s="125"/>
      <c r="D126" s="126" t="s">
        <v>70</v>
      </c>
      <c r="E126" s="136" t="s">
        <v>190</v>
      </c>
      <c r="F126" s="136" t="s">
        <v>191</v>
      </c>
      <c r="I126" s="128"/>
      <c r="J126" s="137">
        <f>BK126</f>
        <v>0</v>
      </c>
      <c r="L126" s="125"/>
      <c r="M126" s="130"/>
      <c r="N126" s="131"/>
      <c r="O126" s="131"/>
      <c r="P126" s="132">
        <f>SUM(P127:P141)</f>
        <v>0</v>
      </c>
      <c r="Q126" s="131"/>
      <c r="R126" s="132">
        <f>SUM(R127:R141)</f>
        <v>0</v>
      </c>
      <c r="S126" s="131"/>
      <c r="T126" s="133">
        <f>SUM(T127:T141)</f>
        <v>0</v>
      </c>
      <c r="AR126" s="126" t="s">
        <v>15</v>
      </c>
      <c r="AT126" s="134" t="s">
        <v>70</v>
      </c>
      <c r="AU126" s="134" t="s">
        <v>139</v>
      </c>
      <c r="AY126" s="126" t="s">
        <v>134</v>
      </c>
      <c r="BK126" s="135">
        <f>SUM(BK127:BK141)</f>
        <v>0</v>
      </c>
    </row>
    <row r="127" spans="1:65" s="2" customFormat="1" ht="44.25" customHeight="1">
      <c r="A127" s="33"/>
      <c r="B127" s="138"/>
      <c r="C127" s="139" t="s">
        <v>188</v>
      </c>
      <c r="D127" s="139" t="s">
        <v>140</v>
      </c>
      <c r="E127" s="140" t="s">
        <v>192</v>
      </c>
      <c r="F127" s="141" t="s">
        <v>193</v>
      </c>
      <c r="G127" s="142" t="s">
        <v>143</v>
      </c>
      <c r="H127" s="143">
        <v>225</v>
      </c>
      <c r="I127" s="144"/>
      <c r="J127" s="145">
        <f>ROUND(I127*H127,2)</f>
        <v>0</v>
      </c>
      <c r="K127" s="141" t="s">
        <v>144</v>
      </c>
      <c r="L127" s="34"/>
      <c r="M127" s="146" t="s">
        <v>3</v>
      </c>
      <c r="N127" s="147" t="s">
        <v>43</v>
      </c>
      <c r="O127" s="54"/>
      <c r="P127" s="148">
        <f>O127*H127</f>
        <v>0</v>
      </c>
      <c r="Q127" s="148">
        <v>0</v>
      </c>
      <c r="R127" s="148">
        <f>Q127*H127</f>
        <v>0</v>
      </c>
      <c r="S127" s="148">
        <v>0</v>
      </c>
      <c r="T127" s="149">
        <f>S127*H127</f>
        <v>0</v>
      </c>
      <c r="U127" s="33"/>
      <c r="V127" s="33"/>
      <c r="W127" s="33"/>
      <c r="X127" s="33"/>
      <c r="Y127" s="33"/>
      <c r="Z127" s="33"/>
      <c r="AA127" s="33"/>
      <c r="AB127" s="33"/>
      <c r="AC127" s="33"/>
      <c r="AD127" s="33"/>
      <c r="AE127" s="33"/>
      <c r="AR127" s="150" t="s">
        <v>145</v>
      </c>
      <c r="AT127" s="150" t="s">
        <v>140</v>
      </c>
      <c r="AU127" s="150" t="s">
        <v>146</v>
      </c>
      <c r="AY127" s="18" t="s">
        <v>134</v>
      </c>
      <c r="BE127" s="151">
        <f>IF(N127="základní",J127,0)</f>
        <v>0</v>
      </c>
      <c r="BF127" s="151">
        <f>IF(N127="snížená",J127,0)</f>
        <v>0</v>
      </c>
      <c r="BG127" s="151">
        <f>IF(N127="zákl. přenesená",J127,0)</f>
        <v>0</v>
      </c>
      <c r="BH127" s="151">
        <f>IF(N127="sníž. přenesená",J127,0)</f>
        <v>0</v>
      </c>
      <c r="BI127" s="151">
        <f>IF(N127="nulová",J127,0)</f>
        <v>0</v>
      </c>
      <c r="BJ127" s="18" t="s">
        <v>139</v>
      </c>
      <c r="BK127" s="151">
        <f>ROUND(I127*H127,2)</f>
        <v>0</v>
      </c>
      <c r="BL127" s="18" t="s">
        <v>145</v>
      </c>
      <c r="BM127" s="150" t="s">
        <v>194</v>
      </c>
    </row>
    <row r="128" spans="1:47" s="2" customFormat="1" ht="12">
      <c r="A128" s="33"/>
      <c r="B128" s="34"/>
      <c r="C128" s="33"/>
      <c r="D128" s="152" t="s">
        <v>148</v>
      </c>
      <c r="E128" s="33"/>
      <c r="F128" s="153" t="s">
        <v>195</v>
      </c>
      <c r="G128" s="33"/>
      <c r="H128" s="33"/>
      <c r="I128" s="154"/>
      <c r="J128" s="33"/>
      <c r="K128" s="33"/>
      <c r="L128" s="34"/>
      <c r="M128" s="155"/>
      <c r="N128" s="156"/>
      <c r="O128" s="54"/>
      <c r="P128" s="54"/>
      <c r="Q128" s="54"/>
      <c r="R128" s="54"/>
      <c r="S128" s="54"/>
      <c r="T128" s="55"/>
      <c r="U128" s="33"/>
      <c r="V128" s="33"/>
      <c r="W128" s="33"/>
      <c r="X128" s="33"/>
      <c r="Y128" s="33"/>
      <c r="Z128" s="33"/>
      <c r="AA128" s="33"/>
      <c r="AB128" s="33"/>
      <c r="AC128" s="33"/>
      <c r="AD128" s="33"/>
      <c r="AE128" s="33"/>
      <c r="AT128" s="18" t="s">
        <v>148</v>
      </c>
      <c r="AU128" s="18" t="s">
        <v>146</v>
      </c>
    </row>
    <row r="129" spans="2:51" s="13" customFormat="1" ht="12">
      <c r="B129" s="157"/>
      <c r="D129" s="158" t="s">
        <v>150</v>
      </c>
      <c r="E129" s="159" t="s">
        <v>3</v>
      </c>
      <c r="F129" s="160" t="s">
        <v>196</v>
      </c>
      <c r="H129" s="159" t="s">
        <v>3</v>
      </c>
      <c r="I129" s="161"/>
      <c r="L129" s="157"/>
      <c r="M129" s="162"/>
      <c r="N129" s="163"/>
      <c r="O129" s="163"/>
      <c r="P129" s="163"/>
      <c r="Q129" s="163"/>
      <c r="R129" s="163"/>
      <c r="S129" s="163"/>
      <c r="T129" s="164"/>
      <c r="AT129" s="159" t="s">
        <v>150</v>
      </c>
      <c r="AU129" s="159" t="s">
        <v>146</v>
      </c>
      <c r="AV129" s="13" t="s">
        <v>15</v>
      </c>
      <c r="AW129" s="13" t="s">
        <v>33</v>
      </c>
      <c r="AX129" s="13" t="s">
        <v>71</v>
      </c>
      <c r="AY129" s="159" t="s">
        <v>134</v>
      </c>
    </row>
    <row r="130" spans="2:51" s="14" customFormat="1" ht="12">
      <c r="B130" s="165"/>
      <c r="D130" s="158" t="s">
        <v>150</v>
      </c>
      <c r="E130" s="166" t="s">
        <v>3</v>
      </c>
      <c r="F130" s="167" t="s">
        <v>599</v>
      </c>
      <c r="H130" s="168">
        <v>225</v>
      </c>
      <c r="I130" s="169"/>
      <c r="L130" s="165"/>
      <c r="M130" s="170"/>
      <c r="N130" s="171"/>
      <c r="O130" s="171"/>
      <c r="P130" s="171"/>
      <c r="Q130" s="171"/>
      <c r="R130" s="171"/>
      <c r="S130" s="171"/>
      <c r="T130" s="172"/>
      <c r="AT130" s="166" t="s">
        <v>150</v>
      </c>
      <c r="AU130" s="166" t="s">
        <v>146</v>
      </c>
      <c r="AV130" s="14" t="s">
        <v>139</v>
      </c>
      <c r="AW130" s="14" t="s">
        <v>33</v>
      </c>
      <c r="AX130" s="14" t="s">
        <v>15</v>
      </c>
      <c r="AY130" s="166" t="s">
        <v>134</v>
      </c>
    </row>
    <row r="131" spans="1:65" s="2" customFormat="1" ht="55.5" customHeight="1">
      <c r="A131" s="33"/>
      <c r="B131" s="138"/>
      <c r="C131" s="139" t="s">
        <v>198</v>
      </c>
      <c r="D131" s="139" t="s">
        <v>140</v>
      </c>
      <c r="E131" s="140" t="s">
        <v>199</v>
      </c>
      <c r="F131" s="141" t="s">
        <v>200</v>
      </c>
      <c r="G131" s="142" t="s">
        <v>143</v>
      </c>
      <c r="H131" s="143">
        <v>20925</v>
      </c>
      <c r="I131" s="144"/>
      <c r="J131" s="145">
        <f>ROUND(I131*H131,2)</f>
        <v>0</v>
      </c>
      <c r="K131" s="141" t="s">
        <v>144</v>
      </c>
      <c r="L131" s="34"/>
      <c r="M131" s="146" t="s">
        <v>3</v>
      </c>
      <c r="N131" s="147" t="s">
        <v>43</v>
      </c>
      <c r="O131" s="54"/>
      <c r="P131" s="148">
        <f>O131*H131</f>
        <v>0</v>
      </c>
      <c r="Q131" s="148">
        <v>0</v>
      </c>
      <c r="R131" s="148">
        <f>Q131*H131</f>
        <v>0</v>
      </c>
      <c r="S131" s="148">
        <v>0</v>
      </c>
      <c r="T131" s="149">
        <f>S131*H131</f>
        <v>0</v>
      </c>
      <c r="U131" s="33"/>
      <c r="V131" s="33"/>
      <c r="W131" s="33"/>
      <c r="X131" s="33"/>
      <c r="Y131" s="33"/>
      <c r="Z131" s="33"/>
      <c r="AA131" s="33"/>
      <c r="AB131" s="33"/>
      <c r="AC131" s="33"/>
      <c r="AD131" s="33"/>
      <c r="AE131" s="33"/>
      <c r="AR131" s="150" t="s">
        <v>145</v>
      </c>
      <c r="AT131" s="150" t="s">
        <v>140</v>
      </c>
      <c r="AU131" s="150" t="s">
        <v>146</v>
      </c>
      <c r="AY131" s="18" t="s">
        <v>134</v>
      </c>
      <c r="BE131" s="151">
        <f>IF(N131="základní",J131,0)</f>
        <v>0</v>
      </c>
      <c r="BF131" s="151">
        <f>IF(N131="snížená",J131,0)</f>
        <v>0</v>
      </c>
      <c r="BG131" s="151">
        <f>IF(N131="zákl. přenesená",J131,0)</f>
        <v>0</v>
      </c>
      <c r="BH131" s="151">
        <f>IF(N131="sníž. přenesená",J131,0)</f>
        <v>0</v>
      </c>
      <c r="BI131" s="151">
        <f>IF(N131="nulová",J131,0)</f>
        <v>0</v>
      </c>
      <c r="BJ131" s="18" t="s">
        <v>139</v>
      </c>
      <c r="BK131" s="151">
        <f>ROUND(I131*H131,2)</f>
        <v>0</v>
      </c>
      <c r="BL131" s="18" t="s">
        <v>145</v>
      </c>
      <c r="BM131" s="150" t="s">
        <v>201</v>
      </c>
    </row>
    <row r="132" spans="1:47" s="2" customFormat="1" ht="12">
      <c r="A132" s="33"/>
      <c r="B132" s="34"/>
      <c r="C132" s="33"/>
      <c r="D132" s="152" t="s">
        <v>148</v>
      </c>
      <c r="E132" s="33"/>
      <c r="F132" s="153" t="s">
        <v>202</v>
      </c>
      <c r="G132" s="33"/>
      <c r="H132" s="33"/>
      <c r="I132" s="154"/>
      <c r="J132" s="33"/>
      <c r="K132" s="33"/>
      <c r="L132" s="34"/>
      <c r="M132" s="155"/>
      <c r="N132" s="156"/>
      <c r="O132" s="54"/>
      <c r="P132" s="54"/>
      <c r="Q132" s="54"/>
      <c r="R132" s="54"/>
      <c r="S132" s="54"/>
      <c r="T132" s="55"/>
      <c r="U132" s="33"/>
      <c r="V132" s="33"/>
      <c r="W132" s="33"/>
      <c r="X132" s="33"/>
      <c r="Y132" s="33"/>
      <c r="Z132" s="33"/>
      <c r="AA132" s="33"/>
      <c r="AB132" s="33"/>
      <c r="AC132" s="33"/>
      <c r="AD132" s="33"/>
      <c r="AE132" s="33"/>
      <c r="AT132" s="18" t="s">
        <v>148</v>
      </c>
      <c r="AU132" s="18" t="s">
        <v>146</v>
      </c>
    </row>
    <row r="133" spans="2:51" s="14" customFormat="1" ht="12">
      <c r="B133" s="165"/>
      <c r="D133" s="158" t="s">
        <v>150</v>
      </c>
      <c r="E133" s="166" t="s">
        <v>3</v>
      </c>
      <c r="F133" s="167" t="s">
        <v>795</v>
      </c>
      <c r="H133" s="168">
        <v>20925</v>
      </c>
      <c r="I133" s="169"/>
      <c r="L133" s="165"/>
      <c r="M133" s="170"/>
      <c r="N133" s="171"/>
      <c r="O133" s="171"/>
      <c r="P133" s="171"/>
      <c r="Q133" s="171"/>
      <c r="R133" s="171"/>
      <c r="S133" s="171"/>
      <c r="T133" s="172"/>
      <c r="AT133" s="166" t="s">
        <v>150</v>
      </c>
      <c r="AU133" s="166" t="s">
        <v>146</v>
      </c>
      <c r="AV133" s="14" t="s">
        <v>139</v>
      </c>
      <c r="AW133" s="14" t="s">
        <v>33</v>
      </c>
      <c r="AX133" s="14" t="s">
        <v>15</v>
      </c>
      <c r="AY133" s="166" t="s">
        <v>134</v>
      </c>
    </row>
    <row r="134" spans="1:65" s="2" customFormat="1" ht="44.25" customHeight="1">
      <c r="A134" s="33"/>
      <c r="B134" s="138"/>
      <c r="C134" s="139" t="s">
        <v>76</v>
      </c>
      <c r="D134" s="139" t="s">
        <v>140</v>
      </c>
      <c r="E134" s="140" t="s">
        <v>204</v>
      </c>
      <c r="F134" s="141" t="s">
        <v>205</v>
      </c>
      <c r="G134" s="142" t="s">
        <v>143</v>
      </c>
      <c r="H134" s="143">
        <v>225</v>
      </c>
      <c r="I134" s="144"/>
      <c r="J134" s="145">
        <f>ROUND(I134*H134,2)</f>
        <v>0</v>
      </c>
      <c r="K134" s="141" t="s">
        <v>144</v>
      </c>
      <c r="L134" s="34"/>
      <c r="M134" s="146" t="s">
        <v>3</v>
      </c>
      <c r="N134" s="147" t="s">
        <v>43</v>
      </c>
      <c r="O134" s="54"/>
      <c r="P134" s="148">
        <f>O134*H134</f>
        <v>0</v>
      </c>
      <c r="Q134" s="148">
        <v>0</v>
      </c>
      <c r="R134" s="148">
        <f>Q134*H134</f>
        <v>0</v>
      </c>
      <c r="S134" s="148">
        <v>0</v>
      </c>
      <c r="T134" s="149">
        <f>S134*H134</f>
        <v>0</v>
      </c>
      <c r="U134" s="33"/>
      <c r="V134" s="33"/>
      <c r="W134" s="33"/>
      <c r="X134" s="33"/>
      <c r="Y134" s="33"/>
      <c r="Z134" s="33"/>
      <c r="AA134" s="33"/>
      <c r="AB134" s="33"/>
      <c r="AC134" s="33"/>
      <c r="AD134" s="33"/>
      <c r="AE134" s="33"/>
      <c r="AR134" s="150" t="s">
        <v>145</v>
      </c>
      <c r="AT134" s="150" t="s">
        <v>140</v>
      </c>
      <c r="AU134" s="150" t="s">
        <v>146</v>
      </c>
      <c r="AY134" s="18" t="s">
        <v>134</v>
      </c>
      <c r="BE134" s="151">
        <f>IF(N134="základní",J134,0)</f>
        <v>0</v>
      </c>
      <c r="BF134" s="151">
        <f>IF(N134="snížená",J134,0)</f>
        <v>0</v>
      </c>
      <c r="BG134" s="151">
        <f>IF(N134="zákl. přenesená",J134,0)</f>
        <v>0</v>
      </c>
      <c r="BH134" s="151">
        <f>IF(N134="sníž. přenesená",J134,0)</f>
        <v>0</v>
      </c>
      <c r="BI134" s="151">
        <f>IF(N134="nulová",J134,0)</f>
        <v>0</v>
      </c>
      <c r="BJ134" s="18" t="s">
        <v>139</v>
      </c>
      <c r="BK134" s="151">
        <f>ROUND(I134*H134,2)</f>
        <v>0</v>
      </c>
      <c r="BL134" s="18" t="s">
        <v>145</v>
      </c>
      <c r="BM134" s="150" t="s">
        <v>206</v>
      </c>
    </row>
    <row r="135" spans="1:47" s="2" customFormat="1" ht="12">
      <c r="A135" s="33"/>
      <c r="B135" s="34"/>
      <c r="C135" s="33"/>
      <c r="D135" s="152" t="s">
        <v>148</v>
      </c>
      <c r="E135" s="33"/>
      <c r="F135" s="153" t="s">
        <v>207</v>
      </c>
      <c r="G135" s="33"/>
      <c r="H135" s="33"/>
      <c r="I135" s="154"/>
      <c r="J135" s="33"/>
      <c r="K135" s="33"/>
      <c r="L135" s="34"/>
      <c r="M135" s="155"/>
      <c r="N135" s="156"/>
      <c r="O135" s="54"/>
      <c r="P135" s="54"/>
      <c r="Q135" s="54"/>
      <c r="R135" s="54"/>
      <c r="S135" s="54"/>
      <c r="T135" s="55"/>
      <c r="U135" s="33"/>
      <c r="V135" s="33"/>
      <c r="W135" s="33"/>
      <c r="X135" s="33"/>
      <c r="Y135" s="33"/>
      <c r="Z135" s="33"/>
      <c r="AA135" s="33"/>
      <c r="AB135" s="33"/>
      <c r="AC135" s="33"/>
      <c r="AD135" s="33"/>
      <c r="AE135" s="33"/>
      <c r="AT135" s="18" t="s">
        <v>148</v>
      </c>
      <c r="AU135" s="18" t="s">
        <v>146</v>
      </c>
    </row>
    <row r="136" spans="1:65" s="2" customFormat="1" ht="24.2" customHeight="1">
      <c r="A136" s="33"/>
      <c r="B136" s="138"/>
      <c r="C136" s="139" t="s">
        <v>208</v>
      </c>
      <c r="D136" s="139" t="s">
        <v>140</v>
      </c>
      <c r="E136" s="140" t="s">
        <v>209</v>
      </c>
      <c r="F136" s="141" t="s">
        <v>210</v>
      </c>
      <c r="G136" s="142" t="s">
        <v>143</v>
      </c>
      <c r="H136" s="143">
        <v>225</v>
      </c>
      <c r="I136" s="144"/>
      <c r="J136" s="145">
        <f>ROUND(I136*H136,2)</f>
        <v>0</v>
      </c>
      <c r="K136" s="141" t="s">
        <v>144</v>
      </c>
      <c r="L136" s="34"/>
      <c r="M136" s="146" t="s">
        <v>3</v>
      </c>
      <c r="N136" s="147" t="s">
        <v>43</v>
      </c>
      <c r="O136" s="54"/>
      <c r="P136" s="148">
        <f>O136*H136</f>
        <v>0</v>
      </c>
      <c r="Q136" s="148">
        <v>0</v>
      </c>
      <c r="R136" s="148">
        <f>Q136*H136</f>
        <v>0</v>
      </c>
      <c r="S136" s="148">
        <v>0</v>
      </c>
      <c r="T136" s="149">
        <f>S136*H136</f>
        <v>0</v>
      </c>
      <c r="U136" s="33"/>
      <c r="V136" s="33"/>
      <c r="W136" s="33"/>
      <c r="X136" s="33"/>
      <c r="Y136" s="33"/>
      <c r="Z136" s="33"/>
      <c r="AA136" s="33"/>
      <c r="AB136" s="33"/>
      <c r="AC136" s="33"/>
      <c r="AD136" s="33"/>
      <c r="AE136" s="33"/>
      <c r="AR136" s="150" t="s">
        <v>145</v>
      </c>
      <c r="AT136" s="150" t="s">
        <v>140</v>
      </c>
      <c r="AU136" s="150" t="s">
        <v>146</v>
      </c>
      <c r="AY136" s="18" t="s">
        <v>134</v>
      </c>
      <c r="BE136" s="151">
        <f>IF(N136="základní",J136,0)</f>
        <v>0</v>
      </c>
      <c r="BF136" s="151">
        <f>IF(N136="snížená",J136,0)</f>
        <v>0</v>
      </c>
      <c r="BG136" s="151">
        <f>IF(N136="zákl. přenesená",J136,0)</f>
        <v>0</v>
      </c>
      <c r="BH136" s="151">
        <f>IF(N136="sníž. přenesená",J136,0)</f>
        <v>0</v>
      </c>
      <c r="BI136" s="151">
        <f>IF(N136="nulová",J136,0)</f>
        <v>0</v>
      </c>
      <c r="BJ136" s="18" t="s">
        <v>139</v>
      </c>
      <c r="BK136" s="151">
        <f>ROUND(I136*H136,2)</f>
        <v>0</v>
      </c>
      <c r="BL136" s="18" t="s">
        <v>145</v>
      </c>
      <c r="BM136" s="150" t="s">
        <v>211</v>
      </c>
    </row>
    <row r="137" spans="1:47" s="2" customFormat="1" ht="12">
      <c r="A137" s="33"/>
      <c r="B137" s="34"/>
      <c r="C137" s="33"/>
      <c r="D137" s="152" t="s">
        <v>148</v>
      </c>
      <c r="E137" s="33"/>
      <c r="F137" s="153" t="s">
        <v>212</v>
      </c>
      <c r="G137" s="33"/>
      <c r="H137" s="33"/>
      <c r="I137" s="154"/>
      <c r="J137" s="33"/>
      <c r="K137" s="33"/>
      <c r="L137" s="34"/>
      <c r="M137" s="155"/>
      <c r="N137" s="156"/>
      <c r="O137" s="54"/>
      <c r="P137" s="54"/>
      <c r="Q137" s="54"/>
      <c r="R137" s="54"/>
      <c r="S137" s="54"/>
      <c r="T137" s="55"/>
      <c r="U137" s="33"/>
      <c r="V137" s="33"/>
      <c r="W137" s="33"/>
      <c r="X137" s="33"/>
      <c r="Y137" s="33"/>
      <c r="Z137" s="33"/>
      <c r="AA137" s="33"/>
      <c r="AB137" s="33"/>
      <c r="AC137" s="33"/>
      <c r="AD137" s="33"/>
      <c r="AE137" s="33"/>
      <c r="AT137" s="18" t="s">
        <v>148</v>
      </c>
      <c r="AU137" s="18" t="s">
        <v>146</v>
      </c>
    </row>
    <row r="138" spans="1:65" s="2" customFormat="1" ht="24.2" customHeight="1">
      <c r="A138" s="33"/>
      <c r="B138" s="138"/>
      <c r="C138" s="139" t="s">
        <v>213</v>
      </c>
      <c r="D138" s="139" t="s">
        <v>140</v>
      </c>
      <c r="E138" s="140" t="s">
        <v>214</v>
      </c>
      <c r="F138" s="141" t="s">
        <v>215</v>
      </c>
      <c r="G138" s="142" t="s">
        <v>143</v>
      </c>
      <c r="H138" s="143">
        <v>20925</v>
      </c>
      <c r="I138" s="144"/>
      <c r="J138" s="145">
        <f>ROUND(I138*H138,2)</f>
        <v>0</v>
      </c>
      <c r="K138" s="141" t="s">
        <v>144</v>
      </c>
      <c r="L138" s="34"/>
      <c r="M138" s="146" t="s">
        <v>3</v>
      </c>
      <c r="N138" s="147" t="s">
        <v>43</v>
      </c>
      <c r="O138" s="54"/>
      <c r="P138" s="148">
        <f>O138*H138</f>
        <v>0</v>
      </c>
      <c r="Q138" s="148">
        <v>0</v>
      </c>
      <c r="R138" s="148">
        <f>Q138*H138</f>
        <v>0</v>
      </c>
      <c r="S138" s="148">
        <v>0</v>
      </c>
      <c r="T138" s="149">
        <f>S138*H138</f>
        <v>0</v>
      </c>
      <c r="U138" s="33"/>
      <c r="V138" s="33"/>
      <c r="W138" s="33"/>
      <c r="X138" s="33"/>
      <c r="Y138" s="33"/>
      <c r="Z138" s="33"/>
      <c r="AA138" s="33"/>
      <c r="AB138" s="33"/>
      <c r="AC138" s="33"/>
      <c r="AD138" s="33"/>
      <c r="AE138" s="33"/>
      <c r="AR138" s="150" t="s">
        <v>145</v>
      </c>
      <c r="AT138" s="150" t="s">
        <v>140</v>
      </c>
      <c r="AU138" s="150" t="s">
        <v>146</v>
      </c>
      <c r="AY138" s="18" t="s">
        <v>134</v>
      </c>
      <c r="BE138" s="151">
        <f>IF(N138="základní",J138,0)</f>
        <v>0</v>
      </c>
      <c r="BF138" s="151">
        <f>IF(N138="snížená",J138,0)</f>
        <v>0</v>
      </c>
      <c r="BG138" s="151">
        <f>IF(N138="zákl. přenesená",J138,0)</f>
        <v>0</v>
      </c>
      <c r="BH138" s="151">
        <f>IF(N138="sníž. přenesená",J138,0)</f>
        <v>0</v>
      </c>
      <c r="BI138" s="151">
        <f>IF(N138="nulová",J138,0)</f>
        <v>0</v>
      </c>
      <c r="BJ138" s="18" t="s">
        <v>139</v>
      </c>
      <c r="BK138" s="151">
        <f>ROUND(I138*H138,2)</f>
        <v>0</v>
      </c>
      <c r="BL138" s="18" t="s">
        <v>145</v>
      </c>
      <c r="BM138" s="150" t="s">
        <v>216</v>
      </c>
    </row>
    <row r="139" spans="1:47" s="2" customFormat="1" ht="12">
      <c r="A139" s="33"/>
      <c r="B139" s="34"/>
      <c r="C139" s="33"/>
      <c r="D139" s="152" t="s">
        <v>148</v>
      </c>
      <c r="E139" s="33"/>
      <c r="F139" s="153" t="s">
        <v>217</v>
      </c>
      <c r="G139" s="33"/>
      <c r="H139" s="33"/>
      <c r="I139" s="154"/>
      <c r="J139" s="33"/>
      <c r="K139" s="33"/>
      <c r="L139" s="34"/>
      <c r="M139" s="155"/>
      <c r="N139" s="156"/>
      <c r="O139" s="54"/>
      <c r="P139" s="54"/>
      <c r="Q139" s="54"/>
      <c r="R139" s="54"/>
      <c r="S139" s="54"/>
      <c r="T139" s="55"/>
      <c r="U139" s="33"/>
      <c r="V139" s="33"/>
      <c r="W139" s="33"/>
      <c r="X139" s="33"/>
      <c r="Y139" s="33"/>
      <c r="Z139" s="33"/>
      <c r="AA139" s="33"/>
      <c r="AB139" s="33"/>
      <c r="AC139" s="33"/>
      <c r="AD139" s="33"/>
      <c r="AE139" s="33"/>
      <c r="AT139" s="18" t="s">
        <v>148</v>
      </c>
      <c r="AU139" s="18" t="s">
        <v>146</v>
      </c>
    </row>
    <row r="140" spans="1:65" s="2" customFormat="1" ht="24.2" customHeight="1">
      <c r="A140" s="33"/>
      <c r="B140" s="138"/>
      <c r="C140" s="139" t="s">
        <v>218</v>
      </c>
      <c r="D140" s="139" t="s">
        <v>140</v>
      </c>
      <c r="E140" s="140" t="s">
        <v>219</v>
      </c>
      <c r="F140" s="141" t="s">
        <v>220</v>
      </c>
      <c r="G140" s="142" t="s">
        <v>143</v>
      </c>
      <c r="H140" s="143">
        <v>225</v>
      </c>
      <c r="I140" s="144"/>
      <c r="J140" s="145">
        <f>ROUND(I140*H140,2)</f>
        <v>0</v>
      </c>
      <c r="K140" s="141" t="s">
        <v>144</v>
      </c>
      <c r="L140" s="34"/>
      <c r="M140" s="146" t="s">
        <v>3</v>
      </c>
      <c r="N140" s="147" t="s">
        <v>43</v>
      </c>
      <c r="O140" s="54"/>
      <c r="P140" s="148">
        <f>O140*H140</f>
        <v>0</v>
      </c>
      <c r="Q140" s="148">
        <v>0</v>
      </c>
      <c r="R140" s="148">
        <f>Q140*H140</f>
        <v>0</v>
      </c>
      <c r="S140" s="148">
        <v>0</v>
      </c>
      <c r="T140" s="149">
        <f>S140*H140</f>
        <v>0</v>
      </c>
      <c r="U140" s="33"/>
      <c r="V140" s="33"/>
      <c r="W140" s="33"/>
      <c r="X140" s="33"/>
      <c r="Y140" s="33"/>
      <c r="Z140" s="33"/>
      <c r="AA140" s="33"/>
      <c r="AB140" s="33"/>
      <c r="AC140" s="33"/>
      <c r="AD140" s="33"/>
      <c r="AE140" s="33"/>
      <c r="AR140" s="150" t="s">
        <v>145</v>
      </c>
      <c r="AT140" s="150" t="s">
        <v>140</v>
      </c>
      <c r="AU140" s="150" t="s">
        <v>146</v>
      </c>
      <c r="AY140" s="18" t="s">
        <v>134</v>
      </c>
      <c r="BE140" s="151">
        <f>IF(N140="základní",J140,0)</f>
        <v>0</v>
      </c>
      <c r="BF140" s="151">
        <f>IF(N140="snížená",J140,0)</f>
        <v>0</v>
      </c>
      <c r="BG140" s="151">
        <f>IF(N140="zákl. přenesená",J140,0)</f>
        <v>0</v>
      </c>
      <c r="BH140" s="151">
        <f>IF(N140="sníž. přenesená",J140,0)</f>
        <v>0</v>
      </c>
      <c r="BI140" s="151">
        <f>IF(N140="nulová",J140,0)</f>
        <v>0</v>
      </c>
      <c r="BJ140" s="18" t="s">
        <v>139</v>
      </c>
      <c r="BK140" s="151">
        <f>ROUND(I140*H140,2)</f>
        <v>0</v>
      </c>
      <c r="BL140" s="18" t="s">
        <v>145</v>
      </c>
      <c r="BM140" s="150" t="s">
        <v>221</v>
      </c>
    </row>
    <row r="141" spans="1:47" s="2" customFormat="1" ht="12">
      <c r="A141" s="33"/>
      <c r="B141" s="34"/>
      <c r="C141" s="33"/>
      <c r="D141" s="152" t="s">
        <v>148</v>
      </c>
      <c r="E141" s="33"/>
      <c r="F141" s="153" t="s">
        <v>222</v>
      </c>
      <c r="G141" s="33"/>
      <c r="H141" s="33"/>
      <c r="I141" s="154"/>
      <c r="J141" s="33"/>
      <c r="K141" s="33"/>
      <c r="L141" s="34"/>
      <c r="M141" s="155"/>
      <c r="N141" s="156"/>
      <c r="O141" s="54"/>
      <c r="P141" s="54"/>
      <c r="Q141" s="54"/>
      <c r="R141" s="54"/>
      <c r="S141" s="54"/>
      <c r="T141" s="55"/>
      <c r="U141" s="33"/>
      <c r="V141" s="33"/>
      <c r="W141" s="33"/>
      <c r="X141" s="33"/>
      <c r="Y141" s="33"/>
      <c r="Z141" s="33"/>
      <c r="AA141" s="33"/>
      <c r="AB141" s="33"/>
      <c r="AC141" s="33"/>
      <c r="AD141" s="33"/>
      <c r="AE141" s="33"/>
      <c r="AT141" s="18" t="s">
        <v>148</v>
      </c>
      <c r="AU141" s="18" t="s">
        <v>146</v>
      </c>
    </row>
    <row r="142" spans="2:63" s="12" customFormat="1" ht="20.85" customHeight="1">
      <c r="B142" s="125"/>
      <c r="D142" s="126" t="s">
        <v>70</v>
      </c>
      <c r="E142" s="136" t="s">
        <v>223</v>
      </c>
      <c r="F142" s="136" t="s">
        <v>224</v>
      </c>
      <c r="I142" s="128"/>
      <c r="J142" s="137">
        <f>BK142</f>
        <v>0</v>
      </c>
      <c r="L142" s="125"/>
      <c r="M142" s="130"/>
      <c r="N142" s="131"/>
      <c r="O142" s="131"/>
      <c r="P142" s="132">
        <f>SUM(P143:P151)</f>
        <v>0</v>
      </c>
      <c r="Q142" s="131"/>
      <c r="R142" s="132">
        <f>SUM(R143:R151)</f>
        <v>0</v>
      </c>
      <c r="S142" s="131"/>
      <c r="T142" s="133">
        <f>SUM(T143:T151)</f>
        <v>0.0422</v>
      </c>
      <c r="AR142" s="126" t="s">
        <v>15</v>
      </c>
      <c r="AT142" s="134" t="s">
        <v>70</v>
      </c>
      <c r="AU142" s="134" t="s">
        <v>139</v>
      </c>
      <c r="AY142" s="126" t="s">
        <v>134</v>
      </c>
      <c r="BK142" s="135">
        <f>SUM(BK143:BK151)</f>
        <v>0</v>
      </c>
    </row>
    <row r="143" spans="1:65" s="2" customFormat="1" ht="37.9" customHeight="1">
      <c r="A143" s="33"/>
      <c r="B143" s="138"/>
      <c r="C143" s="139" t="s">
        <v>9</v>
      </c>
      <c r="D143" s="139" t="s">
        <v>140</v>
      </c>
      <c r="E143" s="140" t="s">
        <v>225</v>
      </c>
      <c r="F143" s="141" t="s">
        <v>226</v>
      </c>
      <c r="G143" s="142" t="s">
        <v>143</v>
      </c>
      <c r="H143" s="143">
        <v>1.2</v>
      </c>
      <c r="I143" s="144"/>
      <c r="J143" s="145">
        <f>ROUND(I143*H143,2)</f>
        <v>0</v>
      </c>
      <c r="K143" s="141" t="s">
        <v>144</v>
      </c>
      <c r="L143" s="34"/>
      <c r="M143" s="146" t="s">
        <v>3</v>
      </c>
      <c r="N143" s="147" t="s">
        <v>43</v>
      </c>
      <c r="O143" s="54"/>
      <c r="P143" s="148">
        <f>O143*H143</f>
        <v>0</v>
      </c>
      <c r="Q143" s="148">
        <v>0</v>
      </c>
      <c r="R143" s="148">
        <f>Q143*H143</f>
        <v>0</v>
      </c>
      <c r="S143" s="148">
        <v>0.013</v>
      </c>
      <c r="T143" s="149">
        <f>S143*H143</f>
        <v>0.0156</v>
      </c>
      <c r="U143" s="33"/>
      <c r="V143" s="33"/>
      <c r="W143" s="33"/>
      <c r="X143" s="33"/>
      <c r="Y143" s="33"/>
      <c r="Z143" s="33"/>
      <c r="AA143" s="33"/>
      <c r="AB143" s="33"/>
      <c r="AC143" s="33"/>
      <c r="AD143" s="33"/>
      <c r="AE143" s="33"/>
      <c r="AR143" s="150" t="s">
        <v>145</v>
      </c>
      <c r="AT143" s="150" t="s">
        <v>140</v>
      </c>
      <c r="AU143" s="150" t="s">
        <v>146</v>
      </c>
      <c r="AY143" s="18" t="s">
        <v>134</v>
      </c>
      <c r="BE143" s="151">
        <f>IF(N143="základní",J143,0)</f>
        <v>0</v>
      </c>
      <c r="BF143" s="151">
        <f>IF(N143="snížená",J143,0)</f>
        <v>0</v>
      </c>
      <c r="BG143" s="151">
        <f>IF(N143="zákl. přenesená",J143,0)</f>
        <v>0</v>
      </c>
      <c r="BH143" s="151">
        <f>IF(N143="sníž. přenesená",J143,0)</f>
        <v>0</v>
      </c>
      <c r="BI143" s="151">
        <f>IF(N143="nulová",J143,0)</f>
        <v>0</v>
      </c>
      <c r="BJ143" s="18" t="s">
        <v>139</v>
      </c>
      <c r="BK143" s="151">
        <f>ROUND(I143*H143,2)</f>
        <v>0</v>
      </c>
      <c r="BL143" s="18" t="s">
        <v>145</v>
      </c>
      <c r="BM143" s="150" t="s">
        <v>227</v>
      </c>
    </row>
    <row r="144" spans="1:47" s="2" customFormat="1" ht="12">
      <c r="A144" s="33"/>
      <c r="B144" s="34"/>
      <c r="C144" s="33"/>
      <c r="D144" s="152" t="s">
        <v>148</v>
      </c>
      <c r="E144" s="33"/>
      <c r="F144" s="153" t="s">
        <v>228</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148</v>
      </c>
      <c r="AU144" s="18" t="s">
        <v>146</v>
      </c>
    </row>
    <row r="145" spans="2:51" s="13" customFormat="1" ht="12">
      <c r="B145" s="157"/>
      <c r="D145" s="158" t="s">
        <v>150</v>
      </c>
      <c r="E145" s="159" t="s">
        <v>3</v>
      </c>
      <c r="F145" s="160" t="s">
        <v>151</v>
      </c>
      <c r="H145" s="159" t="s">
        <v>3</v>
      </c>
      <c r="I145" s="161"/>
      <c r="L145" s="157"/>
      <c r="M145" s="162"/>
      <c r="N145" s="163"/>
      <c r="O145" s="163"/>
      <c r="P145" s="163"/>
      <c r="Q145" s="163"/>
      <c r="R145" s="163"/>
      <c r="S145" s="163"/>
      <c r="T145" s="164"/>
      <c r="AT145" s="159" t="s">
        <v>150</v>
      </c>
      <c r="AU145" s="159" t="s">
        <v>146</v>
      </c>
      <c r="AV145" s="13" t="s">
        <v>15</v>
      </c>
      <c r="AW145" s="13" t="s">
        <v>33</v>
      </c>
      <c r="AX145" s="13" t="s">
        <v>71</v>
      </c>
      <c r="AY145" s="159" t="s">
        <v>134</v>
      </c>
    </row>
    <row r="146" spans="2:51" s="14" customFormat="1" ht="12">
      <c r="B146" s="165"/>
      <c r="D146" s="158" t="s">
        <v>150</v>
      </c>
      <c r="E146" s="166" t="s">
        <v>3</v>
      </c>
      <c r="F146" s="167" t="s">
        <v>791</v>
      </c>
      <c r="H146" s="168">
        <v>1.2</v>
      </c>
      <c r="I146" s="169"/>
      <c r="L146" s="165"/>
      <c r="M146" s="170"/>
      <c r="N146" s="171"/>
      <c r="O146" s="171"/>
      <c r="P146" s="171"/>
      <c r="Q146" s="171"/>
      <c r="R146" s="171"/>
      <c r="S146" s="171"/>
      <c r="T146" s="172"/>
      <c r="AT146" s="166" t="s">
        <v>150</v>
      </c>
      <c r="AU146" s="166" t="s">
        <v>146</v>
      </c>
      <c r="AV146" s="14" t="s">
        <v>139</v>
      </c>
      <c r="AW146" s="14" t="s">
        <v>33</v>
      </c>
      <c r="AX146" s="14" t="s">
        <v>15</v>
      </c>
      <c r="AY146" s="166" t="s">
        <v>134</v>
      </c>
    </row>
    <row r="147" spans="1:65" s="2" customFormat="1" ht="37.9" customHeight="1">
      <c r="A147" s="33"/>
      <c r="B147" s="138"/>
      <c r="C147" s="139" t="s">
        <v>229</v>
      </c>
      <c r="D147" s="139" t="s">
        <v>140</v>
      </c>
      <c r="E147" s="140" t="s">
        <v>230</v>
      </c>
      <c r="F147" s="141" t="s">
        <v>231</v>
      </c>
      <c r="G147" s="142" t="s">
        <v>143</v>
      </c>
      <c r="H147" s="143">
        <v>1.9</v>
      </c>
      <c r="I147" s="144"/>
      <c r="J147" s="145">
        <f>ROUND(I147*H147,2)</f>
        <v>0</v>
      </c>
      <c r="K147" s="141" t="s">
        <v>144</v>
      </c>
      <c r="L147" s="34"/>
      <c r="M147" s="146" t="s">
        <v>3</v>
      </c>
      <c r="N147" s="147" t="s">
        <v>43</v>
      </c>
      <c r="O147" s="54"/>
      <c r="P147" s="148">
        <f>O147*H147</f>
        <v>0</v>
      </c>
      <c r="Q147" s="148">
        <v>0</v>
      </c>
      <c r="R147" s="148">
        <f>Q147*H147</f>
        <v>0</v>
      </c>
      <c r="S147" s="148">
        <v>0.014</v>
      </c>
      <c r="T147" s="149">
        <f>S147*H147</f>
        <v>0.0266</v>
      </c>
      <c r="U147" s="33"/>
      <c r="V147" s="33"/>
      <c r="W147" s="33"/>
      <c r="X147" s="33"/>
      <c r="Y147" s="33"/>
      <c r="Z147" s="33"/>
      <c r="AA147" s="33"/>
      <c r="AB147" s="33"/>
      <c r="AC147" s="33"/>
      <c r="AD147" s="33"/>
      <c r="AE147" s="33"/>
      <c r="AR147" s="150" t="s">
        <v>145</v>
      </c>
      <c r="AT147" s="150" t="s">
        <v>140</v>
      </c>
      <c r="AU147" s="150" t="s">
        <v>146</v>
      </c>
      <c r="AY147" s="18" t="s">
        <v>134</v>
      </c>
      <c r="BE147" s="151">
        <f>IF(N147="základní",J147,0)</f>
        <v>0</v>
      </c>
      <c r="BF147" s="151">
        <f>IF(N147="snížená",J147,0)</f>
        <v>0</v>
      </c>
      <c r="BG147" s="151">
        <f>IF(N147="zákl. přenesená",J147,0)</f>
        <v>0</v>
      </c>
      <c r="BH147" s="151">
        <f>IF(N147="sníž. přenesená",J147,0)</f>
        <v>0</v>
      </c>
      <c r="BI147" s="151">
        <f>IF(N147="nulová",J147,0)</f>
        <v>0</v>
      </c>
      <c r="BJ147" s="18" t="s">
        <v>139</v>
      </c>
      <c r="BK147" s="151">
        <f>ROUND(I147*H147,2)</f>
        <v>0</v>
      </c>
      <c r="BL147" s="18" t="s">
        <v>145</v>
      </c>
      <c r="BM147" s="150" t="s">
        <v>232</v>
      </c>
    </row>
    <row r="148" spans="1:47" s="2" customFormat="1" ht="12">
      <c r="A148" s="33"/>
      <c r="B148" s="34"/>
      <c r="C148" s="33"/>
      <c r="D148" s="152" t="s">
        <v>148</v>
      </c>
      <c r="E148" s="33"/>
      <c r="F148" s="153" t="s">
        <v>233</v>
      </c>
      <c r="G148" s="33"/>
      <c r="H148" s="33"/>
      <c r="I148" s="154"/>
      <c r="J148" s="33"/>
      <c r="K148" s="33"/>
      <c r="L148" s="34"/>
      <c r="M148" s="155"/>
      <c r="N148" s="156"/>
      <c r="O148" s="54"/>
      <c r="P148" s="54"/>
      <c r="Q148" s="54"/>
      <c r="R148" s="54"/>
      <c r="S148" s="54"/>
      <c r="T148" s="55"/>
      <c r="U148" s="33"/>
      <c r="V148" s="33"/>
      <c r="W148" s="33"/>
      <c r="X148" s="33"/>
      <c r="Y148" s="33"/>
      <c r="Z148" s="33"/>
      <c r="AA148" s="33"/>
      <c r="AB148" s="33"/>
      <c r="AC148" s="33"/>
      <c r="AD148" s="33"/>
      <c r="AE148" s="33"/>
      <c r="AT148" s="18" t="s">
        <v>148</v>
      </c>
      <c r="AU148" s="18" t="s">
        <v>146</v>
      </c>
    </row>
    <row r="149" spans="2:51" s="13" customFormat="1" ht="12">
      <c r="B149" s="157"/>
      <c r="D149" s="158" t="s">
        <v>150</v>
      </c>
      <c r="E149" s="159" t="s">
        <v>3</v>
      </c>
      <c r="F149" s="160" t="s">
        <v>153</v>
      </c>
      <c r="H149" s="159" t="s">
        <v>3</v>
      </c>
      <c r="I149" s="161"/>
      <c r="L149" s="157"/>
      <c r="M149" s="162"/>
      <c r="N149" s="163"/>
      <c r="O149" s="163"/>
      <c r="P149" s="163"/>
      <c r="Q149" s="163"/>
      <c r="R149" s="163"/>
      <c r="S149" s="163"/>
      <c r="T149" s="164"/>
      <c r="AT149" s="159" t="s">
        <v>150</v>
      </c>
      <c r="AU149" s="159" t="s">
        <v>146</v>
      </c>
      <c r="AV149" s="13" t="s">
        <v>15</v>
      </c>
      <c r="AW149" s="13" t="s">
        <v>33</v>
      </c>
      <c r="AX149" s="13" t="s">
        <v>71</v>
      </c>
      <c r="AY149" s="159" t="s">
        <v>134</v>
      </c>
    </row>
    <row r="150" spans="2:51" s="14" customFormat="1" ht="12">
      <c r="B150" s="165"/>
      <c r="D150" s="158" t="s">
        <v>150</v>
      </c>
      <c r="E150" s="166" t="s">
        <v>3</v>
      </c>
      <c r="F150" s="167" t="s">
        <v>792</v>
      </c>
      <c r="H150" s="168">
        <v>1.9</v>
      </c>
      <c r="I150" s="169"/>
      <c r="L150" s="165"/>
      <c r="M150" s="170"/>
      <c r="N150" s="171"/>
      <c r="O150" s="171"/>
      <c r="P150" s="171"/>
      <c r="Q150" s="171"/>
      <c r="R150" s="171"/>
      <c r="S150" s="171"/>
      <c r="T150" s="172"/>
      <c r="AT150" s="166" t="s">
        <v>150</v>
      </c>
      <c r="AU150" s="166" t="s">
        <v>146</v>
      </c>
      <c r="AV150" s="14" t="s">
        <v>139</v>
      </c>
      <c r="AW150" s="14" t="s">
        <v>33</v>
      </c>
      <c r="AX150" s="14" t="s">
        <v>71</v>
      </c>
      <c r="AY150" s="166" t="s">
        <v>134</v>
      </c>
    </row>
    <row r="151" spans="2:51" s="15" customFormat="1" ht="12">
      <c r="B151" s="173"/>
      <c r="D151" s="158" t="s">
        <v>150</v>
      </c>
      <c r="E151" s="174" t="s">
        <v>3</v>
      </c>
      <c r="F151" s="175" t="s">
        <v>155</v>
      </c>
      <c r="H151" s="176">
        <v>1.9</v>
      </c>
      <c r="I151" s="177"/>
      <c r="L151" s="173"/>
      <c r="M151" s="178"/>
      <c r="N151" s="179"/>
      <c r="O151" s="179"/>
      <c r="P151" s="179"/>
      <c r="Q151" s="179"/>
      <c r="R151" s="179"/>
      <c r="S151" s="179"/>
      <c r="T151" s="180"/>
      <c r="AT151" s="174" t="s">
        <v>150</v>
      </c>
      <c r="AU151" s="174" t="s">
        <v>146</v>
      </c>
      <c r="AV151" s="15" t="s">
        <v>145</v>
      </c>
      <c r="AW151" s="15" t="s">
        <v>33</v>
      </c>
      <c r="AX151" s="15" t="s">
        <v>15</v>
      </c>
      <c r="AY151" s="174" t="s">
        <v>134</v>
      </c>
    </row>
    <row r="152" spans="2:63" s="12" customFormat="1" ht="20.85" customHeight="1">
      <c r="B152" s="125"/>
      <c r="D152" s="126" t="s">
        <v>70</v>
      </c>
      <c r="E152" s="136" t="s">
        <v>234</v>
      </c>
      <c r="F152" s="136" t="s">
        <v>235</v>
      </c>
      <c r="I152" s="128"/>
      <c r="J152" s="137">
        <f>BK152</f>
        <v>0</v>
      </c>
      <c r="L152" s="125"/>
      <c r="M152" s="130"/>
      <c r="N152" s="131"/>
      <c r="O152" s="131"/>
      <c r="P152" s="132">
        <f>SUM(P153:P164)</f>
        <v>0</v>
      </c>
      <c r="Q152" s="131"/>
      <c r="R152" s="132">
        <f>SUM(R153:R164)</f>
        <v>0</v>
      </c>
      <c r="S152" s="131"/>
      <c r="T152" s="133">
        <f>SUM(T153:T164)</f>
        <v>0</v>
      </c>
      <c r="AR152" s="126" t="s">
        <v>15</v>
      </c>
      <c r="AT152" s="134" t="s">
        <v>70</v>
      </c>
      <c r="AU152" s="134" t="s">
        <v>139</v>
      </c>
      <c r="AY152" s="126" t="s">
        <v>134</v>
      </c>
      <c r="BK152" s="135">
        <f>SUM(BK153:BK164)</f>
        <v>0</v>
      </c>
    </row>
    <row r="153" spans="1:65" s="2" customFormat="1" ht="24.2" customHeight="1">
      <c r="A153" s="33"/>
      <c r="B153" s="138"/>
      <c r="C153" s="139" t="s">
        <v>236</v>
      </c>
      <c r="D153" s="139" t="s">
        <v>140</v>
      </c>
      <c r="E153" s="140" t="s">
        <v>237</v>
      </c>
      <c r="F153" s="141" t="s">
        <v>238</v>
      </c>
      <c r="G153" s="142" t="s">
        <v>239</v>
      </c>
      <c r="H153" s="143">
        <v>25</v>
      </c>
      <c r="I153" s="144"/>
      <c r="J153" s="145">
        <f>ROUND(I153*H153,2)</f>
        <v>0</v>
      </c>
      <c r="K153" s="141" t="s">
        <v>3</v>
      </c>
      <c r="L153" s="34"/>
      <c r="M153" s="146" t="s">
        <v>3</v>
      </c>
      <c r="N153" s="147" t="s">
        <v>43</v>
      </c>
      <c r="O153" s="54"/>
      <c r="P153" s="148">
        <f>O153*H153</f>
        <v>0</v>
      </c>
      <c r="Q153" s="148">
        <v>0</v>
      </c>
      <c r="R153" s="148">
        <f>Q153*H153</f>
        <v>0</v>
      </c>
      <c r="S153" s="148">
        <v>0</v>
      </c>
      <c r="T153" s="149">
        <f>S153*H153</f>
        <v>0</v>
      </c>
      <c r="U153" s="33"/>
      <c r="V153" s="33"/>
      <c r="W153" s="33"/>
      <c r="X153" s="33"/>
      <c r="Y153" s="33"/>
      <c r="Z153" s="33"/>
      <c r="AA153" s="33"/>
      <c r="AB153" s="33"/>
      <c r="AC153" s="33"/>
      <c r="AD153" s="33"/>
      <c r="AE153" s="33"/>
      <c r="AR153" s="150" t="s">
        <v>145</v>
      </c>
      <c r="AT153" s="150" t="s">
        <v>140</v>
      </c>
      <c r="AU153" s="150" t="s">
        <v>146</v>
      </c>
      <c r="AY153" s="18" t="s">
        <v>134</v>
      </c>
      <c r="BE153" s="151">
        <f>IF(N153="základní",J153,0)</f>
        <v>0</v>
      </c>
      <c r="BF153" s="151">
        <f>IF(N153="snížená",J153,0)</f>
        <v>0</v>
      </c>
      <c r="BG153" s="151">
        <f>IF(N153="zákl. přenesená",J153,0)</f>
        <v>0</v>
      </c>
      <c r="BH153" s="151">
        <f>IF(N153="sníž. přenesená",J153,0)</f>
        <v>0</v>
      </c>
      <c r="BI153" s="151">
        <f>IF(N153="nulová",J153,0)</f>
        <v>0</v>
      </c>
      <c r="BJ153" s="18" t="s">
        <v>139</v>
      </c>
      <c r="BK153" s="151">
        <f>ROUND(I153*H153,2)</f>
        <v>0</v>
      </c>
      <c r="BL153" s="18" t="s">
        <v>145</v>
      </c>
      <c r="BM153" s="150" t="s">
        <v>240</v>
      </c>
    </row>
    <row r="154" spans="2:51" s="13" customFormat="1" ht="12">
      <c r="B154" s="157"/>
      <c r="D154" s="158" t="s">
        <v>150</v>
      </c>
      <c r="E154" s="159" t="s">
        <v>3</v>
      </c>
      <c r="F154" s="160" t="s">
        <v>241</v>
      </c>
      <c r="H154" s="159" t="s">
        <v>3</v>
      </c>
      <c r="I154" s="161"/>
      <c r="L154" s="157"/>
      <c r="M154" s="162"/>
      <c r="N154" s="163"/>
      <c r="O154" s="163"/>
      <c r="P154" s="163"/>
      <c r="Q154" s="163"/>
      <c r="R154" s="163"/>
      <c r="S154" s="163"/>
      <c r="T154" s="164"/>
      <c r="AT154" s="159" t="s">
        <v>150</v>
      </c>
      <c r="AU154" s="159" t="s">
        <v>146</v>
      </c>
      <c r="AV154" s="13" t="s">
        <v>15</v>
      </c>
      <c r="AW154" s="13" t="s">
        <v>33</v>
      </c>
      <c r="AX154" s="13" t="s">
        <v>71</v>
      </c>
      <c r="AY154" s="159" t="s">
        <v>134</v>
      </c>
    </row>
    <row r="155" spans="2:51" s="14" customFormat="1" ht="12">
      <c r="B155" s="165"/>
      <c r="D155" s="158" t="s">
        <v>150</v>
      </c>
      <c r="E155" s="166" t="s">
        <v>3</v>
      </c>
      <c r="F155" s="167" t="s">
        <v>242</v>
      </c>
      <c r="H155" s="168">
        <v>25</v>
      </c>
      <c r="I155" s="169"/>
      <c r="L155" s="165"/>
      <c r="M155" s="170"/>
      <c r="N155" s="171"/>
      <c r="O155" s="171"/>
      <c r="P155" s="171"/>
      <c r="Q155" s="171"/>
      <c r="R155" s="171"/>
      <c r="S155" s="171"/>
      <c r="T155" s="172"/>
      <c r="AT155" s="166" t="s">
        <v>150</v>
      </c>
      <c r="AU155" s="166" t="s">
        <v>146</v>
      </c>
      <c r="AV155" s="14" t="s">
        <v>139</v>
      </c>
      <c r="AW155" s="14" t="s">
        <v>33</v>
      </c>
      <c r="AX155" s="14" t="s">
        <v>15</v>
      </c>
      <c r="AY155" s="166" t="s">
        <v>134</v>
      </c>
    </row>
    <row r="156" spans="1:65" s="2" customFormat="1" ht="16.5" customHeight="1">
      <c r="A156" s="33"/>
      <c r="B156" s="138"/>
      <c r="C156" s="139" t="s">
        <v>243</v>
      </c>
      <c r="D156" s="139" t="s">
        <v>140</v>
      </c>
      <c r="E156" s="140" t="s">
        <v>244</v>
      </c>
      <c r="F156" s="141" t="s">
        <v>245</v>
      </c>
      <c r="G156" s="142" t="s">
        <v>143</v>
      </c>
      <c r="H156" s="143">
        <v>179</v>
      </c>
      <c r="I156" s="144"/>
      <c r="J156" s="145">
        <f>ROUND(I156*H156,2)</f>
        <v>0</v>
      </c>
      <c r="K156" s="141" t="s">
        <v>3</v>
      </c>
      <c r="L156" s="34"/>
      <c r="M156" s="146" t="s">
        <v>3</v>
      </c>
      <c r="N156" s="147" t="s">
        <v>43</v>
      </c>
      <c r="O156" s="54"/>
      <c r="P156" s="148">
        <f>O156*H156</f>
        <v>0</v>
      </c>
      <c r="Q156" s="148">
        <v>0</v>
      </c>
      <c r="R156" s="148">
        <f>Q156*H156</f>
        <v>0</v>
      </c>
      <c r="S156" s="148">
        <v>0</v>
      </c>
      <c r="T156" s="149">
        <f>S156*H156</f>
        <v>0</v>
      </c>
      <c r="U156" s="33"/>
      <c r="V156" s="33"/>
      <c r="W156" s="33"/>
      <c r="X156" s="33"/>
      <c r="Y156" s="33"/>
      <c r="Z156" s="33"/>
      <c r="AA156" s="33"/>
      <c r="AB156" s="33"/>
      <c r="AC156" s="33"/>
      <c r="AD156" s="33"/>
      <c r="AE156" s="33"/>
      <c r="AR156" s="150" t="s">
        <v>145</v>
      </c>
      <c r="AT156" s="150" t="s">
        <v>140</v>
      </c>
      <c r="AU156" s="150" t="s">
        <v>146</v>
      </c>
      <c r="AY156" s="18" t="s">
        <v>134</v>
      </c>
      <c r="BE156" s="151">
        <f>IF(N156="základní",J156,0)</f>
        <v>0</v>
      </c>
      <c r="BF156" s="151">
        <f>IF(N156="snížená",J156,0)</f>
        <v>0</v>
      </c>
      <c r="BG156" s="151">
        <f>IF(N156="zákl. přenesená",J156,0)</f>
        <v>0</v>
      </c>
      <c r="BH156" s="151">
        <f>IF(N156="sníž. přenesená",J156,0)</f>
        <v>0</v>
      </c>
      <c r="BI156" s="151">
        <f>IF(N156="nulová",J156,0)</f>
        <v>0</v>
      </c>
      <c r="BJ156" s="18" t="s">
        <v>139</v>
      </c>
      <c r="BK156" s="151">
        <f>ROUND(I156*H156,2)</f>
        <v>0</v>
      </c>
      <c r="BL156" s="18" t="s">
        <v>145</v>
      </c>
      <c r="BM156" s="150" t="s">
        <v>246</v>
      </c>
    </row>
    <row r="157" spans="2:51" s="13" customFormat="1" ht="12">
      <c r="B157" s="157"/>
      <c r="D157" s="158" t="s">
        <v>150</v>
      </c>
      <c r="E157" s="159" t="s">
        <v>3</v>
      </c>
      <c r="F157" s="160" t="s">
        <v>796</v>
      </c>
      <c r="H157" s="159" t="s">
        <v>3</v>
      </c>
      <c r="I157" s="161"/>
      <c r="L157" s="157"/>
      <c r="M157" s="162"/>
      <c r="N157" s="163"/>
      <c r="O157" s="163"/>
      <c r="P157" s="163"/>
      <c r="Q157" s="163"/>
      <c r="R157" s="163"/>
      <c r="S157" s="163"/>
      <c r="T157" s="164"/>
      <c r="AT157" s="159" t="s">
        <v>150</v>
      </c>
      <c r="AU157" s="159" t="s">
        <v>146</v>
      </c>
      <c r="AV157" s="13" t="s">
        <v>15</v>
      </c>
      <c r="AW157" s="13" t="s">
        <v>33</v>
      </c>
      <c r="AX157" s="13" t="s">
        <v>71</v>
      </c>
      <c r="AY157" s="159" t="s">
        <v>134</v>
      </c>
    </row>
    <row r="158" spans="2:51" s="14" customFormat="1" ht="12">
      <c r="B158" s="165"/>
      <c r="D158" s="158" t="s">
        <v>150</v>
      </c>
      <c r="E158" s="166" t="s">
        <v>3</v>
      </c>
      <c r="F158" s="167" t="s">
        <v>797</v>
      </c>
      <c r="H158" s="168">
        <v>164.3</v>
      </c>
      <c r="I158" s="169"/>
      <c r="L158" s="165"/>
      <c r="M158" s="170"/>
      <c r="N158" s="171"/>
      <c r="O158" s="171"/>
      <c r="P158" s="171"/>
      <c r="Q158" s="171"/>
      <c r="R158" s="171"/>
      <c r="S158" s="171"/>
      <c r="T158" s="172"/>
      <c r="AT158" s="166" t="s">
        <v>150</v>
      </c>
      <c r="AU158" s="166" t="s">
        <v>146</v>
      </c>
      <c r="AV158" s="14" t="s">
        <v>139</v>
      </c>
      <c r="AW158" s="14" t="s">
        <v>33</v>
      </c>
      <c r="AX158" s="14" t="s">
        <v>71</v>
      </c>
      <c r="AY158" s="166" t="s">
        <v>134</v>
      </c>
    </row>
    <row r="159" spans="2:51" s="14" customFormat="1" ht="12">
      <c r="B159" s="165"/>
      <c r="D159" s="158" t="s">
        <v>150</v>
      </c>
      <c r="E159" s="166" t="s">
        <v>3</v>
      </c>
      <c r="F159" s="167" t="s">
        <v>798</v>
      </c>
      <c r="H159" s="168">
        <v>-6.9</v>
      </c>
      <c r="I159" s="169"/>
      <c r="L159" s="165"/>
      <c r="M159" s="170"/>
      <c r="N159" s="171"/>
      <c r="O159" s="171"/>
      <c r="P159" s="171"/>
      <c r="Q159" s="171"/>
      <c r="R159" s="171"/>
      <c r="S159" s="171"/>
      <c r="T159" s="172"/>
      <c r="AT159" s="166" t="s">
        <v>150</v>
      </c>
      <c r="AU159" s="166" t="s">
        <v>146</v>
      </c>
      <c r="AV159" s="14" t="s">
        <v>139</v>
      </c>
      <c r="AW159" s="14" t="s">
        <v>33</v>
      </c>
      <c r="AX159" s="14" t="s">
        <v>71</v>
      </c>
      <c r="AY159" s="166" t="s">
        <v>134</v>
      </c>
    </row>
    <row r="160" spans="2:51" s="13" customFormat="1" ht="12">
      <c r="B160" s="157"/>
      <c r="D160" s="158" t="s">
        <v>150</v>
      </c>
      <c r="E160" s="159" t="s">
        <v>3</v>
      </c>
      <c r="F160" s="160" t="s">
        <v>799</v>
      </c>
      <c r="H160" s="159" t="s">
        <v>3</v>
      </c>
      <c r="I160" s="161"/>
      <c r="L160" s="157"/>
      <c r="M160" s="162"/>
      <c r="N160" s="163"/>
      <c r="O160" s="163"/>
      <c r="P160" s="163"/>
      <c r="Q160" s="163"/>
      <c r="R160" s="163"/>
      <c r="S160" s="163"/>
      <c r="T160" s="164"/>
      <c r="AT160" s="159" t="s">
        <v>150</v>
      </c>
      <c r="AU160" s="159" t="s">
        <v>146</v>
      </c>
      <c r="AV160" s="13" t="s">
        <v>15</v>
      </c>
      <c r="AW160" s="13" t="s">
        <v>33</v>
      </c>
      <c r="AX160" s="13" t="s">
        <v>71</v>
      </c>
      <c r="AY160" s="159" t="s">
        <v>134</v>
      </c>
    </row>
    <row r="161" spans="2:51" s="14" customFormat="1" ht="12">
      <c r="B161" s="165"/>
      <c r="D161" s="158" t="s">
        <v>150</v>
      </c>
      <c r="E161" s="166" t="s">
        <v>3</v>
      </c>
      <c r="F161" s="167" t="s">
        <v>800</v>
      </c>
      <c r="H161" s="168">
        <v>21.6</v>
      </c>
      <c r="I161" s="169"/>
      <c r="L161" s="165"/>
      <c r="M161" s="170"/>
      <c r="N161" s="171"/>
      <c r="O161" s="171"/>
      <c r="P161" s="171"/>
      <c r="Q161" s="171"/>
      <c r="R161" s="171"/>
      <c r="S161" s="171"/>
      <c r="T161" s="172"/>
      <c r="AT161" s="166" t="s">
        <v>150</v>
      </c>
      <c r="AU161" s="166" t="s">
        <v>146</v>
      </c>
      <c r="AV161" s="14" t="s">
        <v>139</v>
      </c>
      <c r="AW161" s="14" t="s">
        <v>33</v>
      </c>
      <c r="AX161" s="14" t="s">
        <v>71</v>
      </c>
      <c r="AY161" s="166" t="s">
        <v>134</v>
      </c>
    </row>
    <row r="162" spans="2:51" s="15" customFormat="1" ht="12">
      <c r="B162" s="173"/>
      <c r="D162" s="158" t="s">
        <v>150</v>
      </c>
      <c r="E162" s="174" t="s">
        <v>3</v>
      </c>
      <c r="F162" s="175" t="s">
        <v>155</v>
      </c>
      <c r="H162" s="176">
        <v>179</v>
      </c>
      <c r="I162" s="177"/>
      <c r="L162" s="173"/>
      <c r="M162" s="178"/>
      <c r="N162" s="179"/>
      <c r="O162" s="179"/>
      <c r="P162" s="179"/>
      <c r="Q162" s="179"/>
      <c r="R162" s="179"/>
      <c r="S162" s="179"/>
      <c r="T162" s="180"/>
      <c r="AT162" s="174" t="s">
        <v>150</v>
      </c>
      <c r="AU162" s="174" t="s">
        <v>146</v>
      </c>
      <c r="AV162" s="15" t="s">
        <v>145</v>
      </c>
      <c r="AW162" s="15" t="s">
        <v>33</v>
      </c>
      <c r="AX162" s="15" t="s">
        <v>15</v>
      </c>
      <c r="AY162" s="174" t="s">
        <v>134</v>
      </c>
    </row>
    <row r="163" spans="1:65" s="2" customFormat="1" ht="55.5" customHeight="1">
      <c r="A163" s="33"/>
      <c r="B163" s="138"/>
      <c r="C163" s="139" t="s">
        <v>250</v>
      </c>
      <c r="D163" s="139" t="s">
        <v>140</v>
      </c>
      <c r="E163" s="140" t="s">
        <v>603</v>
      </c>
      <c r="F163" s="141" t="s">
        <v>801</v>
      </c>
      <c r="G163" s="142" t="s">
        <v>359</v>
      </c>
      <c r="H163" s="143">
        <v>29</v>
      </c>
      <c r="I163" s="144"/>
      <c r="J163" s="145">
        <f>ROUND(I163*H163,2)</f>
        <v>0</v>
      </c>
      <c r="K163" s="141" t="s">
        <v>3</v>
      </c>
      <c r="L163" s="34"/>
      <c r="M163" s="146" t="s">
        <v>3</v>
      </c>
      <c r="N163" s="147" t="s">
        <v>43</v>
      </c>
      <c r="O163" s="54"/>
      <c r="P163" s="148">
        <f>O163*H163</f>
        <v>0</v>
      </c>
      <c r="Q163" s="148">
        <v>0</v>
      </c>
      <c r="R163" s="148">
        <f>Q163*H163</f>
        <v>0</v>
      </c>
      <c r="S163" s="148">
        <v>0</v>
      </c>
      <c r="T163" s="149">
        <f>S163*H163</f>
        <v>0</v>
      </c>
      <c r="U163" s="33"/>
      <c r="V163" s="33"/>
      <c r="W163" s="33"/>
      <c r="X163" s="33"/>
      <c r="Y163" s="33"/>
      <c r="Z163" s="33"/>
      <c r="AA163" s="33"/>
      <c r="AB163" s="33"/>
      <c r="AC163" s="33"/>
      <c r="AD163" s="33"/>
      <c r="AE163" s="33"/>
      <c r="AR163" s="150" t="s">
        <v>145</v>
      </c>
      <c r="AT163" s="150" t="s">
        <v>140</v>
      </c>
      <c r="AU163" s="150" t="s">
        <v>146</v>
      </c>
      <c r="AY163" s="18" t="s">
        <v>134</v>
      </c>
      <c r="BE163" s="151">
        <f>IF(N163="základní",J163,0)</f>
        <v>0</v>
      </c>
      <c r="BF163" s="151">
        <f>IF(N163="snížená",J163,0)</f>
        <v>0</v>
      </c>
      <c r="BG163" s="151">
        <f>IF(N163="zákl. přenesená",J163,0)</f>
        <v>0</v>
      </c>
      <c r="BH163" s="151">
        <f>IF(N163="sníž. přenesená",J163,0)</f>
        <v>0</v>
      </c>
      <c r="BI163" s="151">
        <f>IF(N163="nulová",J163,0)</f>
        <v>0</v>
      </c>
      <c r="BJ163" s="18" t="s">
        <v>139</v>
      </c>
      <c r="BK163" s="151">
        <f>ROUND(I163*H163,2)</f>
        <v>0</v>
      </c>
      <c r="BL163" s="18" t="s">
        <v>145</v>
      </c>
      <c r="BM163" s="150" t="s">
        <v>605</v>
      </c>
    </row>
    <row r="164" spans="2:51" s="14" customFormat="1" ht="12">
      <c r="B164" s="165"/>
      <c r="D164" s="158" t="s">
        <v>150</v>
      </c>
      <c r="E164" s="166" t="s">
        <v>3</v>
      </c>
      <c r="F164" s="167" t="s">
        <v>802</v>
      </c>
      <c r="H164" s="168">
        <v>29</v>
      </c>
      <c r="I164" s="169"/>
      <c r="L164" s="165"/>
      <c r="M164" s="170"/>
      <c r="N164" s="171"/>
      <c r="O164" s="171"/>
      <c r="P164" s="171"/>
      <c r="Q164" s="171"/>
      <c r="R164" s="171"/>
      <c r="S164" s="171"/>
      <c r="T164" s="172"/>
      <c r="AT164" s="166" t="s">
        <v>150</v>
      </c>
      <c r="AU164" s="166" t="s">
        <v>146</v>
      </c>
      <c r="AV164" s="14" t="s">
        <v>139</v>
      </c>
      <c r="AW164" s="14" t="s">
        <v>33</v>
      </c>
      <c r="AX164" s="14" t="s">
        <v>15</v>
      </c>
      <c r="AY164" s="166" t="s">
        <v>134</v>
      </c>
    </row>
    <row r="165" spans="2:63" s="12" customFormat="1" ht="22.9" customHeight="1">
      <c r="B165" s="125"/>
      <c r="D165" s="126" t="s">
        <v>70</v>
      </c>
      <c r="E165" s="136" t="s">
        <v>248</v>
      </c>
      <c r="F165" s="136" t="s">
        <v>249</v>
      </c>
      <c r="I165" s="128"/>
      <c r="J165" s="137">
        <f>BK165</f>
        <v>0</v>
      </c>
      <c r="L165" s="125"/>
      <c r="M165" s="130"/>
      <c r="N165" s="131"/>
      <c r="O165" s="131"/>
      <c r="P165" s="132">
        <f>SUM(P166:P180)</f>
        <v>0</v>
      </c>
      <c r="Q165" s="131"/>
      <c r="R165" s="132">
        <f>SUM(R166:R180)</f>
        <v>0</v>
      </c>
      <c r="S165" s="131"/>
      <c r="T165" s="133">
        <f>SUM(T166:T180)</f>
        <v>0</v>
      </c>
      <c r="AR165" s="126" t="s">
        <v>15</v>
      </c>
      <c r="AT165" s="134" t="s">
        <v>70</v>
      </c>
      <c r="AU165" s="134" t="s">
        <v>15</v>
      </c>
      <c r="AY165" s="126" t="s">
        <v>134</v>
      </c>
      <c r="BK165" s="135">
        <f>SUM(BK166:BK180)</f>
        <v>0</v>
      </c>
    </row>
    <row r="166" spans="1:65" s="2" customFormat="1" ht="37.9" customHeight="1">
      <c r="A166" s="33"/>
      <c r="B166" s="138"/>
      <c r="C166" s="139" t="s">
        <v>256</v>
      </c>
      <c r="D166" s="139" t="s">
        <v>140</v>
      </c>
      <c r="E166" s="140" t="s">
        <v>251</v>
      </c>
      <c r="F166" s="141" t="s">
        <v>252</v>
      </c>
      <c r="G166" s="142" t="s">
        <v>253</v>
      </c>
      <c r="H166" s="143">
        <v>12.901</v>
      </c>
      <c r="I166" s="144"/>
      <c r="J166" s="145">
        <f>ROUND(I166*H166,2)</f>
        <v>0</v>
      </c>
      <c r="K166" s="141" t="s">
        <v>144</v>
      </c>
      <c r="L166" s="34"/>
      <c r="M166" s="146" t="s">
        <v>3</v>
      </c>
      <c r="N166" s="147" t="s">
        <v>43</v>
      </c>
      <c r="O166" s="54"/>
      <c r="P166" s="148">
        <f>O166*H166</f>
        <v>0</v>
      </c>
      <c r="Q166" s="148">
        <v>0</v>
      </c>
      <c r="R166" s="148">
        <f>Q166*H166</f>
        <v>0</v>
      </c>
      <c r="S166" s="148">
        <v>0</v>
      </c>
      <c r="T166" s="149">
        <f>S166*H166</f>
        <v>0</v>
      </c>
      <c r="U166" s="33"/>
      <c r="V166" s="33"/>
      <c r="W166" s="33"/>
      <c r="X166" s="33"/>
      <c r="Y166" s="33"/>
      <c r="Z166" s="33"/>
      <c r="AA166" s="33"/>
      <c r="AB166" s="33"/>
      <c r="AC166" s="33"/>
      <c r="AD166" s="33"/>
      <c r="AE166" s="33"/>
      <c r="AR166" s="150" t="s">
        <v>145</v>
      </c>
      <c r="AT166" s="150" t="s">
        <v>140</v>
      </c>
      <c r="AU166" s="150" t="s">
        <v>139</v>
      </c>
      <c r="AY166" s="18" t="s">
        <v>134</v>
      </c>
      <c r="BE166" s="151">
        <f>IF(N166="základní",J166,0)</f>
        <v>0</v>
      </c>
      <c r="BF166" s="151">
        <f>IF(N166="snížená",J166,0)</f>
        <v>0</v>
      </c>
      <c r="BG166" s="151">
        <f>IF(N166="zákl. přenesená",J166,0)</f>
        <v>0</v>
      </c>
      <c r="BH166" s="151">
        <f>IF(N166="sníž. přenesená",J166,0)</f>
        <v>0</v>
      </c>
      <c r="BI166" s="151">
        <f>IF(N166="nulová",J166,0)</f>
        <v>0</v>
      </c>
      <c r="BJ166" s="18" t="s">
        <v>139</v>
      </c>
      <c r="BK166" s="151">
        <f>ROUND(I166*H166,2)</f>
        <v>0</v>
      </c>
      <c r="BL166" s="18" t="s">
        <v>145</v>
      </c>
      <c r="BM166" s="150" t="s">
        <v>254</v>
      </c>
    </row>
    <row r="167" spans="1:47" s="2" customFormat="1" ht="12">
      <c r="A167" s="33"/>
      <c r="B167" s="34"/>
      <c r="C167" s="33"/>
      <c r="D167" s="152" t="s">
        <v>148</v>
      </c>
      <c r="E167" s="33"/>
      <c r="F167" s="153" t="s">
        <v>255</v>
      </c>
      <c r="G167" s="33"/>
      <c r="H167" s="33"/>
      <c r="I167" s="154"/>
      <c r="J167" s="33"/>
      <c r="K167" s="33"/>
      <c r="L167" s="34"/>
      <c r="M167" s="155"/>
      <c r="N167" s="156"/>
      <c r="O167" s="54"/>
      <c r="P167" s="54"/>
      <c r="Q167" s="54"/>
      <c r="R167" s="54"/>
      <c r="S167" s="54"/>
      <c r="T167" s="55"/>
      <c r="U167" s="33"/>
      <c r="V167" s="33"/>
      <c r="W167" s="33"/>
      <c r="X167" s="33"/>
      <c r="Y167" s="33"/>
      <c r="Z167" s="33"/>
      <c r="AA167" s="33"/>
      <c r="AB167" s="33"/>
      <c r="AC167" s="33"/>
      <c r="AD167" s="33"/>
      <c r="AE167" s="33"/>
      <c r="AT167" s="18" t="s">
        <v>148</v>
      </c>
      <c r="AU167" s="18" t="s">
        <v>139</v>
      </c>
    </row>
    <row r="168" spans="1:65" s="2" customFormat="1" ht="33" customHeight="1">
      <c r="A168" s="33"/>
      <c r="B168" s="138"/>
      <c r="C168" s="139" t="s">
        <v>8</v>
      </c>
      <c r="D168" s="139" t="s">
        <v>140</v>
      </c>
      <c r="E168" s="140" t="s">
        <v>257</v>
      </c>
      <c r="F168" s="141" t="s">
        <v>258</v>
      </c>
      <c r="G168" s="142" t="s">
        <v>253</v>
      </c>
      <c r="H168" s="143">
        <v>12.901</v>
      </c>
      <c r="I168" s="144"/>
      <c r="J168" s="145">
        <f>ROUND(I168*H168,2)</f>
        <v>0</v>
      </c>
      <c r="K168" s="141" t="s">
        <v>144</v>
      </c>
      <c r="L168" s="34"/>
      <c r="M168" s="146" t="s">
        <v>3</v>
      </c>
      <c r="N168" s="147" t="s">
        <v>43</v>
      </c>
      <c r="O168" s="54"/>
      <c r="P168" s="148">
        <f>O168*H168</f>
        <v>0</v>
      </c>
      <c r="Q168" s="148">
        <v>0</v>
      </c>
      <c r="R168" s="148">
        <f>Q168*H168</f>
        <v>0</v>
      </c>
      <c r="S168" s="148">
        <v>0</v>
      </c>
      <c r="T168" s="149">
        <f>S168*H168</f>
        <v>0</v>
      </c>
      <c r="U168" s="33"/>
      <c r="V168" s="33"/>
      <c r="W168" s="33"/>
      <c r="X168" s="33"/>
      <c r="Y168" s="33"/>
      <c r="Z168" s="33"/>
      <c r="AA168" s="33"/>
      <c r="AB168" s="33"/>
      <c r="AC168" s="33"/>
      <c r="AD168" s="33"/>
      <c r="AE168" s="33"/>
      <c r="AR168" s="150" t="s">
        <v>145</v>
      </c>
      <c r="AT168" s="150" t="s">
        <v>140</v>
      </c>
      <c r="AU168" s="150" t="s">
        <v>139</v>
      </c>
      <c r="AY168" s="18" t="s">
        <v>134</v>
      </c>
      <c r="BE168" s="151">
        <f>IF(N168="základní",J168,0)</f>
        <v>0</v>
      </c>
      <c r="BF168" s="151">
        <f>IF(N168="snížená",J168,0)</f>
        <v>0</v>
      </c>
      <c r="BG168" s="151">
        <f>IF(N168="zákl. přenesená",J168,0)</f>
        <v>0</v>
      </c>
      <c r="BH168" s="151">
        <f>IF(N168="sníž. přenesená",J168,0)</f>
        <v>0</v>
      </c>
      <c r="BI168" s="151">
        <f>IF(N168="nulová",J168,0)</f>
        <v>0</v>
      </c>
      <c r="BJ168" s="18" t="s">
        <v>139</v>
      </c>
      <c r="BK168" s="151">
        <f>ROUND(I168*H168,2)</f>
        <v>0</v>
      </c>
      <c r="BL168" s="18" t="s">
        <v>145</v>
      </c>
      <c r="BM168" s="150" t="s">
        <v>259</v>
      </c>
    </row>
    <row r="169" spans="1:47" s="2" customFormat="1" ht="12">
      <c r="A169" s="33"/>
      <c r="B169" s="34"/>
      <c r="C169" s="33"/>
      <c r="D169" s="152" t="s">
        <v>148</v>
      </c>
      <c r="E169" s="33"/>
      <c r="F169" s="153" t="s">
        <v>260</v>
      </c>
      <c r="G169" s="33"/>
      <c r="H169" s="33"/>
      <c r="I169" s="154"/>
      <c r="J169" s="33"/>
      <c r="K169" s="33"/>
      <c r="L169" s="34"/>
      <c r="M169" s="155"/>
      <c r="N169" s="156"/>
      <c r="O169" s="54"/>
      <c r="P169" s="54"/>
      <c r="Q169" s="54"/>
      <c r="R169" s="54"/>
      <c r="S169" s="54"/>
      <c r="T169" s="55"/>
      <c r="U169" s="33"/>
      <c r="V169" s="33"/>
      <c r="W169" s="33"/>
      <c r="X169" s="33"/>
      <c r="Y169" s="33"/>
      <c r="Z169" s="33"/>
      <c r="AA169" s="33"/>
      <c r="AB169" s="33"/>
      <c r="AC169" s="33"/>
      <c r="AD169" s="33"/>
      <c r="AE169" s="33"/>
      <c r="AT169" s="18" t="s">
        <v>148</v>
      </c>
      <c r="AU169" s="18" t="s">
        <v>139</v>
      </c>
    </row>
    <row r="170" spans="1:65" s="2" customFormat="1" ht="44.25" customHeight="1">
      <c r="A170" s="33"/>
      <c r="B170" s="138"/>
      <c r="C170" s="139" t="s">
        <v>80</v>
      </c>
      <c r="D170" s="139" t="s">
        <v>140</v>
      </c>
      <c r="E170" s="140" t="s">
        <v>261</v>
      </c>
      <c r="F170" s="141" t="s">
        <v>262</v>
      </c>
      <c r="G170" s="142" t="s">
        <v>253</v>
      </c>
      <c r="H170" s="143">
        <v>193.515</v>
      </c>
      <c r="I170" s="144"/>
      <c r="J170" s="145">
        <f>ROUND(I170*H170,2)</f>
        <v>0</v>
      </c>
      <c r="K170" s="141" t="s">
        <v>144</v>
      </c>
      <c r="L170" s="34"/>
      <c r="M170" s="146" t="s">
        <v>3</v>
      </c>
      <c r="N170" s="147" t="s">
        <v>43</v>
      </c>
      <c r="O170" s="54"/>
      <c r="P170" s="148">
        <f>O170*H170</f>
        <v>0</v>
      </c>
      <c r="Q170" s="148">
        <v>0</v>
      </c>
      <c r="R170" s="148">
        <f>Q170*H170</f>
        <v>0</v>
      </c>
      <c r="S170" s="148">
        <v>0</v>
      </c>
      <c r="T170" s="149">
        <f>S170*H170</f>
        <v>0</v>
      </c>
      <c r="U170" s="33"/>
      <c r="V170" s="33"/>
      <c r="W170" s="33"/>
      <c r="X170" s="33"/>
      <c r="Y170" s="33"/>
      <c r="Z170" s="33"/>
      <c r="AA170" s="33"/>
      <c r="AB170" s="33"/>
      <c r="AC170" s="33"/>
      <c r="AD170" s="33"/>
      <c r="AE170" s="33"/>
      <c r="AR170" s="150" t="s">
        <v>145</v>
      </c>
      <c r="AT170" s="150" t="s">
        <v>140</v>
      </c>
      <c r="AU170" s="150" t="s">
        <v>139</v>
      </c>
      <c r="AY170" s="18" t="s">
        <v>134</v>
      </c>
      <c r="BE170" s="151">
        <f>IF(N170="základní",J170,0)</f>
        <v>0</v>
      </c>
      <c r="BF170" s="151">
        <f>IF(N170="snížená",J170,0)</f>
        <v>0</v>
      </c>
      <c r="BG170" s="151">
        <f>IF(N170="zákl. přenesená",J170,0)</f>
        <v>0</v>
      </c>
      <c r="BH170" s="151">
        <f>IF(N170="sníž. přenesená",J170,0)</f>
        <v>0</v>
      </c>
      <c r="BI170" s="151">
        <f>IF(N170="nulová",J170,0)</f>
        <v>0</v>
      </c>
      <c r="BJ170" s="18" t="s">
        <v>139</v>
      </c>
      <c r="BK170" s="151">
        <f>ROUND(I170*H170,2)</f>
        <v>0</v>
      </c>
      <c r="BL170" s="18" t="s">
        <v>145</v>
      </c>
      <c r="BM170" s="150" t="s">
        <v>263</v>
      </c>
    </row>
    <row r="171" spans="1:47" s="2" customFormat="1" ht="12">
      <c r="A171" s="33"/>
      <c r="B171" s="34"/>
      <c r="C171" s="33"/>
      <c r="D171" s="152" t="s">
        <v>148</v>
      </c>
      <c r="E171" s="33"/>
      <c r="F171" s="153" t="s">
        <v>264</v>
      </c>
      <c r="G171" s="33"/>
      <c r="H171" s="33"/>
      <c r="I171" s="154"/>
      <c r="J171" s="33"/>
      <c r="K171" s="33"/>
      <c r="L171" s="34"/>
      <c r="M171" s="155"/>
      <c r="N171" s="156"/>
      <c r="O171" s="54"/>
      <c r="P171" s="54"/>
      <c r="Q171" s="54"/>
      <c r="R171" s="54"/>
      <c r="S171" s="54"/>
      <c r="T171" s="55"/>
      <c r="U171" s="33"/>
      <c r="V171" s="33"/>
      <c r="W171" s="33"/>
      <c r="X171" s="33"/>
      <c r="Y171" s="33"/>
      <c r="Z171" s="33"/>
      <c r="AA171" s="33"/>
      <c r="AB171" s="33"/>
      <c r="AC171" s="33"/>
      <c r="AD171" s="33"/>
      <c r="AE171" s="33"/>
      <c r="AT171" s="18" t="s">
        <v>148</v>
      </c>
      <c r="AU171" s="18" t="s">
        <v>139</v>
      </c>
    </row>
    <row r="172" spans="2:51" s="14" customFormat="1" ht="12">
      <c r="B172" s="165"/>
      <c r="D172" s="158" t="s">
        <v>150</v>
      </c>
      <c r="F172" s="167" t="s">
        <v>803</v>
      </c>
      <c r="H172" s="168">
        <v>193.515</v>
      </c>
      <c r="I172" s="169"/>
      <c r="L172" s="165"/>
      <c r="M172" s="170"/>
      <c r="N172" s="171"/>
      <c r="O172" s="171"/>
      <c r="P172" s="171"/>
      <c r="Q172" s="171"/>
      <c r="R172" s="171"/>
      <c r="S172" s="171"/>
      <c r="T172" s="172"/>
      <c r="AT172" s="166" t="s">
        <v>150</v>
      </c>
      <c r="AU172" s="166" t="s">
        <v>139</v>
      </c>
      <c r="AV172" s="14" t="s">
        <v>139</v>
      </c>
      <c r="AW172" s="14" t="s">
        <v>4</v>
      </c>
      <c r="AX172" s="14" t="s">
        <v>15</v>
      </c>
      <c r="AY172" s="166" t="s">
        <v>134</v>
      </c>
    </row>
    <row r="173" spans="1:65" s="2" customFormat="1" ht="44.25" customHeight="1">
      <c r="A173" s="33"/>
      <c r="B173" s="138"/>
      <c r="C173" s="139" t="s">
        <v>270</v>
      </c>
      <c r="D173" s="139" t="s">
        <v>140</v>
      </c>
      <c r="E173" s="140" t="s">
        <v>266</v>
      </c>
      <c r="F173" s="141" t="s">
        <v>267</v>
      </c>
      <c r="G173" s="142" t="s">
        <v>253</v>
      </c>
      <c r="H173" s="143">
        <v>0.274</v>
      </c>
      <c r="I173" s="144"/>
      <c r="J173" s="145">
        <f>ROUND(I173*H173,2)</f>
        <v>0</v>
      </c>
      <c r="K173" s="141" t="s">
        <v>144</v>
      </c>
      <c r="L173" s="34"/>
      <c r="M173" s="146" t="s">
        <v>3</v>
      </c>
      <c r="N173" s="147" t="s">
        <v>43</v>
      </c>
      <c r="O173" s="54"/>
      <c r="P173" s="148">
        <f>O173*H173</f>
        <v>0</v>
      </c>
      <c r="Q173" s="148">
        <v>0</v>
      </c>
      <c r="R173" s="148">
        <f>Q173*H173</f>
        <v>0</v>
      </c>
      <c r="S173" s="148">
        <v>0</v>
      </c>
      <c r="T173" s="149">
        <f>S173*H173</f>
        <v>0</v>
      </c>
      <c r="U173" s="33"/>
      <c r="V173" s="33"/>
      <c r="W173" s="33"/>
      <c r="X173" s="33"/>
      <c r="Y173" s="33"/>
      <c r="Z173" s="33"/>
      <c r="AA173" s="33"/>
      <c r="AB173" s="33"/>
      <c r="AC173" s="33"/>
      <c r="AD173" s="33"/>
      <c r="AE173" s="33"/>
      <c r="AR173" s="150" t="s">
        <v>145</v>
      </c>
      <c r="AT173" s="150" t="s">
        <v>140</v>
      </c>
      <c r="AU173" s="150" t="s">
        <v>139</v>
      </c>
      <c r="AY173" s="18" t="s">
        <v>134</v>
      </c>
      <c r="BE173" s="151">
        <f>IF(N173="základní",J173,0)</f>
        <v>0</v>
      </c>
      <c r="BF173" s="151">
        <f>IF(N173="snížená",J173,0)</f>
        <v>0</v>
      </c>
      <c r="BG173" s="151">
        <f>IF(N173="zákl. přenesená",J173,0)</f>
        <v>0</v>
      </c>
      <c r="BH173" s="151">
        <f>IF(N173="sníž. přenesená",J173,0)</f>
        <v>0</v>
      </c>
      <c r="BI173" s="151">
        <f>IF(N173="nulová",J173,0)</f>
        <v>0</v>
      </c>
      <c r="BJ173" s="18" t="s">
        <v>139</v>
      </c>
      <c r="BK173" s="151">
        <f>ROUND(I173*H173,2)</f>
        <v>0</v>
      </c>
      <c r="BL173" s="18" t="s">
        <v>145</v>
      </c>
      <c r="BM173" s="150" t="s">
        <v>268</v>
      </c>
    </row>
    <row r="174" spans="1:47" s="2" customFormat="1" ht="12">
      <c r="A174" s="33"/>
      <c r="B174" s="34"/>
      <c r="C174" s="33"/>
      <c r="D174" s="152" t="s">
        <v>148</v>
      </c>
      <c r="E174" s="33"/>
      <c r="F174" s="153" t="s">
        <v>269</v>
      </c>
      <c r="G174" s="33"/>
      <c r="H174" s="33"/>
      <c r="I174" s="154"/>
      <c r="J174" s="33"/>
      <c r="K174" s="33"/>
      <c r="L174" s="34"/>
      <c r="M174" s="155"/>
      <c r="N174" s="156"/>
      <c r="O174" s="54"/>
      <c r="P174" s="54"/>
      <c r="Q174" s="54"/>
      <c r="R174" s="54"/>
      <c r="S174" s="54"/>
      <c r="T174" s="55"/>
      <c r="U174" s="33"/>
      <c r="V174" s="33"/>
      <c r="W174" s="33"/>
      <c r="X174" s="33"/>
      <c r="Y174" s="33"/>
      <c r="Z174" s="33"/>
      <c r="AA174" s="33"/>
      <c r="AB174" s="33"/>
      <c r="AC174" s="33"/>
      <c r="AD174" s="33"/>
      <c r="AE174" s="33"/>
      <c r="AT174" s="18" t="s">
        <v>148</v>
      </c>
      <c r="AU174" s="18" t="s">
        <v>139</v>
      </c>
    </row>
    <row r="175" spans="1:65" s="2" customFormat="1" ht="37.9" customHeight="1">
      <c r="A175" s="33"/>
      <c r="B175" s="138"/>
      <c r="C175" s="139" t="s">
        <v>275</v>
      </c>
      <c r="D175" s="139" t="s">
        <v>140</v>
      </c>
      <c r="E175" s="140" t="s">
        <v>271</v>
      </c>
      <c r="F175" s="141" t="s">
        <v>272</v>
      </c>
      <c r="G175" s="142" t="s">
        <v>253</v>
      </c>
      <c r="H175" s="143">
        <v>6.605</v>
      </c>
      <c r="I175" s="144"/>
      <c r="J175" s="145">
        <f>ROUND(I175*H175,2)</f>
        <v>0</v>
      </c>
      <c r="K175" s="141" t="s">
        <v>144</v>
      </c>
      <c r="L175" s="34"/>
      <c r="M175" s="146" t="s">
        <v>3</v>
      </c>
      <c r="N175" s="147" t="s">
        <v>43</v>
      </c>
      <c r="O175" s="54"/>
      <c r="P175" s="148">
        <f>O175*H175</f>
        <v>0</v>
      </c>
      <c r="Q175" s="148">
        <v>0</v>
      </c>
      <c r="R175" s="148">
        <f>Q175*H175</f>
        <v>0</v>
      </c>
      <c r="S175" s="148">
        <v>0</v>
      </c>
      <c r="T175" s="149">
        <f>S175*H175</f>
        <v>0</v>
      </c>
      <c r="U175" s="33"/>
      <c r="V175" s="33"/>
      <c r="W175" s="33"/>
      <c r="X175" s="33"/>
      <c r="Y175" s="33"/>
      <c r="Z175" s="33"/>
      <c r="AA175" s="33"/>
      <c r="AB175" s="33"/>
      <c r="AC175" s="33"/>
      <c r="AD175" s="33"/>
      <c r="AE175" s="33"/>
      <c r="AR175" s="150" t="s">
        <v>145</v>
      </c>
      <c r="AT175" s="150" t="s">
        <v>140</v>
      </c>
      <c r="AU175" s="150" t="s">
        <v>139</v>
      </c>
      <c r="AY175" s="18" t="s">
        <v>134</v>
      </c>
      <c r="BE175" s="151">
        <f>IF(N175="základní",J175,0)</f>
        <v>0</v>
      </c>
      <c r="BF175" s="151">
        <f>IF(N175="snížená",J175,0)</f>
        <v>0</v>
      </c>
      <c r="BG175" s="151">
        <f>IF(N175="zákl. přenesená",J175,0)</f>
        <v>0</v>
      </c>
      <c r="BH175" s="151">
        <f>IF(N175="sníž. přenesená",J175,0)</f>
        <v>0</v>
      </c>
      <c r="BI175" s="151">
        <f>IF(N175="nulová",J175,0)</f>
        <v>0</v>
      </c>
      <c r="BJ175" s="18" t="s">
        <v>139</v>
      </c>
      <c r="BK175" s="151">
        <f>ROUND(I175*H175,2)</f>
        <v>0</v>
      </c>
      <c r="BL175" s="18" t="s">
        <v>145</v>
      </c>
      <c r="BM175" s="150" t="s">
        <v>273</v>
      </c>
    </row>
    <row r="176" spans="1:47" s="2" customFormat="1" ht="12">
      <c r="A176" s="33"/>
      <c r="B176" s="34"/>
      <c r="C176" s="33"/>
      <c r="D176" s="152" t="s">
        <v>148</v>
      </c>
      <c r="E176" s="33"/>
      <c r="F176" s="153" t="s">
        <v>274</v>
      </c>
      <c r="G176" s="33"/>
      <c r="H176" s="33"/>
      <c r="I176" s="154"/>
      <c r="J176" s="33"/>
      <c r="K176" s="33"/>
      <c r="L176" s="34"/>
      <c r="M176" s="155"/>
      <c r="N176" s="156"/>
      <c r="O176" s="54"/>
      <c r="P176" s="54"/>
      <c r="Q176" s="54"/>
      <c r="R176" s="54"/>
      <c r="S176" s="54"/>
      <c r="T176" s="55"/>
      <c r="U176" s="33"/>
      <c r="V176" s="33"/>
      <c r="W176" s="33"/>
      <c r="X176" s="33"/>
      <c r="Y176" s="33"/>
      <c r="Z176" s="33"/>
      <c r="AA176" s="33"/>
      <c r="AB176" s="33"/>
      <c r="AC176" s="33"/>
      <c r="AD176" s="33"/>
      <c r="AE176" s="33"/>
      <c r="AT176" s="18" t="s">
        <v>148</v>
      </c>
      <c r="AU176" s="18" t="s">
        <v>139</v>
      </c>
    </row>
    <row r="177" spans="1:65" s="2" customFormat="1" ht="44.25" customHeight="1">
      <c r="A177" s="33"/>
      <c r="B177" s="138"/>
      <c r="C177" s="139" t="s">
        <v>280</v>
      </c>
      <c r="D177" s="139" t="s">
        <v>140</v>
      </c>
      <c r="E177" s="140" t="s">
        <v>276</v>
      </c>
      <c r="F177" s="141" t="s">
        <v>277</v>
      </c>
      <c r="G177" s="142" t="s">
        <v>253</v>
      </c>
      <c r="H177" s="143">
        <v>0.932</v>
      </c>
      <c r="I177" s="144"/>
      <c r="J177" s="145">
        <f>ROUND(I177*H177,2)</f>
        <v>0</v>
      </c>
      <c r="K177" s="141" t="s">
        <v>144</v>
      </c>
      <c r="L177" s="34"/>
      <c r="M177" s="146" t="s">
        <v>3</v>
      </c>
      <c r="N177" s="147" t="s">
        <v>43</v>
      </c>
      <c r="O177" s="54"/>
      <c r="P177" s="148">
        <f>O177*H177</f>
        <v>0</v>
      </c>
      <c r="Q177" s="148">
        <v>0</v>
      </c>
      <c r="R177" s="148">
        <f>Q177*H177</f>
        <v>0</v>
      </c>
      <c r="S177" s="148">
        <v>0</v>
      </c>
      <c r="T177" s="149">
        <f>S177*H177</f>
        <v>0</v>
      </c>
      <c r="U177" s="33"/>
      <c r="V177" s="33"/>
      <c r="W177" s="33"/>
      <c r="X177" s="33"/>
      <c r="Y177" s="33"/>
      <c r="Z177" s="33"/>
      <c r="AA177" s="33"/>
      <c r="AB177" s="33"/>
      <c r="AC177" s="33"/>
      <c r="AD177" s="33"/>
      <c r="AE177" s="33"/>
      <c r="AR177" s="150" t="s">
        <v>145</v>
      </c>
      <c r="AT177" s="150" t="s">
        <v>140</v>
      </c>
      <c r="AU177" s="150" t="s">
        <v>139</v>
      </c>
      <c r="AY177" s="18" t="s">
        <v>134</v>
      </c>
      <c r="BE177" s="151">
        <f>IF(N177="základní",J177,0)</f>
        <v>0</v>
      </c>
      <c r="BF177" s="151">
        <f>IF(N177="snížená",J177,0)</f>
        <v>0</v>
      </c>
      <c r="BG177" s="151">
        <f>IF(N177="zákl. přenesená",J177,0)</f>
        <v>0</v>
      </c>
      <c r="BH177" s="151">
        <f>IF(N177="sníž. přenesená",J177,0)</f>
        <v>0</v>
      </c>
      <c r="BI177" s="151">
        <f>IF(N177="nulová",J177,0)</f>
        <v>0</v>
      </c>
      <c r="BJ177" s="18" t="s">
        <v>139</v>
      </c>
      <c r="BK177" s="151">
        <f>ROUND(I177*H177,2)</f>
        <v>0</v>
      </c>
      <c r="BL177" s="18" t="s">
        <v>145</v>
      </c>
      <c r="BM177" s="150" t="s">
        <v>278</v>
      </c>
    </row>
    <row r="178" spans="1:47" s="2" customFormat="1" ht="12">
      <c r="A178" s="33"/>
      <c r="B178" s="34"/>
      <c r="C178" s="33"/>
      <c r="D178" s="152" t="s">
        <v>148</v>
      </c>
      <c r="E178" s="33"/>
      <c r="F178" s="153" t="s">
        <v>279</v>
      </c>
      <c r="G178" s="33"/>
      <c r="H178" s="33"/>
      <c r="I178" s="154"/>
      <c r="J178" s="33"/>
      <c r="K178" s="33"/>
      <c r="L178" s="34"/>
      <c r="M178" s="155"/>
      <c r="N178" s="156"/>
      <c r="O178" s="54"/>
      <c r="P178" s="54"/>
      <c r="Q178" s="54"/>
      <c r="R178" s="54"/>
      <c r="S178" s="54"/>
      <c r="T178" s="55"/>
      <c r="U178" s="33"/>
      <c r="V178" s="33"/>
      <c r="W178" s="33"/>
      <c r="X178" s="33"/>
      <c r="Y178" s="33"/>
      <c r="Z178" s="33"/>
      <c r="AA178" s="33"/>
      <c r="AB178" s="33"/>
      <c r="AC178" s="33"/>
      <c r="AD178" s="33"/>
      <c r="AE178" s="33"/>
      <c r="AT178" s="18" t="s">
        <v>148</v>
      </c>
      <c r="AU178" s="18" t="s">
        <v>139</v>
      </c>
    </row>
    <row r="179" spans="1:65" s="2" customFormat="1" ht="44.25" customHeight="1">
      <c r="A179" s="33"/>
      <c r="B179" s="138"/>
      <c r="C179" s="139" t="s">
        <v>287</v>
      </c>
      <c r="D179" s="139" t="s">
        <v>140</v>
      </c>
      <c r="E179" s="140" t="s">
        <v>281</v>
      </c>
      <c r="F179" s="141" t="s">
        <v>282</v>
      </c>
      <c r="G179" s="142" t="s">
        <v>253</v>
      </c>
      <c r="H179" s="143">
        <v>5.09</v>
      </c>
      <c r="I179" s="144"/>
      <c r="J179" s="145">
        <f>ROUND(I179*H179,2)</f>
        <v>0</v>
      </c>
      <c r="K179" s="141" t="s">
        <v>144</v>
      </c>
      <c r="L179" s="34"/>
      <c r="M179" s="146" t="s">
        <v>3</v>
      </c>
      <c r="N179" s="147" t="s">
        <v>43</v>
      </c>
      <c r="O179" s="54"/>
      <c r="P179" s="148">
        <f>O179*H179</f>
        <v>0</v>
      </c>
      <c r="Q179" s="148">
        <v>0</v>
      </c>
      <c r="R179" s="148">
        <f>Q179*H179</f>
        <v>0</v>
      </c>
      <c r="S179" s="148">
        <v>0</v>
      </c>
      <c r="T179" s="149">
        <f>S179*H179</f>
        <v>0</v>
      </c>
      <c r="U179" s="33"/>
      <c r="V179" s="33"/>
      <c r="W179" s="33"/>
      <c r="X179" s="33"/>
      <c r="Y179" s="33"/>
      <c r="Z179" s="33"/>
      <c r="AA179" s="33"/>
      <c r="AB179" s="33"/>
      <c r="AC179" s="33"/>
      <c r="AD179" s="33"/>
      <c r="AE179" s="33"/>
      <c r="AR179" s="150" t="s">
        <v>145</v>
      </c>
      <c r="AT179" s="150" t="s">
        <v>140</v>
      </c>
      <c r="AU179" s="150" t="s">
        <v>139</v>
      </c>
      <c r="AY179" s="18" t="s">
        <v>134</v>
      </c>
      <c r="BE179" s="151">
        <f>IF(N179="základní",J179,0)</f>
        <v>0</v>
      </c>
      <c r="BF179" s="151">
        <f>IF(N179="snížená",J179,0)</f>
        <v>0</v>
      </c>
      <c r="BG179" s="151">
        <f>IF(N179="zákl. přenesená",J179,0)</f>
        <v>0</v>
      </c>
      <c r="BH179" s="151">
        <f>IF(N179="sníž. přenesená",J179,0)</f>
        <v>0</v>
      </c>
      <c r="BI179" s="151">
        <f>IF(N179="nulová",J179,0)</f>
        <v>0</v>
      </c>
      <c r="BJ179" s="18" t="s">
        <v>139</v>
      </c>
      <c r="BK179" s="151">
        <f>ROUND(I179*H179,2)</f>
        <v>0</v>
      </c>
      <c r="BL179" s="18" t="s">
        <v>145</v>
      </c>
      <c r="BM179" s="150" t="s">
        <v>283</v>
      </c>
    </row>
    <row r="180" spans="1:47" s="2" customFormat="1" ht="12">
      <c r="A180" s="33"/>
      <c r="B180" s="34"/>
      <c r="C180" s="33"/>
      <c r="D180" s="152" t="s">
        <v>148</v>
      </c>
      <c r="E180" s="33"/>
      <c r="F180" s="153" t="s">
        <v>284</v>
      </c>
      <c r="G180" s="33"/>
      <c r="H180" s="33"/>
      <c r="I180" s="154"/>
      <c r="J180" s="33"/>
      <c r="K180" s="33"/>
      <c r="L180" s="34"/>
      <c r="M180" s="155"/>
      <c r="N180" s="156"/>
      <c r="O180" s="54"/>
      <c r="P180" s="54"/>
      <c r="Q180" s="54"/>
      <c r="R180" s="54"/>
      <c r="S180" s="54"/>
      <c r="T180" s="55"/>
      <c r="U180" s="33"/>
      <c r="V180" s="33"/>
      <c r="W180" s="33"/>
      <c r="X180" s="33"/>
      <c r="Y180" s="33"/>
      <c r="Z180" s="33"/>
      <c r="AA180" s="33"/>
      <c r="AB180" s="33"/>
      <c r="AC180" s="33"/>
      <c r="AD180" s="33"/>
      <c r="AE180" s="33"/>
      <c r="AT180" s="18" t="s">
        <v>148</v>
      </c>
      <c r="AU180" s="18" t="s">
        <v>139</v>
      </c>
    </row>
    <row r="181" spans="2:63" s="12" customFormat="1" ht="22.9" customHeight="1">
      <c r="B181" s="125"/>
      <c r="D181" s="126" t="s">
        <v>70</v>
      </c>
      <c r="E181" s="136" t="s">
        <v>285</v>
      </c>
      <c r="F181" s="136" t="s">
        <v>286</v>
      </c>
      <c r="I181" s="128"/>
      <c r="J181" s="137">
        <f>BK181</f>
        <v>0</v>
      </c>
      <c r="L181" s="125"/>
      <c r="M181" s="130"/>
      <c r="N181" s="131"/>
      <c r="O181" s="131"/>
      <c r="P181" s="132">
        <f>SUM(P182:P183)</f>
        <v>0</v>
      </c>
      <c r="Q181" s="131"/>
      <c r="R181" s="132">
        <f>SUM(R182:R183)</f>
        <v>0</v>
      </c>
      <c r="S181" s="131"/>
      <c r="T181" s="133">
        <f>SUM(T182:T183)</f>
        <v>0</v>
      </c>
      <c r="AR181" s="126" t="s">
        <v>15</v>
      </c>
      <c r="AT181" s="134" t="s">
        <v>70</v>
      </c>
      <c r="AU181" s="134" t="s">
        <v>15</v>
      </c>
      <c r="AY181" s="126" t="s">
        <v>134</v>
      </c>
      <c r="BK181" s="135">
        <f>SUM(BK182:BK183)</f>
        <v>0</v>
      </c>
    </row>
    <row r="182" spans="1:65" s="2" customFormat="1" ht="55.5" customHeight="1">
      <c r="A182" s="33"/>
      <c r="B182" s="138"/>
      <c r="C182" s="139" t="s">
        <v>296</v>
      </c>
      <c r="D182" s="139" t="s">
        <v>140</v>
      </c>
      <c r="E182" s="140" t="s">
        <v>288</v>
      </c>
      <c r="F182" s="141" t="s">
        <v>289</v>
      </c>
      <c r="G182" s="142" t="s">
        <v>253</v>
      </c>
      <c r="H182" s="143">
        <v>0.042</v>
      </c>
      <c r="I182" s="144"/>
      <c r="J182" s="145">
        <f>ROUND(I182*H182,2)</f>
        <v>0</v>
      </c>
      <c r="K182" s="141" t="s">
        <v>144</v>
      </c>
      <c r="L182" s="34"/>
      <c r="M182" s="146" t="s">
        <v>3</v>
      </c>
      <c r="N182" s="147" t="s">
        <v>43</v>
      </c>
      <c r="O182" s="54"/>
      <c r="P182" s="148">
        <f>O182*H182</f>
        <v>0</v>
      </c>
      <c r="Q182" s="148">
        <v>0</v>
      </c>
      <c r="R182" s="148">
        <f>Q182*H182</f>
        <v>0</v>
      </c>
      <c r="S182" s="148">
        <v>0</v>
      </c>
      <c r="T182" s="149">
        <f>S182*H182</f>
        <v>0</v>
      </c>
      <c r="U182" s="33"/>
      <c r="V182" s="33"/>
      <c r="W182" s="33"/>
      <c r="X182" s="33"/>
      <c r="Y182" s="33"/>
      <c r="Z182" s="33"/>
      <c r="AA182" s="33"/>
      <c r="AB182" s="33"/>
      <c r="AC182" s="33"/>
      <c r="AD182" s="33"/>
      <c r="AE182" s="33"/>
      <c r="AR182" s="150" t="s">
        <v>145</v>
      </c>
      <c r="AT182" s="150" t="s">
        <v>140</v>
      </c>
      <c r="AU182" s="150" t="s">
        <v>139</v>
      </c>
      <c r="AY182" s="18" t="s">
        <v>134</v>
      </c>
      <c r="BE182" s="151">
        <f>IF(N182="základní",J182,0)</f>
        <v>0</v>
      </c>
      <c r="BF182" s="151">
        <f>IF(N182="snížená",J182,0)</f>
        <v>0</v>
      </c>
      <c r="BG182" s="151">
        <f>IF(N182="zákl. přenesená",J182,0)</f>
        <v>0</v>
      </c>
      <c r="BH182" s="151">
        <f>IF(N182="sníž. přenesená",J182,0)</f>
        <v>0</v>
      </c>
      <c r="BI182" s="151">
        <f>IF(N182="nulová",J182,0)</f>
        <v>0</v>
      </c>
      <c r="BJ182" s="18" t="s">
        <v>139</v>
      </c>
      <c r="BK182" s="151">
        <f>ROUND(I182*H182,2)</f>
        <v>0</v>
      </c>
      <c r="BL182" s="18" t="s">
        <v>145</v>
      </c>
      <c r="BM182" s="150" t="s">
        <v>290</v>
      </c>
    </row>
    <row r="183" spans="1:47" s="2" customFormat="1" ht="12">
      <c r="A183" s="33"/>
      <c r="B183" s="34"/>
      <c r="C183" s="33"/>
      <c r="D183" s="152" t="s">
        <v>148</v>
      </c>
      <c r="E183" s="33"/>
      <c r="F183" s="153" t="s">
        <v>291</v>
      </c>
      <c r="G183" s="33"/>
      <c r="H183" s="33"/>
      <c r="I183" s="154"/>
      <c r="J183" s="33"/>
      <c r="K183" s="33"/>
      <c r="L183" s="34"/>
      <c r="M183" s="155"/>
      <c r="N183" s="156"/>
      <c r="O183" s="54"/>
      <c r="P183" s="54"/>
      <c r="Q183" s="54"/>
      <c r="R183" s="54"/>
      <c r="S183" s="54"/>
      <c r="T183" s="55"/>
      <c r="U183" s="33"/>
      <c r="V183" s="33"/>
      <c r="W183" s="33"/>
      <c r="X183" s="33"/>
      <c r="Y183" s="33"/>
      <c r="Z183" s="33"/>
      <c r="AA183" s="33"/>
      <c r="AB183" s="33"/>
      <c r="AC183" s="33"/>
      <c r="AD183" s="33"/>
      <c r="AE183" s="33"/>
      <c r="AT183" s="18" t="s">
        <v>148</v>
      </c>
      <c r="AU183" s="18" t="s">
        <v>139</v>
      </c>
    </row>
    <row r="184" spans="2:63" s="12" customFormat="1" ht="25.9" customHeight="1">
      <c r="B184" s="125"/>
      <c r="D184" s="126" t="s">
        <v>70</v>
      </c>
      <c r="E184" s="127" t="s">
        <v>292</v>
      </c>
      <c r="F184" s="127" t="s">
        <v>293</v>
      </c>
      <c r="I184" s="128"/>
      <c r="J184" s="129">
        <f>BK184</f>
        <v>0</v>
      </c>
      <c r="L184" s="125"/>
      <c r="M184" s="130"/>
      <c r="N184" s="131"/>
      <c r="O184" s="131"/>
      <c r="P184" s="132">
        <f>P185+P233+P295+P299+P346+P367</f>
        <v>0</v>
      </c>
      <c r="Q184" s="131"/>
      <c r="R184" s="132">
        <f>R185+R233+R295+R299+R346+R367</f>
        <v>9.4763639</v>
      </c>
      <c r="S184" s="131"/>
      <c r="T184" s="133">
        <f>T185+T233+T295+T299+T346+T367</f>
        <v>12.859182</v>
      </c>
      <c r="AR184" s="126" t="s">
        <v>139</v>
      </c>
      <c r="AT184" s="134" t="s">
        <v>70</v>
      </c>
      <c r="AU184" s="134" t="s">
        <v>71</v>
      </c>
      <c r="AY184" s="126" t="s">
        <v>134</v>
      </c>
      <c r="BK184" s="135">
        <f>BK185+BK233+BK295+BK299+BK346+BK367</f>
        <v>0</v>
      </c>
    </row>
    <row r="185" spans="2:63" s="12" customFormat="1" ht="22.9" customHeight="1">
      <c r="B185" s="125"/>
      <c r="D185" s="126" t="s">
        <v>70</v>
      </c>
      <c r="E185" s="136" t="s">
        <v>294</v>
      </c>
      <c r="F185" s="136" t="s">
        <v>295</v>
      </c>
      <c r="I185" s="128"/>
      <c r="J185" s="137">
        <f>BK185</f>
        <v>0</v>
      </c>
      <c r="L185" s="125"/>
      <c r="M185" s="130"/>
      <c r="N185" s="131"/>
      <c r="O185" s="131"/>
      <c r="P185" s="132">
        <f>SUM(P186:P232)</f>
        <v>0</v>
      </c>
      <c r="Q185" s="131"/>
      <c r="R185" s="132">
        <f>SUM(R186:R232)</f>
        <v>0.8276828</v>
      </c>
      <c r="S185" s="131"/>
      <c r="T185" s="133">
        <f>SUM(T186:T232)</f>
        <v>0.931932</v>
      </c>
      <c r="AR185" s="126" t="s">
        <v>139</v>
      </c>
      <c r="AT185" s="134" t="s">
        <v>70</v>
      </c>
      <c r="AU185" s="134" t="s">
        <v>15</v>
      </c>
      <c r="AY185" s="126" t="s">
        <v>134</v>
      </c>
      <c r="BK185" s="135">
        <f>SUM(BK186:BK232)</f>
        <v>0</v>
      </c>
    </row>
    <row r="186" spans="1:65" s="2" customFormat="1" ht="44.25" customHeight="1">
      <c r="A186" s="33"/>
      <c r="B186" s="138"/>
      <c r="C186" s="139" t="s">
        <v>308</v>
      </c>
      <c r="D186" s="139" t="s">
        <v>140</v>
      </c>
      <c r="E186" s="140" t="s">
        <v>297</v>
      </c>
      <c r="F186" s="141" t="s">
        <v>298</v>
      </c>
      <c r="G186" s="142" t="s">
        <v>143</v>
      </c>
      <c r="H186" s="143">
        <v>258.87</v>
      </c>
      <c r="I186" s="144"/>
      <c r="J186" s="145">
        <f>ROUND(I186*H186,2)</f>
        <v>0</v>
      </c>
      <c r="K186" s="141" t="s">
        <v>144</v>
      </c>
      <c r="L186" s="34"/>
      <c r="M186" s="146" t="s">
        <v>3</v>
      </c>
      <c r="N186" s="147" t="s">
        <v>43</v>
      </c>
      <c r="O186" s="54"/>
      <c r="P186" s="148">
        <f>O186*H186</f>
        <v>0</v>
      </c>
      <c r="Q186" s="148">
        <v>0</v>
      </c>
      <c r="R186" s="148">
        <f>Q186*H186</f>
        <v>0</v>
      </c>
      <c r="S186" s="148">
        <v>0.0036</v>
      </c>
      <c r="T186" s="149">
        <f>S186*H186</f>
        <v>0.931932</v>
      </c>
      <c r="U186" s="33"/>
      <c r="V186" s="33"/>
      <c r="W186" s="33"/>
      <c r="X186" s="33"/>
      <c r="Y186" s="33"/>
      <c r="Z186" s="33"/>
      <c r="AA186" s="33"/>
      <c r="AB186" s="33"/>
      <c r="AC186" s="33"/>
      <c r="AD186" s="33"/>
      <c r="AE186" s="33"/>
      <c r="AR186" s="150" t="s">
        <v>229</v>
      </c>
      <c r="AT186" s="150" t="s">
        <v>140</v>
      </c>
      <c r="AU186" s="150" t="s">
        <v>139</v>
      </c>
      <c r="AY186" s="18" t="s">
        <v>134</v>
      </c>
      <c r="BE186" s="151">
        <f>IF(N186="základní",J186,0)</f>
        <v>0</v>
      </c>
      <c r="BF186" s="151">
        <f>IF(N186="snížená",J186,0)</f>
        <v>0</v>
      </c>
      <c r="BG186" s="151">
        <f>IF(N186="zákl. přenesená",J186,0)</f>
        <v>0</v>
      </c>
      <c r="BH186" s="151">
        <f>IF(N186="sníž. přenesená",J186,0)</f>
        <v>0</v>
      </c>
      <c r="BI186" s="151">
        <f>IF(N186="nulová",J186,0)</f>
        <v>0</v>
      </c>
      <c r="BJ186" s="18" t="s">
        <v>139</v>
      </c>
      <c r="BK186" s="151">
        <f>ROUND(I186*H186,2)</f>
        <v>0</v>
      </c>
      <c r="BL186" s="18" t="s">
        <v>229</v>
      </c>
      <c r="BM186" s="150" t="s">
        <v>299</v>
      </c>
    </row>
    <row r="187" spans="1:47" s="2" customFormat="1" ht="12">
      <c r="A187" s="33"/>
      <c r="B187" s="34"/>
      <c r="C187" s="33"/>
      <c r="D187" s="152" t="s">
        <v>148</v>
      </c>
      <c r="E187" s="33"/>
      <c r="F187" s="153" t="s">
        <v>300</v>
      </c>
      <c r="G187" s="33"/>
      <c r="H187" s="33"/>
      <c r="I187" s="154"/>
      <c r="J187" s="33"/>
      <c r="K187" s="33"/>
      <c r="L187" s="34"/>
      <c r="M187" s="155"/>
      <c r="N187" s="156"/>
      <c r="O187" s="54"/>
      <c r="P187" s="54"/>
      <c r="Q187" s="54"/>
      <c r="R187" s="54"/>
      <c r="S187" s="54"/>
      <c r="T187" s="55"/>
      <c r="U187" s="33"/>
      <c r="V187" s="33"/>
      <c r="W187" s="33"/>
      <c r="X187" s="33"/>
      <c r="Y187" s="33"/>
      <c r="Z187" s="33"/>
      <c r="AA187" s="33"/>
      <c r="AB187" s="33"/>
      <c r="AC187" s="33"/>
      <c r="AD187" s="33"/>
      <c r="AE187" s="33"/>
      <c r="AT187" s="18" t="s">
        <v>148</v>
      </c>
      <c r="AU187" s="18" t="s">
        <v>139</v>
      </c>
    </row>
    <row r="188" spans="2:51" s="13" customFormat="1" ht="12">
      <c r="B188" s="157"/>
      <c r="D188" s="158" t="s">
        <v>150</v>
      </c>
      <c r="E188" s="159" t="s">
        <v>3</v>
      </c>
      <c r="F188" s="160" t="s">
        <v>608</v>
      </c>
      <c r="H188" s="159" t="s">
        <v>3</v>
      </c>
      <c r="I188" s="161"/>
      <c r="L188" s="157"/>
      <c r="M188" s="162"/>
      <c r="N188" s="163"/>
      <c r="O188" s="163"/>
      <c r="P188" s="163"/>
      <c r="Q188" s="163"/>
      <c r="R188" s="163"/>
      <c r="S188" s="163"/>
      <c r="T188" s="164"/>
      <c r="AT188" s="159" t="s">
        <v>150</v>
      </c>
      <c r="AU188" s="159" t="s">
        <v>139</v>
      </c>
      <c r="AV188" s="13" t="s">
        <v>15</v>
      </c>
      <c r="AW188" s="13" t="s">
        <v>33</v>
      </c>
      <c r="AX188" s="13" t="s">
        <v>71</v>
      </c>
      <c r="AY188" s="159" t="s">
        <v>134</v>
      </c>
    </row>
    <row r="189" spans="2:51" s="14" customFormat="1" ht="12">
      <c r="B189" s="165"/>
      <c r="D189" s="158" t="s">
        <v>150</v>
      </c>
      <c r="E189" s="166" t="s">
        <v>3</v>
      </c>
      <c r="F189" s="167" t="s">
        <v>804</v>
      </c>
      <c r="H189" s="168">
        <v>202</v>
      </c>
      <c r="I189" s="169"/>
      <c r="L189" s="165"/>
      <c r="M189" s="170"/>
      <c r="N189" s="171"/>
      <c r="O189" s="171"/>
      <c r="P189" s="171"/>
      <c r="Q189" s="171"/>
      <c r="R189" s="171"/>
      <c r="S189" s="171"/>
      <c r="T189" s="172"/>
      <c r="AT189" s="166" t="s">
        <v>150</v>
      </c>
      <c r="AU189" s="166" t="s">
        <v>139</v>
      </c>
      <c r="AV189" s="14" t="s">
        <v>139</v>
      </c>
      <c r="AW189" s="14" t="s">
        <v>33</v>
      </c>
      <c r="AX189" s="14" t="s">
        <v>71</v>
      </c>
      <c r="AY189" s="166" t="s">
        <v>134</v>
      </c>
    </row>
    <row r="190" spans="2:51" s="13" customFormat="1" ht="12">
      <c r="B190" s="157"/>
      <c r="D190" s="158" t="s">
        <v>150</v>
      </c>
      <c r="E190" s="159" t="s">
        <v>3</v>
      </c>
      <c r="F190" s="160" t="s">
        <v>303</v>
      </c>
      <c r="H190" s="159" t="s">
        <v>3</v>
      </c>
      <c r="I190" s="161"/>
      <c r="L190" s="157"/>
      <c r="M190" s="162"/>
      <c r="N190" s="163"/>
      <c r="O190" s="163"/>
      <c r="P190" s="163"/>
      <c r="Q190" s="163"/>
      <c r="R190" s="163"/>
      <c r="S190" s="163"/>
      <c r="T190" s="164"/>
      <c r="AT190" s="159" t="s">
        <v>150</v>
      </c>
      <c r="AU190" s="159" t="s">
        <v>139</v>
      </c>
      <c r="AV190" s="13" t="s">
        <v>15</v>
      </c>
      <c r="AW190" s="13" t="s">
        <v>33</v>
      </c>
      <c r="AX190" s="13" t="s">
        <v>71</v>
      </c>
      <c r="AY190" s="159" t="s">
        <v>134</v>
      </c>
    </row>
    <row r="191" spans="2:51" s="14" customFormat="1" ht="12">
      <c r="B191" s="165"/>
      <c r="D191" s="158" t="s">
        <v>150</v>
      </c>
      <c r="E191" s="166" t="s">
        <v>3</v>
      </c>
      <c r="F191" s="167" t="s">
        <v>805</v>
      </c>
      <c r="H191" s="168">
        <v>23</v>
      </c>
      <c r="I191" s="169"/>
      <c r="L191" s="165"/>
      <c r="M191" s="170"/>
      <c r="N191" s="171"/>
      <c r="O191" s="171"/>
      <c r="P191" s="171"/>
      <c r="Q191" s="171"/>
      <c r="R191" s="171"/>
      <c r="S191" s="171"/>
      <c r="T191" s="172"/>
      <c r="AT191" s="166" t="s">
        <v>150</v>
      </c>
      <c r="AU191" s="166" t="s">
        <v>139</v>
      </c>
      <c r="AV191" s="14" t="s">
        <v>139</v>
      </c>
      <c r="AW191" s="14" t="s">
        <v>33</v>
      </c>
      <c r="AX191" s="14" t="s">
        <v>71</v>
      </c>
      <c r="AY191" s="166" t="s">
        <v>134</v>
      </c>
    </row>
    <row r="192" spans="2:51" s="14" customFormat="1" ht="12">
      <c r="B192" s="165"/>
      <c r="D192" s="158" t="s">
        <v>150</v>
      </c>
      <c r="E192" s="166" t="s">
        <v>3</v>
      </c>
      <c r="F192" s="167" t="s">
        <v>806</v>
      </c>
      <c r="H192" s="168">
        <v>12.15</v>
      </c>
      <c r="I192" s="169"/>
      <c r="L192" s="165"/>
      <c r="M192" s="170"/>
      <c r="N192" s="171"/>
      <c r="O192" s="171"/>
      <c r="P192" s="171"/>
      <c r="Q192" s="171"/>
      <c r="R192" s="171"/>
      <c r="S192" s="171"/>
      <c r="T192" s="172"/>
      <c r="AT192" s="166" t="s">
        <v>150</v>
      </c>
      <c r="AU192" s="166" t="s">
        <v>139</v>
      </c>
      <c r="AV192" s="14" t="s">
        <v>139</v>
      </c>
      <c r="AW192" s="14" t="s">
        <v>33</v>
      </c>
      <c r="AX192" s="14" t="s">
        <v>71</v>
      </c>
      <c r="AY192" s="166" t="s">
        <v>134</v>
      </c>
    </row>
    <row r="193" spans="2:51" s="13" customFormat="1" ht="12">
      <c r="B193" s="157"/>
      <c r="D193" s="158" t="s">
        <v>150</v>
      </c>
      <c r="E193" s="159" t="s">
        <v>3</v>
      </c>
      <c r="F193" s="160" t="s">
        <v>305</v>
      </c>
      <c r="H193" s="159" t="s">
        <v>3</v>
      </c>
      <c r="I193" s="161"/>
      <c r="L193" s="157"/>
      <c r="M193" s="162"/>
      <c r="N193" s="163"/>
      <c r="O193" s="163"/>
      <c r="P193" s="163"/>
      <c r="Q193" s="163"/>
      <c r="R193" s="163"/>
      <c r="S193" s="163"/>
      <c r="T193" s="164"/>
      <c r="AT193" s="159" t="s">
        <v>150</v>
      </c>
      <c r="AU193" s="159" t="s">
        <v>139</v>
      </c>
      <c r="AV193" s="13" t="s">
        <v>15</v>
      </c>
      <c r="AW193" s="13" t="s">
        <v>33</v>
      </c>
      <c r="AX193" s="13" t="s">
        <v>71</v>
      </c>
      <c r="AY193" s="159" t="s">
        <v>134</v>
      </c>
    </row>
    <row r="194" spans="2:51" s="14" customFormat="1" ht="12">
      <c r="B194" s="165"/>
      <c r="D194" s="158" t="s">
        <v>150</v>
      </c>
      <c r="E194" s="166" t="s">
        <v>3</v>
      </c>
      <c r="F194" s="167" t="s">
        <v>807</v>
      </c>
      <c r="H194" s="168">
        <v>21.72</v>
      </c>
      <c r="I194" s="169"/>
      <c r="L194" s="165"/>
      <c r="M194" s="170"/>
      <c r="N194" s="171"/>
      <c r="O194" s="171"/>
      <c r="P194" s="171"/>
      <c r="Q194" s="171"/>
      <c r="R194" s="171"/>
      <c r="S194" s="171"/>
      <c r="T194" s="172"/>
      <c r="AT194" s="166" t="s">
        <v>150</v>
      </c>
      <c r="AU194" s="166" t="s">
        <v>139</v>
      </c>
      <c r="AV194" s="14" t="s">
        <v>139</v>
      </c>
      <c r="AW194" s="14" t="s">
        <v>33</v>
      </c>
      <c r="AX194" s="14" t="s">
        <v>71</v>
      </c>
      <c r="AY194" s="166" t="s">
        <v>134</v>
      </c>
    </row>
    <row r="195" spans="2:51" s="15" customFormat="1" ht="12">
      <c r="B195" s="173"/>
      <c r="D195" s="158" t="s">
        <v>150</v>
      </c>
      <c r="E195" s="174" t="s">
        <v>3</v>
      </c>
      <c r="F195" s="175" t="s">
        <v>155</v>
      </c>
      <c r="H195" s="176">
        <v>258.87</v>
      </c>
      <c r="I195" s="177"/>
      <c r="L195" s="173"/>
      <c r="M195" s="178"/>
      <c r="N195" s="179"/>
      <c r="O195" s="179"/>
      <c r="P195" s="179"/>
      <c r="Q195" s="179"/>
      <c r="R195" s="179"/>
      <c r="S195" s="179"/>
      <c r="T195" s="180"/>
      <c r="AT195" s="174" t="s">
        <v>150</v>
      </c>
      <c r="AU195" s="174" t="s">
        <v>139</v>
      </c>
      <c r="AV195" s="15" t="s">
        <v>145</v>
      </c>
      <c r="AW195" s="15" t="s">
        <v>33</v>
      </c>
      <c r="AX195" s="15" t="s">
        <v>15</v>
      </c>
      <c r="AY195" s="174" t="s">
        <v>134</v>
      </c>
    </row>
    <row r="196" spans="1:65" s="2" customFormat="1" ht="16.5" customHeight="1">
      <c r="A196" s="33"/>
      <c r="B196" s="138"/>
      <c r="C196" s="139" t="s">
        <v>312</v>
      </c>
      <c r="D196" s="139" t="s">
        <v>140</v>
      </c>
      <c r="E196" s="140" t="s">
        <v>309</v>
      </c>
      <c r="F196" s="141" t="s">
        <v>310</v>
      </c>
      <c r="G196" s="142" t="s">
        <v>143</v>
      </c>
      <c r="H196" s="143">
        <v>258.87</v>
      </c>
      <c r="I196" s="144"/>
      <c r="J196" s="145">
        <f>ROUND(I196*H196,2)</f>
        <v>0</v>
      </c>
      <c r="K196" s="141" t="s">
        <v>3</v>
      </c>
      <c r="L196" s="34"/>
      <c r="M196" s="146" t="s">
        <v>3</v>
      </c>
      <c r="N196" s="147" t="s">
        <v>43</v>
      </c>
      <c r="O196" s="54"/>
      <c r="P196" s="148">
        <f>O196*H196</f>
        <v>0</v>
      </c>
      <c r="Q196" s="148">
        <v>0</v>
      </c>
      <c r="R196" s="148">
        <f>Q196*H196</f>
        <v>0</v>
      </c>
      <c r="S196" s="148">
        <v>0</v>
      </c>
      <c r="T196" s="149">
        <f>S196*H196</f>
        <v>0</v>
      </c>
      <c r="U196" s="33"/>
      <c r="V196" s="33"/>
      <c r="W196" s="33"/>
      <c r="X196" s="33"/>
      <c r="Y196" s="33"/>
      <c r="Z196" s="33"/>
      <c r="AA196" s="33"/>
      <c r="AB196" s="33"/>
      <c r="AC196" s="33"/>
      <c r="AD196" s="33"/>
      <c r="AE196" s="33"/>
      <c r="AR196" s="150" t="s">
        <v>229</v>
      </c>
      <c r="AT196" s="150" t="s">
        <v>140</v>
      </c>
      <c r="AU196" s="150" t="s">
        <v>139</v>
      </c>
      <c r="AY196" s="18" t="s">
        <v>134</v>
      </c>
      <c r="BE196" s="151">
        <f>IF(N196="základní",J196,0)</f>
        <v>0</v>
      </c>
      <c r="BF196" s="151">
        <f>IF(N196="snížená",J196,0)</f>
        <v>0</v>
      </c>
      <c r="BG196" s="151">
        <f>IF(N196="zákl. přenesená",J196,0)</f>
        <v>0</v>
      </c>
      <c r="BH196" s="151">
        <f>IF(N196="sníž. přenesená",J196,0)</f>
        <v>0</v>
      </c>
      <c r="BI196" s="151">
        <f>IF(N196="nulová",J196,0)</f>
        <v>0</v>
      </c>
      <c r="BJ196" s="18" t="s">
        <v>139</v>
      </c>
      <c r="BK196" s="151">
        <f>ROUND(I196*H196,2)</f>
        <v>0</v>
      </c>
      <c r="BL196" s="18" t="s">
        <v>229</v>
      </c>
      <c r="BM196" s="150" t="s">
        <v>311</v>
      </c>
    </row>
    <row r="197" spans="1:65" s="2" customFormat="1" ht="37.9" customHeight="1">
      <c r="A197" s="33"/>
      <c r="B197" s="138"/>
      <c r="C197" s="139" t="s">
        <v>323</v>
      </c>
      <c r="D197" s="139" t="s">
        <v>140</v>
      </c>
      <c r="E197" s="140" t="s">
        <v>313</v>
      </c>
      <c r="F197" s="141" t="s">
        <v>314</v>
      </c>
      <c r="G197" s="142" t="s">
        <v>143</v>
      </c>
      <c r="H197" s="143">
        <v>125.92</v>
      </c>
      <c r="I197" s="144"/>
      <c r="J197" s="145">
        <f>ROUND(I197*H197,2)</f>
        <v>0</v>
      </c>
      <c r="K197" s="141" t="s">
        <v>144</v>
      </c>
      <c r="L197" s="34"/>
      <c r="M197" s="146" t="s">
        <v>3</v>
      </c>
      <c r="N197" s="147" t="s">
        <v>43</v>
      </c>
      <c r="O197" s="54"/>
      <c r="P197" s="148">
        <f>O197*H197</f>
        <v>0</v>
      </c>
      <c r="Q197" s="148">
        <v>0</v>
      </c>
      <c r="R197" s="148">
        <f>Q197*H197</f>
        <v>0</v>
      </c>
      <c r="S197" s="148">
        <v>0</v>
      </c>
      <c r="T197" s="149">
        <f>S197*H197</f>
        <v>0</v>
      </c>
      <c r="U197" s="33"/>
      <c r="V197" s="33"/>
      <c r="W197" s="33"/>
      <c r="X197" s="33"/>
      <c r="Y197" s="33"/>
      <c r="Z197" s="33"/>
      <c r="AA197" s="33"/>
      <c r="AB197" s="33"/>
      <c r="AC197" s="33"/>
      <c r="AD197" s="33"/>
      <c r="AE197" s="33"/>
      <c r="AR197" s="150" t="s">
        <v>229</v>
      </c>
      <c r="AT197" s="150" t="s">
        <v>140</v>
      </c>
      <c r="AU197" s="150" t="s">
        <v>139</v>
      </c>
      <c r="AY197" s="18" t="s">
        <v>134</v>
      </c>
      <c r="BE197" s="151">
        <f>IF(N197="základní",J197,0)</f>
        <v>0</v>
      </c>
      <c r="BF197" s="151">
        <f>IF(N197="snížená",J197,0)</f>
        <v>0</v>
      </c>
      <c r="BG197" s="151">
        <f>IF(N197="zákl. přenesená",J197,0)</f>
        <v>0</v>
      </c>
      <c r="BH197" s="151">
        <f>IF(N197="sníž. přenesená",J197,0)</f>
        <v>0</v>
      </c>
      <c r="BI197" s="151">
        <f>IF(N197="nulová",J197,0)</f>
        <v>0</v>
      </c>
      <c r="BJ197" s="18" t="s">
        <v>139</v>
      </c>
      <c r="BK197" s="151">
        <f>ROUND(I197*H197,2)</f>
        <v>0</v>
      </c>
      <c r="BL197" s="18" t="s">
        <v>229</v>
      </c>
      <c r="BM197" s="150" t="s">
        <v>315</v>
      </c>
    </row>
    <row r="198" spans="1:47" s="2" customFormat="1" ht="12">
      <c r="A198" s="33"/>
      <c r="B198" s="34"/>
      <c r="C198" s="33"/>
      <c r="D198" s="152" t="s">
        <v>148</v>
      </c>
      <c r="E198" s="33"/>
      <c r="F198" s="153" t="s">
        <v>316</v>
      </c>
      <c r="G198" s="33"/>
      <c r="H198" s="33"/>
      <c r="I198" s="154"/>
      <c r="J198" s="33"/>
      <c r="K198" s="33"/>
      <c r="L198" s="34"/>
      <c r="M198" s="155"/>
      <c r="N198" s="156"/>
      <c r="O198" s="54"/>
      <c r="P198" s="54"/>
      <c r="Q198" s="54"/>
      <c r="R198" s="54"/>
      <c r="S198" s="54"/>
      <c r="T198" s="55"/>
      <c r="U198" s="33"/>
      <c r="V198" s="33"/>
      <c r="W198" s="33"/>
      <c r="X198" s="33"/>
      <c r="Y198" s="33"/>
      <c r="Z198" s="33"/>
      <c r="AA198" s="33"/>
      <c r="AB198" s="33"/>
      <c r="AC198" s="33"/>
      <c r="AD198" s="33"/>
      <c r="AE198" s="33"/>
      <c r="AT198" s="18" t="s">
        <v>148</v>
      </c>
      <c r="AU198" s="18" t="s">
        <v>139</v>
      </c>
    </row>
    <row r="199" spans="2:51" s="13" customFormat="1" ht="12">
      <c r="B199" s="157"/>
      <c r="D199" s="158" t="s">
        <v>150</v>
      </c>
      <c r="E199" s="159" t="s">
        <v>3</v>
      </c>
      <c r="F199" s="160" t="s">
        <v>317</v>
      </c>
      <c r="H199" s="159" t="s">
        <v>3</v>
      </c>
      <c r="I199" s="161"/>
      <c r="L199" s="157"/>
      <c r="M199" s="162"/>
      <c r="N199" s="163"/>
      <c r="O199" s="163"/>
      <c r="P199" s="163"/>
      <c r="Q199" s="163"/>
      <c r="R199" s="163"/>
      <c r="S199" s="163"/>
      <c r="T199" s="164"/>
      <c r="AT199" s="159" t="s">
        <v>150</v>
      </c>
      <c r="AU199" s="159" t="s">
        <v>139</v>
      </c>
      <c r="AV199" s="13" t="s">
        <v>15</v>
      </c>
      <c r="AW199" s="13" t="s">
        <v>33</v>
      </c>
      <c r="AX199" s="13" t="s">
        <v>71</v>
      </c>
      <c r="AY199" s="159" t="s">
        <v>134</v>
      </c>
    </row>
    <row r="200" spans="2:51" s="14" customFormat="1" ht="12">
      <c r="B200" s="165"/>
      <c r="D200" s="158" t="s">
        <v>150</v>
      </c>
      <c r="E200" s="166" t="s">
        <v>3</v>
      </c>
      <c r="F200" s="167" t="s">
        <v>808</v>
      </c>
      <c r="H200" s="168">
        <v>14.5</v>
      </c>
      <c r="I200" s="169"/>
      <c r="L200" s="165"/>
      <c r="M200" s="170"/>
      <c r="N200" s="171"/>
      <c r="O200" s="171"/>
      <c r="P200" s="171"/>
      <c r="Q200" s="171"/>
      <c r="R200" s="171"/>
      <c r="S200" s="171"/>
      <c r="T200" s="172"/>
      <c r="AT200" s="166" t="s">
        <v>150</v>
      </c>
      <c r="AU200" s="166" t="s">
        <v>139</v>
      </c>
      <c r="AV200" s="14" t="s">
        <v>139</v>
      </c>
      <c r="AW200" s="14" t="s">
        <v>33</v>
      </c>
      <c r="AX200" s="14" t="s">
        <v>71</v>
      </c>
      <c r="AY200" s="166" t="s">
        <v>134</v>
      </c>
    </row>
    <row r="201" spans="2:51" s="13" customFormat="1" ht="12">
      <c r="B201" s="157"/>
      <c r="D201" s="158" t="s">
        <v>150</v>
      </c>
      <c r="E201" s="159" t="s">
        <v>3</v>
      </c>
      <c r="F201" s="160" t="s">
        <v>319</v>
      </c>
      <c r="H201" s="159" t="s">
        <v>3</v>
      </c>
      <c r="I201" s="161"/>
      <c r="L201" s="157"/>
      <c r="M201" s="162"/>
      <c r="N201" s="163"/>
      <c r="O201" s="163"/>
      <c r="P201" s="163"/>
      <c r="Q201" s="163"/>
      <c r="R201" s="163"/>
      <c r="S201" s="163"/>
      <c r="T201" s="164"/>
      <c r="AT201" s="159" t="s">
        <v>150</v>
      </c>
      <c r="AU201" s="159" t="s">
        <v>139</v>
      </c>
      <c r="AV201" s="13" t="s">
        <v>15</v>
      </c>
      <c r="AW201" s="13" t="s">
        <v>33</v>
      </c>
      <c r="AX201" s="13" t="s">
        <v>71</v>
      </c>
      <c r="AY201" s="159" t="s">
        <v>134</v>
      </c>
    </row>
    <row r="202" spans="2:51" s="14" customFormat="1" ht="12">
      <c r="B202" s="165"/>
      <c r="D202" s="158" t="s">
        <v>150</v>
      </c>
      <c r="E202" s="166" t="s">
        <v>3</v>
      </c>
      <c r="F202" s="167" t="s">
        <v>809</v>
      </c>
      <c r="H202" s="168">
        <v>78.75</v>
      </c>
      <c r="I202" s="169"/>
      <c r="L202" s="165"/>
      <c r="M202" s="170"/>
      <c r="N202" s="171"/>
      <c r="O202" s="171"/>
      <c r="P202" s="171"/>
      <c r="Q202" s="171"/>
      <c r="R202" s="171"/>
      <c r="S202" s="171"/>
      <c r="T202" s="172"/>
      <c r="AT202" s="166" t="s">
        <v>150</v>
      </c>
      <c r="AU202" s="166" t="s">
        <v>139</v>
      </c>
      <c r="AV202" s="14" t="s">
        <v>139</v>
      </c>
      <c r="AW202" s="14" t="s">
        <v>33</v>
      </c>
      <c r="AX202" s="14" t="s">
        <v>71</v>
      </c>
      <c r="AY202" s="166" t="s">
        <v>134</v>
      </c>
    </row>
    <row r="203" spans="2:51" s="13" customFormat="1" ht="12">
      <c r="B203" s="157"/>
      <c r="D203" s="158" t="s">
        <v>150</v>
      </c>
      <c r="E203" s="159" t="s">
        <v>3</v>
      </c>
      <c r="F203" s="160" t="s">
        <v>305</v>
      </c>
      <c r="H203" s="159" t="s">
        <v>3</v>
      </c>
      <c r="I203" s="161"/>
      <c r="L203" s="157"/>
      <c r="M203" s="162"/>
      <c r="N203" s="163"/>
      <c r="O203" s="163"/>
      <c r="P203" s="163"/>
      <c r="Q203" s="163"/>
      <c r="R203" s="163"/>
      <c r="S203" s="163"/>
      <c r="T203" s="164"/>
      <c r="AT203" s="159" t="s">
        <v>150</v>
      </c>
      <c r="AU203" s="159" t="s">
        <v>139</v>
      </c>
      <c r="AV203" s="13" t="s">
        <v>15</v>
      </c>
      <c r="AW203" s="13" t="s">
        <v>33</v>
      </c>
      <c r="AX203" s="13" t="s">
        <v>71</v>
      </c>
      <c r="AY203" s="159" t="s">
        <v>134</v>
      </c>
    </row>
    <row r="204" spans="2:51" s="14" customFormat="1" ht="12">
      <c r="B204" s="165"/>
      <c r="D204" s="158" t="s">
        <v>150</v>
      </c>
      <c r="E204" s="166" t="s">
        <v>3</v>
      </c>
      <c r="F204" s="167" t="s">
        <v>810</v>
      </c>
      <c r="H204" s="168">
        <v>32.67</v>
      </c>
      <c r="I204" s="169"/>
      <c r="L204" s="165"/>
      <c r="M204" s="170"/>
      <c r="N204" s="171"/>
      <c r="O204" s="171"/>
      <c r="P204" s="171"/>
      <c r="Q204" s="171"/>
      <c r="R204" s="171"/>
      <c r="S204" s="171"/>
      <c r="T204" s="172"/>
      <c r="AT204" s="166" t="s">
        <v>150</v>
      </c>
      <c r="AU204" s="166" t="s">
        <v>139</v>
      </c>
      <c r="AV204" s="14" t="s">
        <v>139</v>
      </c>
      <c r="AW204" s="14" t="s">
        <v>33</v>
      </c>
      <c r="AX204" s="14" t="s">
        <v>71</v>
      </c>
      <c r="AY204" s="166" t="s">
        <v>134</v>
      </c>
    </row>
    <row r="205" spans="2:51" s="15" customFormat="1" ht="12">
      <c r="B205" s="173"/>
      <c r="D205" s="158" t="s">
        <v>150</v>
      </c>
      <c r="E205" s="174" t="s">
        <v>3</v>
      </c>
      <c r="F205" s="175" t="s">
        <v>155</v>
      </c>
      <c r="H205" s="176">
        <v>125.92</v>
      </c>
      <c r="I205" s="177"/>
      <c r="L205" s="173"/>
      <c r="M205" s="178"/>
      <c r="N205" s="179"/>
      <c r="O205" s="179"/>
      <c r="P205" s="179"/>
      <c r="Q205" s="179"/>
      <c r="R205" s="179"/>
      <c r="S205" s="179"/>
      <c r="T205" s="180"/>
      <c r="AT205" s="174" t="s">
        <v>150</v>
      </c>
      <c r="AU205" s="174" t="s">
        <v>139</v>
      </c>
      <c r="AV205" s="15" t="s">
        <v>145</v>
      </c>
      <c r="AW205" s="15" t="s">
        <v>33</v>
      </c>
      <c r="AX205" s="15" t="s">
        <v>15</v>
      </c>
      <c r="AY205" s="174" t="s">
        <v>134</v>
      </c>
    </row>
    <row r="206" spans="1:65" s="2" customFormat="1" ht="16.5" customHeight="1">
      <c r="A206" s="33"/>
      <c r="B206" s="138"/>
      <c r="C206" s="181" t="s">
        <v>329</v>
      </c>
      <c r="D206" s="181" t="s">
        <v>160</v>
      </c>
      <c r="E206" s="182" t="s">
        <v>324</v>
      </c>
      <c r="F206" s="183" t="s">
        <v>325</v>
      </c>
      <c r="G206" s="184" t="s">
        <v>253</v>
      </c>
      <c r="H206" s="185">
        <v>0.04</v>
      </c>
      <c r="I206" s="186"/>
      <c r="J206" s="187">
        <f>ROUND(I206*H206,2)</f>
        <v>0</v>
      </c>
      <c r="K206" s="183" t="s">
        <v>144</v>
      </c>
      <c r="L206" s="188"/>
      <c r="M206" s="189" t="s">
        <v>3</v>
      </c>
      <c r="N206" s="190" t="s">
        <v>43</v>
      </c>
      <c r="O206" s="54"/>
      <c r="P206" s="148">
        <f>O206*H206</f>
        <v>0</v>
      </c>
      <c r="Q206" s="148">
        <v>1</v>
      </c>
      <c r="R206" s="148">
        <f>Q206*H206</f>
        <v>0.04</v>
      </c>
      <c r="S206" s="148">
        <v>0</v>
      </c>
      <c r="T206" s="149">
        <f>S206*H206</f>
        <v>0</v>
      </c>
      <c r="U206" s="33"/>
      <c r="V206" s="33"/>
      <c r="W206" s="33"/>
      <c r="X206" s="33"/>
      <c r="Y206" s="33"/>
      <c r="Z206" s="33"/>
      <c r="AA206" s="33"/>
      <c r="AB206" s="33"/>
      <c r="AC206" s="33"/>
      <c r="AD206" s="33"/>
      <c r="AE206" s="33"/>
      <c r="AR206" s="150" t="s">
        <v>326</v>
      </c>
      <c r="AT206" s="150" t="s">
        <v>160</v>
      </c>
      <c r="AU206" s="150" t="s">
        <v>139</v>
      </c>
      <c r="AY206" s="18" t="s">
        <v>134</v>
      </c>
      <c r="BE206" s="151">
        <f>IF(N206="základní",J206,0)</f>
        <v>0</v>
      </c>
      <c r="BF206" s="151">
        <f>IF(N206="snížená",J206,0)</f>
        <v>0</v>
      </c>
      <c r="BG206" s="151">
        <f>IF(N206="zákl. přenesená",J206,0)</f>
        <v>0</v>
      </c>
      <c r="BH206" s="151">
        <f>IF(N206="sníž. přenesená",J206,0)</f>
        <v>0</v>
      </c>
      <c r="BI206" s="151">
        <f>IF(N206="nulová",J206,0)</f>
        <v>0</v>
      </c>
      <c r="BJ206" s="18" t="s">
        <v>139</v>
      </c>
      <c r="BK206" s="151">
        <f>ROUND(I206*H206,2)</f>
        <v>0</v>
      </c>
      <c r="BL206" s="18" t="s">
        <v>229</v>
      </c>
      <c r="BM206" s="150" t="s">
        <v>327</v>
      </c>
    </row>
    <row r="207" spans="2:51" s="14" customFormat="1" ht="12">
      <c r="B207" s="165"/>
      <c r="D207" s="158" t="s">
        <v>150</v>
      </c>
      <c r="F207" s="167" t="s">
        <v>811</v>
      </c>
      <c r="H207" s="168">
        <v>0.04</v>
      </c>
      <c r="I207" s="169"/>
      <c r="L207" s="165"/>
      <c r="M207" s="170"/>
      <c r="N207" s="171"/>
      <c r="O207" s="171"/>
      <c r="P207" s="171"/>
      <c r="Q207" s="171"/>
      <c r="R207" s="171"/>
      <c r="S207" s="171"/>
      <c r="T207" s="172"/>
      <c r="AT207" s="166" t="s">
        <v>150</v>
      </c>
      <c r="AU207" s="166" t="s">
        <v>139</v>
      </c>
      <c r="AV207" s="14" t="s">
        <v>139</v>
      </c>
      <c r="AW207" s="14" t="s">
        <v>4</v>
      </c>
      <c r="AX207" s="14" t="s">
        <v>15</v>
      </c>
      <c r="AY207" s="166" t="s">
        <v>134</v>
      </c>
    </row>
    <row r="208" spans="1:65" s="2" customFormat="1" ht="24.2" customHeight="1">
      <c r="A208" s="33"/>
      <c r="B208" s="138"/>
      <c r="C208" s="139" t="s">
        <v>326</v>
      </c>
      <c r="D208" s="139" t="s">
        <v>140</v>
      </c>
      <c r="E208" s="140" t="s">
        <v>330</v>
      </c>
      <c r="F208" s="141" t="s">
        <v>331</v>
      </c>
      <c r="G208" s="142" t="s">
        <v>143</v>
      </c>
      <c r="H208" s="143">
        <v>14.5</v>
      </c>
      <c r="I208" s="144"/>
      <c r="J208" s="145">
        <f>ROUND(I208*H208,2)</f>
        <v>0</v>
      </c>
      <c r="K208" s="141" t="s">
        <v>144</v>
      </c>
      <c r="L208" s="34"/>
      <c r="M208" s="146" t="s">
        <v>3</v>
      </c>
      <c r="N208" s="147" t="s">
        <v>43</v>
      </c>
      <c r="O208" s="54"/>
      <c r="P208" s="148">
        <f>O208*H208</f>
        <v>0</v>
      </c>
      <c r="Q208" s="148">
        <v>0.00088</v>
      </c>
      <c r="R208" s="148">
        <f>Q208*H208</f>
        <v>0.01276</v>
      </c>
      <c r="S208" s="148">
        <v>0</v>
      </c>
      <c r="T208" s="149">
        <f>S208*H208</f>
        <v>0</v>
      </c>
      <c r="U208" s="33"/>
      <c r="V208" s="33"/>
      <c r="W208" s="33"/>
      <c r="X208" s="33"/>
      <c r="Y208" s="33"/>
      <c r="Z208" s="33"/>
      <c r="AA208" s="33"/>
      <c r="AB208" s="33"/>
      <c r="AC208" s="33"/>
      <c r="AD208" s="33"/>
      <c r="AE208" s="33"/>
      <c r="AR208" s="150" t="s">
        <v>229</v>
      </c>
      <c r="AT208" s="150" t="s">
        <v>140</v>
      </c>
      <c r="AU208" s="150" t="s">
        <v>139</v>
      </c>
      <c r="AY208" s="18" t="s">
        <v>134</v>
      </c>
      <c r="BE208" s="151">
        <f>IF(N208="základní",J208,0)</f>
        <v>0</v>
      </c>
      <c r="BF208" s="151">
        <f>IF(N208="snížená",J208,0)</f>
        <v>0</v>
      </c>
      <c r="BG208" s="151">
        <f>IF(N208="zákl. přenesená",J208,0)</f>
        <v>0</v>
      </c>
      <c r="BH208" s="151">
        <f>IF(N208="sníž. přenesená",J208,0)</f>
        <v>0</v>
      </c>
      <c r="BI208" s="151">
        <f>IF(N208="nulová",J208,0)</f>
        <v>0</v>
      </c>
      <c r="BJ208" s="18" t="s">
        <v>139</v>
      </c>
      <c r="BK208" s="151">
        <f>ROUND(I208*H208,2)</f>
        <v>0</v>
      </c>
      <c r="BL208" s="18" t="s">
        <v>229</v>
      </c>
      <c r="BM208" s="150" t="s">
        <v>332</v>
      </c>
    </row>
    <row r="209" spans="1:47" s="2" customFormat="1" ht="12">
      <c r="A209" s="33"/>
      <c r="B209" s="34"/>
      <c r="C209" s="33"/>
      <c r="D209" s="152" t="s">
        <v>148</v>
      </c>
      <c r="E209" s="33"/>
      <c r="F209" s="153" t="s">
        <v>333</v>
      </c>
      <c r="G209" s="33"/>
      <c r="H209" s="33"/>
      <c r="I209" s="154"/>
      <c r="J209" s="33"/>
      <c r="K209" s="33"/>
      <c r="L209" s="34"/>
      <c r="M209" s="155"/>
      <c r="N209" s="156"/>
      <c r="O209" s="54"/>
      <c r="P209" s="54"/>
      <c r="Q209" s="54"/>
      <c r="R209" s="54"/>
      <c r="S209" s="54"/>
      <c r="T209" s="55"/>
      <c r="U209" s="33"/>
      <c r="V209" s="33"/>
      <c r="W209" s="33"/>
      <c r="X209" s="33"/>
      <c r="Y209" s="33"/>
      <c r="Z209" s="33"/>
      <c r="AA209" s="33"/>
      <c r="AB209" s="33"/>
      <c r="AC209" s="33"/>
      <c r="AD209" s="33"/>
      <c r="AE209" s="33"/>
      <c r="AT209" s="18" t="s">
        <v>148</v>
      </c>
      <c r="AU209" s="18" t="s">
        <v>139</v>
      </c>
    </row>
    <row r="210" spans="2:51" s="13" customFormat="1" ht="12">
      <c r="B210" s="157"/>
      <c r="D210" s="158" t="s">
        <v>150</v>
      </c>
      <c r="E210" s="159" t="s">
        <v>3</v>
      </c>
      <c r="F210" s="160" t="s">
        <v>317</v>
      </c>
      <c r="H210" s="159" t="s">
        <v>3</v>
      </c>
      <c r="I210" s="161"/>
      <c r="L210" s="157"/>
      <c r="M210" s="162"/>
      <c r="N210" s="163"/>
      <c r="O210" s="163"/>
      <c r="P210" s="163"/>
      <c r="Q210" s="163"/>
      <c r="R210" s="163"/>
      <c r="S210" s="163"/>
      <c r="T210" s="164"/>
      <c r="AT210" s="159" t="s">
        <v>150</v>
      </c>
      <c r="AU210" s="159" t="s">
        <v>139</v>
      </c>
      <c r="AV210" s="13" t="s">
        <v>15</v>
      </c>
      <c r="AW210" s="13" t="s">
        <v>33</v>
      </c>
      <c r="AX210" s="13" t="s">
        <v>71</v>
      </c>
      <c r="AY210" s="159" t="s">
        <v>134</v>
      </c>
    </row>
    <row r="211" spans="2:51" s="14" customFormat="1" ht="12">
      <c r="B211" s="165"/>
      <c r="D211" s="158" t="s">
        <v>150</v>
      </c>
      <c r="E211" s="166" t="s">
        <v>3</v>
      </c>
      <c r="F211" s="167" t="s">
        <v>808</v>
      </c>
      <c r="H211" s="168">
        <v>14.5</v>
      </c>
      <c r="I211" s="169"/>
      <c r="L211" s="165"/>
      <c r="M211" s="170"/>
      <c r="N211" s="171"/>
      <c r="O211" s="171"/>
      <c r="P211" s="171"/>
      <c r="Q211" s="171"/>
      <c r="R211" s="171"/>
      <c r="S211" s="171"/>
      <c r="T211" s="172"/>
      <c r="AT211" s="166" t="s">
        <v>150</v>
      </c>
      <c r="AU211" s="166" t="s">
        <v>139</v>
      </c>
      <c r="AV211" s="14" t="s">
        <v>139</v>
      </c>
      <c r="AW211" s="14" t="s">
        <v>33</v>
      </c>
      <c r="AX211" s="14" t="s">
        <v>71</v>
      </c>
      <c r="AY211" s="166" t="s">
        <v>134</v>
      </c>
    </row>
    <row r="212" spans="2:51" s="15" customFormat="1" ht="12">
      <c r="B212" s="173"/>
      <c r="D212" s="158" t="s">
        <v>150</v>
      </c>
      <c r="E212" s="174" t="s">
        <v>3</v>
      </c>
      <c r="F212" s="175" t="s">
        <v>155</v>
      </c>
      <c r="H212" s="176">
        <v>14.5</v>
      </c>
      <c r="I212" s="177"/>
      <c r="L212" s="173"/>
      <c r="M212" s="178"/>
      <c r="N212" s="179"/>
      <c r="O212" s="179"/>
      <c r="P212" s="179"/>
      <c r="Q212" s="179"/>
      <c r="R212" s="179"/>
      <c r="S212" s="179"/>
      <c r="T212" s="180"/>
      <c r="AT212" s="174" t="s">
        <v>150</v>
      </c>
      <c r="AU212" s="174" t="s">
        <v>139</v>
      </c>
      <c r="AV212" s="15" t="s">
        <v>145</v>
      </c>
      <c r="AW212" s="15" t="s">
        <v>33</v>
      </c>
      <c r="AX212" s="15" t="s">
        <v>15</v>
      </c>
      <c r="AY212" s="174" t="s">
        <v>134</v>
      </c>
    </row>
    <row r="213" spans="1:65" s="2" customFormat="1" ht="44.25" customHeight="1">
      <c r="A213" s="33"/>
      <c r="B213" s="138"/>
      <c r="C213" s="181" t="s">
        <v>83</v>
      </c>
      <c r="D213" s="181" t="s">
        <v>160</v>
      </c>
      <c r="E213" s="182" t="s">
        <v>334</v>
      </c>
      <c r="F213" s="183" t="s">
        <v>335</v>
      </c>
      <c r="G213" s="184" t="s">
        <v>143</v>
      </c>
      <c r="H213" s="185">
        <v>16.9</v>
      </c>
      <c r="I213" s="186"/>
      <c r="J213" s="187">
        <f>ROUND(I213*H213,2)</f>
        <v>0</v>
      </c>
      <c r="K213" s="183" t="s">
        <v>144</v>
      </c>
      <c r="L213" s="188"/>
      <c r="M213" s="189" t="s">
        <v>3</v>
      </c>
      <c r="N213" s="190" t="s">
        <v>43</v>
      </c>
      <c r="O213" s="54"/>
      <c r="P213" s="148">
        <f>O213*H213</f>
        <v>0</v>
      </c>
      <c r="Q213" s="148">
        <v>0.0054</v>
      </c>
      <c r="R213" s="148">
        <f>Q213*H213</f>
        <v>0.09126</v>
      </c>
      <c r="S213" s="148">
        <v>0</v>
      </c>
      <c r="T213" s="149">
        <f>S213*H213</f>
        <v>0</v>
      </c>
      <c r="U213" s="33"/>
      <c r="V213" s="33"/>
      <c r="W213" s="33"/>
      <c r="X213" s="33"/>
      <c r="Y213" s="33"/>
      <c r="Z213" s="33"/>
      <c r="AA213" s="33"/>
      <c r="AB213" s="33"/>
      <c r="AC213" s="33"/>
      <c r="AD213" s="33"/>
      <c r="AE213" s="33"/>
      <c r="AR213" s="150" t="s">
        <v>326</v>
      </c>
      <c r="AT213" s="150" t="s">
        <v>160</v>
      </c>
      <c r="AU213" s="150" t="s">
        <v>139</v>
      </c>
      <c r="AY213" s="18" t="s">
        <v>134</v>
      </c>
      <c r="BE213" s="151">
        <f>IF(N213="základní",J213,0)</f>
        <v>0</v>
      </c>
      <c r="BF213" s="151">
        <f>IF(N213="snížená",J213,0)</f>
        <v>0</v>
      </c>
      <c r="BG213" s="151">
        <f>IF(N213="zákl. přenesená",J213,0)</f>
        <v>0</v>
      </c>
      <c r="BH213" s="151">
        <f>IF(N213="sníž. přenesená",J213,0)</f>
        <v>0</v>
      </c>
      <c r="BI213" s="151">
        <f>IF(N213="nulová",J213,0)</f>
        <v>0</v>
      </c>
      <c r="BJ213" s="18" t="s">
        <v>139</v>
      </c>
      <c r="BK213" s="151">
        <f>ROUND(I213*H213,2)</f>
        <v>0</v>
      </c>
      <c r="BL213" s="18" t="s">
        <v>229</v>
      </c>
      <c r="BM213" s="150" t="s">
        <v>336</v>
      </c>
    </row>
    <row r="214" spans="2:51" s="14" customFormat="1" ht="12">
      <c r="B214" s="165"/>
      <c r="D214" s="158" t="s">
        <v>150</v>
      </c>
      <c r="F214" s="167" t="s">
        <v>812</v>
      </c>
      <c r="H214" s="168">
        <v>16.9</v>
      </c>
      <c r="I214" s="169"/>
      <c r="L214" s="165"/>
      <c r="M214" s="170"/>
      <c r="N214" s="171"/>
      <c r="O214" s="171"/>
      <c r="P214" s="171"/>
      <c r="Q214" s="171"/>
      <c r="R214" s="171"/>
      <c r="S214" s="171"/>
      <c r="T214" s="172"/>
      <c r="AT214" s="166" t="s">
        <v>150</v>
      </c>
      <c r="AU214" s="166" t="s">
        <v>139</v>
      </c>
      <c r="AV214" s="14" t="s">
        <v>139</v>
      </c>
      <c r="AW214" s="14" t="s">
        <v>4</v>
      </c>
      <c r="AX214" s="14" t="s">
        <v>15</v>
      </c>
      <c r="AY214" s="166" t="s">
        <v>134</v>
      </c>
    </row>
    <row r="215" spans="1:65" s="2" customFormat="1" ht="33" customHeight="1">
      <c r="A215" s="33"/>
      <c r="B215" s="138"/>
      <c r="C215" s="139" t="s">
        <v>342</v>
      </c>
      <c r="D215" s="139" t="s">
        <v>140</v>
      </c>
      <c r="E215" s="140" t="s">
        <v>338</v>
      </c>
      <c r="F215" s="141" t="s">
        <v>339</v>
      </c>
      <c r="G215" s="142" t="s">
        <v>143</v>
      </c>
      <c r="H215" s="143">
        <v>258.87</v>
      </c>
      <c r="I215" s="144"/>
      <c r="J215" s="145">
        <f>ROUND(I215*H215,2)</f>
        <v>0</v>
      </c>
      <c r="K215" s="141" t="s">
        <v>144</v>
      </c>
      <c r="L215" s="34"/>
      <c r="M215" s="146" t="s">
        <v>3</v>
      </c>
      <c r="N215" s="147" t="s">
        <v>43</v>
      </c>
      <c r="O215" s="54"/>
      <c r="P215" s="148">
        <f>O215*H215</f>
        <v>0</v>
      </c>
      <c r="Q215" s="148">
        <v>0</v>
      </c>
      <c r="R215" s="148">
        <f>Q215*H215</f>
        <v>0</v>
      </c>
      <c r="S215" s="148">
        <v>0</v>
      </c>
      <c r="T215" s="149">
        <f>S215*H215</f>
        <v>0</v>
      </c>
      <c r="U215" s="33"/>
      <c r="V215" s="33"/>
      <c r="W215" s="33"/>
      <c r="X215" s="33"/>
      <c r="Y215" s="33"/>
      <c r="Z215" s="33"/>
      <c r="AA215" s="33"/>
      <c r="AB215" s="33"/>
      <c r="AC215" s="33"/>
      <c r="AD215" s="33"/>
      <c r="AE215" s="33"/>
      <c r="AR215" s="150" t="s">
        <v>229</v>
      </c>
      <c r="AT215" s="150" t="s">
        <v>140</v>
      </c>
      <c r="AU215" s="150" t="s">
        <v>139</v>
      </c>
      <c r="AY215" s="18" t="s">
        <v>134</v>
      </c>
      <c r="BE215" s="151">
        <f>IF(N215="základní",J215,0)</f>
        <v>0</v>
      </c>
      <c r="BF215" s="151">
        <f>IF(N215="snížená",J215,0)</f>
        <v>0</v>
      </c>
      <c r="BG215" s="151">
        <f>IF(N215="zákl. přenesená",J215,0)</f>
        <v>0</v>
      </c>
      <c r="BH215" s="151">
        <f>IF(N215="sníž. přenesená",J215,0)</f>
        <v>0</v>
      </c>
      <c r="BI215" s="151">
        <f>IF(N215="nulová",J215,0)</f>
        <v>0</v>
      </c>
      <c r="BJ215" s="18" t="s">
        <v>139</v>
      </c>
      <c r="BK215" s="151">
        <f>ROUND(I215*H215,2)</f>
        <v>0</v>
      </c>
      <c r="BL215" s="18" t="s">
        <v>229</v>
      </c>
      <c r="BM215" s="150" t="s">
        <v>340</v>
      </c>
    </row>
    <row r="216" spans="1:47" s="2" customFormat="1" ht="12">
      <c r="A216" s="33"/>
      <c r="B216" s="34"/>
      <c r="C216" s="33"/>
      <c r="D216" s="152" t="s">
        <v>148</v>
      </c>
      <c r="E216" s="33"/>
      <c r="F216" s="153" t="s">
        <v>341</v>
      </c>
      <c r="G216" s="33"/>
      <c r="H216" s="33"/>
      <c r="I216" s="154"/>
      <c r="J216" s="33"/>
      <c r="K216" s="33"/>
      <c r="L216" s="34"/>
      <c r="M216" s="155"/>
      <c r="N216" s="156"/>
      <c r="O216" s="54"/>
      <c r="P216" s="54"/>
      <c r="Q216" s="54"/>
      <c r="R216" s="54"/>
      <c r="S216" s="54"/>
      <c r="T216" s="55"/>
      <c r="U216" s="33"/>
      <c r="V216" s="33"/>
      <c r="W216" s="33"/>
      <c r="X216" s="33"/>
      <c r="Y216" s="33"/>
      <c r="Z216" s="33"/>
      <c r="AA216" s="33"/>
      <c r="AB216" s="33"/>
      <c r="AC216" s="33"/>
      <c r="AD216" s="33"/>
      <c r="AE216" s="33"/>
      <c r="AT216" s="18" t="s">
        <v>148</v>
      </c>
      <c r="AU216" s="18" t="s">
        <v>139</v>
      </c>
    </row>
    <row r="217" spans="1:65" s="2" customFormat="1" ht="24.2" customHeight="1">
      <c r="A217" s="33"/>
      <c r="B217" s="138"/>
      <c r="C217" s="181" t="s">
        <v>347</v>
      </c>
      <c r="D217" s="181" t="s">
        <v>160</v>
      </c>
      <c r="E217" s="182" t="s">
        <v>343</v>
      </c>
      <c r="F217" s="183" t="s">
        <v>344</v>
      </c>
      <c r="G217" s="184" t="s">
        <v>143</v>
      </c>
      <c r="H217" s="185">
        <v>298.995</v>
      </c>
      <c r="I217" s="186"/>
      <c r="J217" s="187">
        <f>ROUND(I217*H217,2)</f>
        <v>0</v>
      </c>
      <c r="K217" s="183" t="s">
        <v>144</v>
      </c>
      <c r="L217" s="188"/>
      <c r="M217" s="189" t="s">
        <v>3</v>
      </c>
      <c r="N217" s="190" t="s">
        <v>43</v>
      </c>
      <c r="O217" s="54"/>
      <c r="P217" s="148">
        <f>O217*H217</f>
        <v>0</v>
      </c>
      <c r="Q217" s="148">
        <v>0.0003</v>
      </c>
      <c r="R217" s="148">
        <f>Q217*H217</f>
        <v>0.08969849999999999</v>
      </c>
      <c r="S217" s="148">
        <v>0</v>
      </c>
      <c r="T217" s="149">
        <f>S217*H217</f>
        <v>0</v>
      </c>
      <c r="U217" s="33"/>
      <c r="V217" s="33"/>
      <c r="W217" s="33"/>
      <c r="X217" s="33"/>
      <c r="Y217" s="33"/>
      <c r="Z217" s="33"/>
      <c r="AA217" s="33"/>
      <c r="AB217" s="33"/>
      <c r="AC217" s="33"/>
      <c r="AD217" s="33"/>
      <c r="AE217" s="33"/>
      <c r="AR217" s="150" t="s">
        <v>326</v>
      </c>
      <c r="AT217" s="150" t="s">
        <v>160</v>
      </c>
      <c r="AU217" s="150" t="s">
        <v>139</v>
      </c>
      <c r="AY217" s="18" t="s">
        <v>134</v>
      </c>
      <c r="BE217" s="151">
        <f>IF(N217="základní",J217,0)</f>
        <v>0</v>
      </c>
      <c r="BF217" s="151">
        <f>IF(N217="snížená",J217,0)</f>
        <v>0</v>
      </c>
      <c r="BG217" s="151">
        <f>IF(N217="zákl. přenesená",J217,0)</f>
        <v>0</v>
      </c>
      <c r="BH217" s="151">
        <f>IF(N217="sníž. přenesená",J217,0)</f>
        <v>0</v>
      </c>
      <c r="BI217" s="151">
        <f>IF(N217="nulová",J217,0)</f>
        <v>0</v>
      </c>
      <c r="BJ217" s="18" t="s">
        <v>139</v>
      </c>
      <c r="BK217" s="151">
        <f>ROUND(I217*H217,2)</f>
        <v>0</v>
      </c>
      <c r="BL217" s="18" t="s">
        <v>229</v>
      </c>
      <c r="BM217" s="150" t="s">
        <v>345</v>
      </c>
    </row>
    <row r="218" spans="2:51" s="14" customFormat="1" ht="12">
      <c r="B218" s="165"/>
      <c r="D218" s="158" t="s">
        <v>150</v>
      </c>
      <c r="F218" s="167" t="s">
        <v>813</v>
      </c>
      <c r="H218" s="168">
        <v>298.995</v>
      </c>
      <c r="I218" s="169"/>
      <c r="L218" s="165"/>
      <c r="M218" s="170"/>
      <c r="N218" s="171"/>
      <c r="O218" s="171"/>
      <c r="P218" s="171"/>
      <c r="Q218" s="171"/>
      <c r="R218" s="171"/>
      <c r="S218" s="171"/>
      <c r="T218" s="172"/>
      <c r="AT218" s="166" t="s">
        <v>150</v>
      </c>
      <c r="AU218" s="166" t="s">
        <v>139</v>
      </c>
      <c r="AV218" s="14" t="s">
        <v>139</v>
      </c>
      <c r="AW218" s="14" t="s">
        <v>4</v>
      </c>
      <c r="AX218" s="14" t="s">
        <v>15</v>
      </c>
      <c r="AY218" s="166" t="s">
        <v>134</v>
      </c>
    </row>
    <row r="219" spans="1:65" s="2" customFormat="1" ht="49.15" customHeight="1">
      <c r="A219" s="33"/>
      <c r="B219" s="138"/>
      <c r="C219" s="139" t="s">
        <v>351</v>
      </c>
      <c r="D219" s="139" t="s">
        <v>140</v>
      </c>
      <c r="E219" s="140" t="s">
        <v>348</v>
      </c>
      <c r="F219" s="141" t="s">
        <v>349</v>
      </c>
      <c r="G219" s="142" t="s">
        <v>143</v>
      </c>
      <c r="H219" s="143">
        <v>258.87</v>
      </c>
      <c r="I219" s="144"/>
      <c r="J219" s="145">
        <f>ROUND(I219*H219,2)</f>
        <v>0</v>
      </c>
      <c r="K219" s="141" t="s">
        <v>3</v>
      </c>
      <c r="L219" s="34"/>
      <c r="M219" s="146" t="s">
        <v>3</v>
      </c>
      <c r="N219" s="147" t="s">
        <v>43</v>
      </c>
      <c r="O219" s="54"/>
      <c r="P219" s="148">
        <f>O219*H219</f>
        <v>0</v>
      </c>
      <c r="Q219" s="148">
        <v>8E-05</v>
      </c>
      <c r="R219" s="148">
        <f>Q219*H219</f>
        <v>0.0207096</v>
      </c>
      <c r="S219" s="148">
        <v>0</v>
      </c>
      <c r="T219" s="149">
        <f>S219*H219</f>
        <v>0</v>
      </c>
      <c r="U219" s="33"/>
      <c r="V219" s="33"/>
      <c r="W219" s="33"/>
      <c r="X219" s="33"/>
      <c r="Y219" s="33"/>
      <c r="Z219" s="33"/>
      <c r="AA219" s="33"/>
      <c r="AB219" s="33"/>
      <c r="AC219" s="33"/>
      <c r="AD219" s="33"/>
      <c r="AE219" s="33"/>
      <c r="AR219" s="150" t="s">
        <v>229</v>
      </c>
      <c r="AT219" s="150" t="s">
        <v>140</v>
      </c>
      <c r="AU219" s="150" t="s">
        <v>139</v>
      </c>
      <c r="AY219" s="18" t="s">
        <v>134</v>
      </c>
      <c r="BE219" s="151">
        <f>IF(N219="základní",J219,0)</f>
        <v>0</v>
      </c>
      <c r="BF219" s="151">
        <f>IF(N219="snížená",J219,0)</f>
        <v>0</v>
      </c>
      <c r="BG219" s="151">
        <f>IF(N219="zákl. přenesená",J219,0)</f>
        <v>0</v>
      </c>
      <c r="BH219" s="151">
        <f>IF(N219="sníž. přenesená",J219,0)</f>
        <v>0</v>
      </c>
      <c r="BI219" s="151">
        <f>IF(N219="nulová",J219,0)</f>
        <v>0</v>
      </c>
      <c r="BJ219" s="18" t="s">
        <v>139</v>
      </c>
      <c r="BK219" s="151">
        <f>ROUND(I219*H219,2)</f>
        <v>0</v>
      </c>
      <c r="BL219" s="18" t="s">
        <v>229</v>
      </c>
      <c r="BM219" s="150" t="s">
        <v>350</v>
      </c>
    </row>
    <row r="220" spans="2:51" s="13" customFormat="1" ht="12">
      <c r="B220" s="157"/>
      <c r="D220" s="158" t="s">
        <v>150</v>
      </c>
      <c r="E220" s="159" t="s">
        <v>3</v>
      </c>
      <c r="F220" s="160" t="s">
        <v>608</v>
      </c>
      <c r="H220" s="159" t="s">
        <v>3</v>
      </c>
      <c r="I220" s="161"/>
      <c r="L220" s="157"/>
      <c r="M220" s="162"/>
      <c r="N220" s="163"/>
      <c r="O220" s="163"/>
      <c r="P220" s="163"/>
      <c r="Q220" s="163"/>
      <c r="R220" s="163"/>
      <c r="S220" s="163"/>
      <c r="T220" s="164"/>
      <c r="AT220" s="159" t="s">
        <v>150</v>
      </c>
      <c r="AU220" s="159" t="s">
        <v>139</v>
      </c>
      <c r="AV220" s="13" t="s">
        <v>15</v>
      </c>
      <c r="AW220" s="13" t="s">
        <v>33</v>
      </c>
      <c r="AX220" s="13" t="s">
        <v>71</v>
      </c>
      <c r="AY220" s="159" t="s">
        <v>134</v>
      </c>
    </row>
    <row r="221" spans="2:51" s="14" customFormat="1" ht="12">
      <c r="B221" s="165"/>
      <c r="D221" s="158" t="s">
        <v>150</v>
      </c>
      <c r="E221" s="166" t="s">
        <v>3</v>
      </c>
      <c r="F221" s="167" t="s">
        <v>804</v>
      </c>
      <c r="H221" s="168">
        <v>202</v>
      </c>
      <c r="I221" s="169"/>
      <c r="L221" s="165"/>
      <c r="M221" s="170"/>
      <c r="N221" s="171"/>
      <c r="O221" s="171"/>
      <c r="P221" s="171"/>
      <c r="Q221" s="171"/>
      <c r="R221" s="171"/>
      <c r="S221" s="171"/>
      <c r="T221" s="172"/>
      <c r="AT221" s="166" t="s">
        <v>150</v>
      </c>
      <c r="AU221" s="166" t="s">
        <v>139</v>
      </c>
      <c r="AV221" s="14" t="s">
        <v>139</v>
      </c>
      <c r="AW221" s="14" t="s">
        <v>33</v>
      </c>
      <c r="AX221" s="14" t="s">
        <v>71</v>
      </c>
      <c r="AY221" s="166" t="s">
        <v>134</v>
      </c>
    </row>
    <row r="222" spans="2:51" s="13" customFormat="1" ht="12">
      <c r="B222" s="157"/>
      <c r="D222" s="158" t="s">
        <v>150</v>
      </c>
      <c r="E222" s="159" t="s">
        <v>3</v>
      </c>
      <c r="F222" s="160" t="s">
        <v>303</v>
      </c>
      <c r="H222" s="159" t="s">
        <v>3</v>
      </c>
      <c r="I222" s="161"/>
      <c r="L222" s="157"/>
      <c r="M222" s="162"/>
      <c r="N222" s="163"/>
      <c r="O222" s="163"/>
      <c r="P222" s="163"/>
      <c r="Q222" s="163"/>
      <c r="R222" s="163"/>
      <c r="S222" s="163"/>
      <c r="T222" s="164"/>
      <c r="AT222" s="159" t="s">
        <v>150</v>
      </c>
      <c r="AU222" s="159" t="s">
        <v>139</v>
      </c>
      <c r="AV222" s="13" t="s">
        <v>15</v>
      </c>
      <c r="AW222" s="13" t="s">
        <v>33</v>
      </c>
      <c r="AX222" s="13" t="s">
        <v>71</v>
      </c>
      <c r="AY222" s="159" t="s">
        <v>134</v>
      </c>
    </row>
    <row r="223" spans="2:51" s="14" customFormat="1" ht="12">
      <c r="B223" s="165"/>
      <c r="D223" s="158" t="s">
        <v>150</v>
      </c>
      <c r="E223" s="166" t="s">
        <v>3</v>
      </c>
      <c r="F223" s="167" t="s">
        <v>805</v>
      </c>
      <c r="H223" s="168">
        <v>23</v>
      </c>
      <c r="I223" s="169"/>
      <c r="L223" s="165"/>
      <c r="M223" s="170"/>
      <c r="N223" s="171"/>
      <c r="O223" s="171"/>
      <c r="P223" s="171"/>
      <c r="Q223" s="171"/>
      <c r="R223" s="171"/>
      <c r="S223" s="171"/>
      <c r="T223" s="172"/>
      <c r="AT223" s="166" t="s">
        <v>150</v>
      </c>
      <c r="AU223" s="166" t="s">
        <v>139</v>
      </c>
      <c r="AV223" s="14" t="s">
        <v>139</v>
      </c>
      <c r="AW223" s="14" t="s">
        <v>33</v>
      </c>
      <c r="AX223" s="14" t="s">
        <v>71</v>
      </c>
      <c r="AY223" s="166" t="s">
        <v>134</v>
      </c>
    </row>
    <row r="224" spans="2:51" s="14" customFormat="1" ht="12">
      <c r="B224" s="165"/>
      <c r="D224" s="158" t="s">
        <v>150</v>
      </c>
      <c r="E224" s="166" t="s">
        <v>3</v>
      </c>
      <c r="F224" s="167" t="s">
        <v>806</v>
      </c>
      <c r="H224" s="168">
        <v>12.15</v>
      </c>
      <c r="I224" s="169"/>
      <c r="L224" s="165"/>
      <c r="M224" s="170"/>
      <c r="N224" s="171"/>
      <c r="O224" s="171"/>
      <c r="P224" s="171"/>
      <c r="Q224" s="171"/>
      <c r="R224" s="171"/>
      <c r="S224" s="171"/>
      <c r="T224" s="172"/>
      <c r="AT224" s="166" t="s">
        <v>150</v>
      </c>
      <c r="AU224" s="166" t="s">
        <v>139</v>
      </c>
      <c r="AV224" s="14" t="s">
        <v>139</v>
      </c>
      <c r="AW224" s="14" t="s">
        <v>33</v>
      </c>
      <c r="AX224" s="14" t="s">
        <v>71</v>
      </c>
      <c r="AY224" s="166" t="s">
        <v>134</v>
      </c>
    </row>
    <row r="225" spans="2:51" s="13" customFormat="1" ht="12">
      <c r="B225" s="157"/>
      <c r="D225" s="158" t="s">
        <v>150</v>
      </c>
      <c r="E225" s="159" t="s">
        <v>3</v>
      </c>
      <c r="F225" s="160" t="s">
        <v>305</v>
      </c>
      <c r="H225" s="159" t="s">
        <v>3</v>
      </c>
      <c r="I225" s="161"/>
      <c r="L225" s="157"/>
      <c r="M225" s="162"/>
      <c r="N225" s="163"/>
      <c r="O225" s="163"/>
      <c r="P225" s="163"/>
      <c r="Q225" s="163"/>
      <c r="R225" s="163"/>
      <c r="S225" s="163"/>
      <c r="T225" s="164"/>
      <c r="AT225" s="159" t="s">
        <v>150</v>
      </c>
      <c r="AU225" s="159" t="s">
        <v>139</v>
      </c>
      <c r="AV225" s="13" t="s">
        <v>15</v>
      </c>
      <c r="AW225" s="13" t="s">
        <v>33</v>
      </c>
      <c r="AX225" s="13" t="s">
        <v>71</v>
      </c>
      <c r="AY225" s="159" t="s">
        <v>134</v>
      </c>
    </row>
    <row r="226" spans="2:51" s="14" customFormat="1" ht="12">
      <c r="B226" s="165"/>
      <c r="D226" s="158" t="s">
        <v>150</v>
      </c>
      <c r="E226" s="166" t="s">
        <v>3</v>
      </c>
      <c r="F226" s="167" t="s">
        <v>807</v>
      </c>
      <c r="H226" s="168">
        <v>21.72</v>
      </c>
      <c r="I226" s="169"/>
      <c r="L226" s="165"/>
      <c r="M226" s="170"/>
      <c r="N226" s="171"/>
      <c r="O226" s="171"/>
      <c r="P226" s="171"/>
      <c r="Q226" s="171"/>
      <c r="R226" s="171"/>
      <c r="S226" s="171"/>
      <c r="T226" s="172"/>
      <c r="AT226" s="166" t="s">
        <v>150</v>
      </c>
      <c r="AU226" s="166" t="s">
        <v>139</v>
      </c>
      <c r="AV226" s="14" t="s">
        <v>139</v>
      </c>
      <c r="AW226" s="14" t="s">
        <v>33</v>
      </c>
      <c r="AX226" s="14" t="s">
        <v>71</v>
      </c>
      <c r="AY226" s="166" t="s">
        <v>134</v>
      </c>
    </row>
    <row r="227" spans="2:51" s="15" customFormat="1" ht="12">
      <c r="B227" s="173"/>
      <c r="D227" s="158" t="s">
        <v>150</v>
      </c>
      <c r="E227" s="174" t="s">
        <v>3</v>
      </c>
      <c r="F227" s="175" t="s">
        <v>155</v>
      </c>
      <c r="H227" s="176">
        <v>258.87</v>
      </c>
      <c r="I227" s="177"/>
      <c r="L227" s="173"/>
      <c r="M227" s="178"/>
      <c r="N227" s="179"/>
      <c r="O227" s="179"/>
      <c r="P227" s="179"/>
      <c r="Q227" s="179"/>
      <c r="R227" s="179"/>
      <c r="S227" s="179"/>
      <c r="T227" s="180"/>
      <c r="AT227" s="174" t="s">
        <v>150</v>
      </c>
      <c r="AU227" s="174" t="s">
        <v>139</v>
      </c>
      <c r="AV227" s="15" t="s">
        <v>145</v>
      </c>
      <c r="AW227" s="15" t="s">
        <v>33</v>
      </c>
      <c r="AX227" s="15" t="s">
        <v>15</v>
      </c>
      <c r="AY227" s="174" t="s">
        <v>134</v>
      </c>
    </row>
    <row r="228" spans="1:65" s="2" customFormat="1" ht="24.2" customHeight="1">
      <c r="A228" s="33"/>
      <c r="B228" s="138"/>
      <c r="C228" s="181" t="s">
        <v>356</v>
      </c>
      <c r="D228" s="181" t="s">
        <v>160</v>
      </c>
      <c r="E228" s="182" t="s">
        <v>352</v>
      </c>
      <c r="F228" s="183" t="s">
        <v>353</v>
      </c>
      <c r="G228" s="184" t="s">
        <v>143</v>
      </c>
      <c r="H228" s="185">
        <v>301.713</v>
      </c>
      <c r="I228" s="186"/>
      <c r="J228" s="187">
        <f>ROUND(I228*H228,2)</f>
        <v>0</v>
      </c>
      <c r="K228" s="183" t="s">
        <v>144</v>
      </c>
      <c r="L228" s="188"/>
      <c r="M228" s="189" t="s">
        <v>3</v>
      </c>
      <c r="N228" s="190" t="s">
        <v>43</v>
      </c>
      <c r="O228" s="54"/>
      <c r="P228" s="148">
        <f>O228*H228</f>
        <v>0</v>
      </c>
      <c r="Q228" s="148">
        <v>0.0019</v>
      </c>
      <c r="R228" s="148">
        <f>Q228*H228</f>
        <v>0.5732547</v>
      </c>
      <c r="S228" s="148">
        <v>0</v>
      </c>
      <c r="T228" s="149">
        <f>S228*H228</f>
        <v>0</v>
      </c>
      <c r="U228" s="33"/>
      <c r="V228" s="33"/>
      <c r="W228" s="33"/>
      <c r="X228" s="33"/>
      <c r="Y228" s="33"/>
      <c r="Z228" s="33"/>
      <c r="AA228" s="33"/>
      <c r="AB228" s="33"/>
      <c r="AC228" s="33"/>
      <c r="AD228" s="33"/>
      <c r="AE228" s="33"/>
      <c r="AR228" s="150" t="s">
        <v>326</v>
      </c>
      <c r="AT228" s="150" t="s">
        <v>160</v>
      </c>
      <c r="AU228" s="150" t="s">
        <v>139</v>
      </c>
      <c r="AY228" s="18" t="s">
        <v>134</v>
      </c>
      <c r="BE228" s="151">
        <f>IF(N228="základní",J228,0)</f>
        <v>0</v>
      </c>
      <c r="BF228" s="151">
        <f>IF(N228="snížená",J228,0)</f>
        <v>0</v>
      </c>
      <c r="BG228" s="151">
        <f>IF(N228="zákl. přenesená",J228,0)</f>
        <v>0</v>
      </c>
      <c r="BH228" s="151">
        <f>IF(N228="sníž. přenesená",J228,0)</f>
        <v>0</v>
      </c>
      <c r="BI228" s="151">
        <f>IF(N228="nulová",J228,0)</f>
        <v>0</v>
      </c>
      <c r="BJ228" s="18" t="s">
        <v>139</v>
      </c>
      <c r="BK228" s="151">
        <f>ROUND(I228*H228,2)</f>
        <v>0</v>
      </c>
      <c r="BL228" s="18" t="s">
        <v>229</v>
      </c>
      <c r="BM228" s="150" t="s">
        <v>354</v>
      </c>
    </row>
    <row r="229" spans="2:51" s="14" customFormat="1" ht="12">
      <c r="B229" s="165"/>
      <c r="D229" s="158" t="s">
        <v>150</v>
      </c>
      <c r="F229" s="167" t="s">
        <v>814</v>
      </c>
      <c r="H229" s="168">
        <v>301.713</v>
      </c>
      <c r="I229" s="169"/>
      <c r="L229" s="165"/>
      <c r="M229" s="170"/>
      <c r="N229" s="171"/>
      <c r="O229" s="171"/>
      <c r="P229" s="171"/>
      <c r="Q229" s="171"/>
      <c r="R229" s="171"/>
      <c r="S229" s="171"/>
      <c r="T229" s="172"/>
      <c r="AT229" s="166" t="s">
        <v>150</v>
      </c>
      <c r="AU229" s="166" t="s">
        <v>139</v>
      </c>
      <c r="AV229" s="14" t="s">
        <v>139</v>
      </c>
      <c r="AW229" s="14" t="s">
        <v>4</v>
      </c>
      <c r="AX229" s="14" t="s">
        <v>15</v>
      </c>
      <c r="AY229" s="166" t="s">
        <v>134</v>
      </c>
    </row>
    <row r="230" spans="1:65" s="2" customFormat="1" ht="24.2" customHeight="1">
      <c r="A230" s="33"/>
      <c r="B230" s="138"/>
      <c r="C230" s="139" t="s">
        <v>361</v>
      </c>
      <c r="D230" s="139" t="s">
        <v>140</v>
      </c>
      <c r="E230" s="140" t="s">
        <v>357</v>
      </c>
      <c r="F230" s="141" t="s">
        <v>358</v>
      </c>
      <c r="G230" s="142" t="s">
        <v>359</v>
      </c>
      <c r="H230" s="143">
        <v>13</v>
      </c>
      <c r="I230" s="144"/>
      <c r="J230" s="145">
        <f>ROUND(I230*H230,2)</f>
        <v>0</v>
      </c>
      <c r="K230" s="141" t="s">
        <v>3</v>
      </c>
      <c r="L230" s="34"/>
      <c r="M230" s="146" t="s">
        <v>3</v>
      </c>
      <c r="N230" s="147" t="s">
        <v>43</v>
      </c>
      <c r="O230" s="54"/>
      <c r="P230" s="148">
        <f>O230*H230</f>
        <v>0</v>
      </c>
      <c r="Q230" s="148">
        <v>0</v>
      </c>
      <c r="R230" s="148">
        <f>Q230*H230</f>
        <v>0</v>
      </c>
      <c r="S230" s="148">
        <v>0</v>
      </c>
      <c r="T230" s="149">
        <f>S230*H230</f>
        <v>0</v>
      </c>
      <c r="U230" s="33"/>
      <c r="V230" s="33"/>
      <c r="W230" s="33"/>
      <c r="X230" s="33"/>
      <c r="Y230" s="33"/>
      <c r="Z230" s="33"/>
      <c r="AA230" s="33"/>
      <c r="AB230" s="33"/>
      <c r="AC230" s="33"/>
      <c r="AD230" s="33"/>
      <c r="AE230" s="33"/>
      <c r="AR230" s="150" t="s">
        <v>229</v>
      </c>
      <c r="AT230" s="150" t="s">
        <v>140</v>
      </c>
      <c r="AU230" s="150" t="s">
        <v>139</v>
      </c>
      <c r="AY230" s="18" t="s">
        <v>134</v>
      </c>
      <c r="BE230" s="151">
        <f>IF(N230="základní",J230,0)</f>
        <v>0</v>
      </c>
      <c r="BF230" s="151">
        <f>IF(N230="snížená",J230,0)</f>
        <v>0</v>
      </c>
      <c r="BG230" s="151">
        <f>IF(N230="zákl. přenesená",J230,0)</f>
        <v>0</v>
      </c>
      <c r="BH230" s="151">
        <f>IF(N230="sníž. přenesená",J230,0)</f>
        <v>0</v>
      </c>
      <c r="BI230" s="151">
        <f>IF(N230="nulová",J230,0)</f>
        <v>0</v>
      </c>
      <c r="BJ230" s="18" t="s">
        <v>139</v>
      </c>
      <c r="BK230" s="151">
        <f>ROUND(I230*H230,2)</f>
        <v>0</v>
      </c>
      <c r="BL230" s="18" t="s">
        <v>229</v>
      </c>
      <c r="BM230" s="150" t="s">
        <v>360</v>
      </c>
    </row>
    <row r="231" spans="1:65" s="2" customFormat="1" ht="49.15" customHeight="1">
      <c r="A231" s="33"/>
      <c r="B231" s="138"/>
      <c r="C231" s="139" t="s">
        <v>368</v>
      </c>
      <c r="D231" s="139" t="s">
        <v>140</v>
      </c>
      <c r="E231" s="140" t="s">
        <v>362</v>
      </c>
      <c r="F231" s="141" t="s">
        <v>363</v>
      </c>
      <c r="G231" s="142" t="s">
        <v>253</v>
      </c>
      <c r="H231" s="143">
        <v>0.828</v>
      </c>
      <c r="I231" s="144"/>
      <c r="J231" s="145">
        <f>ROUND(I231*H231,2)</f>
        <v>0</v>
      </c>
      <c r="K231" s="141" t="s">
        <v>144</v>
      </c>
      <c r="L231" s="34"/>
      <c r="M231" s="146" t="s">
        <v>3</v>
      </c>
      <c r="N231" s="147" t="s">
        <v>43</v>
      </c>
      <c r="O231" s="54"/>
      <c r="P231" s="148">
        <f>O231*H231</f>
        <v>0</v>
      </c>
      <c r="Q231" s="148">
        <v>0</v>
      </c>
      <c r="R231" s="148">
        <f>Q231*H231</f>
        <v>0</v>
      </c>
      <c r="S231" s="148">
        <v>0</v>
      </c>
      <c r="T231" s="149">
        <f>S231*H231</f>
        <v>0</v>
      </c>
      <c r="U231" s="33"/>
      <c r="V231" s="33"/>
      <c r="W231" s="33"/>
      <c r="X231" s="33"/>
      <c r="Y231" s="33"/>
      <c r="Z231" s="33"/>
      <c r="AA231" s="33"/>
      <c r="AB231" s="33"/>
      <c r="AC231" s="33"/>
      <c r="AD231" s="33"/>
      <c r="AE231" s="33"/>
      <c r="AR231" s="150" t="s">
        <v>229</v>
      </c>
      <c r="AT231" s="150" t="s">
        <v>140</v>
      </c>
      <c r="AU231" s="150" t="s">
        <v>139</v>
      </c>
      <c r="AY231" s="18" t="s">
        <v>134</v>
      </c>
      <c r="BE231" s="151">
        <f>IF(N231="základní",J231,0)</f>
        <v>0</v>
      </c>
      <c r="BF231" s="151">
        <f>IF(N231="snížená",J231,0)</f>
        <v>0</v>
      </c>
      <c r="BG231" s="151">
        <f>IF(N231="zákl. přenesená",J231,0)</f>
        <v>0</v>
      </c>
      <c r="BH231" s="151">
        <f>IF(N231="sníž. přenesená",J231,0)</f>
        <v>0</v>
      </c>
      <c r="BI231" s="151">
        <f>IF(N231="nulová",J231,0)</f>
        <v>0</v>
      </c>
      <c r="BJ231" s="18" t="s">
        <v>139</v>
      </c>
      <c r="BK231" s="151">
        <f>ROUND(I231*H231,2)</f>
        <v>0</v>
      </c>
      <c r="BL231" s="18" t="s">
        <v>229</v>
      </c>
      <c r="BM231" s="150" t="s">
        <v>364</v>
      </c>
    </row>
    <row r="232" spans="1:47" s="2" customFormat="1" ht="12">
      <c r="A232" s="33"/>
      <c r="B232" s="34"/>
      <c r="C232" s="33"/>
      <c r="D232" s="152" t="s">
        <v>148</v>
      </c>
      <c r="E232" s="33"/>
      <c r="F232" s="153" t="s">
        <v>365</v>
      </c>
      <c r="G232" s="33"/>
      <c r="H232" s="33"/>
      <c r="I232" s="154"/>
      <c r="J232" s="33"/>
      <c r="K232" s="33"/>
      <c r="L232" s="34"/>
      <c r="M232" s="155"/>
      <c r="N232" s="156"/>
      <c r="O232" s="54"/>
      <c r="P232" s="54"/>
      <c r="Q232" s="54"/>
      <c r="R232" s="54"/>
      <c r="S232" s="54"/>
      <c r="T232" s="55"/>
      <c r="U232" s="33"/>
      <c r="V232" s="33"/>
      <c r="W232" s="33"/>
      <c r="X232" s="33"/>
      <c r="Y232" s="33"/>
      <c r="Z232" s="33"/>
      <c r="AA232" s="33"/>
      <c r="AB232" s="33"/>
      <c r="AC232" s="33"/>
      <c r="AD232" s="33"/>
      <c r="AE232" s="33"/>
      <c r="AT232" s="18" t="s">
        <v>148</v>
      </c>
      <c r="AU232" s="18" t="s">
        <v>139</v>
      </c>
    </row>
    <row r="233" spans="2:63" s="12" customFormat="1" ht="22.9" customHeight="1">
      <c r="B233" s="125"/>
      <c r="D233" s="126" t="s">
        <v>70</v>
      </c>
      <c r="E233" s="136" t="s">
        <v>366</v>
      </c>
      <c r="F233" s="136" t="s">
        <v>367</v>
      </c>
      <c r="I233" s="128"/>
      <c r="J233" s="137">
        <f>BK233</f>
        <v>0</v>
      </c>
      <c r="L233" s="125"/>
      <c r="M233" s="130"/>
      <c r="N233" s="131"/>
      <c r="O233" s="131"/>
      <c r="P233" s="132">
        <f>SUM(P234:P294)</f>
        <v>0</v>
      </c>
      <c r="Q233" s="131"/>
      <c r="R233" s="132">
        <f>SUM(R234:R294)</f>
        <v>2.12826636</v>
      </c>
      <c r="S233" s="131"/>
      <c r="T233" s="133">
        <f>SUM(T234:T294)</f>
        <v>5.089970000000001</v>
      </c>
      <c r="AR233" s="126" t="s">
        <v>139</v>
      </c>
      <c r="AT233" s="134" t="s">
        <v>70</v>
      </c>
      <c r="AU233" s="134" t="s">
        <v>15</v>
      </c>
      <c r="AY233" s="126" t="s">
        <v>134</v>
      </c>
      <c r="BK233" s="135">
        <f>SUM(BK234:BK294)</f>
        <v>0</v>
      </c>
    </row>
    <row r="234" spans="1:65" s="2" customFormat="1" ht="49.15" customHeight="1">
      <c r="A234" s="33"/>
      <c r="B234" s="138"/>
      <c r="C234" s="139" t="s">
        <v>373</v>
      </c>
      <c r="D234" s="139" t="s">
        <v>140</v>
      </c>
      <c r="E234" s="140" t="s">
        <v>369</v>
      </c>
      <c r="F234" s="141" t="s">
        <v>370</v>
      </c>
      <c r="G234" s="142" t="s">
        <v>143</v>
      </c>
      <c r="H234" s="143">
        <v>179</v>
      </c>
      <c r="I234" s="144"/>
      <c r="J234" s="145">
        <f>ROUND(I234*H234,2)</f>
        <v>0</v>
      </c>
      <c r="K234" s="141" t="s">
        <v>144</v>
      </c>
      <c r="L234" s="34"/>
      <c r="M234" s="146" t="s">
        <v>3</v>
      </c>
      <c r="N234" s="147" t="s">
        <v>43</v>
      </c>
      <c r="O234" s="54"/>
      <c r="P234" s="148">
        <f>O234*H234</f>
        <v>0</v>
      </c>
      <c r="Q234" s="148">
        <v>0</v>
      </c>
      <c r="R234" s="148">
        <f>Q234*H234</f>
        <v>0</v>
      </c>
      <c r="S234" s="148">
        <v>0.024</v>
      </c>
      <c r="T234" s="149">
        <f>S234*H234</f>
        <v>4.296</v>
      </c>
      <c r="U234" s="33"/>
      <c r="V234" s="33"/>
      <c r="W234" s="33"/>
      <c r="X234" s="33"/>
      <c r="Y234" s="33"/>
      <c r="Z234" s="33"/>
      <c r="AA234" s="33"/>
      <c r="AB234" s="33"/>
      <c r="AC234" s="33"/>
      <c r="AD234" s="33"/>
      <c r="AE234" s="33"/>
      <c r="AR234" s="150" t="s">
        <v>229</v>
      </c>
      <c r="AT234" s="150" t="s">
        <v>140</v>
      </c>
      <c r="AU234" s="150" t="s">
        <v>139</v>
      </c>
      <c r="AY234" s="18" t="s">
        <v>134</v>
      </c>
      <c r="BE234" s="151">
        <f>IF(N234="základní",J234,0)</f>
        <v>0</v>
      </c>
      <c r="BF234" s="151">
        <f>IF(N234="snížená",J234,0)</f>
        <v>0</v>
      </c>
      <c r="BG234" s="151">
        <f>IF(N234="zákl. přenesená",J234,0)</f>
        <v>0</v>
      </c>
      <c r="BH234" s="151">
        <f>IF(N234="sníž. přenesená",J234,0)</f>
        <v>0</v>
      </c>
      <c r="BI234" s="151">
        <f>IF(N234="nulová",J234,0)</f>
        <v>0</v>
      </c>
      <c r="BJ234" s="18" t="s">
        <v>139</v>
      </c>
      <c r="BK234" s="151">
        <f>ROUND(I234*H234,2)</f>
        <v>0</v>
      </c>
      <c r="BL234" s="18" t="s">
        <v>229</v>
      </c>
      <c r="BM234" s="150" t="s">
        <v>371</v>
      </c>
    </row>
    <row r="235" spans="1:47" s="2" customFormat="1" ht="12">
      <c r="A235" s="33"/>
      <c r="B235" s="34"/>
      <c r="C235" s="33"/>
      <c r="D235" s="152" t="s">
        <v>148</v>
      </c>
      <c r="E235" s="33"/>
      <c r="F235" s="153" t="s">
        <v>372</v>
      </c>
      <c r="G235" s="33"/>
      <c r="H235" s="33"/>
      <c r="I235" s="154"/>
      <c r="J235" s="33"/>
      <c r="K235" s="33"/>
      <c r="L235" s="34"/>
      <c r="M235" s="155"/>
      <c r="N235" s="156"/>
      <c r="O235" s="54"/>
      <c r="P235" s="54"/>
      <c r="Q235" s="54"/>
      <c r="R235" s="54"/>
      <c r="S235" s="54"/>
      <c r="T235" s="55"/>
      <c r="U235" s="33"/>
      <c r="V235" s="33"/>
      <c r="W235" s="33"/>
      <c r="X235" s="33"/>
      <c r="Y235" s="33"/>
      <c r="Z235" s="33"/>
      <c r="AA235" s="33"/>
      <c r="AB235" s="33"/>
      <c r="AC235" s="33"/>
      <c r="AD235" s="33"/>
      <c r="AE235" s="33"/>
      <c r="AT235" s="18" t="s">
        <v>148</v>
      </c>
      <c r="AU235" s="18" t="s">
        <v>139</v>
      </c>
    </row>
    <row r="236" spans="2:51" s="13" customFormat="1" ht="12">
      <c r="B236" s="157"/>
      <c r="D236" s="158" t="s">
        <v>150</v>
      </c>
      <c r="E236" s="159" t="s">
        <v>3</v>
      </c>
      <c r="F236" s="160" t="s">
        <v>796</v>
      </c>
      <c r="H236" s="159" t="s">
        <v>3</v>
      </c>
      <c r="I236" s="161"/>
      <c r="L236" s="157"/>
      <c r="M236" s="162"/>
      <c r="N236" s="163"/>
      <c r="O236" s="163"/>
      <c r="P236" s="163"/>
      <c r="Q236" s="163"/>
      <c r="R236" s="163"/>
      <c r="S236" s="163"/>
      <c r="T236" s="164"/>
      <c r="AT236" s="159" t="s">
        <v>150</v>
      </c>
      <c r="AU236" s="159" t="s">
        <v>139</v>
      </c>
      <c r="AV236" s="13" t="s">
        <v>15</v>
      </c>
      <c r="AW236" s="13" t="s">
        <v>33</v>
      </c>
      <c r="AX236" s="13" t="s">
        <v>71</v>
      </c>
      <c r="AY236" s="159" t="s">
        <v>134</v>
      </c>
    </row>
    <row r="237" spans="2:51" s="14" customFormat="1" ht="12">
      <c r="B237" s="165"/>
      <c r="D237" s="158" t="s">
        <v>150</v>
      </c>
      <c r="E237" s="166" t="s">
        <v>3</v>
      </c>
      <c r="F237" s="167" t="s">
        <v>797</v>
      </c>
      <c r="H237" s="168">
        <v>164.3</v>
      </c>
      <c r="I237" s="169"/>
      <c r="L237" s="165"/>
      <c r="M237" s="170"/>
      <c r="N237" s="171"/>
      <c r="O237" s="171"/>
      <c r="P237" s="171"/>
      <c r="Q237" s="171"/>
      <c r="R237" s="171"/>
      <c r="S237" s="171"/>
      <c r="T237" s="172"/>
      <c r="AT237" s="166" t="s">
        <v>150</v>
      </c>
      <c r="AU237" s="166" t="s">
        <v>139</v>
      </c>
      <c r="AV237" s="14" t="s">
        <v>139</v>
      </c>
      <c r="AW237" s="14" t="s">
        <v>33</v>
      </c>
      <c r="AX237" s="14" t="s">
        <v>71</v>
      </c>
      <c r="AY237" s="166" t="s">
        <v>134</v>
      </c>
    </row>
    <row r="238" spans="2:51" s="14" customFormat="1" ht="12">
      <c r="B238" s="165"/>
      <c r="D238" s="158" t="s">
        <v>150</v>
      </c>
      <c r="E238" s="166" t="s">
        <v>3</v>
      </c>
      <c r="F238" s="167" t="s">
        <v>798</v>
      </c>
      <c r="H238" s="168">
        <v>-6.9</v>
      </c>
      <c r="I238" s="169"/>
      <c r="L238" s="165"/>
      <c r="M238" s="170"/>
      <c r="N238" s="171"/>
      <c r="O238" s="171"/>
      <c r="P238" s="171"/>
      <c r="Q238" s="171"/>
      <c r="R238" s="171"/>
      <c r="S238" s="171"/>
      <c r="T238" s="172"/>
      <c r="AT238" s="166" t="s">
        <v>150</v>
      </c>
      <c r="AU238" s="166" t="s">
        <v>139</v>
      </c>
      <c r="AV238" s="14" t="s">
        <v>139</v>
      </c>
      <c r="AW238" s="14" t="s">
        <v>33</v>
      </c>
      <c r="AX238" s="14" t="s">
        <v>71</v>
      </c>
      <c r="AY238" s="166" t="s">
        <v>134</v>
      </c>
    </row>
    <row r="239" spans="2:51" s="13" customFormat="1" ht="12">
      <c r="B239" s="157"/>
      <c r="D239" s="158" t="s">
        <v>150</v>
      </c>
      <c r="E239" s="159" t="s">
        <v>3</v>
      </c>
      <c r="F239" s="160" t="s">
        <v>799</v>
      </c>
      <c r="H239" s="159" t="s">
        <v>3</v>
      </c>
      <c r="I239" s="161"/>
      <c r="L239" s="157"/>
      <c r="M239" s="162"/>
      <c r="N239" s="163"/>
      <c r="O239" s="163"/>
      <c r="P239" s="163"/>
      <c r="Q239" s="163"/>
      <c r="R239" s="163"/>
      <c r="S239" s="163"/>
      <c r="T239" s="164"/>
      <c r="AT239" s="159" t="s">
        <v>150</v>
      </c>
      <c r="AU239" s="159" t="s">
        <v>139</v>
      </c>
      <c r="AV239" s="13" t="s">
        <v>15</v>
      </c>
      <c r="AW239" s="13" t="s">
        <v>33</v>
      </c>
      <c r="AX239" s="13" t="s">
        <v>71</v>
      </c>
      <c r="AY239" s="159" t="s">
        <v>134</v>
      </c>
    </row>
    <row r="240" spans="2:51" s="14" customFormat="1" ht="12">
      <c r="B240" s="165"/>
      <c r="D240" s="158" t="s">
        <v>150</v>
      </c>
      <c r="E240" s="166" t="s">
        <v>3</v>
      </c>
      <c r="F240" s="167" t="s">
        <v>800</v>
      </c>
      <c r="H240" s="168">
        <v>21.6</v>
      </c>
      <c r="I240" s="169"/>
      <c r="L240" s="165"/>
      <c r="M240" s="170"/>
      <c r="N240" s="171"/>
      <c r="O240" s="171"/>
      <c r="P240" s="171"/>
      <c r="Q240" s="171"/>
      <c r="R240" s="171"/>
      <c r="S240" s="171"/>
      <c r="T240" s="172"/>
      <c r="AT240" s="166" t="s">
        <v>150</v>
      </c>
      <c r="AU240" s="166" t="s">
        <v>139</v>
      </c>
      <c r="AV240" s="14" t="s">
        <v>139</v>
      </c>
      <c r="AW240" s="14" t="s">
        <v>33</v>
      </c>
      <c r="AX240" s="14" t="s">
        <v>71</v>
      </c>
      <c r="AY240" s="166" t="s">
        <v>134</v>
      </c>
    </row>
    <row r="241" spans="2:51" s="15" customFormat="1" ht="12">
      <c r="B241" s="173"/>
      <c r="D241" s="158" t="s">
        <v>150</v>
      </c>
      <c r="E241" s="174" t="s">
        <v>3</v>
      </c>
      <c r="F241" s="175" t="s">
        <v>155</v>
      </c>
      <c r="H241" s="176">
        <v>179</v>
      </c>
      <c r="I241" s="177"/>
      <c r="L241" s="173"/>
      <c r="M241" s="178"/>
      <c r="N241" s="179"/>
      <c r="O241" s="179"/>
      <c r="P241" s="179"/>
      <c r="Q241" s="179"/>
      <c r="R241" s="179"/>
      <c r="S241" s="179"/>
      <c r="T241" s="180"/>
      <c r="AT241" s="174" t="s">
        <v>150</v>
      </c>
      <c r="AU241" s="174" t="s">
        <v>139</v>
      </c>
      <c r="AV241" s="15" t="s">
        <v>145</v>
      </c>
      <c r="AW241" s="15" t="s">
        <v>33</v>
      </c>
      <c r="AX241" s="15" t="s">
        <v>15</v>
      </c>
      <c r="AY241" s="174" t="s">
        <v>134</v>
      </c>
    </row>
    <row r="242" spans="1:65" s="2" customFormat="1" ht="37.9" customHeight="1">
      <c r="A242" s="33"/>
      <c r="B242" s="138"/>
      <c r="C242" s="139" t="s">
        <v>377</v>
      </c>
      <c r="D242" s="139" t="s">
        <v>140</v>
      </c>
      <c r="E242" s="140" t="s">
        <v>374</v>
      </c>
      <c r="F242" s="141" t="s">
        <v>375</v>
      </c>
      <c r="G242" s="142" t="s">
        <v>143</v>
      </c>
      <c r="H242" s="143">
        <v>179</v>
      </c>
      <c r="I242" s="144"/>
      <c r="J242" s="145">
        <f>ROUND(I242*H242,2)</f>
        <v>0</v>
      </c>
      <c r="K242" s="141" t="s">
        <v>3</v>
      </c>
      <c r="L242" s="34"/>
      <c r="M242" s="146" t="s">
        <v>3</v>
      </c>
      <c r="N242" s="147" t="s">
        <v>43</v>
      </c>
      <c r="O242" s="54"/>
      <c r="P242" s="148">
        <f>O242*H242</f>
        <v>0</v>
      </c>
      <c r="Q242" s="148">
        <v>0</v>
      </c>
      <c r="R242" s="148">
        <f>Q242*H242</f>
        <v>0</v>
      </c>
      <c r="S242" s="148">
        <v>0</v>
      </c>
      <c r="T242" s="149">
        <f>S242*H242</f>
        <v>0</v>
      </c>
      <c r="U242" s="33"/>
      <c r="V242" s="33"/>
      <c r="W242" s="33"/>
      <c r="X242" s="33"/>
      <c r="Y242" s="33"/>
      <c r="Z242" s="33"/>
      <c r="AA242" s="33"/>
      <c r="AB242" s="33"/>
      <c r="AC242" s="33"/>
      <c r="AD242" s="33"/>
      <c r="AE242" s="33"/>
      <c r="AR242" s="150" t="s">
        <v>229</v>
      </c>
      <c r="AT242" s="150" t="s">
        <v>140</v>
      </c>
      <c r="AU242" s="150" t="s">
        <v>139</v>
      </c>
      <c r="AY242" s="18" t="s">
        <v>134</v>
      </c>
      <c r="BE242" s="151">
        <f>IF(N242="základní",J242,0)</f>
        <v>0</v>
      </c>
      <c r="BF242" s="151">
        <f>IF(N242="snížená",J242,0)</f>
        <v>0</v>
      </c>
      <c r="BG242" s="151">
        <f>IF(N242="zákl. přenesená",J242,0)</f>
        <v>0</v>
      </c>
      <c r="BH242" s="151">
        <f>IF(N242="sníž. přenesená",J242,0)</f>
        <v>0</v>
      </c>
      <c r="BI242" s="151">
        <f>IF(N242="nulová",J242,0)</f>
        <v>0</v>
      </c>
      <c r="BJ242" s="18" t="s">
        <v>139</v>
      </c>
      <c r="BK242" s="151">
        <f>ROUND(I242*H242,2)</f>
        <v>0</v>
      </c>
      <c r="BL242" s="18" t="s">
        <v>229</v>
      </c>
      <c r="BM242" s="150" t="s">
        <v>376</v>
      </c>
    </row>
    <row r="243" spans="2:51" s="13" customFormat="1" ht="12">
      <c r="B243" s="157"/>
      <c r="D243" s="158" t="s">
        <v>150</v>
      </c>
      <c r="E243" s="159" t="s">
        <v>3</v>
      </c>
      <c r="F243" s="160" t="s">
        <v>796</v>
      </c>
      <c r="H243" s="159" t="s">
        <v>3</v>
      </c>
      <c r="I243" s="161"/>
      <c r="L243" s="157"/>
      <c r="M243" s="162"/>
      <c r="N243" s="163"/>
      <c r="O243" s="163"/>
      <c r="P243" s="163"/>
      <c r="Q243" s="163"/>
      <c r="R243" s="163"/>
      <c r="S243" s="163"/>
      <c r="T243" s="164"/>
      <c r="AT243" s="159" t="s">
        <v>150</v>
      </c>
      <c r="AU243" s="159" t="s">
        <v>139</v>
      </c>
      <c r="AV243" s="13" t="s">
        <v>15</v>
      </c>
      <c r="AW243" s="13" t="s">
        <v>33</v>
      </c>
      <c r="AX243" s="13" t="s">
        <v>71</v>
      </c>
      <c r="AY243" s="159" t="s">
        <v>134</v>
      </c>
    </row>
    <row r="244" spans="2:51" s="14" customFormat="1" ht="12">
      <c r="B244" s="165"/>
      <c r="D244" s="158" t="s">
        <v>150</v>
      </c>
      <c r="E244" s="166" t="s">
        <v>3</v>
      </c>
      <c r="F244" s="167" t="s">
        <v>797</v>
      </c>
      <c r="H244" s="168">
        <v>164.3</v>
      </c>
      <c r="I244" s="169"/>
      <c r="L244" s="165"/>
      <c r="M244" s="170"/>
      <c r="N244" s="171"/>
      <c r="O244" s="171"/>
      <c r="P244" s="171"/>
      <c r="Q244" s="171"/>
      <c r="R244" s="171"/>
      <c r="S244" s="171"/>
      <c r="T244" s="172"/>
      <c r="AT244" s="166" t="s">
        <v>150</v>
      </c>
      <c r="AU244" s="166" t="s">
        <v>139</v>
      </c>
      <c r="AV244" s="14" t="s">
        <v>139</v>
      </c>
      <c r="AW244" s="14" t="s">
        <v>33</v>
      </c>
      <c r="AX244" s="14" t="s">
        <v>71</v>
      </c>
      <c r="AY244" s="166" t="s">
        <v>134</v>
      </c>
    </row>
    <row r="245" spans="2:51" s="14" customFormat="1" ht="12">
      <c r="B245" s="165"/>
      <c r="D245" s="158" t="s">
        <v>150</v>
      </c>
      <c r="E245" s="166" t="s">
        <v>3</v>
      </c>
      <c r="F245" s="167" t="s">
        <v>798</v>
      </c>
      <c r="H245" s="168">
        <v>-6.9</v>
      </c>
      <c r="I245" s="169"/>
      <c r="L245" s="165"/>
      <c r="M245" s="170"/>
      <c r="N245" s="171"/>
      <c r="O245" s="171"/>
      <c r="P245" s="171"/>
      <c r="Q245" s="171"/>
      <c r="R245" s="171"/>
      <c r="S245" s="171"/>
      <c r="T245" s="172"/>
      <c r="AT245" s="166" t="s">
        <v>150</v>
      </c>
      <c r="AU245" s="166" t="s">
        <v>139</v>
      </c>
      <c r="AV245" s="14" t="s">
        <v>139</v>
      </c>
      <c r="AW245" s="14" t="s">
        <v>33</v>
      </c>
      <c r="AX245" s="14" t="s">
        <v>71</v>
      </c>
      <c r="AY245" s="166" t="s">
        <v>134</v>
      </c>
    </row>
    <row r="246" spans="2:51" s="13" customFormat="1" ht="12">
      <c r="B246" s="157"/>
      <c r="D246" s="158" t="s">
        <v>150</v>
      </c>
      <c r="E246" s="159" t="s">
        <v>3</v>
      </c>
      <c r="F246" s="160" t="s">
        <v>799</v>
      </c>
      <c r="H246" s="159" t="s">
        <v>3</v>
      </c>
      <c r="I246" s="161"/>
      <c r="L246" s="157"/>
      <c r="M246" s="162"/>
      <c r="N246" s="163"/>
      <c r="O246" s="163"/>
      <c r="P246" s="163"/>
      <c r="Q246" s="163"/>
      <c r="R246" s="163"/>
      <c r="S246" s="163"/>
      <c r="T246" s="164"/>
      <c r="AT246" s="159" t="s">
        <v>150</v>
      </c>
      <c r="AU246" s="159" t="s">
        <v>139</v>
      </c>
      <c r="AV246" s="13" t="s">
        <v>15</v>
      </c>
      <c r="AW246" s="13" t="s">
        <v>33</v>
      </c>
      <c r="AX246" s="13" t="s">
        <v>71</v>
      </c>
      <c r="AY246" s="159" t="s">
        <v>134</v>
      </c>
    </row>
    <row r="247" spans="2:51" s="14" customFormat="1" ht="12">
      <c r="B247" s="165"/>
      <c r="D247" s="158" t="s">
        <v>150</v>
      </c>
      <c r="E247" s="166" t="s">
        <v>3</v>
      </c>
      <c r="F247" s="167" t="s">
        <v>800</v>
      </c>
      <c r="H247" s="168">
        <v>21.6</v>
      </c>
      <c r="I247" s="169"/>
      <c r="L247" s="165"/>
      <c r="M247" s="170"/>
      <c r="N247" s="171"/>
      <c r="O247" s="171"/>
      <c r="P247" s="171"/>
      <c r="Q247" s="171"/>
      <c r="R247" s="171"/>
      <c r="S247" s="171"/>
      <c r="T247" s="172"/>
      <c r="AT247" s="166" t="s">
        <v>150</v>
      </c>
      <c r="AU247" s="166" t="s">
        <v>139</v>
      </c>
      <c r="AV247" s="14" t="s">
        <v>139</v>
      </c>
      <c r="AW247" s="14" t="s">
        <v>33</v>
      </c>
      <c r="AX247" s="14" t="s">
        <v>71</v>
      </c>
      <c r="AY247" s="166" t="s">
        <v>134</v>
      </c>
    </row>
    <row r="248" spans="2:51" s="15" customFormat="1" ht="12">
      <c r="B248" s="173"/>
      <c r="D248" s="158" t="s">
        <v>150</v>
      </c>
      <c r="E248" s="174" t="s">
        <v>3</v>
      </c>
      <c r="F248" s="175" t="s">
        <v>155</v>
      </c>
      <c r="H248" s="176">
        <v>179</v>
      </c>
      <c r="I248" s="177"/>
      <c r="L248" s="173"/>
      <c r="M248" s="178"/>
      <c r="N248" s="179"/>
      <c r="O248" s="179"/>
      <c r="P248" s="179"/>
      <c r="Q248" s="179"/>
      <c r="R248" s="179"/>
      <c r="S248" s="179"/>
      <c r="T248" s="180"/>
      <c r="AT248" s="174" t="s">
        <v>150</v>
      </c>
      <c r="AU248" s="174" t="s">
        <v>139</v>
      </c>
      <c r="AV248" s="15" t="s">
        <v>145</v>
      </c>
      <c r="AW248" s="15" t="s">
        <v>33</v>
      </c>
      <c r="AX248" s="15" t="s">
        <v>15</v>
      </c>
      <c r="AY248" s="174" t="s">
        <v>134</v>
      </c>
    </row>
    <row r="249" spans="1:65" s="2" customFormat="1" ht="21.75" customHeight="1">
      <c r="A249" s="33"/>
      <c r="B249" s="138"/>
      <c r="C249" s="181" t="s">
        <v>382</v>
      </c>
      <c r="D249" s="181" t="s">
        <v>160</v>
      </c>
      <c r="E249" s="182" t="s">
        <v>378</v>
      </c>
      <c r="F249" s="183" t="s">
        <v>379</v>
      </c>
      <c r="G249" s="184" t="s">
        <v>143</v>
      </c>
      <c r="H249" s="185">
        <v>187.95</v>
      </c>
      <c r="I249" s="186"/>
      <c r="J249" s="187">
        <f>ROUND(I249*H249,2)</f>
        <v>0</v>
      </c>
      <c r="K249" s="183" t="s">
        <v>3</v>
      </c>
      <c r="L249" s="188"/>
      <c r="M249" s="189" t="s">
        <v>3</v>
      </c>
      <c r="N249" s="190" t="s">
        <v>43</v>
      </c>
      <c r="O249" s="54"/>
      <c r="P249" s="148">
        <f>O249*H249</f>
        <v>0</v>
      </c>
      <c r="Q249" s="148">
        <v>0.006</v>
      </c>
      <c r="R249" s="148">
        <f>Q249*H249</f>
        <v>1.1277</v>
      </c>
      <c r="S249" s="148">
        <v>0</v>
      </c>
      <c r="T249" s="149">
        <f>S249*H249</f>
        <v>0</v>
      </c>
      <c r="U249" s="33"/>
      <c r="V249" s="33"/>
      <c r="W249" s="33"/>
      <c r="X249" s="33"/>
      <c r="Y249" s="33"/>
      <c r="Z249" s="33"/>
      <c r="AA249" s="33"/>
      <c r="AB249" s="33"/>
      <c r="AC249" s="33"/>
      <c r="AD249" s="33"/>
      <c r="AE249" s="33"/>
      <c r="AR249" s="150" t="s">
        <v>326</v>
      </c>
      <c r="AT249" s="150" t="s">
        <v>160</v>
      </c>
      <c r="AU249" s="150" t="s">
        <v>139</v>
      </c>
      <c r="AY249" s="18" t="s">
        <v>134</v>
      </c>
      <c r="BE249" s="151">
        <f>IF(N249="základní",J249,0)</f>
        <v>0</v>
      </c>
      <c r="BF249" s="151">
        <f>IF(N249="snížená",J249,0)</f>
        <v>0</v>
      </c>
      <c r="BG249" s="151">
        <f>IF(N249="zákl. přenesená",J249,0)</f>
        <v>0</v>
      </c>
      <c r="BH249" s="151">
        <f>IF(N249="sníž. přenesená",J249,0)</f>
        <v>0</v>
      </c>
      <c r="BI249" s="151">
        <f>IF(N249="nulová",J249,0)</f>
        <v>0</v>
      </c>
      <c r="BJ249" s="18" t="s">
        <v>139</v>
      </c>
      <c r="BK249" s="151">
        <f>ROUND(I249*H249,2)</f>
        <v>0</v>
      </c>
      <c r="BL249" s="18" t="s">
        <v>229</v>
      </c>
      <c r="BM249" s="150" t="s">
        <v>380</v>
      </c>
    </row>
    <row r="250" spans="2:51" s="14" customFormat="1" ht="12">
      <c r="B250" s="165"/>
      <c r="D250" s="158" t="s">
        <v>150</v>
      </c>
      <c r="F250" s="167" t="s">
        <v>815</v>
      </c>
      <c r="H250" s="168">
        <v>187.95</v>
      </c>
      <c r="I250" s="169"/>
      <c r="L250" s="165"/>
      <c r="M250" s="170"/>
      <c r="N250" s="171"/>
      <c r="O250" s="171"/>
      <c r="P250" s="171"/>
      <c r="Q250" s="171"/>
      <c r="R250" s="171"/>
      <c r="S250" s="171"/>
      <c r="T250" s="172"/>
      <c r="AT250" s="166" t="s">
        <v>150</v>
      </c>
      <c r="AU250" s="166" t="s">
        <v>139</v>
      </c>
      <c r="AV250" s="14" t="s">
        <v>139</v>
      </c>
      <c r="AW250" s="14" t="s">
        <v>4</v>
      </c>
      <c r="AX250" s="14" t="s">
        <v>15</v>
      </c>
      <c r="AY250" s="166" t="s">
        <v>134</v>
      </c>
    </row>
    <row r="251" spans="1:65" s="2" customFormat="1" ht="44.25" customHeight="1">
      <c r="A251" s="33"/>
      <c r="B251" s="138"/>
      <c r="C251" s="139" t="s">
        <v>387</v>
      </c>
      <c r="D251" s="139" t="s">
        <v>140</v>
      </c>
      <c r="E251" s="140" t="s">
        <v>383</v>
      </c>
      <c r="F251" s="141" t="s">
        <v>384</v>
      </c>
      <c r="G251" s="142" t="s">
        <v>143</v>
      </c>
      <c r="H251" s="143">
        <v>119.52</v>
      </c>
      <c r="I251" s="144"/>
      <c r="J251" s="145">
        <f>ROUND(I251*H251,2)</f>
        <v>0</v>
      </c>
      <c r="K251" s="141" t="s">
        <v>144</v>
      </c>
      <c r="L251" s="34"/>
      <c r="M251" s="146" t="s">
        <v>3</v>
      </c>
      <c r="N251" s="147" t="s">
        <v>43</v>
      </c>
      <c r="O251" s="54"/>
      <c r="P251" s="148">
        <f>O251*H251</f>
        <v>0</v>
      </c>
      <c r="Q251" s="148">
        <v>0</v>
      </c>
      <c r="R251" s="148">
        <f>Q251*H251</f>
        <v>0</v>
      </c>
      <c r="S251" s="148">
        <v>0.006</v>
      </c>
      <c r="T251" s="149">
        <f>S251*H251</f>
        <v>0.71712</v>
      </c>
      <c r="U251" s="33"/>
      <c r="V251" s="33"/>
      <c r="W251" s="33"/>
      <c r="X251" s="33"/>
      <c r="Y251" s="33"/>
      <c r="Z251" s="33"/>
      <c r="AA251" s="33"/>
      <c r="AB251" s="33"/>
      <c r="AC251" s="33"/>
      <c r="AD251" s="33"/>
      <c r="AE251" s="33"/>
      <c r="AR251" s="150" t="s">
        <v>229</v>
      </c>
      <c r="AT251" s="150" t="s">
        <v>140</v>
      </c>
      <c r="AU251" s="150" t="s">
        <v>139</v>
      </c>
      <c r="AY251" s="18" t="s">
        <v>134</v>
      </c>
      <c r="BE251" s="151">
        <f>IF(N251="základní",J251,0)</f>
        <v>0</v>
      </c>
      <c r="BF251" s="151">
        <f>IF(N251="snížená",J251,0)</f>
        <v>0</v>
      </c>
      <c r="BG251" s="151">
        <f>IF(N251="zákl. přenesená",J251,0)</f>
        <v>0</v>
      </c>
      <c r="BH251" s="151">
        <f>IF(N251="sníž. přenesená",J251,0)</f>
        <v>0</v>
      </c>
      <c r="BI251" s="151">
        <f>IF(N251="nulová",J251,0)</f>
        <v>0</v>
      </c>
      <c r="BJ251" s="18" t="s">
        <v>139</v>
      </c>
      <c r="BK251" s="151">
        <f>ROUND(I251*H251,2)</f>
        <v>0</v>
      </c>
      <c r="BL251" s="18" t="s">
        <v>229</v>
      </c>
      <c r="BM251" s="150" t="s">
        <v>385</v>
      </c>
    </row>
    <row r="252" spans="1:47" s="2" customFormat="1" ht="12">
      <c r="A252" s="33"/>
      <c r="B252" s="34"/>
      <c r="C252" s="33"/>
      <c r="D252" s="152" t="s">
        <v>148</v>
      </c>
      <c r="E252" s="33"/>
      <c r="F252" s="153" t="s">
        <v>386</v>
      </c>
      <c r="G252" s="33"/>
      <c r="H252" s="33"/>
      <c r="I252" s="154"/>
      <c r="J252" s="33"/>
      <c r="K252" s="33"/>
      <c r="L252" s="34"/>
      <c r="M252" s="155"/>
      <c r="N252" s="156"/>
      <c r="O252" s="54"/>
      <c r="P252" s="54"/>
      <c r="Q252" s="54"/>
      <c r="R252" s="54"/>
      <c r="S252" s="54"/>
      <c r="T252" s="55"/>
      <c r="U252" s="33"/>
      <c r="V252" s="33"/>
      <c r="W252" s="33"/>
      <c r="X252" s="33"/>
      <c r="Y252" s="33"/>
      <c r="Z252" s="33"/>
      <c r="AA252" s="33"/>
      <c r="AB252" s="33"/>
      <c r="AC252" s="33"/>
      <c r="AD252" s="33"/>
      <c r="AE252" s="33"/>
      <c r="AT252" s="18" t="s">
        <v>148</v>
      </c>
      <c r="AU252" s="18" t="s">
        <v>139</v>
      </c>
    </row>
    <row r="253" spans="2:51" s="13" customFormat="1" ht="12">
      <c r="B253" s="157"/>
      <c r="D253" s="158" t="s">
        <v>150</v>
      </c>
      <c r="E253" s="159" t="s">
        <v>3</v>
      </c>
      <c r="F253" s="160" t="s">
        <v>319</v>
      </c>
      <c r="H253" s="159" t="s">
        <v>3</v>
      </c>
      <c r="I253" s="161"/>
      <c r="L253" s="157"/>
      <c r="M253" s="162"/>
      <c r="N253" s="163"/>
      <c r="O253" s="163"/>
      <c r="P253" s="163"/>
      <c r="Q253" s="163"/>
      <c r="R253" s="163"/>
      <c r="S253" s="163"/>
      <c r="T253" s="164"/>
      <c r="AT253" s="159" t="s">
        <v>150</v>
      </c>
      <c r="AU253" s="159" t="s">
        <v>139</v>
      </c>
      <c r="AV253" s="13" t="s">
        <v>15</v>
      </c>
      <c r="AW253" s="13" t="s">
        <v>33</v>
      </c>
      <c r="AX253" s="13" t="s">
        <v>71</v>
      </c>
      <c r="AY253" s="159" t="s">
        <v>134</v>
      </c>
    </row>
    <row r="254" spans="2:51" s="14" customFormat="1" ht="12">
      <c r="B254" s="165"/>
      <c r="D254" s="158" t="s">
        <v>150</v>
      </c>
      <c r="E254" s="166" t="s">
        <v>3</v>
      </c>
      <c r="F254" s="167" t="s">
        <v>809</v>
      </c>
      <c r="H254" s="168">
        <v>78.75</v>
      </c>
      <c r="I254" s="169"/>
      <c r="L254" s="165"/>
      <c r="M254" s="170"/>
      <c r="N254" s="171"/>
      <c r="O254" s="171"/>
      <c r="P254" s="171"/>
      <c r="Q254" s="171"/>
      <c r="R254" s="171"/>
      <c r="S254" s="171"/>
      <c r="T254" s="172"/>
      <c r="AT254" s="166" t="s">
        <v>150</v>
      </c>
      <c r="AU254" s="166" t="s">
        <v>139</v>
      </c>
      <c r="AV254" s="14" t="s">
        <v>139</v>
      </c>
      <c r="AW254" s="14" t="s">
        <v>33</v>
      </c>
      <c r="AX254" s="14" t="s">
        <v>71</v>
      </c>
      <c r="AY254" s="166" t="s">
        <v>134</v>
      </c>
    </row>
    <row r="255" spans="2:51" s="14" customFormat="1" ht="12">
      <c r="B255" s="165"/>
      <c r="D255" s="158" t="s">
        <v>150</v>
      </c>
      <c r="E255" s="166" t="s">
        <v>3</v>
      </c>
      <c r="F255" s="167" t="s">
        <v>816</v>
      </c>
      <c r="H255" s="168">
        <v>-10.125</v>
      </c>
      <c r="I255" s="169"/>
      <c r="L255" s="165"/>
      <c r="M255" s="170"/>
      <c r="N255" s="171"/>
      <c r="O255" s="171"/>
      <c r="P255" s="171"/>
      <c r="Q255" s="171"/>
      <c r="R255" s="171"/>
      <c r="S255" s="171"/>
      <c r="T255" s="172"/>
      <c r="AT255" s="166" t="s">
        <v>150</v>
      </c>
      <c r="AU255" s="166" t="s">
        <v>139</v>
      </c>
      <c r="AV255" s="14" t="s">
        <v>139</v>
      </c>
      <c r="AW255" s="14" t="s">
        <v>33</v>
      </c>
      <c r="AX255" s="14" t="s">
        <v>71</v>
      </c>
      <c r="AY255" s="166" t="s">
        <v>134</v>
      </c>
    </row>
    <row r="256" spans="2:51" s="13" customFormat="1" ht="12">
      <c r="B256" s="157"/>
      <c r="D256" s="158" t="s">
        <v>150</v>
      </c>
      <c r="E256" s="159" t="s">
        <v>3</v>
      </c>
      <c r="F256" s="160" t="s">
        <v>305</v>
      </c>
      <c r="H256" s="159" t="s">
        <v>3</v>
      </c>
      <c r="I256" s="161"/>
      <c r="L256" s="157"/>
      <c r="M256" s="162"/>
      <c r="N256" s="163"/>
      <c r="O256" s="163"/>
      <c r="P256" s="163"/>
      <c r="Q256" s="163"/>
      <c r="R256" s="163"/>
      <c r="S256" s="163"/>
      <c r="T256" s="164"/>
      <c r="AT256" s="159" t="s">
        <v>150</v>
      </c>
      <c r="AU256" s="159" t="s">
        <v>139</v>
      </c>
      <c r="AV256" s="13" t="s">
        <v>15</v>
      </c>
      <c r="AW256" s="13" t="s">
        <v>33</v>
      </c>
      <c r="AX256" s="13" t="s">
        <v>71</v>
      </c>
      <c r="AY256" s="159" t="s">
        <v>134</v>
      </c>
    </row>
    <row r="257" spans="2:51" s="14" customFormat="1" ht="12">
      <c r="B257" s="165"/>
      <c r="D257" s="158" t="s">
        <v>150</v>
      </c>
      <c r="E257" s="166" t="s">
        <v>3</v>
      </c>
      <c r="F257" s="167" t="s">
        <v>810</v>
      </c>
      <c r="H257" s="168">
        <v>32.67</v>
      </c>
      <c r="I257" s="169"/>
      <c r="L257" s="165"/>
      <c r="M257" s="170"/>
      <c r="N257" s="171"/>
      <c r="O257" s="171"/>
      <c r="P257" s="171"/>
      <c r="Q257" s="171"/>
      <c r="R257" s="171"/>
      <c r="S257" s="171"/>
      <c r="T257" s="172"/>
      <c r="AT257" s="166" t="s">
        <v>150</v>
      </c>
      <c r="AU257" s="166" t="s">
        <v>139</v>
      </c>
      <c r="AV257" s="14" t="s">
        <v>139</v>
      </c>
      <c r="AW257" s="14" t="s">
        <v>33</v>
      </c>
      <c r="AX257" s="14" t="s">
        <v>71</v>
      </c>
      <c r="AY257" s="166" t="s">
        <v>134</v>
      </c>
    </row>
    <row r="258" spans="2:51" s="14" customFormat="1" ht="12">
      <c r="B258" s="165"/>
      <c r="D258" s="158" t="s">
        <v>150</v>
      </c>
      <c r="E258" s="166" t="s">
        <v>3</v>
      </c>
      <c r="F258" s="167" t="s">
        <v>817</v>
      </c>
      <c r="H258" s="168">
        <v>18.225</v>
      </c>
      <c r="I258" s="169"/>
      <c r="L258" s="165"/>
      <c r="M258" s="170"/>
      <c r="N258" s="171"/>
      <c r="O258" s="171"/>
      <c r="P258" s="171"/>
      <c r="Q258" s="171"/>
      <c r="R258" s="171"/>
      <c r="S258" s="171"/>
      <c r="T258" s="172"/>
      <c r="AT258" s="166" t="s">
        <v>150</v>
      </c>
      <c r="AU258" s="166" t="s">
        <v>139</v>
      </c>
      <c r="AV258" s="14" t="s">
        <v>139</v>
      </c>
      <c r="AW258" s="14" t="s">
        <v>33</v>
      </c>
      <c r="AX258" s="14" t="s">
        <v>71</v>
      </c>
      <c r="AY258" s="166" t="s">
        <v>134</v>
      </c>
    </row>
    <row r="259" spans="2:51" s="15" customFormat="1" ht="12">
      <c r="B259" s="173"/>
      <c r="D259" s="158" t="s">
        <v>150</v>
      </c>
      <c r="E259" s="174" t="s">
        <v>3</v>
      </c>
      <c r="F259" s="175" t="s">
        <v>155</v>
      </c>
      <c r="H259" s="176">
        <v>119.52000000000001</v>
      </c>
      <c r="I259" s="177"/>
      <c r="L259" s="173"/>
      <c r="M259" s="178"/>
      <c r="N259" s="179"/>
      <c r="O259" s="179"/>
      <c r="P259" s="179"/>
      <c r="Q259" s="179"/>
      <c r="R259" s="179"/>
      <c r="S259" s="179"/>
      <c r="T259" s="180"/>
      <c r="AT259" s="174" t="s">
        <v>150</v>
      </c>
      <c r="AU259" s="174" t="s">
        <v>139</v>
      </c>
      <c r="AV259" s="15" t="s">
        <v>145</v>
      </c>
      <c r="AW259" s="15" t="s">
        <v>33</v>
      </c>
      <c r="AX259" s="15" t="s">
        <v>15</v>
      </c>
      <c r="AY259" s="174" t="s">
        <v>134</v>
      </c>
    </row>
    <row r="260" spans="1:65" s="2" customFormat="1" ht="44.25" customHeight="1">
      <c r="A260" s="33"/>
      <c r="B260" s="138"/>
      <c r="C260" s="139" t="s">
        <v>86</v>
      </c>
      <c r="D260" s="139" t="s">
        <v>140</v>
      </c>
      <c r="E260" s="140" t="s">
        <v>388</v>
      </c>
      <c r="F260" s="141" t="s">
        <v>389</v>
      </c>
      <c r="G260" s="142" t="s">
        <v>143</v>
      </c>
      <c r="H260" s="143">
        <v>68.625</v>
      </c>
      <c r="I260" s="144"/>
      <c r="J260" s="145">
        <f>ROUND(I260*H260,2)</f>
        <v>0</v>
      </c>
      <c r="K260" s="141" t="s">
        <v>144</v>
      </c>
      <c r="L260" s="34"/>
      <c r="M260" s="146" t="s">
        <v>3</v>
      </c>
      <c r="N260" s="147" t="s">
        <v>43</v>
      </c>
      <c r="O260" s="54"/>
      <c r="P260" s="148">
        <f>O260*H260</f>
        <v>0</v>
      </c>
      <c r="Q260" s="148">
        <v>0.00606</v>
      </c>
      <c r="R260" s="148">
        <f>Q260*H260</f>
        <v>0.4158675</v>
      </c>
      <c r="S260" s="148">
        <v>0</v>
      </c>
      <c r="T260" s="149">
        <f>S260*H260</f>
        <v>0</v>
      </c>
      <c r="U260" s="33"/>
      <c r="V260" s="33"/>
      <c r="W260" s="33"/>
      <c r="X260" s="33"/>
      <c r="Y260" s="33"/>
      <c r="Z260" s="33"/>
      <c r="AA260" s="33"/>
      <c r="AB260" s="33"/>
      <c r="AC260" s="33"/>
      <c r="AD260" s="33"/>
      <c r="AE260" s="33"/>
      <c r="AR260" s="150" t="s">
        <v>229</v>
      </c>
      <c r="AT260" s="150" t="s">
        <v>140</v>
      </c>
      <c r="AU260" s="150" t="s">
        <v>139</v>
      </c>
      <c r="AY260" s="18" t="s">
        <v>134</v>
      </c>
      <c r="BE260" s="151">
        <f>IF(N260="základní",J260,0)</f>
        <v>0</v>
      </c>
      <c r="BF260" s="151">
        <f>IF(N260="snížená",J260,0)</f>
        <v>0</v>
      </c>
      <c r="BG260" s="151">
        <f>IF(N260="zákl. přenesená",J260,0)</f>
        <v>0</v>
      </c>
      <c r="BH260" s="151">
        <f>IF(N260="sníž. přenesená",J260,0)</f>
        <v>0</v>
      </c>
      <c r="BI260" s="151">
        <f>IF(N260="nulová",J260,0)</f>
        <v>0</v>
      </c>
      <c r="BJ260" s="18" t="s">
        <v>139</v>
      </c>
      <c r="BK260" s="151">
        <f>ROUND(I260*H260,2)</f>
        <v>0</v>
      </c>
      <c r="BL260" s="18" t="s">
        <v>229</v>
      </c>
      <c r="BM260" s="150" t="s">
        <v>390</v>
      </c>
    </row>
    <row r="261" spans="1:47" s="2" customFormat="1" ht="12">
      <c r="A261" s="33"/>
      <c r="B261" s="34"/>
      <c r="C261" s="33"/>
      <c r="D261" s="152" t="s">
        <v>148</v>
      </c>
      <c r="E261" s="33"/>
      <c r="F261" s="153" t="s">
        <v>391</v>
      </c>
      <c r="G261" s="33"/>
      <c r="H261" s="33"/>
      <c r="I261" s="154"/>
      <c r="J261" s="33"/>
      <c r="K261" s="33"/>
      <c r="L261" s="34"/>
      <c r="M261" s="155"/>
      <c r="N261" s="156"/>
      <c r="O261" s="54"/>
      <c r="P261" s="54"/>
      <c r="Q261" s="54"/>
      <c r="R261" s="54"/>
      <c r="S261" s="54"/>
      <c r="T261" s="55"/>
      <c r="U261" s="33"/>
      <c r="V261" s="33"/>
      <c r="W261" s="33"/>
      <c r="X261" s="33"/>
      <c r="Y261" s="33"/>
      <c r="Z261" s="33"/>
      <c r="AA261" s="33"/>
      <c r="AB261" s="33"/>
      <c r="AC261" s="33"/>
      <c r="AD261" s="33"/>
      <c r="AE261" s="33"/>
      <c r="AT261" s="18" t="s">
        <v>148</v>
      </c>
      <c r="AU261" s="18" t="s">
        <v>139</v>
      </c>
    </row>
    <row r="262" spans="2:51" s="13" customFormat="1" ht="12">
      <c r="B262" s="157"/>
      <c r="D262" s="158" t="s">
        <v>150</v>
      </c>
      <c r="E262" s="159" t="s">
        <v>3</v>
      </c>
      <c r="F262" s="160" t="s">
        <v>319</v>
      </c>
      <c r="H262" s="159" t="s">
        <v>3</v>
      </c>
      <c r="I262" s="161"/>
      <c r="L262" s="157"/>
      <c r="M262" s="162"/>
      <c r="N262" s="163"/>
      <c r="O262" s="163"/>
      <c r="P262" s="163"/>
      <c r="Q262" s="163"/>
      <c r="R262" s="163"/>
      <c r="S262" s="163"/>
      <c r="T262" s="164"/>
      <c r="AT262" s="159" t="s">
        <v>150</v>
      </c>
      <c r="AU262" s="159" t="s">
        <v>139</v>
      </c>
      <c r="AV262" s="13" t="s">
        <v>15</v>
      </c>
      <c r="AW262" s="13" t="s">
        <v>33</v>
      </c>
      <c r="AX262" s="13" t="s">
        <v>71</v>
      </c>
      <c r="AY262" s="159" t="s">
        <v>134</v>
      </c>
    </row>
    <row r="263" spans="2:51" s="14" customFormat="1" ht="12">
      <c r="B263" s="165"/>
      <c r="D263" s="158" t="s">
        <v>150</v>
      </c>
      <c r="E263" s="166" t="s">
        <v>3</v>
      </c>
      <c r="F263" s="167" t="s">
        <v>809</v>
      </c>
      <c r="H263" s="168">
        <v>78.75</v>
      </c>
      <c r="I263" s="169"/>
      <c r="L263" s="165"/>
      <c r="M263" s="170"/>
      <c r="N263" s="171"/>
      <c r="O263" s="171"/>
      <c r="P263" s="171"/>
      <c r="Q263" s="171"/>
      <c r="R263" s="171"/>
      <c r="S263" s="171"/>
      <c r="T263" s="172"/>
      <c r="AT263" s="166" t="s">
        <v>150</v>
      </c>
      <c r="AU263" s="166" t="s">
        <v>139</v>
      </c>
      <c r="AV263" s="14" t="s">
        <v>139</v>
      </c>
      <c r="AW263" s="14" t="s">
        <v>33</v>
      </c>
      <c r="AX263" s="14" t="s">
        <v>71</v>
      </c>
      <c r="AY263" s="166" t="s">
        <v>134</v>
      </c>
    </row>
    <row r="264" spans="2:51" s="14" customFormat="1" ht="12">
      <c r="B264" s="165"/>
      <c r="D264" s="158" t="s">
        <v>150</v>
      </c>
      <c r="E264" s="166" t="s">
        <v>3</v>
      </c>
      <c r="F264" s="167" t="s">
        <v>816</v>
      </c>
      <c r="H264" s="168">
        <v>-10.125</v>
      </c>
      <c r="I264" s="169"/>
      <c r="L264" s="165"/>
      <c r="M264" s="170"/>
      <c r="N264" s="171"/>
      <c r="O264" s="171"/>
      <c r="P264" s="171"/>
      <c r="Q264" s="171"/>
      <c r="R264" s="171"/>
      <c r="S264" s="171"/>
      <c r="T264" s="172"/>
      <c r="AT264" s="166" t="s">
        <v>150</v>
      </c>
      <c r="AU264" s="166" t="s">
        <v>139</v>
      </c>
      <c r="AV264" s="14" t="s">
        <v>139</v>
      </c>
      <c r="AW264" s="14" t="s">
        <v>33</v>
      </c>
      <c r="AX264" s="14" t="s">
        <v>71</v>
      </c>
      <c r="AY264" s="166" t="s">
        <v>134</v>
      </c>
    </row>
    <row r="265" spans="2:51" s="15" customFormat="1" ht="12">
      <c r="B265" s="173"/>
      <c r="D265" s="158" t="s">
        <v>150</v>
      </c>
      <c r="E265" s="174" t="s">
        <v>3</v>
      </c>
      <c r="F265" s="175" t="s">
        <v>155</v>
      </c>
      <c r="H265" s="176">
        <v>68.625</v>
      </c>
      <c r="I265" s="177"/>
      <c r="L265" s="173"/>
      <c r="M265" s="178"/>
      <c r="N265" s="179"/>
      <c r="O265" s="179"/>
      <c r="P265" s="179"/>
      <c r="Q265" s="179"/>
      <c r="R265" s="179"/>
      <c r="S265" s="179"/>
      <c r="T265" s="180"/>
      <c r="AT265" s="174" t="s">
        <v>150</v>
      </c>
      <c r="AU265" s="174" t="s">
        <v>139</v>
      </c>
      <c r="AV265" s="15" t="s">
        <v>145</v>
      </c>
      <c r="AW265" s="15" t="s">
        <v>33</v>
      </c>
      <c r="AX265" s="15" t="s">
        <v>15</v>
      </c>
      <c r="AY265" s="174" t="s">
        <v>134</v>
      </c>
    </row>
    <row r="266" spans="1:65" s="2" customFormat="1" ht="16.5" customHeight="1">
      <c r="A266" s="33"/>
      <c r="B266" s="138"/>
      <c r="C266" s="181" t="s">
        <v>396</v>
      </c>
      <c r="D266" s="181" t="s">
        <v>160</v>
      </c>
      <c r="E266" s="182" t="s">
        <v>392</v>
      </c>
      <c r="F266" s="183" t="s">
        <v>393</v>
      </c>
      <c r="G266" s="184" t="s">
        <v>143</v>
      </c>
      <c r="H266" s="185">
        <v>72.056</v>
      </c>
      <c r="I266" s="186"/>
      <c r="J266" s="187">
        <f>ROUND(I266*H266,2)</f>
        <v>0</v>
      </c>
      <c r="K266" s="183" t="s">
        <v>144</v>
      </c>
      <c r="L266" s="188"/>
      <c r="M266" s="189" t="s">
        <v>3</v>
      </c>
      <c r="N266" s="190" t="s">
        <v>43</v>
      </c>
      <c r="O266" s="54"/>
      <c r="P266" s="148">
        <f>O266*H266</f>
        <v>0</v>
      </c>
      <c r="Q266" s="148">
        <v>0.00136</v>
      </c>
      <c r="R266" s="148">
        <f>Q266*H266</f>
        <v>0.09799616</v>
      </c>
      <c r="S266" s="148">
        <v>0</v>
      </c>
      <c r="T266" s="149">
        <f>S266*H266</f>
        <v>0</v>
      </c>
      <c r="U266" s="33"/>
      <c r="V266" s="33"/>
      <c r="W266" s="33"/>
      <c r="X266" s="33"/>
      <c r="Y266" s="33"/>
      <c r="Z266" s="33"/>
      <c r="AA266" s="33"/>
      <c r="AB266" s="33"/>
      <c r="AC266" s="33"/>
      <c r="AD266" s="33"/>
      <c r="AE266" s="33"/>
      <c r="AR266" s="150" t="s">
        <v>326</v>
      </c>
      <c r="AT266" s="150" t="s">
        <v>160</v>
      </c>
      <c r="AU266" s="150" t="s">
        <v>139</v>
      </c>
      <c r="AY266" s="18" t="s">
        <v>134</v>
      </c>
      <c r="BE266" s="151">
        <f>IF(N266="základní",J266,0)</f>
        <v>0</v>
      </c>
      <c r="BF266" s="151">
        <f>IF(N266="snížená",J266,0)</f>
        <v>0</v>
      </c>
      <c r="BG266" s="151">
        <f>IF(N266="zákl. přenesená",J266,0)</f>
        <v>0</v>
      </c>
      <c r="BH266" s="151">
        <f>IF(N266="sníž. přenesená",J266,0)</f>
        <v>0</v>
      </c>
      <c r="BI266" s="151">
        <f>IF(N266="nulová",J266,0)</f>
        <v>0</v>
      </c>
      <c r="BJ266" s="18" t="s">
        <v>139</v>
      </c>
      <c r="BK266" s="151">
        <f>ROUND(I266*H266,2)</f>
        <v>0</v>
      </c>
      <c r="BL266" s="18" t="s">
        <v>229</v>
      </c>
      <c r="BM266" s="150" t="s">
        <v>394</v>
      </c>
    </row>
    <row r="267" spans="2:51" s="14" customFormat="1" ht="12">
      <c r="B267" s="165"/>
      <c r="D267" s="158" t="s">
        <v>150</v>
      </c>
      <c r="F267" s="167" t="s">
        <v>818</v>
      </c>
      <c r="H267" s="168">
        <v>72.056</v>
      </c>
      <c r="I267" s="169"/>
      <c r="L267" s="165"/>
      <c r="M267" s="170"/>
      <c r="N267" s="171"/>
      <c r="O267" s="171"/>
      <c r="P267" s="171"/>
      <c r="Q267" s="171"/>
      <c r="R267" s="171"/>
      <c r="S267" s="171"/>
      <c r="T267" s="172"/>
      <c r="AT267" s="166" t="s">
        <v>150</v>
      </c>
      <c r="AU267" s="166" t="s">
        <v>139</v>
      </c>
      <c r="AV267" s="14" t="s">
        <v>139</v>
      </c>
      <c r="AW267" s="14" t="s">
        <v>4</v>
      </c>
      <c r="AX267" s="14" t="s">
        <v>15</v>
      </c>
      <c r="AY267" s="166" t="s">
        <v>134</v>
      </c>
    </row>
    <row r="268" spans="1:65" s="2" customFormat="1" ht="44.25" customHeight="1">
      <c r="A268" s="33"/>
      <c r="B268" s="138"/>
      <c r="C268" s="139" t="s">
        <v>398</v>
      </c>
      <c r="D268" s="139" t="s">
        <v>140</v>
      </c>
      <c r="E268" s="140" t="s">
        <v>388</v>
      </c>
      <c r="F268" s="141" t="s">
        <v>389</v>
      </c>
      <c r="G268" s="142" t="s">
        <v>143</v>
      </c>
      <c r="H268" s="143">
        <v>50.895</v>
      </c>
      <c r="I268" s="144"/>
      <c r="J268" s="145">
        <f>ROUND(I268*H268,2)</f>
        <v>0</v>
      </c>
      <c r="K268" s="141" t="s">
        <v>144</v>
      </c>
      <c r="L268" s="34"/>
      <c r="M268" s="146" t="s">
        <v>3</v>
      </c>
      <c r="N268" s="147" t="s">
        <v>43</v>
      </c>
      <c r="O268" s="54"/>
      <c r="P268" s="148">
        <f>O268*H268</f>
        <v>0</v>
      </c>
      <c r="Q268" s="148">
        <v>0.00606</v>
      </c>
      <c r="R268" s="148">
        <f>Q268*H268</f>
        <v>0.3084237</v>
      </c>
      <c r="S268" s="148">
        <v>0</v>
      </c>
      <c r="T268" s="149">
        <f>S268*H268</f>
        <v>0</v>
      </c>
      <c r="U268" s="33"/>
      <c r="V268" s="33"/>
      <c r="W268" s="33"/>
      <c r="X268" s="33"/>
      <c r="Y268" s="33"/>
      <c r="Z268" s="33"/>
      <c r="AA268" s="33"/>
      <c r="AB268" s="33"/>
      <c r="AC268" s="33"/>
      <c r="AD268" s="33"/>
      <c r="AE268" s="33"/>
      <c r="AR268" s="150" t="s">
        <v>229</v>
      </c>
      <c r="AT268" s="150" t="s">
        <v>140</v>
      </c>
      <c r="AU268" s="150" t="s">
        <v>139</v>
      </c>
      <c r="AY268" s="18" t="s">
        <v>134</v>
      </c>
      <c r="BE268" s="151">
        <f>IF(N268="základní",J268,0)</f>
        <v>0</v>
      </c>
      <c r="BF268" s="151">
        <f>IF(N268="snížená",J268,0)</f>
        <v>0</v>
      </c>
      <c r="BG268" s="151">
        <f>IF(N268="zákl. přenesená",J268,0)</f>
        <v>0</v>
      </c>
      <c r="BH268" s="151">
        <f>IF(N268="sníž. přenesená",J268,0)</f>
        <v>0</v>
      </c>
      <c r="BI268" s="151">
        <f>IF(N268="nulová",J268,0)</f>
        <v>0</v>
      </c>
      <c r="BJ268" s="18" t="s">
        <v>139</v>
      </c>
      <c r="BK268" s="151">
        <f>ROUND(I268*H268,2)</f>
        <v>0</v>
      </c>
      <c r="BL268" s="18" t="s">
        <v>229</v>
      </c>
      <c r="BM268" s="150" t="s">
        <v>397</v>
      </c>
    </row>
    <row r="269" spans="1:47" s="2" customFormat="1" ht="12">
      <c r="A269" s="33"/>
      <c r="B269" s="34"/>
      <c r="C269" s="33"/>
      <c r="D269" s="152" t="s">
        <v>148</v>
      </c>
      <c r="E269" s="33"/>
      <c r="F269" s="153" t="s">
        <v>391</v>
      </c>
      <c r="G269" s="33"/>
      <c r="H269" s="33"/>
      <c r="I269" s="154"/>
      <c r="J269" s="33"/>
      <c r="K269" s="33"/>
      <c r="L269" s="34"/>
      <c r="M269" s="155"/>
      <c r="N269" s="156"/>
      <c r="O269" s="54"/>
      <c r="P269" s="54"/>
      <c r="Q269" s="54"/>
      <c r="R269" s="54"/>
      <c r="S269" s="54"/>
      <c r="T269" s="55"/>
      <c r="U269" s="33"/>
      <c r="V269" s="33"/>
      <c r="W269" s="33"/>
      <c r="X269" s="33"/>
      <c r="Y269" s="33"/>
      <c r="Z269" s="33"/>
      <c r="AA269" s="33"/>
      <c r="AB269" s="33"/>
      <c r="AC269" s="33"/>
      <c r="AD269" s="33"/>
      <c r="AE269" s="33"/>
      <c r="AT269" s="18" t="s">
        <v>148</v>
      </c>
      <c r="AU269" s="18" t="s">
        <v>139</v>
      </c>
    </row>
    <row r="270" spans="2:51" s="13" customFormat="1" ht="12">
      <c r="B270" s="157"/>
      <c r="D270" s="158" t="s">
        <v>150</v>
      </c>
      <c r="E270" s="159" t="s">
        <v>3</v>
      </c>
      <c r="F270" s="160" t="s">
        <v>305</v>
      </c>
      <c r="H270" s="159" t="s">
        <v>3</v>
      </c>
      <c r="I270" s="161"/>
      <c r="L270" s="157"/>
      <c r="M270" s="162"/>
      <c r="N270" s="163"/>
      <c r="O270" s="163"/>
      <c r="P270" s="163"/>
      <c r="Q270" s="163"/>
      <c r="R270" s="163"/>
      <c r="S270" s="163"/>
      <c r="T270" s="164"/>
      <c r="AT270" s="159" t="s">
        <v>150</v>
      </c>
      <c r="AU270" s="159" t="s">
        <v>139</v>
      </c>
      <c r="AV270" s="13" t="s">
        <v>15</v>
      </c>
      <c r="AW270" s="13" t="s">
        <v>33</v>
      </c>
      <c r="AX270" s="13" t="s">
        <v>71</v>
      </c>
      <c r="AY270" s="159" t="s">
        <v>134</v>
      </c>
    </row>
    <row r="271" spans="2:51" s="14" customFormat="1" ht="12">
      <c r="B271" s="165"/>
      <c r="D271" s="158" t="s">
        <v>150</v>
      </c>
      <c r="E271" s="166" t="s">
        <v>3</v>
      </c>
      <c r="F271" s="167" t="s">
        <v>810</v>
      </c>
      <c r="H271" s="168">
        <v>32.67</v>
      </c>
      <c r="I271" s="169"/>
      <c r="L271" s="165"/>
      <c r="M271" s="170"/>
      <c r="N271" s="171"/>
      <c r="O271" s="171"/>
      <c r="P271" s="171"/>
      <c r="Q271" s="171"/>
      <c r="R271" s="171"/>
      <c r="S271" s="171"/>
      <c r="T271" s="172"/>
      <c r="AT271" s="166" t="s">
        <v>150</v>
      </c>
      <c r="AU271" s="166" t="s">
        <v>139</v>
      </c>
      <c r="AV271" s="14" t="s">
        <v>139</v>
      </c>
      <c r="AW271" s="14" t="s">
        <v>33</v>
      </c>
      <c r="AX271" s="14" t="s">
        <v>71</v>
      </c>
      <c r="AY271" s="166" t="s">
        <v>134</v>
      </c>
    </row>
    <row r="272" spans="2:51" s="14" customFormat="1" ht="12">
      <c r="B272" s="165"/>
      <c r="D272" s="158" t="s">
        <v>150</v>
      </c>
      <c r="E272" s="166" t="s">
        <v>3</v>
      </c>
      <c r="F272" s="167" t="s">
        <v>817</v>
      </c>
      <c r="H272" s="168">
        <v>18.225</v>
      </c>
      <c r="I272" s="169"/>
      <c r="L272" s="165"/>
      <c r="M272" s="170"/>
      <c r="N272" s="171"/>
      <c r="O272" s="171"/>
      <c r="P272" s="171"/>
      <c r="Q272" s="171"/>
      <c r="R272" s="171"/>
      <c r="S272" s="171"/>
      <c r="T272" s="172"/>
      <c r="AT272" s="166" t="s">
        <v>150</v>
      </c>
      <c r="AU272" s="166" t="s">
        <v>139</v>
      </c>
      <c r="AV272" s="14" t="s">
        <v>139</v>
      </c>
      <c r="AW272" s="14" t="s">
        <v>33</v>
      </c>
      <c r="AX272" s="14" t="s">
        <v>71</v>
      </c>
      <c r="AY272" s="166" t="s">
        <v>134</v>
      </c>
    </row>
    <row r="273" spans="2:51" s="15" customFormat="1" ht="12">
      <c r="B273" s="173"/>
      <c r="D273" s="158" t="s">
        <v>150</v>
      </c>
      <c r="E273" s="174" t="s">
        <v>3</v>
      </c>
      <c r="F273" s="175" t="s">
        <v>155</v>
      </c>
      <c r="H273" s="176">
        <v>50.895</v>
      </c>
      <c r="I273" s="177"/>
      <c r="L273" s="173"/>
      <c r="M273" s="178"/>
      <c r="N273" s="179"/>
      <c r="O273" s="179"/>
      <c r="P273" s="179"/>
      <c r="Q273" s="179"/>
      <c r="R273" s="179"/>
      <c r="S273" s="179"/>
      <c r="T273" s="180"/>
      <c r="AT273" s="174" t="s">
        <v>150</v>
      </c>
      <c r="AU273" s="174" t="s">
        <v>139</v>
      </c>
      <c r="AV273" s="15" t="s">
        <v>145</v>
      </c>
      <c r="AW273" s="15" t="s">
        <v>33</v>
      </c>
      <c r="AX273" s="15" t="s">
        <v>15</v>
      </c>
      <c r="AY273" s="174" t="s">
        <v>134</v>
      </c>
    </row>
    <row r="274" spans="1:65" s="2" customFormat="1" ht="16.5" customHeight="1">
      <c r="A274" s="33"/>
      <c r="B274" s="138"/>
      <c r="C274" s="181" t="s">
        <v>401</v>
      </c>
      <c r="D274" s="181" t="s">
        <v>160</v>
      </c>
      <c r="E274" s="182" t="s">
        <v>161</v>
      </c>
      <c r="F274" s="183" t="s">
        <v>162</v>
      </c>
      <c r="G274" s="184" t="s">
        <v>143</v>
      </c>
      <c r="H274" s="185">
        <v>53.44</v>
      </c>
      <c r="I274" s="186"/>
      <c r="J274" s="187">
        <f>ROUND(I274*H274,2)</f>
        <v>0</v>
      </c>
      <c r="K274" s="183" t="s">
        <v>144</v>
      </c>
      <c r="L274" s="188"/>
      <c r="M274" s="189" t="s">
        <v>3</v>
      </c>
      <c r="N274" s="190" t="s">
        <v>43</v>
      </c>
      <c r="O274" s="54"/>
      <c r="P274" s="148">
        <f>O274*H274</f>
        <v>0</v>
      </c>
      <c r="Q274" s="148">
        <v>0.00085</v>
      </c>
      <c r="R274" s="148">
        <f>Q274*H274</f>
        <v>0.04542399999999999</v>
      </c>
      <c r="S274" s="148">
        <v>0</v>
      </c>
      <c r="T274" s="149">
        <f>S274*H274</f>
        <v>0</v>
      </c>
      <c r="U274" s="33"/>
      <c r="V274" s="33"/>
      <c r="W274" s="33"/>
      <c r="X274" s="33"/>
      <c r="Y274" s="33"/>
      <c r="Z274" s="33"/>
      <c r="AA274" s="33"/>
      <c r="AB274" s="33"/>
      <c r="AC274" s="33"/>
      <c r="AD274" s="33"/>
      <c r="AE274" s="33"/>
      <c r="AR274" s="150" t="s">
        <v>326</v>
      </c>
      <c r="AT274" s="150" t="s">
        <v>160</v>
      </c>
      <c r="AU274" s="150" t="s">
        <v>139</v>
      </c>
      <c r="AY274" s="18" t="s">
        <v>134</v>
      </c>
      <c r="BE274" s="151">
        <f>IF(N274="základní",J274,0)</f>
        <v>0</v>
      </c>
      <c r="BF274" s="151">
        <f>IF(N274="snížená",J274,0)</f>
        <v>0</v>
      </c>
      <c r="BG274" s="151">
        <f>IF(N274="zákl. přenesená",J274,0)</f>
        <v>0</v>
      </c>
      <c r="BH274" s="151">
        <f>IF(N274="sníž. přenesená",J274,0)</f>
        <v>0</v>
      </c>
      <c r="BI274" s="151">
        <f>IF(N274="nulová",J274,0)</f>
        <v>0</v>
      </c>
      <c r="BJ274" s="18" t="s">
        <v>139</v>
      </c>
      <c r="BK274" s="151">
        <f>ROUND(I274*H274,2)</f>
        <v>0</v>
      </c>
      <c r="BL274" s="18" t="s">
        <v>229</v>
      </c>
      <c r="BM274" s="150" t="s">
        <v>399</v>
      </c>
    </row>
    <row r="275" spans="2:51" s="14" customFormat="1" ht="12">
      <c r="B275" s="165"/>
      <c r="D275" s="158" t="s">
        <v>150</v>
      </c>
      <c r="F275" s="167" t="s">
        <v>819</v>
      </c>
      <c r="H275" s="168">
        <v>53.44</v>
      </c>
      <c r="I275" s="169"/>
      <c r="L275" s="165"/>
      <c r="M275" s="170"/>
      <c r="N275" s="171"/>
      <c r="O275" s="171"/>
      <c r="P275" s="171"/>
      <c r="Q275" s="171"/>
      <c r="R275" s="171"/>
      <c r="S275" s="171"/>
      <c r="T275" s="172"/>
      <c r="AT275" s="166" t="s">
        <v>150</v>
      </c>
      <c r="AU275" s="166" t="s">
        <v>139</v>
      </c>
      <c r="AV275" s="14" t="s">
        <v>139</v>
      </c>
      <c r="AW275" s="14" t="s">
        <v>4</v>
      </c>
      <c r="AX275" s="14" t="s">
        <v>15</v>
      </c>
      <c r="AY275" s="166" t="s">
        <v>134</v>
      </c>
    </row>
    <row r="276" spans="1:65" s="2" customFormat="1" ht="49.15" customHeight="1">
      <c r="A276" s="33"/>
      <c r="B276" s="138"/>
      <c r="C276" s="139" t="s">
        <v>406</v>
      </c>
      <c r="D276" s="139" t="s">
        <v>140</v>
      </c>
      <c r="E276" s="140" t="s">
        <v>402</v>
      </c>
      <c r="F276" s="141" t="s">
        <v>403</v>
      </c>
      <c r="G276" s="142" t="s">
        <v>143</v>
      </c>
      <c r="H276" s="143">
        <v>14.5</v>
      </c>
      <c r="I276" s="144"/>
      <c r="J276" s="145">
        <f>ROUND(I276*H276,2)</f>
        <v>0</v>
      </c>
      <c r="K276" s="141" t="s">
        <v>144</v>
      </c>
      <c r="L276" s="34"/>
      <c r="M276" s="146" t="s">
        <v>3</v>
      </c>
      <c r="N276" s="147" t="s">
        <v>43</v>
      </c>
      <c r="O276" s="54"/>
      <c r="P276" s="148">
        <f>O276*H276</f>
        <v>0</v>
      </c>
      <c r="Q276" s="148">
        <v>0</v>
      </c>
      <c r="R276" s="148">
        <f>Q276*H276</f>
        <v>0</v>
      </c>
      <c r="S276" s="148">
        <v>0.0053</v>
      </c>
      <c r="T276" s="149">
        <f>S276*H276</f>
        <v>0.07685</v>
      </c>
      <c r="U276" s="33"/>
      <c r="V276" s="33"/>
      <c r="W276" s="33"/>
      <c r="X276" s="33"/>
      <c r="Y276" s="33"/>
      <c r="Z276" s="33"/>
      <c r="AA276" s="33"/>
      <c r="AB276" s="33"/>
      <c r="AC276" s="33"/>
      <c r="AD276" s="33"/>
      <c r="AE276" s="33"/>
      <c r="AR276" s="150" t="s">
        <v>229</v>
      </c>
      <c r="AT276" s="150" t="s">
        <v>140</v>
      </c>
      <c r="AU276" s="150" t="s">
        <v>139</v>
      </c>
      <c r="AY276" s="18" t="s">
        <v>134</v>
      </c>
      <c r="BE276" s="151">
        <f>IF(N276="základní",J276,0)</f>
        <v>0</v>
      </c>
      <c r="BF276" s="151">
        <f>IF(N276="snížená",J276,0)</f>
        <v>0</v>
      </c>
      <c r="BG276" s="151">
        <f>IF(N276="zákl. přenesená",J276,0)</f>
        <v>0</v>
      </c>
      <c r="BH276" s="151">
        <f>IF(N276="sníž. přenesená",J276,0)</f>
        <v>0</v>
      </c>
      <c r="BI276" s="151">
        <f>IF(N276="nulová",J276,0)</f>
        <v>0</v>
      </c>
      <c r="BJ276" s="18" t="s">
        <v>139</v>
      </c>
      <c r="BK276" s="151">
        <f>ROUND(I276*H276,2)</f>
        <v>0</v>
      </c>
      <c r="BL276" s="18" t="s">
        <v>229</v>
      </c>
      <c r="BM276" s="150" t="s">
        <v>404</v>
      </c>
    </row>
    <row r="277" spans="1:47" s="2" customFormat="1" ht="12">
      <c r="A277" s="33"/>
      <c r="B277" s="34"/>
      <c r="C277" s="33"/>
      <c r="D277" s="152" t="s">
        <v>148</v>
      </c>
      <c r="E277" s="33"/>
      <c r="F277" s="153" t="s">
        <v>405</v>
      </c>
      <c r="G277" s="33"/>
      <c r="H277" s="33"/>
      <c r="I277" s="154"/>
      <c r="J277" s="33"/>
      <c r="K277" s="33"/>
      <c r="L277" s="34"/>
      <c r="M277" s="155"/>
      <c r="N277" s="156"/>
      <c r="O277" s="54"/>
      <c r="P277" s="54"/>
      <c r="Q277" s="54"/>
      <c r="R277" s="54"/>
      <c r="S277" s="54"/>
      <c r="T277" s="55"/>
      <c r="U277" s="33"/>
      <c r="V277" s="33"/>
      <c r="W277" s="33"/>
      <c r="X277" s="33"/>
      <c r="Y277" s="33"/>
      <c r="Z277" s="33"/>
      <c r="AA277" s="33"/>
      <c r="AB277" s="33"/>
      <c r="AC277" s="33"/>
      <c r="AD277" s="33"/>
      <c r="AE277" s="33"/>
      <c r="AT277" s="18" t="s">
        <v>148</v>
      </c>
      <c r="AU277" s="18" t="s">
        <v>139</v>
      </c>
    </row>
    <row r="278" spans="2:51" s="13" customFormat="1" ht="12">
      <c r="B278" s="157"/>
      <c r="D278" s="158" t="s">
        <v>150</v>
      </c>
      <c r="E278" s="159" t="s">
        <v>3</v>
      </c>
      <c r="F278" s="160" t="s">
        <v>317</v>
      </c>
      <c r="H278" s="159" t="s">
        <v>3</v>
      </c>
      <c r="I278" s="161"/>
      <c r="L278" s="157"/>
      <c r="M278" s="162"/>
      <c r="N278" s="163"/>
      <c r="O278" s="163"/>
      <c r="P278" s="163"/>
      <c r="Q278" s="163"/>
      <c r="R278" s="163"/>
      <c r="S278" s="163"/>
      <c r="T278" s="164"/>
      <c r="AT278" s="159" t="s">
        <v>150</v>
      </c>
      <c r="AU278" s="159" t="s">
        <v>139</v>
      </c>
      <c r="AV278" s="13" t="s">
        <v>15</v>
      </c>
      <c r="AW278" s="13" t="s">
        <v>33</v>
      </c>
      <c r="AX278" s="13" t="s">
        <v>71</v>
      </c>
      <c r="AY278" s="159" t="s">
        <v>134</v>
      </c>
    </row>
    <row r="279" spans="2:51" s="14" customFormat="1" ht="12">
      <c r="B279" s="165"/>
      <c r="D279" s="158" t="s">
        <v>150</v>
      </c>
      <c r="E279" s="166" t="s">
        <v>3</v>
      </c>
      <c r="F279" s="167" t="s">
        <v>808</v>
      </c>
      <c r="H279" s="168">
        <v>14.5</v>
      </c>
      <c r="I279" s="169"/>
      <c r="L279" s="165"/>
      <c r="M279" s="170"/>
      <c r="N279" s="171"/>
      <c r="O279" s="171"/>
      <c r="P279" s="171"/>
      <c r="Q279" s="171"/>
      <c r="R279" s="171"/>
      <c r="S279" s="171"/>
      <c r="T279" s="172"/>
      <c r="AT279" s="166" t="s">
        <v>150</v>
      </c>
      <c r="AU279" s="166" t="s">
        <v>139</v>
      </c>
      <c r="AV279" s="14" t="s">
        <v>139</v>
      </c>
      <c r="AW279" s="14" t="s">
        <v>33</v>
      </c>
      <c r="AX279" s="14" t="s">
        <v>15</v>
      </c>
      <c r="AY279" s="166" t="s">
        <v>134</v>
      </c>
    </row>
    <row r="280" spans="1:65" s="2" customFormat="1" ht="33" customHeight="1">
      <c r="A280" s="33"/>
      <c r="B280" s="138"/>
      <c r="C280" s="139" t="s">
        <v>411</v>
      </c>
      <c r="D280" s="139" t="s">
        <v>140</v>
      </c>
      <c r="E280" s="140" t="s">
        <v>407</v>
      </c>
      <c r="F280" s="141" t="s">
        <v>408</v>
      </c>
      <c r="G280" s="142" t="s">
        <v>143</v>
      </c>
      <c r="H280" s="143">
        <v>14.5</v>
      </c>
      <c r="I280" s="144"/>
      <c r="J280" s="145">
        <f>ROUND(I280*H280,2)</f>
        <v>0</v>
      </c>
      <c r="K280" s="141" t="s">
        <v>144</v>
      </c>
      <c r="L280" s="34"/>
      <c r="M280" s="146" t="s">
        <v>3</v>
      </c>
      <c r="N280" s="147" t="s">
        <v>43</v>
      </c>
      <c r="O280" s="54"/>
      <c r="P280" s="148">
        <f>O280*H280</f>
        <v>0</v>
      </c>
      <c r="Q280" s="148">
        <v>0.00058</v>
      </c>
      <c r="R280" s="148">
        <f>Q280*H280</f>
        <v>0.00841</v>
      </c>
      <c r="S280" s="148">
        <v>0</v>
      </c>
      <c r="T280" s="149">
        <f>S280*H280</f>
        <v>0</v>
      </c>
      <c r="U280" s="33"/>
      <c r="V280" s="33"/>
      <c r="W280" s="33"/>
      <c r="X280" s="33"/>
      <c r="Y280" s="33"/>
      <c r="Z280" s="33"/>
      <c r="AA280" s="33"/>
      <c r="AB280" s="33"/>
      <c r="AC280" s="33"/>
      <c r="AD280" s="33"/>
      <c r="AE280" s="33"/>
      <c r="AR280" s="150" t="s">
        <v>229</v>
      </c>
      <c r="AT280" s="150" t="s">
        <v>140</v>
      </c>
      <c r="AU280" s="150" t="s">
        <v>139</v>
      </c>
      <c r="AY280" s="18" t="s">
        <v>134</v>
      </c>
      <c r="BE280" s="151">
        <f>IF(N280="základní",J280,0)</f>
        <v>0</v>
      </c>
      <c r="BF280" s="151">
        <f>IF(N280="snížená",J280,0)</f>
        <v>0</v>
      </c>
      <c r="BG280" s="151">
        <f>IF(N280="zákl. přenesená",J280,0)</f>
        <v>0</v>
      </c>
      <c r="BH280" s="151">
        <f>IF(N280="sníž. přenesená",J280,0)</f>
        <v>0</v>
      </c>
      <c r="BI280" s="151">
        <f>IF(N280="nulová",J280,0)</f>
        <v>0</v>
      </c>
      <c r="BJ280" s="18" t="s">
        <v>139</v>
      </c>
      <c r="BK280" s="151">
        <f>ROUND(I280*H280,2)</f>
        <v>0</v>
      </c>
      <c r="BL280" s="18" t="s">
        <v>229</v>
      </c>
      <c r="BM280" s="150" t="s">
        <v>409</v>
      </c>
    </row>
    <row r="281" spans="1:47" s="2" customFormat="1" ht="12">
      <c r="A281" s="33"/>
      <c r="B281" s="34"/>
      <c r="C281" s="33"/>
      <c r="D281" s="152" t="s">
        <v>148</v>
      </c>
      <c r="E281" s="33"/>
      <c r="F281" s="153" t="s">
        <v>410</v>
      </c>
      <c r="G281" s="33"/>
      <c r="H281" s="33"/>
      <c r="I281" s="154"/>
      <c r="J281" s="33"/>
      <c r="K281" s="33"/>
      <c r="L281" s="34"/>
      <c r="M281" s="155"/>
      <c r="N281" s="156"/>
      <c r="O281" s="54"/>
      <c r="P281" s="54"/>
      <c r="Q281" s="54"/>
      <c r="R281" s="54"/>
      <c r="S281" s="54"/>
      <c r="T281" s="55"/>
      <c r="U281" s="33"/>
      <c r="V281" s="33"/>
      <c r="W281" s="33"/>
      <c r="X281" s="33"/>
      <c r="Y281" s="33"/>
      <c r="Z281" s="33"/>
      <c r="AA281" s="33"/>
      <c r="AB281" s="33"/>
      <c r="AC281" s="33"/>
      <c r="AD281" s="33"/>
      <c r="AE281" s="33"/>
      <c r="AT281" s="18" t="s">
        <v>148</v>
      </c>
      <c r="AU281" s="18" t="s">
        <v>139</v>
      </c>
    </row>
    <row r="282" spans="2:51" s="13" customFormat="1" ht="12">
      <c r="B282" s="157"/>
      <c r="D282" s="158" t="s">
        <v>150</v>
      </c>
      <c r="E282" s="159" t="s">
        <v>3</v>
      </c>
      <c r="F282" s="160" t="s">
        <v>317</v>
      </c>
      <c r="H282" s="159" t="s">
        <v>3</v>
      </c>
      <c r="I282" s="161"/>
      <c r="L282" s="157"/>
      <c r="M282" s="162"/>
      <c r="N282" s="163"/>
      <c r="O282" s="163"/>
      <c r="P282" s="163"/>
      <c r="Q282" s="163"/>
      <c r="R282" s="163"/>
      <c r="S282" s="163"/>
      <c r="T282" s="164"/>
      <c r="AT282" s="159" t="s">
        <v>150</v>
      </c>
      <c r="AU282" s="159" t="s">
        <v>139</v>
      </c>
      <c r="AV282" s="13" t="s">
        <v>15</v>
      </c>
      <c r="AW282" s="13" t="s">
        <v>33</v>
      </c>
      <c r="AX282" s="13" t="s">
        <v>71</v>
      </c>
      <c r="AY282" s="159" t="s">
        <v>134</v>
      </c>
    </row>
    <row r="283" spans="2:51" s="14" customFormat="1" ht="12">
      <c r="B283" s="165"/>
      <c r="D283" s="158" t="s">
        <v>150</v>
      </c>
      <c r="E283" s="166" t="s">
        <v>3</v>
      </c>
      <c r="F283" s="167" t="s">
        <v>808</v>
      </c>
      <c r="H283" s="168">
        <v>14.5</v>
      </c>
      <c r="I283" s="169"/>
      <c r="L283" s="165"/>
      <c r="M283" s="170"/>
      <c r="N283" s="171"/>
      <c r="O283" s="171"/>
      <c r="P283" s="171"/>
      <c r="Q283" s="171"/>
      <c r="R283" s="171"/>
      <c r="S283" s="171"/>
      <c r="T283" s="172"/>
      <c r="AT283" s="166" t="s">
        <v>150</v>
      </c>
      <c r="AU283" s="166" t="s">
        <v>139</v>
      </c>
      <c r="AV283" s="14" t="s">
        <v>139</v>
      </c>
      <c r="AW283" s="14" t="s">
        <v>33</v>
      </c>
      <c r="AX283" s="14" t="s">
        <v>15</v>
      </c>
      <c r="AY283" s="166" t="s">
        <v>134</v>
      </c>
    </row>
    <row r="284" spans="1:65" s="2" customFormat="1" ht="16.5" customHeight="1">
      <c r="A284" s="33"/>
      <c r="B284" s="138"/>
      <c r="C284" s="181" t="s">
        <v>418</v>
      </c>
      <c r="D284" s="181" t="s">
        <v>160</v>
      </c>
      <c r="E284" s="182" t="s">
        <v>412</v>
      </c>
      <c r="F284" s="183" t="s">
        <v>413</v>
      </c>
      <c r="G284" s="184" t="s">
        <v>414</v>
      </c>
      <c r="H284" s="185">
        <v>1.979</v>
      </c>
      <c r="I284" s="186"/>
      <c r="J284" s="187">
        <f>ROUND(I284*H284,2)</f>
        <v>0</v>
      </c>
      <c r="K284" s="183" t="s">
        <v>144</v>
      </c>
      <c r="L284" s="188"/>
      <c r="M284" s="189" t="s">
        <v>3</v>
      </c>
      <c r="N284" s="190" t="s">
        <v>43</v>
      </c>
      <c r="O284" s="54"/>
      <c r="P284" s="148">
        <f>O284*H284</f>
        <v>0</v>
      </c>
      <c r="Q284" s="148">
        <v>0.025</v>
      </c>
      <c r="R284" s="148">
        <f>Q284*H284</f>
        <v>0.049475000000000005</v>
      </c>
      <c r="S284" s="148">
        <v>0</v>
      </c>
      <c r="T284" s="149">
        <f>S284*H284</f>
        <v>0</v>
      </c>
      <c r="U284" s="33"/>
      <c r="V284" s="33"/>
      <c r="W284" s="33"/>
      <c r="X284" s="33"/>
      <c r="Y284" s="33"/>
      <c r="Z284" s="33"/>
      <c r="AA284" s="33"/>
      <c r="AB284" s="33"/>
      <c r="AC284" s="33"/>
      <c r="AD284" s="33"/>
      <c r="AE284" s="33"/>
      <c r="AR284" s="150" t="s">
        <v>326</v>
      </c>
      <c r="AT284" s="150" t="s">
        <v>160</v>
      </c>
      <c r="AU284" s="150" t="s">
        <v>139</v>
      </c>
      <c r="AY284" s="18" t="s">
        <v>134</v>
      </c>
      <c r="BE284" s="151">
        <f>IF(N284="základní",J284,0)</f>
        <v>0</v>
      </c>
      <c r="BF284" s="151">
        <f>IF(N284="snížená",J284,0)</f>
        <v>0</v>
      </c>
      <c r="BG284" s="151">
        <f>IF(N284="zákl. přenesená",J284,0)</f>
        <v>0</v>
      </c>
      <c r="BH284" s="151">
        <f>IF(N284="sníž. přenesená",J284,0)</f>
        <v>0</v>
      </c>
      <c r="BI284" s="151">
        <f>IF(N284="nulová",J284,0)</f>
        <v>0</v>
      </c>
      <c r="BJ284" s="18" t="s">
        <v>139</v>
      </c>
      <c r="BK284" s="151">
        <f>ROUND(I284*H284,2)</f>
        <v>0</v>
      </c>
      <c r="BL284" s="18" t="s">
        <v>229</v>
      </c>
      <c r="BM284" s="150" t="s">
        <v>415</v>
      </c>
    </row>
    <row r="285" spans="2:51" s="14" customFormat="1" ht="12">
      <c r="B285" s="165"/>
      <c r="D285" s="158" t="s">
        <v>150</v>
      </c>
      <c r="E285" s="166" t="s">
        <v>3</v>
      </c>
      <c r="F285" s="167" t="s">
        <v>820</v>
      </c>
      <c r="H285" s="168">
        <v>1.885</v>
      </c>
      <c r="I285" s="169"/>
      <c r="L285" s="165"/>
      <c r="M285" s="170"/>
      <c r="N285" s="171"/>
      <c r="O285" s="171"/>
      <c r="P285" s="171"/>
      <c r="Q285" s="171"/>
      <c r="R285" s="171"/>
      <c r="S285" s="171"/>
      <c r="T285" s="172"/>
      <c r="AT285" s="166" t="s">
        <v>150</v>
      </c>
      <c r="AU285" s="166" t="s">
        <v>139</v>
      </c>
      <c r="AV285" s="14" t="s">
        <v>139</v>
      </c>
      <c r="AW285" s="14" t="s">
        <v>33</v>
      </c>
      <c r="AX285" s="14" t="s">
        <v>15</v>
      </c>
      <c r="AY285" s="166" t="s">
        <v>134</v>
      </c>
    </row>
    <row r="286" spans="2:51" s="14" customFormat="1" ht="12">
      <c r="B286" s="165"/>
      <c r="D286" s="158" t="s">
        <v>150</v>
      </c>
      <c r="F286" s="167" t="s">
        <v>821</v>
      </c>
      <c r="H286" s="168">
        <v>1.979</v>
      </c>
      <c r="I286" s="169"/>
      <c r="L286" s="165"/>
      <c r="M286" s="170"/>
      <c r="N286" s="171"/>
      <c r="O286" s="171"/>
      <c r="P286" s="171"/>
      <c r="Q286" s="171"/>
      <c r="R286" s="171"/>
      <c r="S286" s="171"/>
      <c r="T286" s="172"/>
      <c r="AT286" s="166" t="s">
        <v>150</v>
      </c>
      <c r="AU286" s="166" t="s">
        <v>139</v>
      </c>
      <c r="AV286" s="14" t="s">
        <v>139</v>
      </c>
      <c r="AW286" s="14" t="s">
        <v>4</v>
      </c>
      <c r="AX286" s="14" t="s">
        <v>15</v>
      </c>
      <c r="AY286" s="166" t="s">
        <v>134</v>
      </c>
    </row>
    <row r="287" spans="1:65" s="2" customFormat="1" ht="37.9" customHeight="1">
      <c r="A287" s="33"/>
      <c r="B287" s="138"/>
      <c r="C287" s="139" t="s">
        <v>424</v>
      </c>
      <c r="D287" s="139" t="s">
        <v>140</v>
      </c>
      <c r="E287" s="140" t="s">
        <v>419</v>
      </c>
      <c r="F287" s="141" t="s">
        <v>420</v>
      </c>
      <c r="G287" s="142" t="s">
        <v>239</v>
      </c>
      <c r="H287" s="143">
        <v>65.2</v>
      </c>
      <c r="I287" s="144"/>
      <c r="J287" s="145">
        <f>ROUND(I287*H287,2)</f>
        <v>0</v>
      </c>
      <c r="K287" s="141" t="s">
        <v>144</v>
      </c>
      <c r="L287" s="34"/>
      <c r="M287" s="146" t="s">
        <v>3</v>
      </c>
      <c r="N287" s="147" t="s">
        <v>43</v>
      </c>
      <c r="O287" s="54"/>
      <c r="P287" s="148">
        <f>O287*H287</f>
        <v>0</v>
      </c>
      <c r="Q287" s="148">
        <v>0.0001</v>
      </c>
      <c r="R287" s="148">
        <f>Q287*H287</f>
        <v>0.006520000000000001</v>
      </c>
      <c r="S287" s="148">
        <v>0</v>
      </c>
      <c r="T287" s="149">
        <f>S287*H287</f>
        <v>0</v>
      </c>
      <c r="U287" s="33"/>
      <c r="V287" s="33"/>
      <c r="W287" s="33"/>
      <c r="X287" s="33"/>
      <c r="Y287" s="33"/>
      <c r="Z287" s="33"/>
      <c r="AA287" s="33"/>
      <c r="AB287" s="33"/>
      <c r="AC287" s="33"/>
      <c r="AD287" s="33"/>
      <c r="AE287" s="33"/>
      <c r="AR287" s="150" t="s">
        <v>229</v>
      </c>
      <c r="AT287" s="150" t="s">
        <v>140</v>
      </c>
      <c r="AU287" s="150" t="s">
        <v>139</v>
      </c>
      <c r="AY287" s="18" t="s">
        <v>134</v>
      </c>
      <c r="BE287" s="151">
        <f>IF(N287="základní",J287,0)</f>
        <v>0</v>
      </c>
      <c r="BF287" s="151">
        <f>IF(N287="snížená",J287,0)</f>
        <v>0</v>
      </c>
      <c r="BG287" s="151">
        <f>IF(N287="zákl. přenesená",J287,0)</f>
        <v>0</v>
      </c>
      <c r="BH287" s="151">
        <f>IF(N287="sníž. přenesená",J287,0)</f>
        <v>0</v>
      </c>
      <c r="BI287" s="151">
        <f>IF(N287="nulová",J287,0)</f>
        <v>0</v>
      </c>
      <c r="BJ287" s="18" t="s">
        <v>139</v>
      </c>
      <c r="BK287" s="151">
        <f>ROUND(I287*H287,2)</f>
        <v>0</v>
      </c>
      <c r="BL287" s="18" t="s">
        <v>229</v>
      </c>
      <c r="BM287" s="150" t="s">
        <v>421</v>
      </c>
    </row>
    <row r="288" spans="1:47" s="2" customFormat="1" ht="12">
      <c r="A288" s="33"/>
      <c r="B288" s="34"/>
      <c r="C288" s="33"/>
      <c r="D288" s="152" t="s">
        <v>148</v>
      </c>
      <c r="E288" s="33"/>
      <c r="F288" s="153" t="s">
        <v>422</v>
      </c>
      <c r="G288" s="33"/>
      <c r="H288" s="33"/>
      <c r="I288" s="154"/>
      <c r="J288" s="33"/>
      <c r="K288" s="33"/>
      <c r="L288" s="34"/>
      <c r="M288" s="155"/>
      <c r="N288" s="156"/>
      <c r="O288" s="54"/>
      <c r="P288" s="54"/>
      <c r="Q288" s="54"/>
      <c r="R288" s="54"/>
      <c r="S288" s="54"/>
      <c r="T288" s="55"/>
      <c r="U288" s="33"/>
      <c r="V288" s="33"/>
      <c r="W288" s="33"/>
      <c r="X288" s="33"/>
      <c r="Y288" s="33"/>
      <c r="Z288" s="33"/>
      <c r="AA288" s="33"/>
      <c r="AB288" s="33"/>
      <c r="AC288" s="33"/>
      <c r="AD288" s="33"/>
      <c r="AE288" s="33"/>
      <c r="AT288" s="18" t="s">
        <v>148</v>
      </c>
      <c r="AU288" s="18" t="s">
        <v>139</v>
      </c>
    </row>
    <row r="289" spans="2:51" s="14" customFormat="1" ht="12">
      <c r="B289" s="165"/>
      <c r="D289" s="158" t="s">
        <v>150</v>
      </c>
      <c r="E289" s="166" t="s">
        <v>3</v>
      </c>
      <c r="F289" s="167" t="s">
        <v>822</v>
      </c>
      <c r="H289" s="168">
        <v>65.2</v>
      </c>
      <c r="I289" s="169"/>
      <c r="L289" s="165"/>
      <c r="M289" s="170"/>
      <c r="N289" s="171"/>
      <c r="O289" s="171"/>
      <c r="P289" s="171"/>
      <c r="Q289" s="171"/>
      <c r="R289" s="171"/>
      <c r="S289" s="171"/>
      <c r="T289" s="172"/>
      <c r="AT289" s="166" t="s">
        <v>150</v>
      </c>
      <c r="AU289" s="166" t="s">
        <v>139</v>
      </c>
      <c r="AV289" s="14" t="s">
        <v>139</v>
      </c>
      <c r="AW289" s="14" t="s">
        <v>33</v>
      </c>
      <c r="AX289" s="14" t="s">
        <v>15</v>
      </c>
      <c r="AY289" s="166" t="s">
        <v>134</v>
      </c>
    </row>
    <row r="290" spans="1:65" s="2" customFormat="1" ht="16.5" customHeight="1">
      <c r="A290" s="33"/>
      <c r="B290" s="138"/>
      <c r="C290" s="181" t="s">
        <v>428</v>
      </c>
      <c r="D290" s="181" t="s">
        <v>160</v>
      </c>
      <c r="E290" s="182" t="s">
        <v>412</v>
      </c>
      <c r="F290" s="183" t="s">
        <v>413</v>
      </c>
      <c r="G290" s="184" t="s">
        <v>414</v>
      </c>
      <c r="H290" s="185">
        <v>2.738</v>
      </c>
      <c r="I290" s="186"/>
      <c r="J290" s="187">
        <f>ROUND(I290*H290,2)</f>
        <v>0</v>
      </c>
      <c r="K290" s="183" t="s">
        <v>144</v>
      </c>
      <c r="L290" s="188"/>
      <c r="M290" s="189" t="s">
        <v>3</v>
      </c>
      <c r="N290" s="190" t="s">
        <v>43</v>
      </c>
      <c r="O290" s="54"/>
      <c r="P290" s="148">
        <f>O290*H290</f>
        <v>0</v>
      </c>
      <c r="Q290" s="148">
        <v>0.025</v>
      </c>
      <c r="R290" s="148">
        <f>Q290*H290</f>
        <v>0.06845</v>
      </c>
      <c r="S290" s="148">
        <v>0</v>
      </c>
      <c r="T290" s="149">
        <f>S290*H290</f>
        <v>0</v>
      </c>
      <c r="U290" s="33"/>
      <c r="V290" s="33"/>
      <c r="W290" s="33"/>
      <c r="X290" s="33"/>
      <c r="Y290" s="33"/>
      <c r="Z290" s="33"/>
      <c r="AA290" s="33"/>
      <c r="AB290" s="33"/>
      <c r="AC290" s="33"/>
      <c r="AD290" s="33"/>
      <c r="AE290" s="33"/>
      <c r="AR290" s="150" t="s">
        <v>326</v>
      </c>
      <c r="AT290" s="150" t="s">
        <v>160</v>
      </c>
      <c r="AU290" s="150" t="s">
        <v>139</v>
      </c>
      <c r="AY290" s="18" t="s">
        <v>134</v>
      </c>
      <c r="BE290" s="151">
        <f>IF(N290="základní",J290,0)</f>
        <v>0</v>
      </c>
      <c r="BF290" s="151">
        <f>IF(N290="snížená",J290,0)</f>
        <v>0</v>
      </c>
      <c r="BG290" s="151">
        <f>IF(N290="zákl. přenesená",J290,0)</f>
        <v>0</v>
      </c>
      <c r="BH290" s="151">
        <f>IF(N290="sníž. přenesená",J290,0)</f>
        <v>0</v>
      </c>
      <c r="BI290" s="151">
        <f>IF(N290="nulová",J290,0)</f>
        <v>0</v>
      </c>
      <c r="BJ290" s="18" t="s">
        <v>139</v>
      </c>
      <c r="BK290" s="151">
        <f>ROUND(I290*H290,2)</f>
        <v>0</v>
      </c>
      <c r="BL290" s="18" t="s">
        <v>229</v>
      </c>
      <c r="BM290" s="150" t="s">
        <v>425</v>
      </c>
    </row>
    <row r="291" spans="2:51" s="14" customFormat="1" ht="12">
      <c r="B291" s="165"/>
      <c r="D291" s="158" t="s">
        <v>150</v>
      </c>
      <c r="E291" s="166" t="s">
        <v>3</v>
      </c>
      <c r="F291" s="167" t="s">
        <v>823</v>
      </c>
      <c r="H291" s="168">
        <v>2.608</v>
      </c>
      <c r="I291" s="169"/>
      <c r="L291" s="165"/>
      <c r="M291" s="170"/>
      <c r="N291" s="171"/>
      <c r="O291" s="171"/>
      <c r="P291" s="171"/>
      <c r="Q291" s="171"/>
      <c r="R291" s="171"/>
      <c r="S291" s="171"/>
      <c r="T291" s="172"/>
      <c r="AT291" s="166" t="s">
        <v>150</v>
      </c>
      <c r="AU291" s="166" t="s">
        <v>139</v>
      </c>
      <c r="AV291" s="14" t="s">
        <v>139</v>
      </c>
      <c r="AW291" s="14" t="s">
        <v>33</v>
      </c>
      <c r="AX291" s="14" t="s">
        <v>15</v>
      </c>
      <c r="AY291" s="166" t="s">
        <v>134</v>
      </c>
    </row>
    <row r="292" spans="2:51" s="14" customFormat="1" ht="12">
      <c r="B292" s="165"/>
      <c r="D292" s="158" t="s">
        <v>150</v>
      </c>
      <c r="F292" s="167" t="s">
        <v>824</v>
      </c>
      <c r="H292" s="168">
        <v>2.738</v>
      </c>
      <c r="I292" s="169"/>
      <c r="L292" s="165"/>
      <c r="M292" s="170"/>
      <c r="N292" s="171"/>
      <c r="O292" s="171"/>
      <c r="P292" s="171"/>
      <c r="Q292" s="171"/>
      <c r="R292" s="171"/>
      <c r="S292" s="171"/>
      <c r="T292" s="172"/>
      <c r="AT292" s="166" t="s">
        <v>150</v>
      </c>
      <c r="AU292" s="166" t="s">
        <v>139</v>
      </c>
      <c r="AV292" s="14" t="s">
        <v>139</v>
      </c>
      <c r="AW292" s="14" t="s">
        <v>4</v>
      </c>
      <c r="AX292" s="14" t="s">
        <v>15</v>
      </c>
      <c r="AY292" s="166" t="s">
        <v>134</v>
      </c>
    </row>
    <row r="293" spans="1:65" s="2" customFormat="1" ht="49.15" customHeight="1">
      <c r="A293" s="33"/>
      <c r="B293" s="138"/>
      <c r="C293" s="139" t="s">
        <v>435</v>
      </c>
      <c r="D293" s="139" t="s">
        <v>140</v>
      </c>
      <c r="E293" s="140" t="s">
        <v>429</v>
      </c>
      <c r="F293" s="141" t="s">
        <v>430</v>
      </c>
      <c r="G293" s="142" t="s">
        <v>253</v>
      </c>
      <c r="H293" s="143">
        <v>2.128</v>
      </c>
      <c r="I293" s="144"/>
      <c r="J293" s="145">
        <f>ROUND(I293*H293,2)</f>
        <v>0</v>
      </c>
      <c r="K293" s="141" t="s">
        <v>144</v>
      </c>
      <c r="L293" s="34"/>
      <c r="M293" s="146" t="s">
        <v>3</v>
      </c>
      <c r="N293" s="147" t="s">
        <v>43</v>
      </c>
      <c r="O293" s="54"/>
      <c r="P293" s="148">
        <f>O293*H293</f>
        <v>0</v>
      </c>
      <c r="Q293" s="148">
        <v>0</v>
      </c>
      <c r="R293" s="148">
        <f>Q293*H293</f>
        <v>0</v>
      </c>
      <c r="S293" s="148">
        <v>0</v>
      </c>
      <c r="T293" s="149">
        <f>S293*H293</f>
        <v>0</v>
      </c>
      <c r="U293" s="33"/>
      <c r="V293" s="33"/>
      <c r="W293" s="33"/>
      <c r="X293" s="33"/>
      <c r="Y293" s="33"/>
      <c r="Z293" s="33"/>
      <c r="AA293" s="33"/>
      <c r="AB293" s="33"/>
      <c r="AC293" s="33"/>
      <c r="AD293" s="33"/>
      <c r="AE293" s="33"/>
      <c r="AR293" s="150" t="s">
        <v>229</v>
      </c>
      <c r="AT293" s="150" t="s">
        <v>140</v>
      </c>
      <c r="AU293" s="150" t="s">
        <v>139</v>
      </c>
      <c r="AY293" s="18" t="s">
        <v>134</v>
      </c>
      <c r="BE293" s="151">
        <f>IF(N293="základní",J293,0)</f>
        <v>0</v>
      </c>
      <c r="BF293" s="151">
        <f>IF(N293="snížená",J293,0)</f>
        <v>0</v>
      </c>
      <c r="BG293" s="151">
        <f>IF(N293="zákl. přenesená",J293,0)</f>
        <v>0</v>
      </c>
      <c r="BH293" s="151">
        <f>IF(N293="sníž. přenesená",J293,0)</f>
        <v>0</v>
      </c>
      <c r="BI293" s="151">
        <f>IF(N293="nulová",J293,0)</f>
        <v>0</v>
      </c>
      <c r="BJ293" s="18" t="s">
        <v>139</v>
      </c>
      <c r="BK293" s="151">
        <f>ROUND(I293*H293,2)</f>
        <v>0</v>
      </c>
      <c r="BL293" s="18" t="s">
        <v>229</v>
      </c>
      <c r="BM293" s="150" t="s">
        <v>431</v>
      </c>
    </row>
    <row r="294" spans="1:47" s="2" customFormat="1" ht="12">
      <c r="A294" s="33"/>
      <c r="B294" s="34"/>
      <c r="C294" s="33"/>
      <c r="D294" s="152" t="s">
        <v>148</v>
      </c>
      <c r="E294" s="33"/>
      <c r="F294" s="153" t="s">
        <v>432</v>
      </c>
      <c r="G294" s="33"/>
      <c r="H294" s="33"/>
      <c r="I294" s="154"/>
      <c r="J294" s="33"/>
      <c r="K294" s="33"/>
      <c r="L294" s="34"/>
      <c r="M294" s="155"/>
      <c r="N294" s="156"/>
      <c r="O294" s="54"/>
      <c r="P294" s="54"/>
      <c r="Q294" s="54"/>
      <c r="R294" s="54"/>
      <c r="S294" s="54"/>
      <c r="T294" s="55"/>
      <c r="U294" s="33"/>
      <c r="V294" s="33"/>
      <c r="W294" s="33"/>
      <c r="X294" s="33"/>
      <c r="Y294" s="33"/>
      <c r="Z294" s="33"/>
      <c r="AA294" s="33"/>
      <c r="AB294" s="33"/>
      <c r="AC294" s="33"/>
      <c r="AD294" s="33"/>
      <c r="AE294" s="33"/>
      <c r="AT294" s="18" t="s">
        <v>148</v>
      </c>
      <c r="AU294" s="18" t="s">
        <v>139</v>
      </c>
    </row>
    <row r="295" spans="2:63" s="12" customFormat="1" ht="22.9" customHeight="1">
      <c r="B295" s="125"/>
      <c r="D295" s="126" t="s">
        <v>70</v>
      </c>
      <c r="E295" s="136" t="s">
        <v>433</v>
      </c>
      <c r="F295" s="136" t="s">
        <v>434</v>
      </c>
      <c r="I295" s="128"/>
      <c r="J295" s="137">
        <f>BK295</f>
        <v>0</v>
      </c>
      <c r="L295" s="125"/>
      <c r="M295" s="130"/>
      <c r="N295" s="131"/>
      <c r="O295" s="131"/>
      <c r="P295" s="132">
        <f>SUM(P296:P298)</f>
        <v>0</v>
      </c>
      <c r="Q295" s="131"/>
      <c r="R295" s="132">
        <f>SUM(R296:R298)</f>
        <v>0</v>
      </c>
      <c r="S295" s="131"/>
      <c r="T295" s="133">
        <f>SUM(T296:T298)</f>
        <v>0</v>
      </c>
      <c r="AR295" s="126" t="s">
        <v>139</v>
      </c>
      <c r="AT295" s="134" t="s">
        <v>70</v>
      </c>
      <c r="AU295" s="134" t="s">
        <v>15</v>
      </c>
      <c r="AY295" s="126" t="s">
        <v>134</v>
      </c>
      <c r="BK295" s="135">
        <f>SUM(BK296:BK298)</f>
        <v>0</v>
      </c>
    </row>
    <row r="296" spans="1:65" s="2" customFormat="1" ht="24.2" customHeight="1">
      <c r="A296" s="33"/>
      <c r="B296" s="138"/>
      <c r="C296" s="139" t="s">
        <v>440</v>
      </c>
      <c r="D296" s="139" t="s">
        <v>140</v>
      </c>
      <c r="E296" s="140" t="s">
        <v>436</v>
      </c>
      <c r="F296" s="141" t="s">
        <v>437</v>
      </c>
      <c r="G296" s="142" t="s">
        <v>438</v>
      </c>
      <c r="H296" s="143">
        <v>1</v>
      </c>
      <c r="I296" s="144"/>
      <c r="J296" s="145">
        <f>ROUND(I296*H296,2)</f>
        <v>0</v>
      </c>
      <c r="K296" s="141" t="s">
        <v>3</v>
      </c>
      <c r="L296" s="34"/>
      <c r="M296" s="146" t="s">
        <v>3</v>
      </c>
      <c r="N296" s="147" t="s">
        <v>43</v>
      </c>
      <c r="O296" s="54"/>
      <c r="P296" s="148">
        <f>O296*H296</f>
        <v>0</v>
      </c>
      <c r="Q296" s="148">
        <v>0</v>
      </c>
      <c r="R296" s="148">
        <f>Q296*H296</f>
        <v>0</v>
      </c>
      <c r="S296" s="148">
        <v>0</v>
      </c>
      <c r="T296" s="149">
        <f>S296*H296</f>
        <v>0</v>
      </c>
      <c r="U296" s="33"/>
      <c r="V296" s="33"/>
      <c r="W296" s="33"/>
      <c r="X296" s="33"/>
      <c r="Y296" s="33"/>
      <c r="Z296" s="33"/>
      <c r="AA296" s="33"/>
      <c r="AB296" s="33"/>
      <c r="AC296" s="33"/>
      <c r="AD296" s="33"/>
      <c r="AE296" s="33"/>
      <c r="AR296" s="150" t="s">
        <v>229</v>
      </c>
      <c r="AT296" s="150" t="s">
        <v>140</v>
      </c>
      <c r="AU296" s="150" t="s">
        <v>139</v>
      </c>
      <c r="AY296" s="18" t="s">
        <v>134</v>
      </c>
      <c r="BE296" s="151">
        <f>IF(N296="základní",J296,0)</f>
        <v>0</v>
      </c>
      <c r="BF296" s="151">
        <f>IF(N296="snížená",J296,0)</f>
        <v>0</v>
      </c>
      <c r="BG296" s="151">
        <f>IF(N296="zákl. přenesená",J296,0)</f>
        <v>0</v>
      </c>
      <c r="BH296" s="151">
        <f>IF(N296="sníž. přenesená",J296,0)</f>
        <v>0</v>
      </c>
      <c r="BI296" s="151">
        <f>IF(N296="nulová",J296,0)</f>
        <v>0</v>
      </c>
      <c r="BJ296" s="18" t="s">
        <v>139</v>
      </c>
      <c r="BK296" s="151">
        <f>ROUND(I296*H296,2)</f>
        <v>0</v>
      </c>
      <c r="BL296" s="18" t="s">
        <v>229</v>
      </c>
      <c r="BM296" s="150" t="s">
        <v>439</v>
      </c>
    </row>
    <row r="297" spans="1:65" s="2" customFormat="1" ht="16.5" customHeight="1">
      <c r="A297" s="33"/>
      <c r="B297" s="138"/>
      <c r="C297" s="139" t="s">
        <v>89</v>
      </c>
      <c r="D297" s="139" t="s">
        <v>140</v>
      </c>
      <c r="E297" s="140" t="s">
        <v>441</v>
      </c>
      <c r="F297" s="141" t="s">
        <v>442</v>
      </c>
      <c r="G297" s="142" t="s">
        <v>438</v>
      </c>
      <c r="H297" s="143">
        <v>1</v>
      </c>
      <c r="I297" s="144"/>
      <c r="J297" s="145">
        <f>ROUND(I297*H297,2)</f>
        <v>0</v>
      </c>
      <c r="K297" s="141" t="s">
        <v>3</v>
      </c>
      <c r="L297" s="34"/>
      <c r="M297" s="146" t="s">
        <v>3</v>
      </c>
      <c r="N297" s="147" t="s">
        <v>43</v>
      </c>
      <c r="O297" s="54"/>
      <c r="P297" s="148">
        <f>O297*H297</f>
        <v>0</v>
      </c>
      <c r="Q297" s="148">
        <v>0</v>
      </c>
      <c r="R297" s="148">
        <f>Q297*H297</f>
        <v>0</v>
      </c>
      <c r="S297" s="148">
        <v>0</v>
      </c>
      <c r="T297" s="149">
        <f>S297*H297</f>
        <v>0</v>
      </c>
      <c r="U297" s="33"/>
      <c r="V297" s="33"/>
      <c r="W297" s="33"/>
      <c r="X297" s="33"/>
      <c r="Y297" s="33"/>
      <c r="Z297" s="33"/>
      <c r="AA297" s="33"/>
      <c r="AB297" s="33"/>
      <c r="AC297" s="33"/>
      <c r="AD297" s="33"/>
      <c r="AE297" s="33"/>
      <c r="AR297" s="150" t="s">
        <v>229</v>
      </c>
      <c r="AT297" s="150" t="s">
        <v>140</v>
      </c>
      <c r="AU297" s="150" t="s">
        <v>139</v>
      </c>
      <c r="AY297" s="18" t="s">
        <v>134</v>
      </c>
      <c r="BE297" s="151">
        <f>IF(N297="základní",J297,0)</f>
        <v>0</v>
      </c>
      <c r="BF297" s="151">
        <f>IF(N297="snížená",J297,0)</f>
        <v>0</v>
      </c>
      <c r="BG297" s="151">
        <f>IF(N297="zákl. přenesená",J297,0)</f>
        <v>0</v>
      </c>
      <c r="BH297" s="151">
        <f>IF(N297="sníž. přenesená",J297,0)</f>
        <v>0</v>
      </c>
      <c r="BI297" s="151">
        <f>IF(N297="nulová",J297,0)</f>
        <v>0</v>
      </c>
      <c r="BJ297" s="18" t="s">
        <v>139</v>
      </c>
      <c r="BK297" s="151">
        <f>ROUND(I297*H297,2)</f>
        <v>0</v>
      </c>
      <c r="BL297" s="18" t="s">
        <v>229</v>
      </c>
      <c r="BM297" s="150" t="s">
        <v>443</v>
      </c>
    </row>
    <row r="298" spans="1:65" s="2" customFormat="1" ht="16.5" customHeight="1">
      <c r="A298" s="33"/>
      <c r="B298" s="138"/>
      <c r="C298" s="139" t="s">
        <v>449</v>
      </c>
      <c r="D298" s="139" t="s">
        <v>140</v>
      </c>
      <c r="E298" s="140" t="s">
        <v>444</v>
      </c>
      <c r="F298" s="141" t="s">
        <v>445</v>
      </c>
      <c r="G298" s="142" t="s">
        <v>438</v>
      </c>
      <c r="H298" s="143">
        <v>1</v>
      </c>
      <c r="I298" s="144"/>
      <c r="J298" s="145">
        <f>ROUND(I298*H298,2)</f>
        <v>0</v>
      </c>
      <c r="K298" s="141" t="s">
        <v>3</v>
      </c>
      <c r="L298" s="34"/>
      <c r="M298" s="146" t="s">
        <v>3</v>
      </c>
      <c r="N298" s="147" t="s">
        <v>43</v>
      </c>
      <c r="O298" s="54"/>
      <c r="P298" s="148">
        <f>O298*H298</f>
        <v>0</v>
      </c>
      <c r="Q298" s="148">
        <v>0</v>
      </c>
      <c r="R298" s="148">
        <f>Q298*H298</f>
        <v>0</v>
      </c>
      <c r="S298" s="148">
        <v>0</v>
      </c>
      <c r="T298" s="149">
        <f>S298*H298</f>
        <v>0</v>
      </c>
      <c r="U298" s="33"/>
      <c r="V298" s="33"/>
      <c r="W298" s="33"/>
      <c r="X298" s="33"/>
      <c r="Y298" s="33"/>
      <c r="Z298" s="33"/>
      <c r="AA298" s="33"/>
      <c r="AB298" s="33"/>
      <c r="AC298" s="33"/>
      <c r="AD298" s="33"/>
      <c r="AE298" s="33"/>
      <c r="AR298" s="150" t="s">
        <v>229</v>
      </c>
      <c r="AT298" s="150" t="s">
        <v>140</v>
      </c>
      <c r="AU298" s="150" t="s">
        <v>139</v>
      </c>
      <c r="AY298" s="18" t="s">
        <v>134</v>
      </c>
      <c r="BE298" s="151">
        <f>IF(N298="základní",J298,0)</f>
        <v>0</v>
      </c>
      <c r="BF298" s="151">
        <f>IF(N298="snížená",J298,0)</f>
        <v>0</v>
      </c>
      <c r="BG298" s="151">
        <f>IF(N298="zákl. přenesená",J298,0)</f>
        <v>0</v>
      </c>
      <c r="BH298" s="151">
        <f>IF(N298="sníž. přenesená",J298,0)</f>
        <v>0</v>
      </c>
      <c r="BI298" s="151">
        <f>IF(N298="nulová",J298,0)</f>
        <v>0</v>
      </c>
      <c r="BJ298" s="18" t="s">
        <v>139</v>
      </c>
      <c r="BK298" s="151">
        <f>ROUND(I298*H298,2)</f>
        <v>0</v>
      </c>
      <c r="BL298" s="18" t="s">
        <v>229</v>
      </c>
      <c r="BM298" s="150" t="s">
        <v>446</v>
      </c>
    </row>
    <row r="299" spans="2:63" s="12" customFormat="1" ht="22.9" customHeight="1">
      <c r="B299" s="125"/>
      <c r="D299" s="126" t="s">
        <v>70</v>
      </c>
      <c r="E299" s="136" t="s">
        <v>447</v>
      </c>
      <c r="F299" s="136" t="s">
        <v>448</v>
      </c>
      <c r="I299" s="128"/>
      <c r="J299" s="137">
        <f>BK299</f>
        <v>0</v>
      </c>
      <c r="L299" s="125"/>
      <c r="M299" s="130"/>
      <c r="N299" s="131"/>
      <c r="O299" s="131"/>
      <c r="P299" s="132">
        <f>SUM(P300:P345)</f>
        <v>0</v>
      </c>
      <c r="Q299" s="131"/>
      <c r="R299" s="132">
        <f>SUM(R300:R345)</f>
        <v>6.5204147400000005</v>
      </c>
      <c r="S299" s="131"/>
      <c r="T299" s="133">
        <f>SUM(T300:T345)</f>
        <v>6.6049999999999995</v>
      </c>
      <c r="AR299" s="126" t="s">
        <v>139</v>
      </c>
      <c r="AT299" s="134" t="s">
        <v>70</v>
      </c>
      <c r="AU299" s="134" t="s">
        <v>15</v>
      </c>
      <c r="AY299" s="126" t="s">
        <v>134</v>
      </c>
      <c r="BK299" s="135">
        <f>SUM(BK300:BK345)</f>
        <v>0</v>
      </c>
    </row>
    <row r="300" spans="1:65" s="2" customFormat="1" ht="37.9" customHeight="1">
      <c r="A300" s="33"/>
      <c r="B300" s="138"/>
      <c r="C300" s="139" t="s">
        <v>454</v>
      </c>
      <c r="D300" s="139" t="s">
        <v>140</v>
      </c>
      <c r="E300" s="140" t="s">
        <v>450</v>
      </c>
      <c r="F300" s="141" t="s">
        <v>451</v>
      </c>
      <c r="G300" s="142" t="s">
        <v>414</v>
      </c>
      <c r="H300" s="143">
        <v>4.726</v>
      </c>
      <c r="I300" s="144"/>
      <c r="J300" s="145">
        <f>ROUND(I300*H300,2)</f>
        <v>0</v>
      </c>
      <c r="K300" s="141" t="s">
        <v>144</v>
      </c>
      <c r="L300" s="34"/>
      <c r="M300" s="146" t="s">
        <v>3</v>
      </c>
      <c r="N300" s="147" t="s">
        <v>43</v>
      </c>
      <c r="O300" s="54"/>
      <c r="P300" s="148">
        <f>O300*H300</f>
        <v>0</v>
      </c>
      <c r="Q300" s="148">
        <v>0.00122</v>
      </c>
      <c r="R300" s="148">
        <f>Q300*H300</f>
        <v>0.005765719999999999</v>
      </c>
      <c r="S300" s="148">
        <v>0</v>
      </c>
      <c r="T300" s="149">
        <f>S300*H300</f>
        <v>0</v>
      </c>
      <c r="U300" s="33"/>
      <c r="V300" s="33"/>
      <c r="W300" s="33"/>
      <c r="X300" s="33"/>
      <c r="Y300" s="33"/>
      <c r="Z300" s="33"/>
      <c r="AA300" s="33"/>
      <c r="AB300" s="33"/>
      <c r="AC300" s="33"/>
      <c r="AD300" s="33"/>
      <c r="AE300" s="33"/>
      <c r="AR300" s="150" t="s">
        <v>229</v>
      </c>
      <c r="AT300" s="150" t="s">
        <v>140</v>
      </c>
      <c r="AU300" s="150" t="s">
        <v>139</v>
      </c>
      <c r="AY300" s="18" t="s">
        <v>134</v>
      </c>
      <c r="BE300" s="151">
        <f>IF(N300="základní",J300,0)</f>
        <v>0</v>
      </c>
      <c r="BF300" s="151">
        <f>IF(N300="snížená",J300,0)</f>
        <v>0</v>
      </c>
      <c r="BG300" s="151">
        <f>IF(N300="zákl. přenesená",J300,0)</f>
        <v>0</v>
      </c>
      <c r="BH300" s="151">
        <f>IF(N300="sníž. přenesená",J300,0)</f>
        <v>0</v>
      </c>
      <c r="BI300" s="151">
        <f>IF(N300="nulová",J300,0)</f>
        <v>0</v>
      </c>
      <c r="BJ300" s="18" t="s">
        <v>139</v>
      </c>
      <c r="BK300" s="151">
        <f>ROUND(I300*H300,2)</f>
        <v>0</v>
      </c>
      <c r="BL300" s="18" t="s">
        <v>229</v>
      </c>
      <c r="BM300" s="150" t="s">
        <v>452</v>
      </c>
    </row>
    <row r="301" spans="1:47" s="2" customFormat="1" ht="12">
      <c r="A301" s="33"/>
      <c r="B301" s="34"/>
      <c r="C301" s="33"/>
      <c r="D301" s="152" t="s">
        <v>148</v>
      </c>
      <c r="E301" s="33"/>
      <c r="F301" s="153" t="s">
        <v>453</v>
      </c>
      <c r="G301" s="33"/>
      <c r="H301" s="33"/>
      <c r="I301" s="154"/>
      <c r="J301" s="33"/>
      <c r="K301" s="33"/>
      <c r="L301" s="34"/>
      <c r="M301" s="155"/>
      <c r="N301" s="156"/>
      <c r="O301" s="54"/>
      <c r="P301" s="54"/>
      <c r="Q301" s="54"/>
      <c r="R301" s="54"/>
      <c r="S301" s="54"/>
      <c r="T301" s="55"/>
      <c r="U301" s="33"/>
      <c r="V301" s="33"/>
      <c r="W301" s="33"/>
      <c r="X301" s="33"/>
      <c r="Y301" s="33"/>
      <c r="Z301" s="33"/>
      <c r="AA301" s="33"/>
      <c r="AB301" s="33"/>
      <c r="AC301" s="33"/>
      <c r="AD301" s="33"/>
      <c r="AE301" s="33"/>
      <c r="AT301" s="18" t="s">
        <v>148</v>
      </c>
      <c r="AU301" s="18" t="s">
        <v>139</v>
      </c>
    </row>
    <row r="302" spans="1:65" s="2" customFormat="1" ht="49.15" customHeight="1">
      <c r="A302" s="33"/>
      <c r="B302" s="138"/>
      <c r="C302" s="139" t="s">
        <v>459</v>
      </c>
      <c r="D302" s="139" t="s">
        <v>140</v>
      </c>
      <c r="E302" s="140" t="s">
        <v>455</v>
      </c>
      <c r="F302" s="141" t="s">
        <v>456</v>
      </c>
      <c r="G302" s="142" t="s">
        <v>143</v>
      </c>
      <c r="H302" s="143">
        <v>179</v>
      </c>
      <c r="I302" s="144"/>
      <c r="J302" s="145">
        <f>ROUND(I302*H302,2)</f>
        <v>0</v>
      </c>
      <c r="K302" s="141" t="s">
        <v>144</v>
      </c>
      <c r="L302" s="34"/>
      <c r="M302" s="146" t="s">
        <v>3</v>
      </c>
      <c r="N302" s="147" t="s">
        <v>43</v>
      </c>
      <c r="O302" s="54"/>
      <c r="P302" s="148">
        <f>O302*H302</f>
        <v>0</v>
      </c>
      <c r="Q302" s="148">
        <v>0</v>
      </c>
      <c r="R302" s="148">
        <f>Q302*H302</f>
        <v>0</v>
      </c>
      <c r="S302" s="148">
        <v>0.015</v>
      </c>
      <c r="T302" s="149">
        <f>S302*H302</f>
        <v>2.685</v>
      </c>
      <c r="U302" s="33"/>
      <c r="V302" s="33"/>
      <c r="W302" s="33"/>
      <c r="X302" s="33"/>
      <c r="Y302" s="33"/>
      <c r="Z302" s="33"/>
      <c r="AA302" s="33"/>
      <c r="AB302" s="33"/>
      <c r="AC302" s="33"/>
      <c r="AD302" s="33"/>
      <c r="AE302" s="33"/>
      <c r="AR302" s="150" t="s">
        <v>229</v>
      </c>
      <c r="AT302" s="150" t="s">
        <v>140</v>
      </c>
      <c r="AU302" s="150" t="s">
        <v>139</v>
      </c>
      <c r="AY302" s="18" t="s">
        <v>134</v>
      </c>
      <c r="BE302" s="151">
        <f>IF(N302="základní",J302,0)</f>
        <v>0</v>
      </c>
      <c r="BF302" s="151">
        <f>IF(N302="snížená",J302,0)</f>
        <v>0</v>
      </c>
      <c r="BG302" s="151">
        <f>IF(N302="zákl. přenesená",J302,0)</f>
        <v>0</v>
      </c>
      <c r="BH302" s="151">
        <f>IF(N302="sníž. přenesená",J302,0)</f>
        <v>0</v>
      </c>
      <c r="BI302" s="151">
        <f>IF(N302="nulová",J302,0)</f>
        <v>0</v>
      </c>
      <c r="BJ302" s="18" t="s">
        <v>139</v>
      </c>
      <c r="BK302" s="151">
        <f>ROUND(I302*H302,2)</f>
        <v>0</v>
      </c>
      <c r="BL302" s="18" t="s">
        <v>229</v>
      </c>
      <c r="BM302" s="150" t="s">
        <v>457</v>
      </c>
    </row>
    <row r="303" spans="1:47" s="2" customFormat="1" ht="12">
      <c r="A303" s="33"/>
      <c r="B303" s="34"/>
      <c r="C303" s="33"/>
      <c r="D303" s="152" t="s">
        <v>148</v>
      </c>
      <c r="E303" s="33"/>
      <c r="F303" s="153" t="s">
        <v>458</v>
      </c>
      <c r="G303" s="33"/>
      <c r="H303" s="33"/>
      <c r="I303" s="154"/>
      <c r="J303" s="33"/>
      <c r="K303" s="33"/>
      <c r="L303" s="34"/>
      <c r="M303" s="155"/>
      <c r="N303" s="156"/>
      <c r="O303" s="54"/>
      <c r="P303" s="54"/>
      <c r="Q303" s="54"/>
      <c r="R303" s="54"/>
      <c r="S303" s="54"/>
      <c r="T303" s="55"/>
      <c r="U303" s="33"/>
      <c r="V303" s="33"/>
      <c r="W303" s="33"/>
      <c r="X303" s="33"/>
      <c r="Y303" s="33"/>
      <c r="Z303" s="33"/>
      <c r="AA303" s="33"/>
      <c r="AB303" s="33"/>
      <c r="AC303" s="33"/>
      <c r="AD303" s="33"/>
      <c r="AE303" s="33"/>
      <c r="AT303" s="18" t="s">
        <v>148</v>
      </c>
      <c r="AU303" s="18" t="s">
        <v>139</v>
      </c>
    </row>
    <row r="304" spans="2:51" s="13" customFormat="1" ht="12">
      <c r="B304" s="157"/>
      <c r="D304" s="158" t="s">
        <v>150</v>
      </c>
      <c r="E304" s="159" t="s">
        <v>3</v>
      </c>
      <c r="F304" s="160" t="s">
        <v>796</v>
      </c>
      <c r="H304" s="159" t="s">
        <v>3</v>
      </c>
      <c r="I304" s="161"/>
      <c r="L304" s="157"/>
      <c r="M304" s="162"/>
      <c r="N304" s="163"/>
      <c r="O304" s="163"/>
      <c r="P304" s="163"/>
      <c r="Q304" s="163"/>
      <c r="R304" s="163"/>
      <c r="S304" s="163"/>
      <c r="T304" s="164"/>
      <c r="AT304" s="159" t="s">
        <v>150</v>
      </c>
      <c r="AU304" s="159" t="s">
        <v>139</v>
      </c>
      <c r="AV304" s="13" t="s">
        <v>15</v>
      </c>
      <c r="AW304" s="13" t="s">
        <v>33</v>
      </c>
      <c r="AX304" s="13" t="s">
        <v>71</v>
      </c>
      <c r="AY304" s="159" t="s">
        <v>134</v>
      </c>
    </row>
    <row r="305" spans="2:51" s="14" customFormat="1" ht="12">
      <c r="B305" s="165"/>
      <c r="D305" s="158" t="s">
        <v>150</v>
      </c>
      <c r="E305" s="166" t="s">
        <v>3</v>
      </c>
      <c r="F305" s="167" t="s">
        <v>797</v>
      </c>
      <c r="H305" s="168">
        <v>164.3</v>
      </c>
      <c r="I305" s="169"/>
      <c r="L305" s="165"/>
      <c r="M305" s="170"/>
      <c r="N305" s="171"/>
      <c r="O305" s="171"/>
      <c r="P305" s="171"/>
      <c r="Q305" s="171"/>
      <c r="R305" s="171"/>
      <c r="S305" s="171"/>
      <c r="T305" s="172"/>
      <c r="AT305" s="166" t="s">
        <v>150</v>
      </c>
      <c r="AU305" s="166" t="s">
        <v>139</v>
      </c>
      <c r="AV305" s="14" t="s">
        <v>139</v>
      </c>
      <c r="AW305" s="14" t="s">
        <v>33</v>
      </c>
      <c r="AX305" s="14" t="s">
        <v>71</v>
      </c>
      <c r="AY305" s="166" t="s">
        <v>134</v>
      </c>
    </row>
    <row r="306" spans="2:51" s="14" customFormat="1" ht="12">
      <c r="B306" s="165"/>
      <c r="D306" s="158" t="s">
        <v>150</v>
      </c>
      <c r="E306" s="166" t="s">
        <v>3</v>
      </c>
      <c r="F306" s="167" t="s">
        <v>798</v>
      </c>
      <c r="H306" s="168">
        <v>-6.9</v>
      </c>
      <c r="I306" s="169"/>
      <c r="L306" s="165"/>
      <c r="M306" s="170"/>
      <c r="N306" s="171"/>
      <c r="O306" s="171"/>
      <c r="P306" s="171"/>
      <c r="Q306" s="171"/>
      <c r="R306" s="171"/>
      <c r="S306" s="171"/>
      <c r="T306" s="172"/>
      <c r="AT306" s="166" t="s">
        <v>150</v>
      </c>
      <c r="AU306" s="166" t="s">
        <v>139</v>
      </c>
      <c r="AV306" s="14" t="s">
        <v>139</v>
      </c>
      <c r="AW306" s="14" t="s">
        <v>33</v>
      </c>
      <c r="AX306" s="14" t="s">
        <v>71</v>
      </c>
      <c r="AY306" s="166" t="s">
        <v>134</v>
      </c>
    </row>
    <row r="307" spans="2:51" s="13" customFormat="1" ht="12">
      <c r="B307" s="157"/>
      <c r="D307" s="158" t="s">
        <v>150</v>
      </c>
      <c r="E307" s="159" t="s">
        <v>3</v>
      </c>
      <c r="F307" s="160" t="s">
        <v>799</v>
      </c>
      <c r="H307" s="159" t="s">
        <v>3</v>
      </c>
      <c r="I307" s="161"/>
      <c r="L307" s="157"/>
      <c r="M307" s="162"/>
      <c r="N307" s="163"/>
      <c r="O307" s="163"/>
      <c r="P307" s="163"/>
      <c r="Q307" s="163"/>
      <c r="R307" s="163"/>
      <c r="S307" s="163"/>
      <c r="T307" s="164"/>
      <c r="AT307" s="159" t="s">
        <v>150</v>
      </c>
      <c r="AU307" s="159" t="s">
        <v>139</v>
      </c>
      <c r="AV307" s="13" t="s">
        <v>15</v>
      </c>
      <c r="AW307" s="13" t="s">
        <v>33</v>
      </c>
      <c r="AX307" s="13" t="s">
        <v>71</v>
      </c>
      <c r="AY307" s="159" t="s">
        <v>134</v>
      </c>
    </row>
    <row r="308" spans="2:51" s="14" customFormat="1" ht="12">
      <c r="B308" s="165"/>
      <c r="D308" s="158" t="s">
        <v>150</v>
      </c>
      <c r="E308" s="166" t="s">
        <v>3</v>
      </c>
      <c r="F308" s="167" t="s">
        <v>800</v>
      </c>
      <c r="H308" s="168">
        <v>21.6</v>
      </c>
      <c r="I308" s="169"/>
      <c r="L308" s="165"/>
      <c r="M308" s="170"/>
      <c r="N308" s="171"/>
      <c r="O308" s="171"/>
      <c r="P308" s="171"/>
      <c r="Q308" s="171"/>
      <c r="R308" s="171"/>
      <c r="S308" s="171"/>
      <c r="T308" s="172"/>
      <c r="AT308" s="166" t="s">
        <v>150</v>
      </c>
      <c r="AU308" s="166" t="s">
        <v>139</v>
      </c>
      <c r="AV308" s="14" t="s">
        <v>139</v>
      </c>
      <c r="AW308" s="14" t="s">
        <v>33</v>
      </c>
      <c r="AX308" s="14" t="s">
        <v>71</v>
      </c>
      <c r="AY308" s="166" t="s">
        <v>134</v>
      </c>
    </row>
    <row r="309" spans="2:51" s="15" customFormat="1" ht="12">
      <c r="B309" s="173"/>
      <c r="D309" s="158" t="s">
        <v>150</v>
      </c>
      <c r="E309" s="174" t="s">
        <v>3</v>
      </c>
      <c r="F309" s="175" t="s">
        <v>155</v>
      </c>
      <c r="H309" s="176">
        <v>179</v>
      </c>
      <c r="I309" s="177"/>
      <c r="L309" s="173"/>
      <c r="M309" s="178"/>
      <c r="N309" s="179"/>
      <c r="O309" s="179"/>
      <c r="P309" s="179"/>
      <c r="Q309" s="179"/>
      <c r="R309" s="179"/>
      <c r="S309" s="179"/>
      <c r="T309" s="180"/>
      <c r="AT309" s="174" t="s">
        <v>150</v>
      </c>
      <c r="AU309" s="174" t="s">
        <v>139</v>
      </c>
      <c r="AV309" s="15" t="s">
        <v>145</v>
      </c>
      <c r="AW309" s="15" t="s">
        <v>33</v>
      </c>
      <c r="AX309" s="15" t="s">
        <v>15</v>
      </c>
      <c r="AY309" s="174" t="s">
        <v>134</v>
      </c>
    </row>
    <row r="310" spans="1:65" s="2" customFormat="1" ht="37.9" customHeight="1">
      <c r="A310" s="33"/>
      <c r="B310" s="138"/>
      <c r="C310" s="139" t="s">
        <v>464</v>
      </c>
      <c r="D310" s="139" t="s">
        <v>140</v>
      </c>
      <c r="E310" s="140" t="s">
        <v>460</v>
      </c>
      <c r="F310" s="141" t="s">
        <v>461</v>
      </c>
      <c r="G310" s="142" t="s">
        <v>143</v>
      </c>
      <c r="H310" s="143">
        <v>179</v>
      </c>
      <c r="I310" s="144"/>
      <c r="J310" s="145">
        <f>ROUND(I310*H310,2)</f>
        <v>0</v>
      </c>
      <c r="K310" s="141" t="s">
        <v>144</v>
      </c>
      <c r="L310" s="34"/>
      <c r="M310" s="146" t="s">
        <v>3</v>
      </c>
      <c r="N310" s="147" t="s">
        <v>43</v>
      </c>
      <c r="O310" s="54"/>
      <c r="P310" s="148">
        <f>O310*H310</f>
        <v>0</v>
      </c>
      <c r="Q310" s="148">
        <v>0</v>
      </c>
      <c r="R310" s="148">
        <f>Q310*H310</f>
        <v>0</v>
      </c>
      <c r="S310" s="148">
        <v>0</v>
      </c>
      <c r="T310" s="149">
        <f>S310*H310</f>
        <v>0</v>
      </c>
      <c r="U310" s="33"/>
      <c r="V310" s="33"/>
      <c r="W310" s="33"/>
      <c r="X310" s="33"/>
      <c r="Y310" s="33"/>
      <c r="Z310" s="33"/>
      <c r="AA310" s="33"/>
      <c r="AB310" s="33"/>
      <c r="AC310" s="33"/>
      <c r="AD310" s="33"/>
      <c r="AE310" s="33"/>
      <c r="AR310" s="150" t="s">
        <v>229</v>
      </c>
      <c r="AT310" s="150" t="s">
        <v>140</v>
      </c>
      <c r="AU310" s="150" t="s">
        <v>139</v>
      </c>
      <c r="AY310" s="18" t="s">
        <v>134</v>
      </c>
      <c r="BE310" s="151">
        <f>IF(N310="základní",J310,0)</f>
        <v>0</v>
      </c>
      <c r="BF310" s="151">
        <f>IF(N310="snížená",J310,0)</f>
        <v>0</v>
      </c>
      <c r="BG310" s="151">
        <f>IF(N310="zákl. přenesená",J310,0)</f>
        <v>0</v>
      </c>
      <c r="BH310" s="151">
        <f>IF(N310="sníž. přenesená",J310,0)</f>
        <v>0</v>
      </c>
      <c r="BI310" s="151">
        <f>IF(N310="nulová",J310,0)</f>
        <v>0</v>
      </c>
      <c r="BJ310" s="18" t="s">
        <v>139</v>
      </c>
      <c r="BK310" s="151">
        <f>ROUND(I310*H310,2)</f>
        <v>0</v>
      </c>
      <c r="BL310" s="18" t="s">
        <v>229</v>
      </c>
      <c r="BM310" s="150" t="s">
        <v>462</v>
      </c>
    </row>
    <row r="311" spans="1:47" s="2" customFormat="1" ht="12">
      <c r="A311" s="33"/>
      <c r="B311" s="34"/>
      <c r="C311" s="33"/>
      <c r="D311" s="152" t="s">
        <v>148</v>
      </c>
      <c r="E311" s="33"/>
      <c r="F311" s="153" t="s">
        <v>463</v>
      </c>
      <c r="G311" s="33"/>
      <c r="H311" s="33"/>
      <c r="I311" s="154"/>
      <c r="J311" s="33"/>
      <c r="K311" s="33"/>
      <c r="L311" s="34"/>
      <c r="M311" s="155"/>
      <c r="N311" s="156"/>
      <c r="O311" s="54"/>
      <c r="P311" s="54"/>
      <c r="Q311" s="54"/>
      <c r="R311" s="54"/>
      <c r="S311" s="54"/>
      <c r="T311" s="55"/>
      <c r="U311" s="33"/>
      <c r="V311" s="33"/>
      <c r="W311" s="33"/>
      <c r="X311" s="33"/>
      <c r="Y311" s="33"/>
      <c r="Z311" s="33"/>
      <c r="AA311" s="33"/>
      <c r="AB311" s="33"/>
      <c r="AC311" s="33"/>
      <c r="AD311" s="33"/>
      <c r="AE311" s="33"/>
      <c r="AT311" s="18" t="s">
        <v>148</v>
      </c>
      <c r="AU311" s="18" t="s">
        <v>139</v>
      </c>
    </row>
    <row r="312" spans="1:65" s="2" customFormat="1" ht="16.5" customHeight="1">
      <c r="A312" s="33"/>
      <c r="B312" s="138"/>
      <c r="C312" s="181" t="s">
        <v>470</v>
      </c>
      <c r="D312" s="181" t="s">
        <v>160</v>
      </c>
      <c r="E312" s="182" t="s">
        <v>465</v>
      </c>
      <c r="F312" s="183" t="s">
        <v>466</v>
      </c>
      <c r="G312" s="184" t="s">
        <v>414</v>
      </c>
      <c r="H312" s="185">
        <v>4.726</v>
      </c>
      <c r="I312" s="186"/>
      <c r="J312" s="187">
        <f>ROUND(I312*H312,2)</f>
        <v>0</v>
      </c>
      <c r="K312" s="183" t="s">
        <v>144</v>
      </c>
      <c r="L312" s="188"/>
      <c r="M312" s="189" t="s">
        <v>3</v>
      </c>
      <c r="N312" s="190" t="s">
        <v>43</v>
      </c>
      <c r="O312" s="54"/>
      <c r="P312" s="148">
        <f>O312*H312</f>
        <v>0</v>
      </c>
      <c r="Q312" s="148">
        <v>0.55</v>
      </c>
      <c r="R312" s="148">
        <f>Q312*H312</f>
        <v>2.5993000000000004</v>
      </c>
      <c r="S312" s="148">
        <v>0</v>
      </c>
      <c r="T312" s="149">
        <f>S312*H312</f>
        <v>0</v>
      </c>
      <c r="U312" s="33"/>
      <c r="V312" s="33"/>
      <c r="W312" s="33"/>
      <c r="X312" s="33"/>
      <c r="Y312" s="33"/>
      <c r="Z312" s="33"/>
      <c r="AA312" s="33"/>
      <c r="AB312" s="33"/>
      <c r="AC312" s="33"/>
      <c r="AD312" s="33"/>
      <c r="AE312" s="33"/>
      <c r="AR312" s="150" t="s">
        <v>326</v>
      </c>
      <c r="AT312" s="150" t="s">
        <v>160</v>
      </c>
      <c r="AU312" s="150" t="s">
        <v>139</v>
      </c>
      <c r="AY312" s="18" t="s">
        <v>134</v>
      </c>
      <c r="BE312" s="151">
        <f>IF(N312="základní",J312,0)</f>
        <v>0</v>
      </c>
      <c r="BF312" s="151">
        <f>IF(N312="snížená",J312,0)</f>
        <v>0</v>
      </c>
      <c r="BG312" s="151">
        <f>IF(N312="zákl. přenesená",J312,0)</f>
        <v>0</v>
      </c>
      <c r="BH312" s="151">
        <f>IF(N312="sníž. přenesená",J312,0)</f>
        <v>0</v>
      </c>
      <c r="BI312" s="151">
        <f>IF(N312="nulová",J312,0)</f>
        <v>0</v>
      </c>
      <c r="BJ312" s="18" t="s">
        <v>139</v>
      </c>
      <c r="BK312" s="151">
        <f>ROUND(I312*H312,2)</f>
        <v>0</v>
      </c>
      <c r="BL312" s="18" t="s">
        <v>229</v>
      </c>
      <c r="BM312" s="150" t="s">
        <v>467</v>
      </c>
    </row>
    <row r="313" spans="2:51" s="14" customFormat="1" ht="12">
      <c r="B313" s="165"/>
      <c r="D313" s="158" t="s">
        <v>150</v>
      </c>
      <c r="E313" s="166" t="s">
        <v>3</v>
      </c>
      <c r="F313" s="167" t="s">
        <v>825</v>
      </c>
      <c r="H313" s="168">
        <v>4.296</v>
      </c>
      <c r="I313" s="169"/>
      <c r="L313" s="165"/>
      <c r="M313" s="170"/>
      <c r="N313" s="171"/>
      <c r="O313" s="171"/>
      <c r="P313" s="171"/>
      <c r="Q313" s="171"/>
      <c r="R313" s="171"/>
      <c r="S313" s="171"/>
      <c r="T313" s="172"/>
      <c r="AT313" s="166" t="s">
        <v>150</v>
      </c>
      <c r="AU313" s="166" t="s">
        <v>139</v>
      </c>
      <c r="AV313" s="14" t="s">
        <v>139</v>
      </c>
      <c r="AW313" s="14" t="s">
        <v>33</v>
      </c>
      <c r="AX313" s="14" t="s">
        <v>15</v>
      </c>
      <c r="AY313" s="166" t="s">
        <v>134</v>
      </c>
    </row>
    <row r="314" spans="2:51" s="14" customFormat="1" ht="12">
      <c r="B314" s="165"/>
      <c r="D314" s="158" t="s">
        <v>150</v>
      </c>
      <c r="F314" s="167" t="s">
        <v>826</v>
      </c>
      <c r="H314" s="168">
        <v>4.726</v>
      </c>
      <c r="I314" s="169"/>
      <c r="L314" s="165"/>
      <c r="M314" s="170"/>
      <c r="N314" s="171"/>
      <c r="O314" s="171"/>
      <c r="P314" s="171"/>
      <c r="Q314" s="171"/>
      <c r="R314" s="171"/>
      <c r="S314" s="171"/>
      <c r="T314" s="172"/>
      <c r="AT314" s="166" t="s">
        <v>150</v>
      </c>
      <c r="AU314" s="166" t="s">
        <v>139</v>
      </c>
      <c r="AV314" s="14" t="s">
        <v>139</v>
      </c>
      <c r="AW314" s="14" t="s">
        <v>4</v>
      </c>
      <c r="AX314" s="14" t="s">
        <v>15</v>
      </c>
      <c r="AY314" s="166" t="s">
        <v>134</v>
      </c>
    </row>
    <row r="315" spans="1:65" s="2" customFormat="1" ht="37.9" customHeight="1">
      <c r="A315" s="33"/>
      <c r="B315" s="138"/>
      <c r="C315" s="139" t="s">
        <v>475</v>
      </c>
      <c r="D315" s="139" t="s">
        <v>140</v>
      </c>
      <c r="E315" s="140" t="s">
        <v>471</v>
      </c>
      <c r="F315" s="141" t="s">
        <v>472</v>
      </c>
      <c r="G315" s="142" t="s">
        <v>414</v>
      </c>
      <c r="H315" s="143">
        <v>4.726</v>
      </c>
      <c r="I315" s="144"/>
      <c r="J315" s="145">
        <f>ROUND(I315*H315,2)</f>
        <v>0</v>
      </c>
      <c r="K315" s="141" t="s">
        <v>144</v>
      </c>
      <c r="L315" s="34"/>
      <c r="M315" s="146" t="s">
        <v>3</v>
      </c>
      <c r="N315" s="147" t="s">
        <v>43</v>
      </c>
      <c r="O315" s="54"/>
      <c r="P315" s="148">
        <f>O315*H315</f>
        <v>0</v>
      </c>
      <c r="Q315" s="148">
        <v>0.02337</v>
      </c>
      <c r="R315" s="148">
        <f>Q315*H315</f>
        <v>0.11044662</v>
      </c>
      <c r="S315" s="148">
        <v>0</v>
      </c>
      <c r="T315" s="149">
        <f>S315*H315</f>
        <v>0</v>
      </c>
      <c r="U315" s="33"/>
      <c r="V315" s="33"/>
      <c r="W315" s="33"/>
      <c r="X315" s="33"/>
      <c r="Y315" s="33"/>
      <c r="Z315" s="33"/>
      <c r="AA315" s="33"/>
      <c r="AB315" s="33"/>
      <c r="AC315" s="33"/>
      <c r="AD315" s="33"/>
      <c r="AE315" s="33"/>
      <c r="AR315" s="150" t="s">
        <v>229</v>
      </c>
      <c r="AT315" s="150" t="s">
        <v>140</v>
      </c>
      <c r="AU315" s="150" t="s">
        <v>139</v>
      </c>
      <c r="AY315" s="18" t="s">
        <v>134</v>
      </c>
      <c r="BE315" s="151">
        <f>IF(N315="základní",J315,0)</f>
        <v>0</v>
      </c>
      <c r="BF315" s="151">
        <f>IF(N315="snížená",J315,0)</f>
        <v>0</v>
      </c>
      <c r="BG315" s="151">
        <f>IF(N315="zákl. přenesená",J315,0)</f>
        <v>0</v>
      </c>
      <c r="BH315" s="151">
        <f>IF(N315="sníž. přenesená",J315,0)</f>
        <v>0</v>
      </c>
      <c r="BI315" s="151">
        <f>IF(N315="nulová",J315,0)</f>
        <v>0</v>
      </c>
      <c r="BJ315" s="18" t="s">
        <v>139</v>
      </c>
      <c r="BK315" s="151">
        <f>ROUND(I315*H315,2)</f>
        <v>0</v>
      </c>
      <c r="BL315" s="18" t="s">
        <v>229</v>
      </c>
      <c r="BM315" s="150" t="s">
        <v>473</v>
      </c>
    </row>
    <row r="316" spans="1:47" s="2" customFormat="1" ht="12">
      <c r="A316" s="33"/>
      <c r="B316" s="34"/>
      <c r="C316" s="33"/>
      <c r="D316" s="152" t="s">
        <v>148</v>
      </c>
      <c r="E316" s="33"/>
      <c r="F316" s="153" t="s">
        <v>474</v>
      </c>
      <c r="G316" s="33"/>
      <c r="H316" s="33"/>
      <c r="I316" s="154"/>
      <c r="J316" s="33"/>
      <c r="K316" s="33"/>
      <c r="L316" s="34"/>
      <c r="M316" s="155"/>
      <c r="N316" s="156"/>
      <c r="O316" s="54"/>
      <c r="P316" s="54"/>
      <c r="Q316" s="54"/>
      <c r="R316" s="54"/>
      <c r="S316" s="54"/>
      <c r="T316" s="55"/>
      <c r="U316" s="33"/>
      <c r="V316" s="33"/>
      <c r="W316" s="33"/>
      <c r="X316" s="33"/>
      <c r="Y316" s="33"/>
      <c r="Z316" s="33"/>
      <c r="AA316" s="33"/>
      <c r="AB316" s="33"/>
      <c r="AC316" s="33"/>
      <c r="AD316" s="33"/>
      <c r="AE316" s="33"/>
      <c r="AT316" s="18" t="s">
        <v>148</v>
      </c>
      <c r="AU316" s="18" t="s">
        <v>139</v>
      </c>
    </row>
    <row r="317" spans="1:65" s="2" customFormat="1" ht="62.65" customHeight="1">
      <c r="A317" s="33"/>
      <c r="B317" s="138"/>
      <c r="C317" s="139" t="s">
        <v>137</v>
      </c>
      <c r="D317" s="139" t="s">
        <v>140</v>
      </c>
      <c r="E317" s="140" t="s">
        <v>476</v>
      </c>
      <c r="F317" s="141" t="s">
        <v>477</v>
      </c>
      <c r="G317" s="142" t="s">
        <v>143</v>
      </c>
      <c r="H317" s="143">
        <v>38.19</v>
      </c>
      <c r="I317" s="144"/>
      <c r="J317" s="145">
        <f>ROUND(I317*H317,2)</f>
        <v>0</v>
      </c>
      <c r="K317" s="141" t="s">
        <v>3</v>
      </c>
      <c r="L317" s="34"/>
      <c r="M317" s="146" t="s">
        <v>3</v>
      </c>
      <c r="N317" s="147" t="s">
        <v>43</v>
      </c>
      <c r="O317" s="54"/>
      <c r="P317" s="148">
        <f>O317*H317</f>
        <v>0</v>
      </c>
      <c r="Q317" s="148">
        <v>0.01396</v>
      </c>
      <c r="R317" s="148">
        <f>Q317*H317</f>
        <v>0.5331324</v>
      </c>
      <c r="S317" s="148">
        <v>0</v>
      </c>
      <c r="T317" s="149">
        <f>S317*H317</f>
        <v>0</v>
      </c>
      <c r="U317" s="33"/>
      <c r="V317" s="33"/>
      <c r="W317" s="33"/>
      <c r="X317" s="33"/>
      <c r="Y317" s="33"/>
      <c r="Z317" s="33"/>
      <c r="AA317" s="33"/>
      <c r="AB317" s="33"/>
      <c r="AC317" s="33"/>
      <c r="AD317" s="33"/>
      <c r="AE317" s="33"/>
      <c r="AR317" s="150" t="s">
        <v>229</v>
      </c>
      <c r="AT317" s="150" t="s">
        <v>140</v>
      </c>
      <c r="AU317" s="150" t="s">
        <v>139</v>
      </c>
      <c r="AY317" s="18" t="s">
        <v>134</v>
      </c>
      <c r="BE317" s="151">
        <f>IF(N317="základní",J317,0)</f>
        <v>0</v>
      </c>
      <c r="BF317" s="151">
        <f>IF(N317="snížená",J317,0)</f>
        <v>0</v>
      </c>
      <c r="BG317" s="151">
        <f>IF(N317="zákl. přenesená",J317,0)</f>
        <v>0</v>
      </c>
      <c r="BH317" s="151">
        <f>IF(N317="sníž. přenesená",J317,0)</f>
        <v>0</v>
      </c>
      <c r="BI317" s="151">
        <f>IF(N317="nulová",J317,0)</f>
        <v>0</v>
      </c>
      <c r="BJ317" s="18" t="s">
        <v>139</v>
      </c>
      <c r="BK317" s="151">
        <f>ROUND(I317*H317,2)</f>
        <v>0</v>
      </c>
      <c r="BL317" s="18" t="s">
        <v>229</v>
      </c>
      <c r="BM317" s="150" t="s">
        <v>478</v>
      </c>
    </row>
    <row r="318" spans="2:51" s="13" customFormat="1" ht="12">
      <c r="B318" s="157"/>
      <c r="D318" s="158" t="s">
        <v>150</v>
      </c>
      <c r="E318" s="159" t="s">
        <v>3</v>
      </c>
      <c r="F318" s="160" t="s">
        <v>632</v>
      </c>
      <c r="H318" s="159" t="s">
        <v>3</v>
      </c>
      <c r="I318" s="161"/>
      <c r="L318" s="157"/>
      <c r="M318" s="162"/>
      <c r="N318" s="163"/>
      <c r="O318" s="163"/>
      <c r="P318" s="163"/>
      <c r="Q318" s="163"/>
      <c r="R318" s="163"/>
      <c r="S318" s="163"/>
      <c r="T318" s="164"/>
      <c r="AT318" s="159" t="s">
        <v>150</v>
      </c>
      <c r="AU318" s="159" t="s">
        <v>139</v>
      </c>
      <c r="AV318" s="13" t="s">
        <v>15</v>
      </c>
      <c r="AW318" s="13" t="s">
        <v>33</v>
      </c>
      <c r="AX318" s="13" t="s">
        <v>71</v>
      </c>
      <c r="AY318" s="159" t="s">
        <v>134</v>
      </c>
    </row>
    <row r="319" spans="2:51" s="14" customFormat="1" ht="12">
      <c r="B319" s="165"/>
      <c r="D319" s="158" t="s">
        <v>150</v>
      </c>
      <c r="E319" s="166" t="s">
        <v>3</v>
      </c>
      <c r="F319" s="167" t="s">
        <v>827</v>
      </c>
      <c r="H319" s="168">
        <v>29.7</v>
      </c>
      <c r="I319" s="169"/>
      <c r="L319" s="165"/>
      <c r="M319" s="170"/>
      <c r="N319" s="171"/>
      <c r="O319" s="171"/>
      <c r="P319" s="171"/>
      <c r="Q319" s="171"/>
      <c r="R319" s="171"/>
      <c r="S319" s="171"/>
      <c r="T319" s="172"/>
      <c r="AT319" s="166" t="s">
        <v>150</v>
      </c>
      <c r="AU319" s="166" t="s">
        <v>139</v>
      </c>
      <c r="AV319" s="14" t="s">
        <v>139</v>
      </c>
      <c r="AW319" s="14" t="s">
        <v>33</v>
      </c>
      <c r="AX319" s="14" t="s">
        <v>71</v>
      </c>
      <c r="AY319" s="166" t="s">
        <v>134</v>
      </c>
    </row>
    <row r="320" spans="2:51" s="13" customFormat="1" ht="12">
      <c r="B320" s="157"/>
      <c r="D320" s="158" t="s">
        <v>150</v>
      </c>
      <c r="E320" s="159" t="s">
        <v>3</v>
      </c>
      <c r="F320" s="160" t="s">
        <v>481</v>
      </c>
      <c r="H320" s="159" t="s">
        <v>3</v>
      </c>
      <c r="I320" s="161"/>
      <c r="L320" s="157"/>
      <c r="M320" s="162"/>
      <c r="N320" s="163"/>
      <c r="O320" s="163"/>
      <c r="P320" s="163"/>
      <c r="Q320" s="163"/>
      <c r="R320" s="163"/>
      <c r="S320" s="163"/>
      <c r="T320" s="164"/>
      <c r="AT320" s="159" t="s">
        <v>150</v>
      </c>
      <c r="AU320" s="159" t="s">
        <v>139</v>
      </c>
      <c r="AV320" s="13" t="s">
        <v>15</v>
      </c>
      <c r="AW320" s="13" t="s">
        <v>33</v>
      </c>
      <c r="AX320" s="13" t="s">
        <v>71</v>
      </c>
      <c r="AY320" s="159" t="s">
        <v>134</v>
      </c>
    </row>
    <row r="321" spans="2:51" s="14" customFormat="1" ht="12">
      <c r="B321" s="165"/>
      <c r="D321" s="158" t="s">
        <v>150</v>
      </c>
      <c r="E321" s="166" t="s">
        <v>3</v>
      </c>
      <c r="F321" s="167" t="s">
        <v>828</v>
      </c>
      <c r="H321" s="168">
        <v>8.49</v>
      </c>
      <c r="I321" s="169"/>
      <c r="L321" s="165"/>
      <c r="M321" s="170"/>
      <c r="N321" s="171"/>
      <c r="O321" s="171"/>
      <c r="P321" s="171"/>
      <c r="Q321" s="171"/>
      <c r="R321" s="171"/>
      <c r="S321" s="171"/>
      <c r="T321" s="172"/>
      <c r="AT321" s="166" t="s">
        <v>150</v>
      </c>
      <c r="AU321" s="166" t="s">
        <v>139</v>
      </c>
      <c r="AV321" s="14" t="s">
        <v>139</v>
      </c>
      <c r="AW321" s="14" t="s">
        <v>33</v>
      </c>
      <c r="AX321" s="14" t="s">
        <v>71</v>
      </c>
      <c r="AY321" s="166" t="s">
        <v>134</v>
      </c>
    </row>
    <row r="322" spans="2:51" s="15" customFormat="1" ht="12">
      <c r="B322" s="173"/>
      <c r="D322" s="158" t="s">
        <v>150</v>
      </c>
      <c r="E322" s="174" t="s">
        <v>3</v>
      </c>
      <c r="F322" s="175" t="s">
        <v>155</v>
      </c>
      <c r="H322" s="176">
        <v>38.19</v>
      </c>
      <c r="I322" s="177"/>
      <c r="L322" s="173"/>
      <c r="M322" s="178"/>
      <c r="N322" s="179"/>
      <c r="O322" s="179"/>
      <c r="P322" s="179"/>
      <c r="Q322" s="179"/>
      <c r="R322" s="179"/>
      <c r="S322" s="179"/>
      <c r="T322" s="180"/>
      <c r="AT322" s="174" t="s">
        <v>150</v>
      </c>
      <c r="AU322" s="174" t="s">
        <v>139</v>
      </c>
      <c r="AV322" s="15" t="s">
        <v>145</v>
      </c>
      <c r="AW322" s="15" t="s">
        <v>33</v>
      </c>
      <c r="AX322" s="15" t="s">
        <v>15</v>
      </c>
      <c r="AY322" s="174" t="s">
        <v>134</v>
      </c>
    </row>
    <row r="323" spans="1:65" s="2" customFormat="1" ht="33" customHeight="1">
      <c r="A323" s="33"/>
      <c r="B323" s="138"/>
      <c r="C323" s="139" t="s">
        <v>486</v>
      </c>
      <c r="D323" s="139" t="s">
        <v>140</v>
      </c>
      <c r="E323" s="140" t="s">
        <v>635</v>
      </c>
      <c r="F323" s="141" t="s">
        <v>636</v>
      </c>
      <c r="G323" s="142" t="s">
        <v>143</v>
      </c>
      <c r="H323" s="143">
        <v>71</v>
      </c>
      <c r="I323" s="144"/>
      <c r="J323" s="145">
        <f>ROUND(I323*H323,2)</f>
        <v>0</v>
      </c>
      <c r="K323" s="141" t="s">
        <v>144</v>
      </c>
      <c r="L323" s="34"/>
      <c r="M323" s="146" t="s">
        <v>3</v>
      </c>
      <c r="N323" s="147" t="s">
        <v>43</v>
      </c>
      <c r="O323" s="54"/>
      <c r="P323" s="148">
        <f>O323*H323</f>
        <v>0</v>
      </c>
      <c r="Q323" s="148">
        <v>0</v>
      </c>
      <c r="R323" s="148">
        <f>Q323*H323</f>
        <v>0</v>
      </c>
      <c r="S323" s="148">
        <v>0</v>
      </c>
      <c r="T323" s="149">
        <f>S323*H323</f>
        <v>0</v>
      </c>
      <c r="U323" s="33"/>
      <c r="V323" s="33"/>
      <c r="W323" s="33"/>
      <c r="X323" s="33"/>
      <c r="Y323" s="33"/>
      <c r="Z323" s="33"/>
      <c r="AA323" s="33"/>
      <c r="AB323" s="33"/>
      <c r="AC323" s="33"/>
      <c r="AD323" s="33"/>
      <c r="AE323" s="33"/>
      <c r="AR323" s="150" t="s">
        <v>229</v>
      </c>
      <c r="AT323" s="150" t="s">
        <v>140</v>
      </c>
      <c r="AU323" s="150" t="s">
        <v>139</v>
      </c>
      <c r="AY323" s="18" t="s">
        <v>134</v>
      </c>
      <c r="BE323" s="151">
        <f>IF(N323="základní",J323,0)</f>
        <v>0</v>
      </c>
      <c r="BF323" s="151">
        <f>IF(N323="snížená",J323,0)</f>
        <v>0</v>
      </c>
      <c r="BG323" s="151">
        <f>IF(N323="zákl. přenesená",J323,0)</f>
        <v>0</v>
      </c>
      <c r="BH323" s="151">
        <f>IF(N323="sníž. přenesená",J323,0)</f>
        <v>0</v>
      </c>
      <c r="BI323" s="151">
        <f>IF(N323="nulová",J323,0)</f>
        <v>0</v>
      </c>
      <c r="BJ323" s="18" t="s">
        <v>139</v>
      </c>
      <c r="BK323" s="151">
        <f>ROUND(I323*H323,2)</f>
        <v>0</v>
      </c>
      <c r="BL323" s="18" t="s">
        <v>229</v>
      </c>
      <c r="BM323" s="150" t="s">
        <v>637</v>
      </c>
    </row>
    <row r="324" spans="1:47" s="2" customFormat="1" ht="12">
      <c r="A324" s="33"/>
      <c r="B324" s="34"/>
      <c r="C324" s="33"/>
      <c r="D324" s="152" t="s">
        <v>148</v>
      </c>
      <c r="E324" s="33"/>
      <c r="F324" s="153" t="s">
        <v>638</v>
      </c>
      <c r="G324" s="33"/>
      <c r="H324" s="33"/>
      <c r="I324" s="154"/>
      <c r="J324" s="33"/>
      <c r="K324" s="33"/>
      <c r="L324" s="34"/>
      <c r="M324" s="155"/>
      <c r="N324" s="156"/>
      <c r="O324" s="54"/>
      <c r="P324" s="54"/>
      <c r="Q324" s="54"/>
      <c r="R324" s="54"/>
      <c r="S324" s="54"/>
      <c r="T324" s="55"/>
      <c r="U324" s="33"/>
      <c r="V324" s="33"/>
      <c r="W324" s="33"/>
      <c r="X324" s="33"/>
      <c r="Y324" s="33"/>
      <c r="Z324" s="33"/>
      <c r="AA324" s="33"/>
      <c r="AB324" s="33"/>
      <c r="AC324" s="33"/>
      <c r="AD324" s="33"/>
      <c r="AE324" s="33"/>
      <c r="AT324" s="18" t="s">
        <v>148</v>
      </c>
      <c r="AU324" s="18" t="s">
        <v>139</v>
      </c>
    </row>
    <row r="325" spans="1:65" s="2" customFormat="1" ht="16.5" customHeight="1">
      <c r="A325" s="33"/>
      <c r="B325" s="138"/>
      <c r="C325" s="181" t="s">
        <v>493</v>
      </c>
      <c r="D325" s="181" t="s">
        <v>160</v>
      </c>
      <c r="E325" s="182" t="s">
        <v>639</v>
      </c>
      <c r="F325" s="183" t="s">
        <v>640</v>
      </c>
      <c r="G325" s="184" t="s">
        <v>239</v>
      </c>
      <c r="H325" s="185">
        <v>243.076</v>
      </c>
      <c r="I325" s="186"/>
      <c r="J325" s="187">
        <f>ROUND(I325*H325,2)</f>
        <v>0</v>
      </c>
      <c r="K325" s="183" t="s">
        <v>144</v>
      </c>
      <c r="L325" s="188"/>
      <c r="M325" s="189" t="s">
        <v>3</v>
      </c>
      <c r="N325" s="190" t="s">
        <v>43</v>
      </c>
      <c r="O325" s="54"/>
      <c r="P325" s="148">
        <f>O325*H325</f>
        <v>0</v>
      </c>
      <c r="Q325" s="148">
        <v>0</v>
      </c>
      <c r="R325" s="148">
        <f>Q325*H325</f>
        <v>0</v>
      </c>
      <c r="S325" s="148">
        <v>0</v>
      </c>
      <c r="T325" s="149">
        <f>S325*H325</f>
        <v>0</v>
      </c>
      <c r="U325" s="33"/>
      <c r="V325" s="33"/>
      <c r="W325" s="33"/>
      <c r="X325" s="33"/>
      <c r="Y325" s="33"/>
      <c r="Z325" s="33"/>
      <c r="AA325" s="33"/>
      <c r="AB325" s="33"/>
      <c r="AC325" s="33"/>
      <c r="AD325" s="33"/>
      <c r="AE325" s="33"/>
      <c r="AR325" s="150" t="s">
        <v>326</v>
      </c>
      <c r="AT325" s="150" t="s">
        <v>160</v>
      </c>
      <c r="AU325" s="150" t="s">
        <v>139</v>
      </c>
      <c r="AY325" s="18" t="s">
        <v>134</v>
      </c>
      <c r="BE325" s="151">
        <f>IF(N325="základní",J325,0)</f>
        <v>0</v>
      </c>
      <c r="BF325" s="151">
        <f>IF(N325="snížená",J325,0)</f>
        <v>0</v>
      </c>
      <c r="BG325" s="151">
        <f>IF(N325="zákl. přenesená",J325,0)</f>
        <v>0</v>
      </c>
      <c r="BH325" s="151">
        <f>IF(N325="sníž. přenesená",J325,0)</f>
        <v>0</v>
      </c>
      <c r="BI325" s="151">
        <f>IF(N325="nulová",J325,0)</f>
        <v>0</v>
      </c>
      <c r="BJ325" s="18" t="s">
        <v>139</v>
      </c>
      <c r="BK325" s="151">
        <f>ROUND(I325*H325,2)</f>
        <v>0</v>
      </c>
      <c r="BL325" s="18" t="s">
        <v>229</v>
      </c>
      <c r="BM325" s="150" t="s">
        <v>641</v>
      </c>
    </row>
    <row r="326" spans="2:51" s="14" customFormat="1" ht="12">
      <c r="B326" s="165"/>
      <c r="D326" s="158" t="s">
        <v>150</v>
      </c>
      <c r="F326" s="167" t="s">
        <v>829</v>
      </c>
      <c r="H326" s="168">
        <v>243.076</v>
      </c>
      <c r="I326" s="169"/>
      <c r="L326" s="165"/>
      <c r="M326" s="170"/>
      <c r="N326" s="171"/>
      <c r="O326" s="171"/>
      <c r="P326" s="171"/>
      <c r="Q326" s="171"/>
      <c r="R326" s="171"/>
      <c r="S326" s="171"/>
      <c r="T326" s="172"/>
      <c r="AT326" s="166" t="s">
        <v>150</v>
      </c>
      <c r="AU326" s="166" t="s">
        <v>139</v>
      </c>
      <c r="AV326" s="14" t="s">
        <v>139</v>
      </c>
      <c r="AW326" s="14" t="s">
        <v>4</v>
      </c>
      <c r="AX326" s="14" t="s">
        <v>15</v>
      </c>
      <c r="AY326" s="166" t="s">
        <v>134</v>
      </c>
    </row>
    <row r="327" spans="1:65" s="2" customFormat="1" ht="24.2" customHeight="1">
      <c r="A327" s="33"/>
      <c r="B327" s="138"/>
      <c r="C327" s="139" t="s">
        <v>498</v>
      </c>
      <c r="D327" s="139" t="s">
        <v>140</v>
      </c>
      <c r="E327" s="140" t="s">
        <v>643</v>
      </c>
      <c r="F327" s="141" t="s">
        <v>644</v>
      </c>
      <c r="G327" s="142" t="s">
        <v>239</v>
      </c>
      <c r="H327" s="143">
        <v>243.076</v>
      </c>
      <c r="I327" s="144"/>
      <c r="J327" s="145">
        <f>ROUND(I327*H327,2)</f>
        <v>0</v>
      </c>
      <c r="K327" s="141" t="s">
        <v>3</v>
      </c>
      <c r="L327" s="34"/>
      <c r="M327" s="146" t="s">
        <v>3</v>
      </c>
      <c r="N327" s="147" t="s">
        <v>43</v>
      </c>
      <c r="O327" s="54"/>
      <c r="P327" s="148">
        <f>O327*H327</f>
        <v>0</v>
      </c>
      <c r="Q327" s="148">
        <v>0</v>
      </c>
      <c r="R327" s="148">
        <f>Q327*H327</f>
        <v>0</v>
      </c>
      <c r="S327" s="148">
        <v>0</v>
      </c>
      <c r="T327" s="149">
        <f>S327*H327</f>
        <v>0</v>
      </c>
      <c r="U327" s="33"/>
      <c r="V327" s="33"/>
      <c r="W327" s="33"/>
      <c r="X327" s="33"/>
      <c r="Y327" s="33"/>
      <c r="Z327" s="33"/>
      <c r="AA327" s="33"/>
      <c r="AB327" s="33"/>
      <c r="AC327" s="33"/>
      <c r="AD327" s="33"/>
      <c r="AE327" s="33"/>
      <c r="AR327" s="150" t="s">
        <v>229</v>
      </c>
      <c r="AT327" s="150" t="s">
        <v>140</v>
      </c>
      <c r="AU327" s="150" t="s">
        <v>139</v>
      </c>
      <c r="AY327" s="18" t="s">
        <v>134</v>
      </c>
      <c r="BE327" s="151">
        <f>IF(N327="základní",J327,0)</f>
        <v>0</v>
      </c>
      <c r="BF327" s="151">
        <f>IF(N327="snížená",J327,0)</f>
        <v>0</v>
      </c>
      <c r="BG327" s="151">
        <f>IF(N327="zákl. přenesená",J327,0)</f>
        <v>0</v>
      </c>
      <c r="BH327" s="151">
        <f>IF(N327="sníž. přenesená",J327,0)</f>
        <v>0</v>
      </c>
      <c r="BI327" s="151">
        <f>IF(N327="nulová",J327,0)</f>
        <v>0</v>
      </c>
      <c r="BJ327" s="18" t="s">
        <v>139</v>
      </c>
      <c r="BK327" s="151">
        <f>ROUND(I327*H327,2)</f>
        <v>0</v>
      </c>
      <c r="BL327" s="18" t="s">
        <v>229</v>
      </c>
      <c r="BM327" s="150" t="s">
        <v>645</v>
      </c>
    </row>
    <row r="328" spans="1:65" s="2" customFormat="1" ht="24.2" customHeight="1">
      <c r="A328" s="33"/>
      <c r="B328" s="138"/>
      <c r="C328" s="139" t="s">
        <v>92</v>
      </c>
      <c r="D328" s="139" t="s">
        <v>140</v>
      </c>
      <c r="E328" s="140" t="s">
        <v>646</v>
      </c>
      <c r="F328" s="141" t="s">
        <v>647</v>
      </c>
      <c r="G328" s="142" t="s">
        <v>143</v>
      </c>
      <c r="H328" s="143">
        <v>71</v>
      </c>
      <c r="I328" s="144"/>
      <c r="J328" s="145">
        <f>ROUND(I328*H328,2)</f>
        <v>0</v>
      </c>
      <c r="K328" s="141" t="s">
        <v>3</v>
      </c>
      <c r="L328" s="34"/>
      <c r="M328" s="146" t="s">
        <v>3</v>
      </c>
      <c r="N328" s="147" t="s">
        <v>43</v>
      </c>
      <c r="O328" s="54"/>
      <c r="P328" s="148">
        <f>O328*H328</f>
        <v>0</v>
      </c>
      <c r="Q328" s="148">
        <v>0.00043</v>
      </c>
      <c r="R328" s="148">
        <f>Q328*H328</f>
        <v>0.030529999999999998</v>
      </c>
      <c r="S328" s="148">
        <v>0</v>
      </c>
      <c r="T328" s="149">
        <f>S328*H328</f>
        <v>0</v>
      </c>
      <c r="U328" s="33"/>
      <c r="V328" s="33"/>
      <c r="W328" s="33"/>
      <c r="X328" s="33"/>
      <c r="Y328" s="33"/>
      <c r="Z328" s="33"/>
      <c r="AA328" s="33"/>
      <c r="AB328" s="33"/>
      <c r="AC328" s="33"/>
      <c r="AD328" s="33"/>
      <c r="AE328" s="33"/>
      <c r="AR328" s="150" t="s">
        <v>229</v>
      </c>
      <c r="AT328" s="150" t="s">
        <v>140</v>
      </c>
      <c r="AU328" s="150" t="s">
        <v>139</v>
      </c>
      <c r="AY328" s="18" t="s">
        <v>134</v>
      </c>
      <c r="BE328" s="151">
        <f>IF(N328="základní",J328,0)</f>
        <v>0</v>
      </c>
      <c r="BF328" s="151">
        <f>IF(N328="snížená",J328,0)</f>
        <v>0</v>
      </c>
      <c r="BG328" s="151">
        <f>IF(N328="zákl. přenesená",J328,0)</f>
        <v>0</v>
      </c>
      <c r="BH328" s="151">
        <f>IF(N328="sníž. přenesená",J328,0)</f>
        <v>0</v>
      </c>
      <c r="BI328" s="151">
        <f>IF(N328="nulová",J328,0)</f>
        <v>0</v>
      </c>
      <c r="BJ328" s="18" t="s">
        <v>139</v>
      </c>
      <c r="BK328" s="151">
        <f>ROUND(I328*H328,2)</f>
        <v>0</v>
      </c>
      <c r="BL328" s="18" t="s">
        <v>229</v>
      </c>
      <c r="BM328" s="150" t="s">
        <v>648</v>
      </c>
    </row>
    <row r="329" spans="2:51" s="13" customFormat="1" ht="12">
      <c r="B329" s="157"/>
      <c r="D329" s="158" t="s">
        <v>150</v>
      </c>
      <c r="E329" s="159" t="s">
        <v>3</v>
      </c>
      <c r="F329" s="160" t="s">
        <v>649</v>
      </c>
      <c r="H329" s="159" t="s">
        <v>3</v>
      </c>
      <c r="I329" s="161"/>
      <c r="L329" s="157"/>
      <c r="M329" s="162"/>
      <c r="N329" s="163"/>
      <c r="O329" s="163"/>
      <c r="P329" s="163"/>
      <c r="Q329" s="163"/>
      <c r="R329" s="163"/>
      <c r="S329" s="163"/>
      <c r="T329" s="164"/>
      <c r="AT329" s="159" t="s">
        <v>150</v>
      </c>
      <c r="AU329" s="159" t="s">
        <v>139</v>
      </c>
      <c r="AV329" s="13" t="s">
        <v>15</v>
      </c>
      <c r="AW329" s="13" t="s">
        <v>33</v>
      </c>
      <c r="AX329" s="13" t="s">
        <v>71</v>
      </c>
      <c r="AY329" s="159" t="s">
        <v>134</v>
      </c>
    </row>
    <row r="330" spans="2:51" s="14" customFormat="1" ht="12">
      <c r="B330" s="165"/>
      <c r="D330" s="158" t="s">
        <v>150</v>
      </c>
      <c r="E330" s="166" t="s">
        <v>3</v>
      </c>
      <c r="F330" s="167" t="s">
        <v>830</v>
      </c>
      <c r="H330" s="168">
        <v>71</v>
      </c>
      <c r="I330" s="169"/>
      <c r="L330" s="165"/>
      <c r="M330" s="170"/>
      <c r="N330" s="171"/>
      <c r="O330" s="171"/>
      <c r="P330" s="171"/>
      <c r="Q330" s="171"/>
      <c r="R330" s="171"/>
      <c r="S330" s="171"/>
      <c r="T330" s="172"/>
      <c r="AT330" s="166" t="s">
        <v>150</v>
      </c>
      <c r="AU330" s="166" t="s">
        <v>139</v>
      </c>
      <c r="AV330" s="14" t="s">
        <v>139</v>
      </c>
      <c r="AW330" s="14" t="s">
        <v>33</v>
      </c>
      <c r="AX330" s="14" t="s">
        <v>71</v>
      </c>
      <c r="AY330" s="166" t="s">
        <v>134</v>
      </c>
    </row>
    <row r="331" spans="2:51" s="15" customFormat="1" ht="12">
      <c r="B331" s="173"/>
      <c r="D331" s="158" t="s">
        <v>150</v>
      </c>
      <c r="E331" s="174" t="s">
        <v>3</v>
      </c>
      <c r="F331" s="175" t="s">
        <v>155</v>
      </c>
      <c r="H331" s="176">
        <v>71</v>
      </c>
      <c r="I331" s="177"/>
      <c r="L331" s="173"/>
      <c r="M331" s="178"/>
      <c r="N331" s="179"/>
      <c r="O331" s="179"/>
      <c r="P331" s="179"/>
      <c r="Q331" s="179"/>
      <c r="R331" s="179"/>
      <c r="S331" s="179"/>
      <c r="T331" s="180"/>
      <c r="AT331" s="174" t="s">
        <v>150</v>
      </c>
      <c r="AU331" s="174" t="s">
        <v>139</v>
      </c>
      <c r="AV331" s="15" t="s">
        <v>145</v>
      </c>
      <c r="AW331" s="15" t="s">
        <v>33</v>
      </c>
      <c r="AX331" s="15" t="s">
        <v>15</v>
      </c>
      <c r="AY331" s="174" t="s">
        <v>134</v>
      </c>
    </row>
    <row r="332" spans="1:65" s="2" customFormat="1" ht="16.5" customHeight="1">
      <c r="A332" s="33"/>
      <c r="B332" s="138"/>
      <c r="C332" s="181" t="s">
        <v>506</v>
      </c>
      <c r="D332" s="181" t="s">
        <v>160</v>
      </c>
      <c r="E332" s="182" t="s">
        <v>651</v>
      </c>
      <c r="F332" s="183" t="s">
        <v>652</v>
      </c>
      <c r="G332" s="184" t="s">
        <v>143</v>
      </c>
      <c r="H332" s="185">
        <v>76.68</v>
      </c>
      <c r="I332" s="186"/>
      <c r="J332" s="187">
        <f>ROUND(I332*H332,2)</f>
        <v>0</v>
      </c>
      <c r="K332" s="183" t="s">
        <v>3</v>
      </c>
      <c r="L332" s="188"/>
      <c r="M332" s="189" t="s">
        <v>3</v>
      </c>
      <c r="N332" s="190" t="s">
        <v>43</v>
      </c>
      <c r="O332" s="54"/>
      <c r="P332" s="148">
        <f>O332*H332</f>
        <v>0</v>
      </c>
      <c r="Q332" s="148">
        <v>0.01875</v>
      </c>
      <c r="R332" s="148">
        <f>Q332*H332</f>
        <v>1.43775</v>
      </c>
      <c r="S332" s="148">
        <v>0</v>
      </c>
      <c r="T332" s="149">
        <f>S332*H332</f>
        <v>0</v>
      </c>
      <c r="U332" s="33"/>
      <c r="V332" s="33"/>
      <c r="W332" s="33"/>
      <c r="X332" s="33"/>
      <c r="Y332" s="33"/>
      <c r="Z332" s="33"/>
      <c r="AA332" s="33"/>
      <c r="AB332" s="33"/>
      <c r="AC332" s="33"/>
      <c r="AD332" s="33"/>
      <c r="AE332" s="33"/>
      <c r="AR332" s="150" t="s">
        <v>326</v>
      </c>
      <c r="AT332" s="150" t="s">
        <v>160</v>
      </c>
      <c r="AU332" s="150" t="s">
        <v>139</v>
      </c>
      <c r="AY332" s="18" t="s">
        <v>134</v>
      </c>
      <c r="BE332" s="151">
        <f>IF(N332="základní",J332,0)</f>
        <v>0</v>
      </c>
      <c r="BF332" s="151">
        <f>IF(N332="snížená",J332,0)</f>
        <v>0</v>
      </c>
      <c r="BG332" s="151">
        <f>IF(N332="zákl. přenesená",J332,0)</f>
        <v>0</v>
      </c>
      <c r="BH332" s="151">
        <f>IF(N332="sníž. přenesená",J332,0)</f>
        <v>0</v>
      </c>
      <c r="BI332" s="151">
        <f>IF(N332="nulová",J332,0)</f>
        <v>0</v>
      </c>
      <c r="BJ332" s="18" t="s">
        <v>139</v>
      </c>
      <c r="BK332" s="151">
        <f>ROUND(I332*H332,2)</f>
        <v>0</v>
      </c>
      <c r="BL332" s="18" t="s">
        <v>229</v>
      </c>
      <c r="BM332" s="150" t="s">
        <v>653</v>
      </c>
    </row>
    <row r="333" spans="2:51" s="14" customFormat="1" ht="12">
      <c r="B333" s="165"/>
      <c r="D333" s="158" t="s">
        <v>150</v>
      </c>
      <c r="F333" s="167" t="s">
        <v>831</v>
      </c>
      <c r="H333" s="168">
        <v>76.68</v>
      </c>
      <c r="I333" s="169"/>
      <c r="L333" s="165"/>
      <c r="M333" s="170"/>
      <c r="N333" s="171"/>
      <c r="O333" s="171"/>
      <c r="P333" s="171"/>
      <c r="Q333" s="171"/>
      <c r="R333" s="171"/>
      <c r="S333" s="171"/>
      <c r="T333" s="172"/>
      <c r="AT333" s="166" t="s">
        <v>150</v>
      </c>
      <c r="AU333" s="166" t="s">
        <v>139</v>
      </c>
      <c r="AV333" s="14" t="s">
        <v>139</v>
      </c>
      <c r="AW333" s="14" t="s">
        <v>4</v>
      </c>
      <c r="AX333" s="14" t="s">
        <v>15</v>
      </c>
      <c r="AY333" s="166" t="s">
        <v>134</v>
      </c>
    </row>
    <row r="334" spans="1:65" s="2" customFormat="1" ht="24.2" customHeight="1">
      <c r="A334" s="33"/>
      <c r="B334" s="138"/>
      <c r="C334" s="139" t="s">
        <v>511</v>
      </c>
      <c r="D334" s="139" t="s">
        <v>140</v>
      </c>
      <c r="E334" s="140" t="s">
        <v>655</v>
      </c>
      <c r="F334" s="141" t="s">
        <v>656</v>
      </c>
      <c r="G334" s="142" t="s">
        <v>143</v>
      </c>
      <c r="H334" s="143">
        <v>71</v>
      </c>
      <c r="I334" s="144"/>
      <c r="J334" s="145">
        <f>ROUND(I334*H334,2)</f>
        <v>0</v>
      </c>
      <c r="K334" s="141" t="s">
        <v>144</v>
      </c>
      <c r="L334" s="34"/>
      <c r="M334" s="146" t="s">
        <v>3</v>
      </c>
      <c r="N334" s="147" t="s">
        <v>43</v>
      </c>
      <c r="O334" s="54"/>
      <c r="P334" s="148">
        <f>O334*H334</f>
        <v>0</v>
      </c>
      <c r="Q334" s="148">
        <v>0.00019</v>
      </c>
      <c r="R334" s="148">
        <f>Q334*H334</f>
        <v>0.01349</v>
      </c>
      <c r="S334" s="148">
        <v>0</v>
      </c>
      <c r="T334" s="149">
        <f>S334*H334</f>
        <v>0</v>
      </c>
      <c r="U334" s="33"/>
      <c r="V334" s="33"/>
      <c r="W334" s="33"/>
      <c r="X334" s="33"/>
      <c r="Y334" s="33"/>
      <c r="Z334" s="33"/>
      <c r="AA334" s="33"/>
      <c r="AB334" s="33"/>
      <c r="AC334" s="33"/>
      <c r="AD334" s="33"/>
      <c r="AE334" s="33"/>
      <c r="AR334" s="150" t="s">
        <v>229</v>
      </c>
      <c r="AT334" s="150" t="s">
        <v>140</v>
      </c>
      <c r="AU334" s="150" t="s">
        <v>139</v>
      </c>
      <c r="AY334" s="18" t="s">
        <v>134</v>
      </c>
      <c r="BE334" s="151">
        <f>IF(N334="základní",J334,0)</f>
        <v>0</v>
      </c>
      <c r="BF334" s="151">
        <f>IF(N334="snížená",J334,0)</f>
        <v>0</v>
      </c>
      <c r="BG334" s="151">
        <f>IF(N334="zákl. přenesená",J334,0)</f>
        <v>0</v>
      </c>
      <c r="BH334" s="151">
        <f>IF(N334="sníž. přenesená",J334,0)</f>
        <v>0</v>
      </c>
      <c r="BI334" s="151">
        <f>IF(N334="nulová",J334,0)</f>
        <v>0</v>
      </c>
      <c r="BJ334" s="18" t="s">
        <v>139</v>
      </c>
      <c r="BK334" s="151">
        <f>ROUND(I334*H334,2)</f>
        <v>0</v>
      </c>
      <c r="BL334" s="18" t="s">
        <v>229</v>
      </c>
      <c r="BM334" s="150" t="s">
        <v>657</v>
      </c>
    </row>
    <row r="335" spans="1:47" s="2" customFormat="1" ht="12">
      <c r="A335" s="33"/>
      <c r="B335" s="34"/>
      <c r="C335" s="33"/>
      <c r="D335" s="152" t="s">
        <v>148</v>
      </c>
      <c r="E335" s="33"/>
      <c r="F335" s="153" t="s">
        <v>658</v>
      </c>
      <c r="G335" s="33"/>
      <c r="H335" s="33"/>
      <c r="I335" s="154"/>
      <c r="J335" s="33"/>
      <c r="K335" s="33"/>
      <c r="L335" s="34"/>
      <c r="M335" s="155"/>
      <c r="N335" s="156"/>
      <c r="O335" s="54"/>
      <c r="P335" s="54"/>
      <c r="Q335" s="54"/>
      <c r="R335" s="54"/>
      <c r="S335" s="54"/>
      <c r="T335" s="55"/>
      <c r="U335" s="33"/>
      <c r="V335" s="33"/>
      <c r="W335" s="33"/>
      <c r="X335" s="33"/>
      <c r="Y335" s="33"/>
      <c r="Z335" s="33"/>
      <c r="AA335" s="33"/>
      <c r="AB335" s="33"/>
      <c r="AC335" s="33"/>
      <c r="AD335" s="33"/>
      <c r="AE335" s="33"/>
      <c r="AT335" s="18" t="s">
        <v>148</v>
      </c>
      <c r="AU335" s="18" t="s">
        <v>139</v>
      </c>
    </row>
    <row r="336" spans="1:65" s="2" customFormat="1" ht="33" customHeight="1">
      <c r="A336" s="33"/>
      <c r="B336" s="138"/>
      <c r="C336" s="139" t="s">
        <v>515</v>
      </c>
      <c r="D336" s="139" t="s">
        <v>140</v>
      </c>
      <c r="E336" s="140" t="s">
        <v>659</v>
      </c>
      <c r="F336" s="141" t="s">
        <v>660</v>
      </c>
      <c r="G336" s="142" t="s">
        <v>143</v>
      </c>
      <c r="H336" s="143">
        <v>71</v>
      </c>
      <c r="I336" s="144"/>
      <c r="J336" s="145">
        <f>ROUND(I336*H336,2)</f>
        <v>0</v>
      </c>
      <c r="K336" s="141" t="s">
        <v>144</v>
      </c>
      <c r="L336" s="34"/>
      <c r="M336" s="146" t="s">
        <v>3</v>
      </c>
      <c r="N336" s="147" t="s">
        <v>43</v>
      </c>
      <c r="O336" s="54"/>
      <c r="P336" s="148">
        <f>O336*H336</f>
        <v>0</v>
      </c>
      <c r="Q336" s="148">
        <v>0</v>
      </c>
      <c r="R336" s="148">
        <f>Q336*H336</f>
        <v>0</v>
      </c>
      <c r="S336" s="148">
        <v>0.025</v>
      </c>
      <c r="T336" s="149">
        <f>S336*H336</f>
        <v>1.7750000000000001</v>
      </c>
      <c r="U336" s="33"/>
      <c r="V336" s="33"/>
      <c r="W336" s="33"/>
      <c r="X336" s="33"/>
      <c r="Y336" s="33"/>
      <c r="Z336" s="33"/>
      <c r="AA336" s="33"/>
      <c r="AB336" s="33"/>
      <c r="AC336" s="33"/>
      <c r="AD336" s="33"/>
      <c r="AE336" s="33"/>
      <c r="AR336" s="150" t="s">
        <v>229</v>
      </c>
      <c r="AT336" s="150" t="s">
        <v>140</v>
      </c>
      <c r="AU336" s="150" t="s">
        <v>139</v>
      </c>
      <c r="AY336" s="18" t="s">
        <v>134</v>
      </c>
      <c r="BE336" s="151">
        <f>IF(N336="základní",J336,0)</f>
        <v>0</v>
      </c>
      <c r="BF336" s="151">
        <f>IF(N336="snížená",J336,0)</f>
        <v>0</v>
      </c>
      <c r="BG336" s="151">
        <f>IF(N336="zákl. přenesená",J336,0)</f>
        <v>0</v>
      </c>
      <c r="BH336" s="151">
        <f>IF(N336="sníž. přenesená",J336,0)</f>
        <v>0</v>
      </c>
      <c r="BI336" s="151">
        <f>IF(N336="nulová",J336,0)</f>
        <v>0</v>
      </c>
      <c r="BJ336" s="18" t="s">
        <v>139</v>
      </c>
      <c r="BK336" s="151">
        <f>ROUND(I336*H336,2)</f>
        <v>0</v>
      </c>
      <c r="BL336" s="18" t="s">
        <v>229</v>
      </c>
      <c r="BM336" s="150" t="s">
        <v>661</v>
      </c>
    </row>
    <row r="337" spans="1:47" s="2" customFormat="1" ht="12">
      <c r="A337" s="33"/>
      <c r="B337" s="34"/>
      <c r="C337" s="33"/>
      <c r="D337" s="152" t="s">
        <v>148</v>
      </c>
      <c r="E337" s="33"/>
      <c r="F337" s="153" t="s">
        <v>662</v>
      </c>
      <c r="G337" s="33"/>
      <c r="H337" s="33"/>
      <c r="I337" s="154"/>
      <c r="J337" s="33"/>
      <c r="K337" s="33"/>
      <c r="L337" s="34"/>
      <c r="M337" s="155"/>
      <c r="N337" s="156"/>
      <c r="O337" s="54"/>
      <c r="P337" s="54"/>
      <c r="Q337" s="54"/>
      <c r="R337" s="54"/>
      <c r="S337" s="54"/>
      <c r="T337" s="55"/>
      <c r="U337" s="33"/>
      <c r="V337" s="33"/>
      <c r="W337" s="33"/>
      <c r="X337" s="33"/>
      <c r="Y337" s="33"/>
      <c r="Z337" s="33"/>
      <c r="AA337" s="33"/>
      <c r="AB337" s="33"/>
      <c r="AC337" s="33"/>
      <c r="AD337" s="33"/>
      <c r="AE337" s="33"/>
      <c r="AT337" s="18" t="s">
        <v>148</v>
      </c>
      <c r="AU337" s="18" t="s">
        <v>139</v>
      </c>
    </row>
    <row r="338" spans="2:51" s="13" customFormat="1" ht="12">
      <c r="B338" s="157"/>
      <c r="D338" s="158" t="s">
        <v>150</v>
      </c>
      <c r="E338" s="159" t="s">
        <v>3</v>
      </c>
      <c r="F338" s="160" t="s">
        <v>649</v>
      </c>
      <c r="H338" s="159" t="s">
        <v>3</v>
      </c>
      <c r="I338" s="161"/>
      <c r="L338" s="157"/>
      <c r="M338" s="162"/>
      <c r="N338" s="163"/>
      <c r="O338" s="163"/>
      <c r="P338" s="163"/>
      <c r="Q338" s="163"/>
      <c r="R338" s="163"/>
      <c r="S338" s="163"/>
      <c r="T338" s="164"/>
      <c r="AT338" s="159" t="s">
        <v>150</v>
      </c>
      <c r="AU338" s="159" t="s">
        <v>139</v>
      </c>
      <c r="AV338" s="13" t="s">
        <v>15</v>
      </c>
      <c r="AW338" s="13" t="s">
        <v>33</v>
      </c>
      <c r="AX338" s="13" t="s">
        <v>71</v>
      </c>
      <c r="AY338" s="159" t="s">
        <v>134</v>
      </c>
    </row>
    <row r="339" spans="2:51" s="14" customFormat="1" ht="12">
      <c r="B339" s="165"/>
      <c r="D339" s="158" t="s">
        <v>150</v>
      </c>
      <c r="E339" s="166" t="s">
        <v>3</v>
      </c>
      <c r="F339" s="167" t="s">
        <v>830</v>
      </c>
      <c r="H339" s="168">
        <v>71</v>
      </c>
      <c r="I339" s="169"/>
      <c r="L339" s="165"/>
      <c r="M339" s="170"/>
      <c r="N339" s="171"/>
      <c r="O339" s="171"/>
      <c r="P339" s="171"/>
      <c r="Q339" s="171"/>
      <c r="R339" s="171"/>
      <c r="S339" s="171"/>
      <c r="T339" s="172"/>
      <c r="AT339" s="166" t="s">
        <v>150</v>
      </c>
      <c r="AU339" s="166" t="s">
        <v>139</v>
      </c>
      <c r="AV339" s="14" t="s">
        <v>139</v>
      </c>
      <c r="AW339" s="14" t="s">
        <v>33</v>
      </c>
      <c r="AX339" s="14" t="s">
        <v>71</v>
      </c>
      <c r="AY339" s="166" t="s">
        <v>134</v>
      </c>
    </row>
    <row r="340" spans="2:51" s="15" customFormat="1" ht="12">
      <c r="B340" s="173"/>
      <c r="D340" s="158" t="s">
        <v>150</v>
      </c>
      <c r="E340" s="174" t="s">
        <v>3</v>
      </c>
      <c r="F340" s="175" t="s">
        <v>155</v>
      </c>
      <c r="H340" s="176">
        <v>71</v>
      </c>
      <c r="I340" s="177"/>
      <c r="L340" s="173"/>
      <c r="M340" s="178"/>
      <c r="N340" s="179"/>
      <c r="O340" s="179"/>
      <c r="P340" s="179"/>
      <c r="Q340" s="179"/>
      <c r="R340" s="179"/>
      <c r="S340" s="179"/>
      <c r="T340" s="180"/>
      <c r="AT340" s="174" t="s">
        <v>150</v>
      </c>
      <c r="AU340" s="174" t="s">
        <v>139</v>
      </c>
      <c r="AV340" s="15" t="s">
        <v>145</v>
      </c>
      <c r="AW340" s="15" t="s">
        <v>33</v>
      </c>
      <c r="AX340" s="15" t="s">
        <v>15</v>
      </c>
      <c r="AY340" s="174" t="s">
        <v>134</v>
      </c>
    </row>
    <row r="341" spans="1:65" s="2" customFormat="1" ht="24.2" customHeight="1">
      <c r="A341" s="33"/>
      <c r="B341" s="138"/>
      <c r="C341" s="139" t="s">
        <v>519</v>
      </c>
      <c r="D341" s="139" t="s">
        <v>140</v>
      </c>
      <c r="E341" s="140" t="s">
        <v>663</v>
      </c>
      <c r="F341" s="141" t="s">
        <v>664</v>
      </c>
      <c r="G341" s="142" t="s">
        <v>143</v>
      </c>
      <c r="H341" s="143">
        <v>71</v>
      </c>
      <c r="I341" s="144"/>
      <c r="J341" s="145">
        <f>ROUND(I341*H341,2)</f>
        <v>0</v>
      </c>
      <c r="K341" s="141" t="s">
        <v>144</v>
      </c>
      <c r="L341" s="34"/>
      <c r="M341" s="146" t="s">
        <v>3</v>
      </c>
      <c r="N341" s="147" t="s">
        <v>43</v>
      </c>
      <c r="O341" s="54"/>
      <c r="P341" s="148">
        <f>O341*H341</f>
        <v>0</v>
      </c>
      <c r="Q341" s="148">
        <v>0</v>
      </c>
      <c r="R341" s="148">
        <f>Q341*H341</f>
        <v>0</v>
      </c>
      <c r="S341" s="148">
        <v>0.005</v>
      </c>
      <c r="T341" s="149">
        <f>S341*H341</f>
        <v>0.355</v>
      </c>
      <c r="U341" s="33"/>
      <c r="V341" s="33"/>
      <c r="W341" s="33"/>
      <c r="X341" s="33"/>
      <c r="Y341" s="33"/>
      <c r="Z341" s="33"/>
      <c r="AA341" s="33"/>
      <c r="AB341" s="33"/>
      <c r="AC341" s="33"/>
      <c r="AD341" s="33"/>
      <c r="AE341" s="33"/>
      <c r="AR341" s="150" t="s">
        <v>229</v>
      </c>
      <c r="AT341" s="150" t="s">
        <v>140</v>
      </c>
      <c r="AU341" s="150" t="s">
        <v>139</v>
      </c>
      <c r="AY341" s="18" t="s">
        <v>134</v>
      </c>
      <c r="BE341" s="151">
        <f>IF(N341="základní",J341,0)</f>
        <v>0</v>
      </c>
      <c r="BF341" s="151">
        <f>IF(N341="snížená",J341,0)</f>
        <v>0</v>
      </c>
      <c r="BG341" s="151">
        <f>IF(N341="zákl. přenesená",J341,0)</f>
        <v>0</v>
      </c>
      <c r="BH341" s="151">
        <f>IF(N341="sníž. přenesená",J341,0)</f>
        <v>0</v>
      </c>
      <c r="BI341" s="151">
        <f>IF(N341="nulová",J341,0)</f>
        <v>0</v>
      </c>
      <c r="BJ341" s="18" t="s">
        <v>139</v>
      </c>
      <c r="BK341" s="151">
        <f>ROUND(I341*H341,2)</f>
        <v>0</v>
      </c>
      <c r="BL341" s="18" t="s">
        <v>229</v>
      </c>
      <c r="BM341" s="150" t="s">
        <v>665</v>
      </c>
    </row>
    <row r="342" spans="1:47" s="2" customFormat="1" ht="12">
      <c r="A342" s="33"/>
      <c r="B342" s="34"/>
      <c r="C342" s="33"/>
      <c r="D342" s="152" t="s">
        <v>148</v>
      </c>
      <c r="E342" s="33"/>
      <c r="F342" s="153" t="s">
        <v>666</v>
      </c>
      <c r="G342" s="33"/>
      <c r="H342" s="33"/>
      <c r="I342" s="154"/>
      <c r="J342" s="33"/>
      <c r="K342" s="33"/>
      <c r="L342" s="34"/>
      <c r="M342" s="155"/>
      <c r="N342" s="156"/>
      <c r="O342" s="54"/>
      <c r="P342" s="54"/>
      <c r="Q342" s="54"/>
      <c r="R342" s="54"/>
      <c r="S342" s="54"/>
      <c r="T342" s="55"/>
      <c r="U342" s="33"/>
      <c r="V342" s="33"/>
      <c r="W342" s="33"/>
      <c r="X342" s="33"/>
      <c r="Y342" s="33"/>
      <c r="Z342" s="33"/>
      <c r="AA342" s="33"/>
      <c r="AB342" s="33"/>
      <c r="AC342" s="33"/>
      <c r="AD342" s="33"/>
      <c r="AE342" s="33"/>
      <c r="AT342" s="18" t="s">
        <v>148</v>
      </c>
      <c r="AU342" s="18" t="s">
        <v>139</v>
      </c>
    </row>
    <row r="343" spans="1:65" s="2" customFormat="1" ht="76.35" customHeight="1">
      <c r="A343" s="33"/>
      <c r="B343" s="138"/>
      <c r="C343" s="139" t="s">
        <v>523</v>
      </c>
      <c r="D343" s="139" t="s">
        <v>140</v>
      </c>
      <c r="E343" s="140" t="s">
        <v>483</v>
      </c>
      <c r="F343" s="141" t="s">
        <v>484</v>
      </c>
      <c r="G343" s="142" t="s">
        <v>143</v>
      </c>
      <c r="H343" s="143">
        <v>179</v>
      </c>
      <c r="I343" s="144"/>
      <c r="J343" s="145">
        <f>ROUND(I343*H343,2)</f>
        <v>0</v>
      </c>
      <c r="K343" s="141" t="s">
        <v>3</v>
      </c>
      <c r="L343" s="34"/>
      <c r="M343" s="146" t="s">
        <v>3</v>
      </c>
      <c r="N343" s="147" t="s">
        <v>43</v>
      </c>
      <c r="O343" s="54"/>
      <c r="P343" s="148">
        <f>O343*H343</f>
        <v>0</v>
      </c>
      <c r="Q343" s="148">
        <v>0.01</v>
      </c>
      <c r="R343" s="148">
        <f>Q343*H343</f>
        <v>1.79</v>
      </c>
      <c r="S343" s="148">
        <v>0.01</v>
      </c>
      <c r="T343" s="149">
        <f>S343*H343</f>
        <v>1.79</v>
      </c>
      <c r="U343" s="33"/>
      <c r="V343" s="33"/>
      <c r="W343" s="33"/>
      <c r="X343" s="33"/>
      <c r="Y343" s="33"/>
      <c r="Z343" s="33"/>
      <c r="AA343" s="33"/>
      <c r="AB343" s="33"/>
      <c r="AC343" s="33"/>
      <c r="AD343" s="33"/>
      <c r="AE343" s="33"/>
      <c r="AR343" s="150" t="s">
        <v>229</v>
      </c>
      <c r="AT343" s="150" t="s">
        <v>140</v>
      </c>
      <c r="AU343" s="150" t="s">
        <v>139</v>
      </c>
      <c r="AY343" s="18" t="s">
        <v>134</v>
      </c>
      <c r="BE343" s="151">
        <f>IF(N343="základní",J343,0)</f>
        <v>0</v>
      </c>
      <c r="BF343" s="151">
        <f>IF(N343="snížená",J343,0)</f>
        <v>0</v>
      </c>
      <c r="BG343" s="151">
        <f>IF(N343="zákl. přenesená",J343,0)</f>
        <v>0</v>
      </c>
      <c r="BH343" s="151">
        <f>IF(N343="sníž. přenesená",J343,0)</f>
        <v>0</v>
      </c>
      <c r="BI343" s="151">
        <f>IF(N343="nulová",J343,0)</f>
        <v>0</v>
      </c>
      <c r="BJ343" s="18" t="s">
        <v>139</v>
      </c>
      <c r="BK343" s="151">
        <f>ROUND(I343*H343,2)</f>
        <v>0</v>
      </c>
      <c r="BL343" s="18" t="s">
        <v>229</v>
      </c>
      <c r="BM343" s="150" t="s">
        <v>485</v>
      </c>
    </row>
    <row r="344" spans="1:65" s="2" customFormat="1" ht="49.15" customHeight="1">
      <c r="A344" s="33"/>
      <c r="B344" s="138"/>
      <c r="C344" s="139" t="s">
        <v>528</v>
      </c>
      <c r="D344" s="139" t="s">
        <v>140</v>
      </c>
      <c r="E344" s="140" t="s">
        <v>487</v>
      </c>
      <c r="F344" s="141" t="s">
        <v>488</v>
      </c>
      <c r="G344" s="142" t="s">
        <v>253</v>
      </c>
      <c r="H344" s="143">
        <v>6.52</v>
      </c>
      <c r="I344" s="144"/>
      <c r="J344" s="145">
        <f>ROUND(I344*H344,2)</f>
        <v>0</v>
      </c>
      <c r="K344" s="141" t="s">
        <v>144</v>
      </c>
      <c r="L344" s="34"/>
      <c r="M344" s="146" t="s">
        <v>3</v>
      </c>
      <c r="N344" s="147" t="s">
        <v>43</v>
      </c>
      <c r="O344" s="54"/>
      <c r="P344" s="148">
        <f>O344*H344</f>
        <v>0</v>
      </c>
      <c r="Q344" s="148">
        <v>0</v>
      </c>
      <c r="R344" s="148">
        <f>Q344*H344</f>
        <v>0</v>
      </c>
      <c r="S344" s="148">
        <v>0</v>
      </c>
      <c r="T344" s="149">
        <f>S344*H344</f>
        <v>0</v>
      </c>
      <c r="U344" s="33"/>
      <c r="V344" s="33"/>
      <c r="W344" s="33"/>
      <c r="X344" s="33"/>
      <c r="Y344" s="33"/>
      <c r="Z344" s="33"/>
      <c r="AA344" s="33"/>
      <c r="AB344" s="33"/>
      <c r="AC344" s="33"/>
      <c r="AD344" s="33"/>
      <c r="AE344" s="33"/>
      <c r="AR344" s="150" t="s">
        <v>229</v>
      </c>
      <c r="AT344" s="150" t="s">
        <v>140</v>
      </c>
      <c r="AU344" s="150" t="s">
        <v>139</v>
      </c>
      <c r="AY344" s="18" t="s">
        <v>134</v>
      </c>
      <c r="BE344" s="151">
        <f>IF(N344="základní",J344,0)</f>
        <v>0</v>
      </c>
      <c r="BF344" s="151">
        <f>IF(N344="snížená",J344,0)</f>
        <v>0</v>
      </c>
      <c r="BG344" s="151">
        <f>IF(N344="zákl. přenesená",J344,0)</f>
        <v>0</v>
      </c>
      <c r="BH344" s="151">
        <f>IF(N344="sníž. přenesená",J344,0)</f>
        <v>0</v>
      </c>
      <c r="BI344" s="151">
        <f>IF(N344="nulová",J344,0)</f>
        <v>0</v>
      </c>
      <c r="BJ344" s="18" t="s">
        <v>139</v>
      </c>
      <c r="BK344" s="151">
        <f>ROUND(I344*H344,2)</f>
        <v>0</v>
      </c>
      <c r="BL344" s="18" t="s">
        <v>229</v>
      </c>
      <c r="BM344" s="150" t="s">
        <v>489</v>
      </c>
    </row>
    <row r="345" spans="1:47" s="2" customFormat="1" ht="12">
      <c r="A345" s="33"/>
      <c r="B345" s="34"/>
      <c r="C345" s="33"/>
      <c r="D345" s="152" t="s">
        <v>148</v>
      </c>
      <c r="E345" s="33"/>
      <c r="F345" s="153" t="s">
        <v>490</v>
      </c>
      <c r="G345" s="33"/>
      <c r="H345" s="33"/>
      <c r="I345" s="154"/>
      <c r="J345" s="33"/>
      <c r="K345" s="33"/>
      <c r="L345" s="34"/>
      <c r="M345" s="155"/>
      <c r="N345" s="156"/>
      <c r="O345" s="54"/>
      <c r="P345" s="54"/>
      <c r="Q345" s="54"/>
      <c r="R345" s="54"/>
      <c r="S345" s="54"/>
      <c r="T345" s="55"/>
      <c r="U345" s="33"/>
      <c r="V345" s="33"/>
      <c r="W345" s="33"/>
      <c r="X345" s="33"/>
      <c r="Y345" s="33"/>
      <c r="Z345" s="33"/>
      <c r="AA345" s="33"/>
      <c r="AB345" s="33"/>
      <c r="AC345" s="33"/>
      <c r="AD345" s="33"/>
      <c r="AE345" s="33"/>
      <c r="AT345" s="18" t="s">
        <v>148</v>
      </c>
      <c r="AU345" s="18" t="s">
        <v>139</v>
      </c>
    </row>
    <row r="346" spans="2:63" s="12" customFormat="1" ht="22.9" customHeight="1">
      <c r="B346" s="125"/>
      <c r="D346" s="126" t="s">
        <v>70</v>
      </c>
      <c r="E346" s="136" t="s">
        <v>491</v>
      </c>
      <c r="F346" s="136" t="s">
        <v>492</v>
      </c>
      <c r="I346" s="128"/>
      <c r="J346" s="137">
        <f>BK346</f>
        <v>0</v>
      </c>
      <c r="L346" s="125"/>
      <c r="M346" s="130"/>
      <c r="N346" s="131"/>
      <c r="O346" s="131"/>
      <c r="P346" s="132">
        <f>SUM(P347:P366)</f>
        <v>0</v>
      </c>
      <c r="Q346" s="131"/>
      <c r="R346" s="132">
        <f>SUM(R347:R366)</f>
        <v>0</v>
      </c>
      <c r="S346" s="131"/>
      <c r="T346" s="133">
        <f>SUM(T347:T366)</f>
        <v>0.23228</v>
      </c>
      <c r="AR346" s="126" t="s">
        <v>139</v>
      </c>
      <c r="AT346" s="134" t="s">
        <v>70</v>
      </c>
      <c r="AU346" s="134" t="s">
        <v>15</v>
      </c>
      <c r="AY346" s="126" t="s">
        <v>134</v>
      </c>
      <c r="BK346" s="135">
        <f>SUM(BK347:BK366)</f>
        <v>0</v>
      </c>
    </row>
    <row r="347" spans="1:65" s="2" customFormat="1" ht="24.2" customHeight="1">
      <c r="A347" s="33"/>
      <c r="B347" s="138"/>
      <c r="C347" s="139" t="s">
        <v>533</v>
      </c>
      <c r="D347" s="139" t="s">
        <v>140</v>
      </c>
      <c r="E347" s="140" t="s">
        <v>667</v>
      </c>
      <c r="F347" s="141" t="s">
        <v>668</v>
      </c>
      <c r="G347" s="142" t="s">
        <v>143</v>
      </c>
      <c r="H347" s="143">
        <v>30</v>
      </c>
      <c r="I347" s="144"/>
      <c r="J347" s="145">
        <f>ROUND(I347*H347,2)</f>
        <v>0</v>
      </c>
      <c r="K347" s="141" t="s">
        <v>144</v>
      </c>
      <c r="L347" s="34"/>
      <c r="M347" s="146" t="s">
        <v>3</v>
      </c>
      <c r="N347" s="147" t="s">
        <v>43</v>
      </c>
      <c r="O347" s="54"/>
      <c r="P347" s="148">
        <f>O347*H347</f>
        <v>0</v>
      </c>
      <c r="Q347" s="148">
        <v>0</v>
      </c>
      <c r="R347" s="148">
        <f>Q347*H347</f>
        <v>0</v>
      </c>
      <c r="S347" s="148">
        <v>0.00594</v>
      </c>
      <c r="T347" s="149">
        <f>S347*H347</f>
        <v>0.1782</v>
      </c>
      <c r="U347" s="33"/>
      <c r="V347" s="33"/>
      <c r="W347" s="33"/>
      <c r="X347" s="33"/>
      <c r="Y347" s="33"/>
      <c r="Z347" s="33"/>
      <c r="AA347" s="33"/>
      <c r="AB347" s="33"/>
      <c r="AC347" s="33"/>
      <c r="AD347" s="33"/>
      <c r="AE347" s="33"/>
      <c r="AR347" s="150" t="s">
        <v>229</v>
      </c>
      <c r="AT347" s="150" t="s">
        <v>140</v>
      </c>
      <c r="AU347" s="150" t="s">
        <v>139</v>
      </c>
      <c r="AY347" s="18" t="s">
        <v>134</v>
      </c>
      <c r="BE347" s="151">
        <f>IF(N347="základní",J347,0)</f>
        <v>0</v>
      </c>
      <c r="BF347" s="151">
        <f>IF(N347="snížená",J347,0)</f>
        <v>0</v>
      </c>
      <c r="BG347" s="151">
        <f>IF(N347="zákl. přenesená",J347,0)</f>
        <v>0</v>
      </c>
      <c r="BH347" s="151">
        <f>IF(N347="sníž. přenesená",J347,0)</f>
        <v>0</v>
      </c>
      <c r="BI347" s="151">
        <f>IF(N347="nulová",J347,0)</f>
        <v>0</v>
      </c>
      <c r="BJ347" s="18" t="s">
        <v>139</v>
      </c>
      <c r="BK347" s="151">
        <f>ROUND(I347*H347,2)</f>
        <v>0</v>
      </c>
      <c r="BL347" s="18" t="s">
        <v>229</v>
      </c>
      <c r="BM347" s="150" t="s">
        <v>669</v>
      </c>
    </row>
    <row r="348" spans="1:47" s="2" customFormat="1" ht="12">
      <c r="A348" s="33"/>
      <c r="B348" s="34"/>
      <c r="C348" s="33"/>
      <c r="D348" s="152" t="s">
        <v>148</v>
      </c>
      <c r="E348" s="33"/>
      <c r="F348" s="153" t="s">
        <v>670</v>
      </c>
      <c r="G348" s="33"/>
      <c r="H348" s="33"/>
      <c r="I348" s="154"/>
      <c r="J348" s="33"/>
      <c r="K348" s="33"/>
      <c r="L348" s="34"/>
      <c r="M348" s="155"/>
      <c r="N348" s="156"/>
      <c r="O348" s="54"/>
      <c r="P348" s="54"/>
      <c r="Q348" s="54"/>
      <c r="R348" s="54"/>
      <c r="S348" s="54"/>
      <c r="T348" s="55"/>
      <c r="U348" s="33"/>
      <c r="V348" s="33"/>
      <c r="W348" s="33"/>
      <c r="X348" s="33"/>
      <c r="Y348" s="33"/>
      <c r="Z348" s="33"/>
      <c r="AA348" s="33"/>
      <c r="AB348" s="33"/>
      <c r="AC348" s="33"/>
      <c r="AD348" s="33"/>
      <c r="AE348" s="33"/>
      <c r="AT348" s="18" t="s">
        <v>148</v>
      </c>
      <c r="AU348" s="18" t="s">
        <v>139</v>
      </c>
    </row>
    <row r="349" spans="2:51" s="14" customFormat="1" ht="12">
      <c r="B349" s="165"/>
      <c r="D349" s="158" t="s">
        <v>150</v>
      </c>
      <c r="E349" s="166" t="s">
        <v>3</v>
      </c>
      <c r="F349" s="167" t="s">
        <v>832</v>
      </c>
      <c r="H349" s="168">
        <v>30</v>
      </c>
      <c r="I349" s="169"/>
      <c r="L349" s="165"/>
      <c r="M349" s="170"/>
      <c r="N349" s="171"/>
      <c r="O349" s="171"/>
      <c r="P349" s="171"/>
      <c r="Q349" s="171"/>
      <c r="R349" s="171"/>
      <c r="S349" s="171"/>
      <c r="T349" s="172"/>
      <c r="AT349" s="166" t="s">
        <v>150</v>
      </c>
      <c r="AU349" s="166" t="s">
        <v>139</v>
      </c>
      <c r="AV349" s="14" t="s">
        <v>139</v>
      </c>
      <c r="AW349" s="14" t="s">
        <v>33</v>
      </c>
      <c r="AX349" s="14" t="s">
        <v>15</v>
      </c>
      <c r="AY349" s="166" t="s">
        <v>134</v>
      </c>
    </row>
    <row r="350" spans="1:65" s="2" customFormat="1" ht="24.2" customHeight="1">
      <c r="A350" s="33"/>
      <c r="B350" s="138"/>
      <c r="C350" s="139" t="s">
        <v>541</v>
      </c>
      <c r="D350" s="139" t="s">
        <v>140</v>
      </c>
      <c r="E350" s="140" t="s">
        <v>671</v>
      </c>
      <c r="F350" s="141" t="s">
        <v>672</v>
      </c>
      <c r="G350" s="142" t="s">
        <v>239</v>
      </c>
      <c r="H350" s="143">
        <v>20.8</v>
      </c>
      <c r="I350" s="144"/>
      <c r="J350" s="145">
        <f>ROUND(I350*H350,2)</f>
        <v>0</v>
      </c>
      <c r="K350" s="141" t="s">
        <v>144</v>
      </c>
      <c r="L350" s="34"/>
      <c r="M350" s="146" t="s">
        <v>3</v>
      </c>
      <c r="N350" s="147" t="s">
        <v>43</v>
      </c>
      <c r="O350" s="54"/>
      <c r="P350" s="148">
        <f>O350*H350</f>
        <v>0</v>
      </c>
      <c r="Q350" s="148">
        <v>0</v>
      </c>
      <c r="R350" s="148">
        <f>Q350*H350</f>
        <v>0</v>
      </c>
      <c r="S350" s="148">
        <v>0.0026</v>
      </c>
      <c r="T350" s="149">
        <f>S350*H350</f>
        <v>0.054079999999999996</v>
      </c>
      <c r="U350" s="33"/>
      <c r="V350" s="33"/>
      <c r="W350" s="33"/>
      <c r="X350" s="33"/>
      <c r="Y350" s="33"/>
      <c r="Z350" s="33"/>
      <c r="AA350" s="33"/>
      <c r="AB350" s="33"/>
      <c r="AC350" s="33"/>
      <c r="AD350" s="33"/>
      <c r="AE350" s="33"/>
      <c r="AR350" s="150" t="s">
        <v>229</v>
      </c>
      <c r="AT350" s="150" t="s">
        <v>140</v>
      </c>
      <c r="AU350" s="150" t="s">
        <v>139</v>
      </c>
      <c r="AY350" s="18" t="s">
        <v>134</v>
      </c>
      <c r="BE350" s="151">
        <f>IF(N350="základní",J350,0)</f>
        <v>0</v>
      </c>
      <c r="BF350" s="151">
        <f>IF(N350="snížená",J350,0)</f>
        <v>0</v>
      </c>
      <c r="BG350" s="151">
        <f>IF(N350="zákl. přenesená",J350,0)</f>
        <v>0</v>
      </c>
      <c r="BH350" s="151">
        <f>IF(N350="sníž. přenesená",J350,0)</f>
        <v>0</v>
      </c>
      <c r="BI350" s="151">
        <f>IF(N350="nulová",J350,0)</f>
        <v>0</v>
      </c>
      <c r="BJ350" s="18" t="s">
        <v>139</v>
      </c>
      <c r="BK350" s="151">
        <f>ROUND(I350*H350,2)</f>
        <v>0</v>
      </c>
      <c r="BL350" s="18" t="s">
        <v>229</v>
      </c>
      <c r="BM350" s="150" t="s">
        <v>673</v>
      </c>
    </row>
    <row r="351" spans="1:47" s="2" customFormat="1" ht="12">
      <c r="A351" s="33"/>
      <c r="B351" s="34"/>
      <c r="C351" s="33"/>
      <c r="D351" s="152" t="s">
        <v>148</v>
      </c>
      <c r="E351" s="33"/>
      <c r="F351" s="153" t="s">
        <v>674</v>
      </c>
      <c r="G351" s="33"/>
      <c r="H351" s="33"/>
      <c r="I351" s="154"/>
      <c r="J351" s="33"/>
      <c r="K351" s="33"/>
      <c r="L351" s="34"/>
      <c r="M351" s="155"/>
      <c r="N351" s="156"/>
      <c r="O351" s="54"/>
      <c r="P351" s="54"/>
      <c r="Q351" s="54"/>
      <c r="R351" s="54"/>
      <c r="S351" s="54"/>
      <c r="T351" s="55"/>
      <c r="U351" s="33"/>
      <c r="V351" s="33"/>
      <c r="W351" s="33"/>
      <c r="X351" s="33"/>
      <c r="Y351" s="33"/>
      <c r="Z351" s="33"/>
      <c r="AA351" s="33"/>
      <c r="AB351" s="33"/>
      <c r="AC351" s="33"/>
      <c r="AD351" s="33"/>
      <c r="AE351" s="33"/>
      <c r="AT351" s="18" t="s">
        <v>148</v>
      </c>
      <c r="AU351" s="18" t="s">
        <v>139</v>
      </c>
    </row>
    <row r="352" spans="2:51" s="14" customFormat="1" ht="12">
      <c r="B352" s="165"/>
      <c r="D352" s="158" t="s">
        <v>150</v>
      </c>
      <c r="E352" s="166" t="s">
        <v>3</v>
      </c>
      <c r="F352" s="167" t="s">
        <v>833</v>
      </c>
      <c r="H352" s="168">
        <v>20.8</v>
      </c>
      <c r="I352" s="169"/>
      <c r="L352" s="165"/>
      <c r="M352" s="170"/>
      <c r="N352" s="171"/>
      <c r="O352" s="171"/>
      <c r="P352" s="171"/>
      <c r="Q352" s="171"/>
      <c r="R352" s="171"/>
      <c r="S352" s="171"/>
      <c r="T352" s="172"/>
      <c r="AT352" s="166" t="s">
        <v>150</v>
      </c>
      <c r="AU352" s="166" t="s">
        <v>139</v>
      </c>
      <c r="AV352" s="14" t="s">
        <v>139</v>
      </c>
      <c r="AW352" s="14" t="s">
        <v>33</v>
      </c>
      <c r="AX352" s="14" t="s">
        <v>15</v>
      </c>
      <c r="AY352" s="166" t="s">
        <v>134</v>
      </c>
    </row>
    <row r="353" spans="1:65" s="2" customFormat="1" ht="16.5" customHeight="1">
      <c r="A353" s="33"/>
      <c r="B353" s="138"/>
      <c r="C353" s="139" t="s">
        <v>546</v>
      </c>
      <c r="D353" s="139" t="s">
        <v>140</v>
      </c>
      <c r="E353" s="140" t="s">
        <v>675</v>
      </c>
      <c r="F353" s="141" t="s">
        <v>676</v>
      </c>
      <c r="G353" s="142" t="s">
        <v>239</v>
      </c>
      <c r="H353" s="143">
        <v>20.8</v>
      </c>
      <c r="I353" s="144"/>
      <c r="J353" s="145">
        <f>ROUND(I353*H353,2)</f>
        <v>0</v>
      </c>
      <c r="K353" s="141" t="s">
        <v>144</v>
      </c>
      <c r="L353" s="34"/>
      <c r="M353" s="146" t="s">
        <v>3</v>
      </c>
      <c r="N353" s="147" t="s">
        <v>43</v>
      </c>
      <c r="O353" s="54"/>
      <c r="P353" s="148">
        <f>O353*H353</f>
        <v>0</v>
      </c>
      <c r="Q353" s="148">
        <v>0</v>
      </c>
      <c r="R353" s="148">
        <f>Q353*H353</f>
        <v>0</v>
      </c>
      <c r="S353" s="148">
        <v>0</v>
      </c>
      <c r="T353" s="149">
        <f>S353*H353</f>
        <v>0</v>
      </c>
      <c r="U353" s="33"/>
      <c r="V353" s="33"/>
      <c r="W353" s="33"/>
      <c r="X353" s="33"/>
      <c r="Y353" s="33"/>
      <c r="Z353" s="33"/>
      <c r="AA353" s="33"/>
      <c r="AB353" s="33"/>
      <c r="AC353" s="33"/>
      <c r="AD353" s="33"/>
      <c r="AE353" s="33"/>
      <c r="AR353" s="150" t="s">
        <v>229</v>
      </c>
      <c r="AT353" s="150" t="s">
        <v>140</v>
      </c>
      <c r="AU353" s="150" t="s">
        <v>139</v>
      </c>
      <c r="AY353" s="18" t="s">
        <v>134</v>
      </c>
      <c r="BE353" s="151">
        <f>IF(N353="základní",J353,0)</f>
        <v>0</v>
      </c>
      <c r="BF353" s="151">
        <f>IF(N353="snížená",J353,0)</f>
        <v>0</v>
      </c>
      <c r="BG353" s="151">
        <f>IF(N353="zákl. přenesená",J353,0)</f>
        <v>0</v>
      </c>
      <c r="BH353" s="151">
        <f>IF(N353="sníž. přenesená",J353,0)</f>
        <v>0</v>
      </c>
      <c r="BI353" s="151">
        <f>IF(N353="nulová",J353,0)</f>
        <v>0</v>
      </c>
      <c r="BJ353" s="18" t="s">
        <v>139</v>
      </c>
      <c r="BK353" s="151">
        <f>ROUND(I353*H353,2)</f>
        <v>0</v>
      </c>
      <c r="BL353" s="18" t="s">
        <v>229</v>
      </c>
      <c r="BM353" s="150" t="s">
        <v>677</v>
      </c>
    </row>
    <row r="354" spans="1:47" s="2" customFormat="1" ht="12">
      <c r="A354" s="33"/>
      <c r="B354" s="34"/>
      <c r="C354" s="33"/>
      <c r="D354" s="152" t="s">
        <v>148</v>
      </c>
      <c r="E354" s="33"/>
      <c r="F354" s="153" t="s">
        <v>678</v>
      </c>
      <c r="G354" s="33"/>
      <c r="H354" s="33"/>
      <c r="I354" s="154"/>
      <c r="J354" s="33"/>
      <c r="K354" s="33"/>
      <c r="L354" s="34"/>
      <c r="M354" s="155"/>
      <c r="N354" s="156"/>
      <c r="O354" s="54"/>
      <c r="P354" s="54"/>
      <c r="Q354" s="54"/>
      <c r="R354" s="54"/>
      <c r="S354" s="54"/>
      <c r="T354" s="55"/>
      <c r="U354" s="33"/>
      <c r="V354" s="33"/>
      <c r="W354" s="33"/>
      <c r="X354" s="33"/>
      <c r="Y354" s="33"/>
      <c r="Z354" s="33"/>
      <c r="AA354" s="33"/>
      <c r="AB354" s="33"/>
      <c r="AC354" s="33"/>
      <c r="AD354" s="33"/>
      <c r="AE354" s="33"/>
      <c r="AT354" s="18" t="s">
        <v>148</v>
      </c>
      <c r="AU354" s="18" t="s">
        <v>139</v>
      </c>
    </row>
    <row r="355" spans="1:65" s="2" customFormat="1" ht="37.9" customHeight="1">
      <c r="A355" s="33"/>
      <c r="B355" s="138"/>
      <c r="C355" s="139" t="s">
        <v>550</v>
      </c>
      <c r="D355" s="139" t="s">
        <v>140</v>
      </c>
      <c r="E355" s="140" t="s">
        <v>494</v>
      </c>
      <c r="F355" s="141" t="s">
        <v>495</v>
      </c>
      <c r="G355" s="142" t="s">
        <v>239</v>
      </c>
      <c r="H355" s="143">
        <v>95</v>
      </c>
      <c r="I355" s="144"/>
      <c r="J355" s="145">
        <f aca="true" t="shared" si="0" ref="J355:J365">ROUND(I355*H355,2)</f>
        <v>0</v>
      </c>
      <c r="K355" s="141" t="s">
        <v>3</v>
      </c>
      <c r="L355" s="34"/>
      <c r="M355" s="146" t="s">
        <v>3</v>
      </c>
      <c r="N355" s="147" t="s">
        <v>43</v>
      </c>
      <c r="O355" s="54"/>
      <c r="P355" s="148">
        <f aca="true" t="shared" si="1" ref="P355:P365">O355*H355</f>
        <v>0</v>
      </c>
      <c r="Q355" s="148">
        <v>0</v>
      </c>
      <c r="R355" s="148">
        <f aca="true" t="shared" si="2" ref="R355:R365">Q355*H355</f>
        <v>0</v>
      </c>
      <c r="S355" s="148">
        <v>0</v>
      </c>
      <c r="T355" s="149">
        <f aca="true" t="shared" si="3" ref="T355:T365">S355*H355</f>
        <v>0</v>
      </c>
      <c r="U355" s="33"/>
      <c r="V355" s="33"/>
      <c r="W355" s="33"/>
      <c r="X355" s="33"/>
      <c r="Y355" s="33"/>
      <c r="Z355" s="33"/>
      <c r="AA355" s="33"/>
      <c r="AB355" s="33"/>
      <c r="AC355" s="33"/>
      <c r="AD355" s="33"/>
      <c r="AE355" s="33"/>
      <c r="AR355" s="150" t="s">
        <v>229</v>
      </c>
      <c r="AT355" s="150" t="s">
        <v>140</v>
      </c>
      <c r="AU355" s="150" t="s">
        <v>139</v>
      </c>
      <c r="AY355" s="18" t="s">
        <v>134</v>
      </c>
      <c r="BE355" s="151">
        <f aca="true" t="shared" si="4" ref="BE355:BE365">IF(N355="základní",J355,0)</f>
        <v>0</v>
      </c>
      <c r="BF355" s="151">
        <f aca="true" t="shared" si="5" ref="BF355:BF365">IF(N355="snížená",J355,0)</f>
        <v>0</v>
      </c>
      <c r="BG355" s="151">
        <f aca="true" t="shared" si="6" ref="BG355:BG365">IF(N355="zákl. přenesená",J355,0)</f>
        <v>0</v>
      </c>
      <c r="BH355" s="151">
        <f aca="true" t="shared" si="7" ref="BH355:BH365">IF(N355="sníž. přenesená",J355,0)</f>
        <v>0</v>
      </c>
      <c r="BI355" s="151">
        <f aca="true" t="shared" si="8" ref="BI355:BI365">IF(N355="nulová",J355,0)</f>
        <v>0</v>
      </c>
      <c r="BJ355" s="18" t="s">
        <v>139</v>
      </c>
      <c r="BK355" s="151">
        <f aca="true" t="shared" si="9" ref="BK355:BK365">ROUND(I355*H355,2)</f>
        <v>0</v>
      </c>
      <c r="BL355" s="18" t="s">
        <v>229</v>
      </c>
      <c r="BM355" s="150" t="s">
        <v>496</v>
      </c>
    </row>
    <row r="356" spans="1:65" s="2" customFormat="1" ht="37.9" customHeight="1">
      <c r="A356" s="33"/>
      <c r="B356" s="138"/>
      <c r="C356" s="139" t="s">
        <v>554</v>
      </c>
      <c r="D356" s="139" t="s">
        <v>140</v>
      </c>
      <c r="E356" s="140" t="s">
        <v>499</v>
      </c>
      <c r="F356" s="141" t="s">
        <v>500</v>
      </c>
      <c r="G356" s="142" t="s">
        <v>239</v>
      </c>
      <c r="H356" s="143">
        <v>19</v>
      </c>
      <c r="I356" s="144"/>
      <c r="J356" s="145">
        <f t="shared" si="0"/>
        <v>0</v>
      </c>
      <c r="K356" s="141" t="s">
        <v>3</v>
      </c>
      <c r="L356" s="34"/>
      <c r="M356" s="146" t="s">
        <v>3</v>
      </c>
      <c r="N356" s="147" t="s">
        <v>43</v>
      </c>
      <c r="O356" s="54"/>
      <c r="P356" s="148">
        <f t="shared" si="1"/>
        <v>0</v>
      </c>
      <c r="Q356" s="148">
        <v>0</v>
      </c>
      <c r="R356" s="148">
        <f t="shared" si="2"/>
        <v>0</v>
      </c>
      <c r="S356" s="148">
        <v>0</v>
      </c>
      <c r="T356" s="149">
        <f t="shared" si="3"/>
        <v>0</v>
      </c>
      <c r="U356" s="33"/>
      <c r="V356" s="33"/>
      <c r="W356" s="33"/>
      <c r="X356" s="33"/>
      <c r="Y356" s="33"/>
      <c r="Z356" s="33"/>
      <c r="AA356" s="33"/>
      <c r="AB356" s="33"/>
      <c r="AC356" s="33"/>
      <c r="AD356" s="33"/>
      <c r="AE356" s="33"/>
      <c r="AR356" s="150" t="s">
        <v>229</v>
      </c>
      <c r="AT356" s="150" t="s">
        <v>140</v>
      </c>
      <c r="AU356" s="150" t="s">
        <v>139</v>
      </c>
      <c r="AY356" s="18" t="s">
        <v>134</v>
      </c>
      <c r="BE356" s="151">
        <f t="shared" si="4"/>
        <v>0</v>
      </c>
      <c r="BF356" s="151">
        <f t="shared" si="5"/>
        <v>0</v>
      </c>
      <c r="BG356" s="151">
        <f t="shared" si="6"/>
        <v>0</v>
      </c>
      <c r="BH356" s="151">
        <f t="shared" si="7"/>
        <v>0</v>
      </c>
      <c r="BI356" s="151">
        <f t="shared" si="8"/>
        <v>0</v>
      </c>
      <c r="BJ356" s="18" t="s">
        <v>139</v>
      </c>
      <c r="BK356" s="151">
        <f t="shared" si="9"/>
        <v>0</v>
      </c>
      <c r="BL356" s="18" t="s">
        <v>229</v>
      </c>
      <c r="BM356" s="150" t="s">
        <v>501</v>
      </c>
    </row>
    <row r="357" spans="1:65" s="2" customFormat="1" ht="24.2" customHeight="1">
      <c r="A357" s="33"/>
      <c r="B357" s="138"/>
      <c r="C357" s="139" t="s">
        <v>558</v>
      </c>
      <c r="D357" s="139" t="s">
        <v>140</v>
      </c>
      <c r="E357" s="140" t="s">
        <v>503</v>
      </c>
      <c r="F357" s="141" t="s">
        <v>504</v>
      </c>
      <c r="G357" s="142" t="s">
        <v>239</v>
      </c>
      <c r="H357" s="143">
        <v>19</v>
      </c>
      <c r="I357" s="144"/>
      <c r="J357" s="145">
        <f t="shared" si="0"/>
        <v>0</v>
      </c>
      <c r="K357" s="141" t="s">
        <v>3</v>
      </c>
      <c r="L357" s="34"/>
      <c r="M357" s="146" t="s">
        <v>3</v>
      </c>
      <c r="N357" s="147" t="s">
        <v>43</v>
      </c>
      <c r="O357" s="54"/>
      <c r="P357" s="148">
        <f t="shared" si="1"/>
        <v>0</v>
      </c>
      <c r="Q357" s="148">
        <v>0</v>
      </c>
      <c r="R357" s="148">
        <f t="shared" si="2"/>
        <v>0</v>
      </c>
      <c r="S357" s="148">
        <v>0</v>
      </c>
      <c r="T357" s="149">
        <f t="shared" si="3"/>
        <v>0</v>
      </c>
      <c r="U357" s="33"/>
      <c r="V357" s="33"/>
      <c r="W357" s="33"/>
      <c r="X357" s="33"/>
      <c r="Y357" s="33"/>
      <c r="Z357" s="33"/>
      <c r="AA357" s="33"/>
      <c r="AB357" s="33"/>
      <c r="AC357" s="33"/>
      <c r="AD357" s="33"/>
      <c r="AE357" s="33"/>
      <c r="AR357" s="150" t="s">
        <v>229</v>
      </c>
      <c r="AT357" s="150" t="s">
        <v>140</v>
      </c>
      <c r="AU357" s="150" t="s">
        <v>139</v>
      </c>
      <c r="AY357" s="18" t="s">
        <v>134</v>
      </c>
      <c r="BE357" s="151">
        <f t="shared" si="4"/>
        <v>0</v>
      </c>
      <c r="BF357" s="151">
        <f t="shared" si="5"/>
        <v>0</v>
      </c>
      <c r="BG357" s="151">
        <f t="shared" si="6"/>
        <v>0</v>
      </c>
      <c r="BH357" s="151">
        <f t="shared" si="7"/>
        <v>0</v>
      </c>
      <c r="BI357" s="151">
        <f t="shared" si="8"/>
        <v>0</v>
      </c>
      <c r="BJ357" s="18" t="s">
        <v>139</v>
      </c>
      <c r="BK357" s="151">
        <f t="shared" si="9"/>
        <v>0</v>
      </c>
      <c r="BL357" s="18" t="s">
        <v>229</v>
      </c>
      <c r="BM357" s="150" t="s">
        <v>505</v>
      </c>
    </row>
    <row r="358" spans="1:65" s="2" customFormat="1" ht="37.9" customHeight="1">
      <c r="A358" s="33"/>
      <c r="B358" s="138"/>
      <c r="C358" s="139" t="s">
        <v>562</v>
      </c>
      <c r="D358" s="139" t="s">
        <v>140</v>
      </c>
      <c r="E358" s="140" t="s">
        <v>507</v>
      </c>
      <c r="F358" s="141" t="s">
        <v>508</v>
      </c>
      <c r="G358" s="142" t="s">
        <v>239</v>
      </c>
      <c r="H358" s="143">
        <v>12</v>
      </c>
      <c r="I358" s="144"/>
      <c r="J358" s="145">
        <f t="shared" si="0"/>
        <v>0</v>
      </c>
      <c r="K358" s="141" t="s">
        <v>3</v>
      </c>
      <c r="L358" s="34"/>
      <c r="M358" s="146" t="s">
        <v>3</v>
      </c>
      <c r="N358" s="147" t="s">
        <v>43</v>
      </c>
      <c r="O358" s="54"/>
      <c r="P358" s="148">
        <f t="shared" si="1"/>
        <v>0</v>
      </c>
      <c r="Q358" s="148">
        <v>0</v>
      </c>
      <c r="R358" s="148">
        <f t="shared" si="2"/>
        <v>0</v>
      </c>
      <c r="S358" s="148">
        <v>0</v>
      </c>
      <c r="T358" s="149">
        <f t="shared" si="3"/>
        <v>0</v>
      </c>
      <c r="U358" s="33"/>
      <c r="V358" s="33"/>
      <c r="W358" s="33"/>
      <c r="X358" s="33"/>
      <c r="Y358" s="33"/>
      <c r="Z358" s="33"/>
      <c r="AA358" s="33"/>
      <c r="AB358" s="33"/>
      <c r="AC358" s="33"/>
      <c r="AD358" s="33"/>
      <c r="AE358" s="33"/>
      <c r="AR358" s="150" t="s">
        <v>229</v>
      </c>
      <c r="AT358" s="150" t="s">
        <v>140</v>
      </c>
      <c r="AU358" s="150" t="s">
        <v>139</v>
      </c>
      <c r="AY358" s="18" t="s">
        <v>134</v>
      </c>
      <c r="BE358" s="151">
        <f t="shared" si="4"/>
        <v>0</v>
      </c>
      <c r="BF358" s="151">
        <f t="shared" si="5"/>
        <v>0</v>
      </c>
      <c r="BG358" s="151">
        <f t="shared" si="6"/>
        <v>0</v>
      </c>
      <c r="BH358" s="151">
        <f t="shared" si="7"/>
        <v>0</v>
      </c>
      <c r="BI358" s="151">
        <f t="shared" si="8"/>
        <v>0</v>
      </c>
      <c r="BJ358" s="18" t="s">
        <v>139</v>
      </c>
      <c r="BK358" s="151">
        <f t="shared" si="9"/>
        <v>0</v>
      </c>
      <c r="BL358" s="18" t="s">
        <v>229</v>
      </c>
      <c r="BM358" s="150" t="s">
        <v>509</v>
      </c>
    </row>
    <row r="359" spans="1:65" s="2" customFormat="1" ht="62.65" customHeight="1">
      <c r="A359" s="33"/>
      <c r="B359" s="138"/>
      <c r="C359" s="139" t="s">
        <v>566</v>
      </c>
      <c r="D359" s="139" t="s">
        <v>140</v>
      </c>
      <c r="E359" s="140" t="s">
        <v>512</v>
      </c>
      <c r="F359" s="141" t="s">
        <v>513</v>
      </c>
      <c r="G359" s="142" t="s">
        <v>239</v>
      </c>
      <c r="H359" s="143">
        <v>12</v>
      </c>
      <c r="I359" s="144"/>
      <c r="J359" s="145">
        <f t="shared" si="0"/>
        <v>0</v>
      </c>
      <c r="K359" s="141" t="s">
        <v>3</v>
      </c>
      <c r="L359" s="34"/>
      <c r="M359" s="146" t="s">
        <v>3</v>
      </c>
      <c r="N359" s="147" t="s">
        <v>43</v>
      </c>
      <c r="O359" s="54"/>
      <c r="P359" s="148">
        <f t="shared" si="1"/>
        <v>0</v>
      </c>
      <c r="Q359" s="148">
        <v>0</v>
      </c>
      <c r="R359" s="148">
        <f t="shared" si="2"/>
        <v>0</v>
      </c>
      <c r="S359" s="148">
        <v>0</v>
      </c>
      <c r="T359" s="149">
        <f t="shared" si="3"/>
        <v>0</v>
      </c>
      <c r="U359" s="33"/>
      <c r="V359" s="33"/>
      <c r="W359" s="33"/>
      <c r="X359" s="33"/>
      <c r="Y359" s="33"/>
      <c r="Z359" s="33"/>
      <c r="AA359" s="33"/>
      <c r="AB359" s="33"/>
      <c r="AC359" s="33"/>
      <c r="AD359" s="33"/>
      <c r="AE359" s="33"/>
      <c r="AR359" s="150" t="s">
        <v>229</v>
      </c>
      <c r="AT359" s="150" t="s">
        <v>140</v>
      </c>
      <c r="AU359" s="150" t="s">
        <v>139</v>
      </c>
      <c r="AY359" s="18" t="s">
        <v>134</v>
      </c>
      <c r="BE359" s="151">
        <f t="shared" si="4"/>
        <v>0</v>
      </c>
      <c r="BF359" s="151">
        <f t="shared" si="5"/>
        <v>0</v>
      </c>
      <c r="BG359" s="151">
        <f t="shared" si="6"/>
        <v>0</v>
      </c>
      <c r="BH359" s="151">
        <f t="shared" si="7"/>
        <v>0</v>
      </c>
      <c r="BI359" s="151">
        <f t="shared" si="8"/>
        <v>0</v>
      </c>
      <c r="BJ359" s="18" t="s">
        <v>139</v>
      </c>
      <c r="BK359" s="151">
        <f t="shared" si="9"/>
        <v>0</v>
      </c>
      <c r="BL359" s="18" t="s">
        <v>229</v>
      </c>
      <c r="BM359" s="150" t="s">
        <v>514</v>
      </c>
    </row>
    <row r="360" spans="1:65" s="2" customFormat="1" ht="37.9" customHeight="1">
      <c r="A360" s="33"/>
      <c r="B360" s="138"/>
      <c r="C360" s="139" t="s">
        <v>573</v>
      </c>
      <c r="D360" s="139" t="s">
        <v>140</v>
      </c>
      <c r="E360" s="140" t="s">
        <v>516</v>
      </c>
      <c r="F360" s="141" t="s">
        <v>517</v>
      </c>
      <c r="G360" s="142" t="s">
        <v>239</v>
      </c>
      <c r="H360" s="143">
        <v>80</v>
      </c>
      <c r="I360" s="144"/>
      <c r="J360" s="145">
        <f t="shared" si="0"/>
        <v>0</v>
      </c>
      <c r="K360" s="141" t="s">
        <v>3</v>
      </c>
      <c r="L360" s="34"/>
      <c r="M360" s="146" t="s">
        <v>3</v>
      </c>
      <c r="N360" s="147" t="s">
        <v>43</v>
      </c>
      <c r="O360" s="54"/>
      <c r="P360" s="148">
        <f t="shared" si="1"/>
        <v>0</v>
      </c>
      <c r="Q360" s="148">
        <v>0</v>
      </c>
      <c r="R360" s="148">
        <f t="shared" si="2"/>
        <v>0</v>
      </c>
      <c r="S360" s="148">
        <v>0</v>
      </c>
      <c r="T360" s="149">
        <f t="shared" si="3"/>
        <v>0</v>
      </c>
      <c r="U360" s="33"/>
      <c r="V360" s="33"/>
      <c r="W360" s="33"/>
      <c r="X360" s="33"/>
      <c r="Y360" s="33"/>
      <c r="Z360" s="33"/>
      <c r="AA360" s="33"/>
      <c r="AB360" s="33"/>
      <c r="AC360" s="33"/>
      <c r="AD360" s="33"/>
      <c r="AE360" s="33"/>
      <c r="AR360" s="150" t="s">
        <v>229</v>
      </c>
      <c r="AT360" s="150" t="s">
        <v>140</v>
      </c>
      <c r="AU360" s="150" t="s">
        <v>139</v>
      </c>
      <c r="AY360" s="18" t="s">
        <v>134</v>
      </c>
      <c r="BE360" s="151">
        <f t="shared" si="4"/>
        <v>0</v>
      </c>
      <c r="BF360" s="151">
        <f t="shared" si="5"/>
        <v>0</v>
      </c>
      <c r="BG360" s="151">
        <f t="shared" si="6"/>
        <v>0</v>
      </c>
      <c r="BH360" s="151">
        <f t="shared" si="7"/>
        <v>0</v>
      </c>
      <c r="BI360" s="151">
        <f t="shared" si="8"/>
        <v>0</v>
      </c>
      <c r="BJ360" s="18" t="s">
        <v>139</v>
      </c>
      <c r="BK360" s="151">
        <f t="shared" si="9"/>
        <v>0</v>
      </c>
      <c r="BL360" s="18" t="s">
        <v>229</v>
      </c>
      <c r="BM360" s="150" t="s">
        <v>518</v>
      </c>
    </row>
    <row r="361" spans="1:65" s="2" customFormat="1" ht="37.9" customHeight="1">
      <c r="A361" s="33"/>
      <c r="B361" s="138"/>
      <c r="C361" s="139" t="s">
        <v>577</v>
      </c>
      <c r="D361" s="139" t="s">
        <v>140</v>
      </c>
      <c r="E361" s="140" t="s">
        <v>520</v>
      </c>
      <c r="F361" s="141" t="s">
        <v>521</v>
      </c>
      <c r="G361" s="142" t="s">
        <v>239</v>
      </c>
      <c r="H361" s="143">
        <v>80</v>
      </c>
      <c r="I361" s="144"/>
      <c r="J361" s="145">
        <f t="shared" si="0"/>
        <v>0</v>
      </c>
      <c r="K361" s="141" t="s">
        <v>3</v>
      </c>
      <c r="L361" s="34"/>
      <c r="M361" s="146" t="s">
        <v>3</v>
      </c>
      <c r="N361" s="147" t="s">
        <v>43</v>
      </c>
      <c r="O361" s="54"/>
      <c r="P361" s="148">
        <f t="shared" si="1"/>
        <v>0</v>
      </c>
      <c r="Q361" s="148">
        <v>0</v>
      </c>
      <c r="R361" s="148">
        <f t="shared" si="2"/>
        <v>0</v>
      </c>
      <c r="S361" s="148">
        <v>0</v>
      </c>
      <c r="T361" s="149">
        <f t="shared" si="3"/>
        <v>0</v>
      </c>
      <c r="U361" s="33"/>
      <c r="V361" s="33"/>
      <c r="W361" s="33"/>
      <c r="X361" s="33"/>
      <c r="Y361" s="33"/>
      <c r="Z361" s="33"/>
      <c r="AA361" s="33"/>
      <c r="AB361" s="33"/>
      <c r="AC361" s="33"/>
      <c r="AD361" s="33"/>
      <c r="AE361" s="33"/>
      <c r="AR361" s="150" t="s">
        <v>229</v>
      </c>
      <c r="AT361" s="150" t="s">
        <v>140</v>
      </c>
      <c r="AU361" s="150" t="s">
        <v>139</v>
      </c>
      <c r="AY361" s="18" t="s">
        <v>134</v>
      </c>
      <c r="BE361" s="151">
        <f t="shared" si="4"/>
        <v>0</v>
      </c>
      <c r="BF361" s="151">
        <f t="shared" si="5"/>
        <v>0</v>
      </c>
      <c r="BG361" s="151">
        <f t="shared" si="6"/>
        <v>0</v>
      </c>
      <c r="BH361" s="151">
        <f t="shared" si="7"/>
        <v>0</v>
      </c>
      <c r="BI361" s="151">
        <f t="shared" si="8"/>
        <v>0</v>
      </c>
      <c r="BJ361" s="18" t="s">
        <v>139</v>
      </c>
      <c r="BK361" s="151">
        <f t="shared" si="9"/>
        <v>0</v>
      </c>
      <c r="BL361" s="18" t="s">
        <v>229</v>
      </c>
      <c r="BM361" s="150" t="s">
        <v>522</v>
      </c>
    </row>
    <row r="362" spans="1:65" s="2" customFormat="1" ht="37.9" customHeight="1">
      <c r="A362" s="33"/>
      <c r="B362" s="138"/>
      <c r="C362" s="139" t="s">
        <v>581</v>
      </c>
      <c r="D362" s="139" t="s">
        <v>140</v>
      </c>
      <c r="E362" s="140" t="s">
        <v>524</v>
      </c>
      <c r="F362" s="141" t="s">
        <v>525</v>
      </c>
      <c r="G362" s="142" t="s">
        <v>239</v>
      </c>
      <c r="H362" s="143">
        <v>92</v>
      </c>
      <c r="I362" s="144"/>
      <c r="J362" s="145">
        <f t="shared" si="0"/>
        <v>0</v>
      </c>
      <c r="K362" s="141" t="s">
        <v>3</v>
      </c>
      <c r="L362" s="34"/>
      <c r="M362" s="146" t="s">
        <v>3</v>
      </c>
      <c r="N362" s="147" t="s">
        <v>43</v>
      </c>
      <c r="O362" s="54"/>
      <c r="P362" s="148">
        <f t="shared" si="1"/>
        <v>0</v>
      </c>
      <c r="Q362" s="148">
        <v>0</v>
      </c>
      <c r="R362" s="148">
        <f t="shared" si="2"/>
        <v>0</v>
      </c>
      <c r="S362" s="148">
        <v>0</v>
      </c>
      <c r="T362" s="149">
        <f t="shared" si="3"/>
        <v>0</v>
      </c>
      <c r="U362" s="33"/>
      <c r="V362" s="33"/>
      <c r="W362" s="33"/>
      <c r="X362" s="33"/>
      <c r="Y362" s="33"/>
      <c r="Z362" s="33"/>
      <c r="AA362" s="33"/>
      <c r="AB362" s="33"/>
      <c r="AC362" s="33"/>
      <c r="AD362" s="33"/>
      <c r="AE362" s="33"/>
      <c r="AR362" s="150" t="s">
        <v>229</v>
      </c>
      <c r="AT362" s="150" t="s">
        <v>140</v>
      </c>
      <c r="AU362" s="150" t="s">
        <v>139</v>
      </c>
      <c r="AY362" s="18" t="s">
        <v>134</v>
      </c>
      <c r="BE362" s="151">
        <f t="shared" si="4"/>
        <v>0</v>
      </c>
      <c r="BF362" s="151">
        <f t="shared" si="5"/>
        <v>0</v>
      </c>
      <c r="BG362" s="151">
        <f t="shared" si="6"/>
        <v>0</v>
      </c>
      <c r="BH362" s="151">
        <f t="shared" si="7"/>
        <v>0</v>
      </c>
      <c r="BI362" s="151">
        <f t="shared" si="8"/>
        <v>0</v>
      </c>
      <c r="BJ362" s="18" t="s">
        <v>139</v>
      </c>
      <c r="BK362" s="151">
        <f t="shared" si="9"/>
        <v>0</v>
      </c>
      <c r="BL362" s="18" t="s">
        <v>229</v>
      </c>
      <c r="BM362" s="150" t="s">
        <v>526</v>
      </c>
    </row>
    <row r="363" spans="1:65" s="2" customFormat="1" ht="33" customHeight="1">
      <c r="A363" s="33"/>
      <c r="B363" s="138"/>
      <c r="C363" s="139" t="s">
        <v>585</v>
      </c>
      <c r="D363" s="139" t="s">
        <v>140</v>
      </c>
      <c r="E363" s="140" t="s">
        <v>529</v>
      </c>
      <c r="F363" s="141" t="s">
        <v>530</v>
      </c>
      <c r="G363" s="142" t="s">
        <v>239</v>
      </c>
      <c r="H363" s="143">
        <v>25</v>
      </c>
      <c r="I363" s="144"/>
      <c r="J363" s="145">
        <f t="shared" si="0"/>
        <v>0</v>
      </c>
      <c r="K363" s="141" t="s">
        <v>3</v>
      </c>
      <c r="L363" s="34"/>
      <c r="M363" s="146" t="s">
        <v>3</v>
      </c>
      <c r="N363" s="147" t="s">
        <v>43</v>
      </c>
      <c r="O363" s="54"/>
      <c r="P363" s="148">
        <f t="shared" si="1"/>
        <v>0</v>
      </c>
      <c r="Q363" s="148">
        <v>0</v>
      </c>
      <c r="R363" s="148">
        <f t="shared" si="2"/>
        <v>0</v>
      </c>
      <c r="S363" s="148">
        <v>0</v>
      </c>
      <c r="T363" s="149">
        <f t="shared" si="3"/>
        <v>0</v>
      </c>
      <c r="U363" s="33"/>
      <c r="V363" s="33"/>
      <c r="W363" s="33"/>
      <c r="X363" s="33"/>
      <c r="Y363" s="33"/>
      <c r="Z363" s="33"/>
      <c r="AA363" s="33"/>
      <c r="AB363" s="33"/>
      <c r="AC363" s="33"/>
      <c r="AD363" s="33"/>
      <c r="AE363" s="33"/>
      <c r="AR363" s="150" t="s">
        <v>229</v>
      </c>
      <c r="AT363" s="150" t="s">
        <v>140</v>
      </c>
      <c r="AU363" s="150" t="s">
        <v>139</v>
      </c>
      <c r="AY363" s="18" t="s">
        <v>134</v>
      </c>
      <c r="BE363" s="151">
        <f t="shared" si="4"/>
        <v>0</v>
      </c>
      <c r="BF363" s="151">
        <f t="shared" si="5"/>
        <v>0</v>
      </c>
      <c r="BG363" s="151">
        <f t="shared" si="6"/>
        <v>0</v>
      </c>
      <c r="BH363" s="151">
        <f t="shared" si="7"/>
        <v>0</v>
      </c>
      <c r="BI363" s="151">
        <f t="shared" si="8"/>
        <v>0</v>
      </c>
      <c r="BJ363" s="18" t="s">
        <v>139</v>
      </c>
      <c r="BK363" s="151">
        <f t="shared" si="9"/>
        <v>0</v>
      </c>
      <c r="BL363" s="18" t="s">
        <v>229</v>
      </c>
      <c r="BM363" s="150" t="s">
        <v>531</v>
      </c>
    </row>
    <row r="364" spans="1:65" s="2" customFormat="1" ht="24.2" customHeight="1">
      <c r="A364" s="33"/>
      <c r="B364" s="138"/>
      <c r="C364" s="139" t="s">
        <v>589</v>
      </c>
      <c r="D364" s="139" t="s">
        <v>140</v>
      </c>
      <c r="E364" s="140" t="s">
        <v>679</v>
      </c>
      <c r="F364" s="141" t="s">
        <v>680</v>
      </c>
      <c r="G364" s="142" t="s">
        <v>143</v>
      </c>
      <c r="H364" s="143">
        <v>30</v>
      </c>
      <c r="I364" s="144"/>
      <c r="J364" s="145">
        <f t="shared" si="0"/>
        <v>0</v>
      </c>
      <c r="K364" s="141" t="s">
        <v>3</v>
      </c>
      <c r="L364" s="34"/>
      <c r="M364" s="146" t="s">
        <v>3</v>
      </c>
      <c r="N364" s="147" t="s">
        <v>43</v>
      </c>
      <c r="O364" s="54"/>
      <c r="P364" s="148">
        <f t="shared" si="1"/>
        <v>0</v>
      </c>
      <c r="Q364" s="148">
        <v>0</v>
      </c>
      <c r="R364" s="148">
        <f t="shared" si="2"/>
        <v>0</v>
      </c>
      <c r="S364" s="148">
        <v>0</v>
      </c>
      <c r="T364" s="149">
        <f t="shared" si="3"/>
        <v>0</v>
      </c>
      <c r="U364" s="33"/>
      <c r="V364" s="33"/>
      <c r="W364" s="33"/>
      <c r="X364" s="33"/>
      <c r="Y364" s="33"/>
      <c r="Z364" s="33"/>
      <c r="AA364" s="33"/>
      <c r="AB364" s="33"/>
      <c r="AC364" s="33"/>
      <c r="AD364" s="33"/>
      <c r="AE364" s="33"/>
      <c r="AR364" s="150" t="s">
        <v>229</v>
      </c>
      <c r="AT364" s="150" t="s">
        <v>140</v>
      </c>
      <c r="AU364" s="150" t="s">
        <v>139</v>
      </c>
      <c r="AY364" s="18" t="s">
        <v>134</v>
      </c>
      <c r="BE364" s="151">
        <f t="shared" si="4"/>
        <v>0</v>
      </c>
      <c r="BF364" s="151">
        <f t="shared" si="5"/>
        <v>0</v>
      </c>
      <c r="BG364" s="151">
        <f t="shared" si="6"/>
        <v>0</v>
      </c>
      <c r="BH364" s="151">
        <f t="shared" si="7"/>
        <v>0</v>
      </c>
      <c r="BI364" s="151">
        <f t="shared" si="8"/>
        <v>0</v>
      </c>
      <c r="BJ364" s="18" t="s">
        <v>139</v>
      </c>
      <c r="BK364" s="151">
        <f t="shared" si="9"/>
        <v>0</v>
      </c>
      <c r="BL364" s="18" t="s">
        <v>229</v>
      </c>
      <c r="BM364" s="150" t="s">
        <v>681</v>
      </c>
    </row>
    <row r="365" spans="1:65" s="2" customFormat="1" ht="44.25" customHeight="1">
      <c r="A365" s="33"/>
      <c r="B365" s="138"/>
      <c r="C365" s="139" t="s">
        <v>682</v>
      </c>
      <c r="D365" s="139" t="s">
        <v>140</v>
      </c>
      <c r="E365" s="140" t="s">
        <v>534</v>
      </c>
      <c r="F365" s="141" t="s">
        <v>535</v>
      </c>
      <c r="G365" s="142" t="s">
        <v>536</v>
      </c>
      <c r="H365" s="191"/>
      <c r="I365" s="144"/>
      <c r="J365" s="145">
        <f t="shared" si="0"/>
        <v>0</v>
      </c>
      <c r="K365" s="141" t="s">
        <v>144</v>
      </c>
      <c r="L365" s="34"/>
      <c r="M365" s="146" t="s">
        <v>3</v>
      </c>
      <c r="N365" s="147" t="s">
        <v>43</v>
      </c>
      <c r="O365" s="54"/>
      <c r="P365" s="148">
        <f t="shared" si="1"/>
        <v>0</v>
      </c>
      <c r="Q365" s="148">
        <v>0</v>
      </c>
      <c r="R365" s="148">
        <f t="shared" si="2"/>
        <v>0</v>
      </c>
      <c r="S365" s="148">
        <v>0</v>
      </c>
      <c r="T365" s="149">
        <f t="shared" si="3"/>
        <v>0</v>
      </c>
      <c r="U365" s="33"/>
      <c r="V365" s="33"/>
      <c r="W365" s="33"/>
      <c r="X365" s="33"/>
      <c r="Y365" s="33"/>
      <c r="Z365" s="33"/>
      <c r="AA365" s="33"/>
      <c r="AB365" s="33"/>
      <c r="AC365" s="33"/>
      <c r="AD365" s="33"/>
      <c r="AE365" s="33"/>
      <c r="AR365" s="150" t="s">
        <v>229</v>
      </c>
      <c r="AT365" s="150" t="s">
        <v>140</v>
      </c>
      <c r="AU365" s="150" t="s">
        <v>139</v>
      </c>
      <c r="AY365" s="18" t="s">
        <v>134</v>
      </c>
      <c r="BE365" s="151">
        <f t="shared" si="4"/>
        <v>0</v>
      </c>
      <c r="BF365" s="151">
        <f t="shared" si="5"/>
        <v>0</v>
      </c>
      <c r="BG365" s="151">
        <f t="shared" si="6"/>
        <v>0</v>
      </c>
      <c r="BH365" s="151">
        <f t="shared" si="7"/>
        <v>0</v>
      </c>
      <c r="BI365" s="151">
        <f t="shared" si="8"/>
        <v>0</v>
      </c>
      <c r="BJ365" s="18" t="s">
        <v>139</v>
      </c>
      <c r="BK365" s="151">
        <f t="shared" si="9"/>
        <v>0</v>
      </c>
      <c r="BL365" s="18" t="s">
        <v>229</v>
      </c>
      <c r="BM365" s="150" t="s">
        <v>537</v>
      </c>
    </row>
    <row r="366" spans="1:47" s="2" customFormat="1" ht="12">
      <c r="A366" s="33"/>
      <c r="B366" s="34"/>
      <c r="C366" s="33"/>
      <c r="D366" s="152" t="s">
        <v>148</v>
      </c>
      <c r="E366" s="33"/>
      <c r="F366" s="153" t="s">
        <v>538</v>
      </c>
      <c r="G366" s="33"/>
      <c r="H366" s="33"/>
      <c r="I366" s="154"/>
      <c r="J366" s="33"/>
      <c r="K366" s="33"/>
      <c r="L366" s="34"/>
      <c r="M366" s="155"/>
      <c r="N366" s="156"/>
      <c r="O366" s="54"/>
      <c r="P366" s="54"/>
      <c r="Q366" s="54"/>
      <c r="R366" s="54"/>
      <c r="S366" s="54"/>
      <c r="T366" s="55"/>
      <c r="U366" s="33"/>
      <c r="V366" s="33"/>
      <c r="W366" s="33"/>
      <c r="X366" s="33"/>
      <c r="Y366" s="33"/>
      <c r="Z366" s="33"/>
      <c r="AA366" s="33"/>
      <c r="AB366" s="33"/>
      <c r="AC366" s="33"/>
      <c r="AD366" s="33"/>
      <c r="AE366" s="33"/>
      <c r="AT366" s="18" t="s">
        <v>148</v>
      </c>
      <c r="AU366" s="18" t="s">
        <v>139</v>
      </c>
    </row>
    <row r="367" spans="2:63" s="12" customFormat="1" ht="22.9" customHeight="1">
      <c r="B367" s="125"/>
      <c r="D367" s="126" t="s">
        <v>70</v>
      </c>
      <c r="E367" s="136" t="s">
        <v>539</v>
      </c>
      <c r="F367" s="136" t="s">
        <v>540</v>
      </c>
      <c r="I367" s="128"/>
      <c r="J367" s="137">
        <f>BK367</f>
        <v>0</v>
      </c>
      <c r="L367" s="125"/>
      <c r="M367" s="130"/>
      <c r="N367" s="131"/>
      <c r="O367" s="131"/>
      <c r="P367" s="132">
        <f>SUM(P368:P378)</f>
        <v>0</v>
      </c>
      <c r="Q367" s="131"/>
      <c r="R367" s="132">
        <f>SUM(R368:R378)</f>
        <v>0</v>
      </c>
      <c r="S367" s="131"/>
      <c r="T367" s="133">
        <f>SUM(T368:T378)</f>
        <v>0</v>
      </c>
      <c r="AR367" s="126" t="s">
        <v>139</v>
      </c>
      <c r="AT367" s="134" t="s">
        <v>70</v>
      </c>
      <c r="AU367" s="134" t="s">
        <v>15</v>
      </c>
      <c r="AY367" s="126" t="s">
        <v>134</v>
      </c>
      <c r="BK367" s="135">
        <f>SUM(BK368:BK378)</f>
        <v>0</v>
      </c>
    </row>
    <row r="368" spans="1:65" s="2" customFormat="1" ht="24.2" customHeight="1">
      <c r="A368" s="33"/>
      <c r="B368" s="138"/>
      <c r="C368" s="139" t="s">
        <v>687</v>
      </c>
      <c r="D368" s="139" t="s">
        <v>140</v>
      </c>
      <c r="E368" s="140" t="s">
        <v>683</v>
      </c>
      <c r="F368" s="141" t="s">
        <v>684</v>
      </c>
      <c r="G368" s="142" t="s">
        <v>239</v>
      </c>
      <c r="H368" s="143">
        <v>22.8</v>
      </c>
      <c r="I368" s="144"/>
      <c r="J368" s="145">
        <f>ROUND(I368*H368,2)</f>
        <v>0</v>
      </c>
      <c r="K368" s="141" t="s">
        <v>3</v>
      </c>
      <c r="L368" s="34"/>
      <c r="M368" s="146" t="s">
        <v>3</v>
      </c>
      <c r="N368" s="147" t="s">
        <v>43</v>
      </c>
      <c r="O368" s="54"/>
      <c r="P368" s="148">
        <f>O368*H368</f>
        <v>0</v>
      </c>
      <c r="Q368" s="148">
        <v>0</v>
      </c>
      <c r="R368" s="148">
        <f>Q368*H368</f>
        <v>0</v>
      </c>
      <c r="S368" s="148">
        <v>0</v>
      </c>
      <c r="T368" s="149">
        <f>S368*H368</f>
        <v>0</v>
      </c>
      <c r="U368" s="33"/>
      <c r="V368" s="33"/>
      <c r="W368" s="33"/>
      <c r="X368" s="33"/>
      <c r="Y368" s="33"/>
      <c r="Z368" s="33"/>
      <c r="AA368" s="33"/>
      <c r="AB368" s="33"/>
      <c r="AC368" s="33"/>
      <c r="AD368" s="33"/>
      <c r="AE368" s="33"/>
      <c r="AR368" s="150" t="s">
        <v>229</v>
      </c>
      <c r="AT368" s="150" t="s">
        <v>140</v>
      </c>
      <c r="AU368" s="150" t="s">
        <v>139</v>
      </c>
      <c r="AY368" s="18" t="s">
        <v>134</v>
      </c>
      <c r="BE368" s="151">
        <f>IF(N368="základní",J368,0)</f>
        <v>0</v>
      </c>
      <c r="BF368" s="151">
        <f>IF(N368="snížená",J368,0)</f>
        <v>0</v>
      </c>
      <c r="BG368" s="151">
        <f>IF(N368="zákl. přenesená",J368,0)</f>
        <v>0</v>
      </c>
      <c r="BH368" s="151">
        <f>IF(N368="sníž. přenesená",J368,0)</f>
        <v>0</v>
      </c>
      <c r="BI368" s="151">
        <f>IF(N368="nulová",J368,0)</f>
        <v>0</v>
      </c>
      <c r="BJ368" s="18" t="s">
        <v>139</v>
      </c>
      <c r="BK368" s="151">
        <f>ROUND(I368*H368,2)</f>
        <v>0</v>
      </c>
      <c r="BL368" s="18" t="s">
        <v>229</v>
      </c>
      <c r="BM368" s="150" t="s">
        <v>685</v>
      </c>
    </row>
    <row r="369" spans="2:51" s="14" customFormat="1" ht="12">
      <c r="B369" s="165"/>
      <c r="D369" s="158" t="s">
        <v>150</v>
      </c>
      <c r="E369" s="166" t="s">
        <v>3</v>
      </c>
      <c r="F369" s="167" t="s">
        <v>834</v>
      </c>
      <c r="H369" s="168">
        <v>22.8</v>
      </c>
      <c r="I369" s="169"/>
      <c r="L369" s="165"/>
      <c r="M369" s="170"/>
      <c r="N369" s="171"/>
      <c r="O369" s="171"/>
      <c r="P369" s="171"/>
      <c r="Q369" s="171"/>
      <c r="R369" s="171"/>
      <c r="S369" s="171"/>
      <c r="T369" s="172"/>
      <c r="AT369" s="166" t="s">
        <v>150</v>
      </c>
      <c r="AU369" s="166" t="s">
        <v>139</v>
      </c>
      <c r="AV369" s="14" t="s">
        <v>139</v>
      </c>
      <c r="AW369" s="14" t="s">
        <v>33</v>
      </c>
      <c r="AX369" s="14" t="s">
        <v>15</v>
      </c>
      <c r="AY369" s="166" t="s">
        <v>134</v>
      </c>
    </row>
    <row r="370" spans="1:65" s="2" customFormat="1" ht="16.5" customHeight="1">
      <c r="A370" s="33"/>
      <c r="B370" s="138"/>
      <c r="C370" s="139" t="s">
        <v>691</v>
      </c>
      <c r="D370" s="139" t="s">
        <v>140</v>
      </c>
      <c r="E370" s="140" t="s">
        <v>688</v>
      </c>
      <c r="F370" s="141" t="s">
        <v>689</v>
      </c>
      <c r="G370" s="142" t="s">
        <v>239</v>
      </c>
      <c r="H370" s="143">
        <v>22.8</v>
      </c>
      <c r="I370" s="144"/>
      <c r="J370" s="145">
        <f aca="true" t="shared" si="10" ref="J370:J377">ROUND(I370*H370,2)</f>
        <v>0</v>
      </c>
      <c r="K370" s="141" t="s">
        <v>3</v>
      </c>
      <c r="L370" s="34"/>
      <c r="M370" s="146" t="s">
        <v>3</v>
      </c>
      <c r="N370" s="147" t="s">
        <v>43</v>
      </c>
      <c r="O370" s="54"/>
      <c r="P370" s="148">
        <f aca="true" t="shared" si="11" ref="P370:P377">O370*H370</f>
        <v>0</v>
      </c>
      <c r="Q370" s="148">
        <v>0</v>
      </c>
      <c r="R370" s="148">
        <f aca="true" t="shared" si="12" ref="R370:R377">Q370*H370</f>
        <v>0</v>
      </c>
      <c r="S370" s="148">
        <v>0</v>
      </c>
      <c r="T370" s="149">
        <f aca="true" t="shared" si="13" ref="T370:T377">S370*H370</f>
        <v>0</v>
      </c>
      <c r="U370" s="33"/>
      <c r="V370" s="33"/>
      <c r="W370" s="33"/>
      <c r="X370" s="33"/>
      <c r="Y370" s="33"/>
      <c r="Z370" s="33"/>
      <c r="AA370" s="33"/>
      <c r="AB370" s="33"/>
      <c r="AC370" s="33"/>
      <c r="AD370" s="33"/>
      <c r="AE370" s="33"/>
      <c r="AR370" s="150" t="s">
        <v>229</v>
      </c>
      <c r="AT370" s="150" t="s">
        <v>140</v>
      </c>
      <c r="AU370" s="150" t="s">
        <v>139</v>
      </c>
      <c r="AY370" s="18" t="s">
        <v>134</v>
      </c>
      <c r="BE370" s="151">
        <f aca="true" t="shared" si="14" ref="BE370:BE377">IF(N370="základní",J370,0)</f>
        <v>0</v>
      </c>
      <c r="BF370" s="151">
        <f aca="true" t="shared" si="15" ref="BF370:BF377">IF(N370="snížená",J370,0)</f>
        <v>0</v>
      </c>
      <c r="BG370" s="151">
        <f aca="true" t="shared" si="16" ref="BG370:BG377">IF(N370="zákl. přenesená",J370,0)</f>
        <v>0</v>
      </c>
      <c r="BH370" s="151">
        <f aca="true" t="shared" si="17" ref="BH370:BH377">IF(N370="sníž. přenesená",J370,0)</f>
        <v>0</v>
      </c>
      <c r="BI370" s="151">
        <f aca="true" t="shared" si="18" ref="BI370:BI377">IF(N370="nulová",J370,0)</f>
        <v>0</v>
      </c>
      <c r="BJ370" s="18" t="s">
        <v>139</v>
      </c>
      <c r="BK370" s="151">
        <f aca="true" t="shared" si="19" ref="BK370:BK377">ROUND(I370*H370,2)</f>
        <v>0</v>
      </c>
      <c r="BL370" s="18" t="s">
        <v>229</v>
      </c>
      <c r="BM370" s="150" t="s">
        <v>690</v>
      </c>
    </row>
    <row r="371" spans="1:65" s="2" customFormat="1" ht="24.2" customHeight="1">
      <c r="A371" s="33"/>
      <c r="B371" s="138"/>
      <c r="C371" s="139" t="s">
        <v>692</v>
      </c>
      <c r="D371" s="139" t="s">
        <v>140</v>
      </c>
      <c r="E371" s="140" t="s">
        <v>542</v>
      </c>
      <c r="F371" s="141" t="s">
        <v>543</v>
      </c>
      <c r="G371" s="142" t="s">
        <v>544</v>
      </c>
      <c r="H371" s="143">
        <v>4</v>
      </c>
      <c r="I371" s="144"/>
      <c r="J371" s="145">
        <f t="shared" si="10"/>
        <v>0</v>
      </c>
      <c r="K371" s="141" t="s">
        <v>3</v>
      </c>
      <c r="L371" s="34"/>
      <c r="M371" s="146" t="s">
        <v>3</v>
      </c>
      <c r="N371" s="147" t="s">
        <v>43</v>
      </c>
      <c r="O371" s="54"/>
      <c r="P371" s="148">
        <f t="shared" si="11"/>
        <v>0</v>
      </c>
      <c r="Q371" s="148">
        <v>0</v>
      </c>
      <c r="R371" s="148">
        <f t="shared" si="12"/>
        <v>0</v>
      </c>
      <c r="S371" s="148">
        <v>0</v>
      </c>
      <c r="T371" s="149">
        <f t="shared" si="13"/>
        <v>0</v>
      </c>
      <c r="U371" s="33"/>
      <c r="V371" s="33"/>
      <c r="W371" s="33"/>
      <c r="X371" s="33"/>
      <c r="Y371" s="33"/>
      <c r="Z371" s="33"/>
      <c r="AA371" s="33"/>
      <c r="AB371" s="33"/>
      <c r="AC371" s="33"/>
      <c r="AD371" s="33"/>
      <c r="AE371" s="33"/>
      <c r="AR371" s="150" t="s">
        <v>229</v>
      </c>
      <c r="AT371" s="150" t="s">
        <v>140</v>
      </c>
      <c r="AU371" s="150" t="s">
        <v>139</v>
      </c>
      <c r="AY371" s="18" t="s">
        <v>134</v>
      </c>
      <c r="BE371" s="151">
        <f t="shared" si="14"/>
        <v>0</v>
      </c>
      <c r="BF371" s="151">
        <f t="shared" si="15"/>
        <v>0</v>
      </c>
      <c r="BG371" s="151">
        <f t="shared" si="16"/>
        <v>0</v>
      </c>
      <c r="BH371" s="151">
        <f t="shared" si="17"/>
        <v>0</v>
      </c>
      <c r="BI371" s="151">
        <f t="shared" si="18"/>
        <v>0</v>
      </c>
      <c r="BJ371" s="18" t="s">
        <v>139</v>
      </c>
      <c r="BK371" s="151">
        <f t="shared" si="19"/>
        <v>0</v>
      </c>
      <c r="BL371" s="18" t="s">
        <v>229</v>
      </c>
      <c r="BM371" s="150" t="s">
        <v>545</v>
      </c>
    </row>
    <row r="372" spans="1:65" s="2" customFormat="1" ht="16.5" customHeight="1">
      <c r="A372" s="33"/>
      <c r="B372" s="138"/>
      <c r="C372" s="139" t="s">
        <v>693</v>
      </c>
      <c r="D372" s="139" t="s">
        <v>140</v>
      </c>
      <c r="E372" s="140" t="s">
        <v>547</v>
      </c>
      <c r="F372" s="141" t="s">
        <v>548</v>
      </c>
      <c r="G372" s="142" t="s">
        <v>544</v>
      </c>
      <c r="H372" s="143">
        <v>4</v>
      </c>
      <c r="I372" s="144"/>
      <c r="J372" s="145">
        <f t="shared" si="10"/>
        <v>0</v>
      </c>
      <c r="K372" s="141" t="s">
        <v>3</v>
      </c>
      <c r="L372" s="34"/>
      <c r="M372" s="146" t="s">
        <v>3</v>
      </c>
      <c r="N372" s="147" t="s">
        <v>43</v>
      </c>
      <c r="O372" s="54"/>
      <c r="P372" s="148">
        <f t="shared" si="11"/>
        <v>0</v>
      </c>
      <c r="Q372" s="148">
        <v>0</v>
      </c>
      <c r="R372" s="148">
        <f t="shared" si="12"/>
        <v>0</v>
      </c>
      <c r="S372" s="148">
        <v>0</v>
      </c>
      <c r="T372" s="149">
        <f t="shared" si="13"/>
        <v>0</v>
      </c>
      <c r="U372" s="33"/>
      <c r="V372" s="33"/>
      <c r="W372" s="33"/>
      <c r="X372" s="33"/>
      <c r="Y372" s="33"/>
      <c r="Z372" s="33"/>
      <c r="AA372" s="33"/>
      <c r="AB372" s="33"/>
      <c r="AC372" s="33"/>
      <c r="AD372" s="33"/>
      <c r="AE372" s="33"/>
      <c r="AR372" s="150" t="s">
        <v>229</v>
      </c>
      <c r="AT372" s="150" t="s">
        <v>140</v>
      </c>
      <c r="AU372" s="150" t="s">
        <v>139</v>
      </c>
      <c r="AY372" s="18" t="s">
        <v>134</v>
      </c>
      <c r="BE372" s="151">
        <f t="shared" si="14"/>
        <v>0</v>
      </c>
      <c r="BF372" s="151">
        <f t="shared" si="15"/>
        <v>0</v>
      </c>
      <c r="BG372" s="151">
        <f t="shared" si="16"/>
        <v>0</v>
      </c>
      <c r="BH372" s="151">
        <f t="shared" si="17"/>
        <v>0</v>
      </c>
      <c r="BI372" s="151">
        <f t="shared" si="18"/>
        <v>0</v>
      </c>
      <c r="BJ372" s="18" t="s">
        <v>139</v>
      </c>
      <c r="BK372" s="151">
        <f t="shared" si="19"/>
        <v>0</v>
      </c>
      <c r="BL372" s="18" t="s">
        <v>229</v>
      </c>
      <c r="BM372" s="150" t="s">
        <v>549</v>
      </c>
    </row>
    <row r="373" spans="1:65" s="2" customFormat="1" ht="24.2" customHeight="1">
      <c r="A373" s="33"/>
      <c r="B373" s="138"/>
      <c r="C373" s="139" t="s">
        <v>694</v>
      </c>
      <c r="D373" s="139" t="s">
        <v>140</v>
      </c>
      <c r="E373" s="140" t="s">
        <v>551</v>
      </c>
      <c r="F373" s="141" t="s">
        <v>552</v>
      </c>
      <c r="G373" s="142" t="s">
        <v>359</v>
      </c>
      <c r="H373" s="143">
        <v>4</v>
      </c>
      <c r="I373" s="144"/>
      <c r="J373" s="145">
        <f t="shared" si="10"/>
        <v>0</v>
      </c>
      <c r="K373" s="141" t="s">
        <v>3</v>
      </c>
      <c r="L373" s="34"/>
      <c r="M373" s="146" t="s">
        <v>3</v>
      </c>
      <c r="N373" s="147" t="s">
        <v>43</v>
      </c>
      <c r="O373" s="54"/>
      <c r="P373" s="148">
        <f t="shared" si="11"/>
        <v>0</v>
      </c>
      <c r="Q373" s="148">
        <v>0</v>
      </c>
      <c r="R373" s="148">
        <f t="shared" si="12"/>
        <v>0</v>
      </c>
      <c r="S373" s="148">
        <v>0</v>
      </c>
      <c r="T373" s="149">
        <f t="shared" si="13"/>
        <v>0</v>
      </c>
      <c r="U373" s="33"/>
      <c r="V373" s="33"/>
      <c r="W373" s="33"/>
      <c r="X373" s="33"/>
      <c r="Y373" s="33"/>
      <c r="Z373" s="33"/>
      <c r="AA373" s="33"/>
      <c r="AB373" s="33"/>
      <c r="AC373" s="33"/>
      <c r="AD373" s="33"/>
      <c r="AE373" s="33"/>
      <c r="AR373" s="150" t="s">
        <v>229</v>
      </c>
      <c r="AT373" s="150" t="s">
        <v>140</v>
      </c>
      <c r="AU373" s="150" t="s">
        <v>139</v>
      </c>
      <c r="AY373" s="18" t="s">
        <v>134</v>
      </c>
      <c r="BE373" s="151">
        <f t="shared" si="14"/>
        <v>0</v>
      </c>
      <c r="BF373" s="151">
        <f t="shared" si="15"/>
        <v>0</v>
      </c>
      <c r="BG373" s="151">
        <f t="shared" si="16"/>
        <v>0</v>
      </c>
      <c r="BH373" s="151">
        <f t="shared" si="17"/>
        <v>0</v>
      </c>
      <c r="BI373" s="151">
        <f t="shared" si="18"/>
        <v>0</v>
      </c>
      <c r="BJ373" s="18" t="s">
        <v>139</v>
      </c>
      <c r="BK373" s="151">
        <f t="shared" si="19"/>
        <v>0</v>
      </c>
      <c r="BL373" s="18" t="s">
        <v>229</v>
      </c>
      <c r="BM373" s="150" t="s">
        <v>553</v>
      </c>
    </row>
    <row r="374" spans="1:65" s="2" customFormat="1" ht="24.2" customHeight="1">
      <c r="A374" s="33"/>
      <c r="B374" s="138"/>
      <c r="C374" s="139" t="s">
        <v>695</v>
      </c>
      <c r="D374" s="139" t="s">
        <v>140</v>
      </c>
      <c r="E374" s="140" t="s">
        <v>555</v>
      </c>
      <c r="F374" s="141" t="s">
        <v>556</v>
      </c>
      <c r="G374" s="142" t="s">
        <v>359</v>
      </c>
      <c r="H374" s="143">
        <v>4</v>
      </c>
      <c r="I374" s="144"/>
      <c r="J374" s="145">
        <f t="shared" si="10"/>
        <v>0</v>
      </c>
      <c r="K374" s="141" t="s">
        <v>3</v>
      </c>
      <c r="L374" s="34"/>
      <c r="M374" s="146" t="s">
        <v>3</v>
      </c>
      <c r="N374" s="147" t="s">
        <v>43</v>
      </c>
      <c r="O374" s="54"/>
      <c r="P374" s="148">
        <f t="shared" si="11"/>
        <v>0</v>
      </c>
      <c r="Q374" s="148">
        <v>0</v>
      </c>
      <c r="R374" s="148">
        <f t="shared" si="12"/>
        <v>0</v>
      </c>
      <c r="S374" s="148">
        <v>0</v>
      </c>
      <c r="T374" s="149">
        <f t="shared" si="13"/>
        <v>0</v>
      </c>
      <c r="U374" s="33"/>
      <c r="V374" s="33"/>
      <c r="W374" s="33"/>
      <c r="X374" s="33"/>
      <c r="Y374" s="33"/>
      <c r="Z374" s="33"/>
      <c r="AA374" s="33"/>
      <c r="AB374" s="33"/>
      <c r="AC374" s="33"/>
      <c r="AD374" s="33"/>
      <c r="AE374" s="33"/>
      <c r="AR374" s="150" t="s">
        <v>229</v>
      </c>
      <c r="AT374" s="150" t="s">
        <v>140</v>
      </c>
      <c r="AU374" s="150" t="s">
        <v>139</v>
      </c>
      <c r="AY374" s="18" t="s">
        <v>134</v>
      </c>
      <c r="BE374" s="151">
        <f t="shared" si="14"/>
        <v>0</v>
      </c>
      <c r="BF374" s="151">
        <f t="shared" si="15"/>
        <v>0</v>
      </c>
      <c r="BG374" s="151">
        <f t="shared" si="16"/>
        <v>0</v>
      </c>
      <c r="BH374" s="151">
        <f t="shared" si="17"/>
        <v>0</v>
      </c>
      <c r="BI374" s="151">
        <f t="shared" si="18"/>
        <v>0</v>
      </c>
      <c r="BJ374" s="18" t="s">
        <v>139</v>
      </c>
      <c r="BK374" s="151">
        <f t="shared" si="19"/>
        <v>0</v>
      </c>
      <c r="BL374" s="18" t="s">
        <v>229</v>
      </c>
      <c r="BM374" s="150" t="s">
        <v>557</v>
      </c>
    </row>
    <row r="375" spans="1:65" s="2" customFormat="1" ht="24.2" customHeight="1">
      <c r="A375" s="33"/>
      <c r="B375" s="138"/>
      <c r="C375" s="139" t="s">
        <v>696</v>
      </c>
      <c r="D375" s="139" t="s">
        <v>140</v>
      </c>
      <c r="E375" s="140" t="s">
        <v>559</v>
      </c>
      <c r="F375" s="141" t="s">
        <v>560</v>
      </c>
      <c r="G375" s="142" t="s">
        <v>359</v>
      </c>
      <c r="H375" s="143">
        <v>3</v>
      </c>
      <c r="I375" s="144"/>
      <c r="J375" s="145">
        <f t="shared" si="10"/>
        <v>0</v>
      </c>
      <c r="K375" s="141" t="s">
        <v>3</v>
      </c>
      <c r="L375" s="34"/>
      <c r="M375" s="146" t="s">
        <v>3</v>
      </c>
      <c r="N375" s="147" t="s">
        <v>43</v>
      </c>
      <c r="O375" s="54"/>
      <c r="P375" s="148">
        <f t="shared" si="11"/>
        <v>0</v>
      </c>
      <c r="Q375" s="148">
        <v>0</v>
      </c>
      <c r="R375" s="148">
        <f t="shared" si="12"/>
        <v>0</v>
      </c>
      <c r="S375" s="148">
        <v>0</v>
      </c>
      <c r="T375" s="149">
        <f t="shared" si="13"/>
        <v>0</v>
      </c>
      <c r="U375" s="33"/>
      <c r="V375" s="33"/>
      <c r="W375" s="33"/>
      <c r="X375" s="33"/>
      <c r="Y375" s="33"/>
      <c r="Z375" s="33"/>
      <c r="AA375" s="33"/>
      <c r="AB375" s="33"/>
      <c r="AC375" s="33"/>
      <c r="AD375" s="33"/>
      <c r="AE375" s="33"/>
      <c r="AR375" s="150" t="s">
        <v>229</v>
      </c>
      <c r="AT375" s="150" t="s">
        <v>140</v>
      </c>
      <c r="AU375" s="150" t="s">
        <v>139</v>
      </c>
      <c r="AY375" s="18" t="s">
        <v>134</v>
      </c>
      <c r="BE375" s="151">
        <f t="shared" si="14"/>
        <v>0</v>
      </c>
      <c r="BF375" s="151">
        <f t="shared" si="15"/>
        <v>0</v>
      </c>
      <c r="BG375" s="151">
        <f t="shared" si="16"/>
        <v>0</v>
      </c>
      <c r="BH375" s="151">
        <f t="shared" si="17"/>
        <v>0</v>
      </c>
      <c r="BI375" s="151">
        <f t="shared" si="18"/>
        <v>0</v>
      </c>
      <c r="BJ375" s="18" t="s">
        <v>139</v>
      </c>
      <c r="BK375" s="151">
        <f t="shared" si="19"/>
        <v>0</v>
      </c>
      <c r="BL375" s="18" t="s">
        <v>229</v>
      </c>
      <c r="BM375" s="150" t="s">
        <v>561</v>
      </c>
    </row>
    <row r="376" spans="1:65" s="2" customFormat="1" ht="24.2" customHeight="1">
      <c r="A376" s="33"/>
      <c r="B376" s="138"/>
      <c r="C376" s="139" t="s">
        <v>190</v>
      </c>
      <c r="D376" s="139" t="s">
        <v>140</v>
      </c>
      <c r="E376" s="140" t="s">
        <v>563</v>
      </c>
      <c r="F376" s="141" t="s">
        <v>564</v>
      </c>
      <c r="G376" s="142" t="s">
        <v>359</v>
      </c>
      <c r="H376" s="143">
        <v>2</v>
      </c>
      <c r="I376" s="144"/>
      <c r="J376" s="145">
        <f t="shared" si="10"/>
        <v>0</v>
      </c>
      <c r="K376" s="141" t="s">
        <v>3</v>
      </c>
      <c r="L376" s="34"/>
      <c r="M376" s="146" t="s">
        <v>3</v>
      </c>
      <c r="N376" s="147" t="s">
        <v>43</v>
      </c>
      <c r="O376" s="54"/>
      <c r="P376" s="148">
        <f t="shared" si="11"/>
        <v>0</v>
      </c>
      <c r="Q376" s="148">
        <v>0</v>
      </c>
      <c r="R376" s="148">
        <f t="shared" si="12"/>
        <v>0</v>
      </c>
      <c r="S376" s="148">
        <v>0</v>
      </c>
      <c r="T376" s="149">
        <f t="shared" si="13"/>
        <v>0</v>
      </c>
      <c r="U376" s="33"/>
      <c r="V376" s="33"/>
      <c r="W376" s="33"/>
      <c r="X376" s="33"/>
      <c r="Y376" s="33"/>
      <c r="Z376" s="33"/>
      <c r="AA376" s="33"/>
      <c r="AB376" s="33"/>
      <c r="AC376" s="33"/>
      <c r="AD376" s="33"/>
      <c r="AE376" s="33"/>
      <c r="AR376" s="150" t="s">
        <v>229</v>
      </c>
      <c r="AT376" s="150" t="s">
        <v>140</v>
      </c>
      <c r="AU376" s="150" t="s">
        <v>139</v>
      </c>
      <c r="AY376" s="18" t="s">
        <v>134</v>
      </c>
      <c r="BE376" s="151">
        <f t="shared" si="14"/>
        <v>0</v>
      </c>
      <c r="BF376" s="151">
        <f t="shared" si="15"/>
        <v>0</v>
      </c>
      <c r="BG376" s="151">
        <f t="shared" si="16"/>
        <v>0</v>
      </c>
      <c r="BH376" s="151">
        <f t="shared" si="17"/>
        <v>0</v>
      </c>
      <c r="BI376" s="151">
        <f t="shared" si="18"/>
        <v>0</v>
      </c>
      <c r="BJ376" s="18" t="s">
        <v>139</v>
      </c>
      <c r="BK376" s="151">
        <f t="shared" si="19"/>
        <v>0</v>
      </c>
      <c r="BL376" s="18" t="s">
        <v>229</v>
      </c>
      <c r="BM376" s="150" t="s">
        <v>565</v>
      </c>
    </row>
    <row r="377" spans="1:65" s="2" customFormat="1" ht="44.25" customHeight="1">
      <c r="A377" s="33"/>
      <c r="B377" s="138"/>
      <c r="C377" s="139" t="s">
        <v>607</v>
      </c>
      <c r="D377" s="139" t="s">
        <v>140</v>
      </c>
      <c r="E377" s="140" t="s">
        <v>567</v>
      </c>
      <c r="F377" s="141" t="s">
        <v>568</v>
      </c>
      <c r="G377" s="142" t="s">
        <v>536</v>
      </c>
      <c r="H377" s="191"/>
      <c r="I377" s="144"/>
      <c r="J377" s="145">
        <f t="shared" si="10"/>
        <v>0</v>
      </c>
      <c r="K377" s="141" t="s">
        <v>144</v>
      </c>
      <c r="L377" s="34"/>
      <c r="M377" s="146" t="s">
        <v>3</v>
      </c>
      <c r="N377" s="147" t="s">
        <v>43</v>
      </c>
      <c r="O377" s="54"/>
      <c r="P377" s="148">
        <f t="shared" si="11"/>
        <v>0</v>
      </c>
      <c r="Q377" s="148">
        <v>0</v>
      </c>
      <c r="R377" s="148">
        <f t="shared" si="12"/>
        <v>0</v>
      </c>
      <c r="S377" s="148">
        <v>0</v>
      </c>
      <c r="T377" s="149">
        <f t="shared" si="13"/>
        <v>0</v>
      </c>
      <c r="U377" s="33"/>
      <c r="V377" s="33"/>
      <c r="W377" s="33"/>
      <c r="X377" s="33"/>
      <c r="Y377" s="33"/>
      <c r="Z377" s="33"/>
      <c r="AA377" s="33"/>
      <c r="AB377" s="33"/>
      <c r="AC377" s="33"/>
      <c r="AD377" s="33"/>
      <c r="AE377" s="33"/>
      <c r="AR377" s="150" t="s">
        <v>229</v>
      </c>
      <c r="AT377" s="150" t="s">
        <v>140</v>
      </c>
      <c r="AU377" s="150" t="s">
        <v>139</v>
      </c>
      <c r="AY377" s="18" t="s">
        <v>134</v>
      </c>
      <c r="BE377" s="151">
        <f t="shared" si="14"/>
        <v>0</v>
      </c>
      <c r="BF377" s="151">
        <f t="shared" si="15"/>
        <v>0</v>
      </c>
      <c r="BG377" s="151">
        <f t="shared" si="16"/>
        <v>0</v>
      </c>
      <c r="BH377" s="151">
        <f t="shared" si="17"/>
        <v>0</v>
      </c>
      <c r="BI377" s="151">
        <f t="shared" si="18"/>
        <v>0</v>
      </c>
      <c r="BJ377" s="18" t="s">
        <v>139</v>
      </c>
      <c r="BK377" s="151">
        <f t="shared" si="19"/>
        <v>0</v>
      </c>
      <c r="BL377" s="18" t="s">
        <v>229</v>
      </c>
      <c r="BM377" s="150" t="s">
        <v>569</v>
      </c>
    </row>
    <row r="378" spans="1:47" s="2" customFormat="1" ht="12">
      <c r="A378" s="33"/>
      <c r="B378" s="34"/>
      <c r="C378" s="33"/>
      <c r="D378" s="152" t="s">
        <v>148</v>
      </c>
      <c r="E378" s="33"/>
      <c r="F378" s="153" t="s">
        <v>570</v>
      </c>
      <c r="G378" s="33"/>
      <c r="H378" s="33"/>
      <c r="I378" s="154"/>
      <c r="J378" s="33"/>
      <c r="K378" s="33"/>
      <c r="L378" s="34"/>
      <c r="M378" s="155"/>
      <c r="N378" s="156"/>
      <c r="O378" s="54"/>
      <c r="P378" s="54"/>
      <c r="Q378" s="54"/>
      <c r="R378" s="54"/>
      <c r="S378" s="54"/>
      <c r="T378" s="55"/>
      <c r="U378" s="33"/>
      <c r="V378" s="33"/>
      <c r="W378" s="33"/>
      <c r="X378" s="33"/>
      <c r="Y378" s="33"/>
      <c r="Z378" s="33"/>
      <c r="AA378" s="33"/>
      <c r="AB378" s="33"/>
      <c r="AC378" s="33"/>
      <c r="AD378" s="33"/>
      <c r="AE378" s="33"/>
      <c r="AT378" s="18" t="s">
        <v>148</v>
      </c>
      <c r="AU378" s="18" t="s">
        <v>139</v>
      </c>
    </row>
    <row r="379" spans="2:63" s="12" customFormat="1" ht="25.9" customHeight="1">
      <c r="B379" s="125"/>
      <c r="D379" s="126" t="s">
        <v>70</v>
      </c>
      <c r="E379" s="127" t="s">
        <v>571</v>
      </c>
      <c r="F379" s="127" t="s">
        <v>572</v>
      </c>
      <c r="I379" s="128"/>
      <c r="J379" s="129">
        <f>BK379</f>
        <v>0</v>
      </c>
      <c r="L379" s="125"/>
      <c r="M379" s="130"/>
      <c r="N379" s="131"/>
      <c r="O379" s="131"/>
      <c r="P379" s="132">
        <f>SUM(P380:P385)</f>
        <v>0</v>
      </c>
      <c r="Q379" s="131"/>
      <c r="R379" s="132">
        <f>SUM(R380:R385)</f>
        <v>0</v>
      </c>
      <c r="S379" s="131"/>
      <c r="T379" s="133">
        <f>SUM(T380:T385)</f>
        <v>0</v>
      </c>
      <c r="AR379" s="126" t="s">
        <v>170</v>
      </c>
      <c r="AT379" s="134" t="s">
        <v>70</v>
      </c>
      <c r="AU379" s="134" t="s">
        <v>71</v>
      </c>
      <c r="AY379" s="126" t="s">
        <v>134</v>
      </c>
      <c r="BK379" s="135">
        <f>SUM(BK380:BK385)</f>
        <v>0</v>
      </c>
    </row>
    <row r="380" spans="1:65" s="2" customFormat="1" ht="37.9" customHeight="1">
      <c r="A380" s="33"/>
      <c r="B380" s="138"/>
      <c r="C380" s="139" t="s">
        <v>223</v>
      </c>
      <c r="D380" s="139" t="s">
        <v>140</v>
      </c>
      <c r="E380" s="140" t="s">
        <v>590</v>
      </c>
      <c r="F380" s="141" t="s">
        <v>591</v>
      </c>
      <c r="G380" s="142" t="s">
        <v>438</v>
      </c>
      <c r="H380" s="143">
        <v>1</v>
      </c>
      <c r="I380" s="144"/>
      <c r="J380" s="145">
        <f aca="true" t="shared" si="20" ref="J380:J385">ROUND(I380*H380,2)</f>
        <v>0</v>
      </c>
      <c r="K380" s="141" t="s">
        <v>3</v>
      </c>
      <c r="L380" s="34"/>
      <c r="M380" s="146" t="s">
        <v>3</v>
      </c>
      <c r="N380" s="147" t="s">
        <v>43</v>
      </c>
      <c r="O380" s="54"/>
      <c r="P380" s="148">
        <f aca="true" t="shared" si="21" ref="P380:P385">O380*H380</f>
        <v>0</v>
      </c>
      <c r="Q380" s="148">
        <v>0</v>
      </c>
      <c r="R380" s="148">
        <f aca="true" t="shared" si="22" ref="R380:R385">Q380*H380</f>
        <v>0</v>
      </c>
      <c r="S380" s="148">
        <v>0</v>
      </c>
      <c r="T380" s="149">
        <f aca="true" t="shared" si="23" ref="T380:T385">S380*H380</f>
        <v>0</v>
      </c>
      <c r="U380" s="33"/>
      <c r="V380" s="33"/>
      <c r="W380" s="33"/>
      <c r="X380" s="33"/>
      <c r="Y380" s="33"/>
      <c r="Z380" s="33"/>
      <c r="AA380" s="33"/>
      <c r="AB380" s="33"/>
      <c r="AC380" s="33"/>
      <c r="AD380" s="33"/>
      <c r="AE380" s="33"/>
      <c r="AR380" s="150" t="s">
        <v>145</v>
      </c>
      <c r="AT380" s="150" t="s">
        <v>140</v>
      </c>
      <c r="AU380" s="150" t="s">
        <v>15</v>
      </c>
      <c r="AY380" s="18" t="s">
        <v>134</v>
      </c>
      <c r="BE380" s="151">
        <f aca="true" t="shared" si="24" ref="BE380:BE385">IF(N380="základní",J380,0)</f>
        <v>0</v>
      </c>
      <c r="BF380" s="151">
        <f aca="true" t="shared" si="25" ref="BF380:BF385">IF(N380="snížená",J380,0)</f>
        <v>0</v>
      </c>
      <c r="BG380" s="151">
        <f aca="true" t="shared" si="26" ref="BG380:BG385">IF(N380="zákl. přenesená",J380,0)</f>
        <v>0</v>
      </c>
      <c r="BH380" s="151">
        <f aca="true" t="shared" si="27" ref="BH380:BH385">IF(N380="sníž. přenesená",J380,0)</f>
        <v>0</v>
      </c>
      <c r="BI380" s="151">
        <f aca="true" t="shared" si="28" ref="BI380:BI385">IF(N380="nulová",J380,0)</f>
        <v>0</v>
      </c>
      <c r="BJ380" s="18" t="s">
        <v>139</v>
      </c>
      <c r="BK380" s="151">
        <f aca="true" t="shared" si="29" ref="BK380:BK385">ROUND(I380*H380,2)</f>
        <v>0</v>
      </c>
      <c r="BL380" s="18" t="s">
        <v>145</v>
      </c>
      <c r="BM380" s="150" t="s">
        <v>835</v>
      </c>
    </row>
    <row r="381" spans="1:65" s="2" customFormat="1" ht="24.2" customHeight="1">
      <c r="A381" s="33"/>
      <c r="B381" s="138"/>
      <c r="C381" s="139" t="s">
        <v>698</v>
      </c>
      <c r="D381" s="139" t="s">
        <v>140</v>
      </c>
      <c r="E381" s="140" t="s">
        <v>699</v>
      </c>
      <c r="F381" s="141" t="s">
        <v>700</v>
      </c>
      <c r="G381" s="142" t="s">
        <v>438</v>
      </c>
      <c r="H381" s="143">
        <v>1</v>
      </c>
      <c r="I381" s="144"/>
      <c r="J381" s="145">
        <f t="shared" si="20"/>
        <v>0</v>
      </c>
      <c r="K381" s="141" t="s">
        <v>3</v>
      </c>
      <c r="L381" s="34"/>
      <c r="M381" s="146" t="s">
        <v>3</v>
      </c>
      <c r="N381" s="147" t="s">
        <v>43</v>
      </c>
      <c r="O381" s="54"/>
      <c r="P381" s="148">
        <f t="shared" si="21"/>
        <v>0</v>
      </c>
      <c r="Q381" s="148">
        <v>0</v>
      </c>
      <c r="R381" s="148">
        <f t="shared" si="22"/>
        <v>0</v>
      </c>
      <c r="S381" s="148">
        <v>0</v>
      </c>
      <c r="T381" s="149">
        <f t="shared" si="23"/>
        <v>0</v>
      </c>
      <c r="U381" s="33"/>
      <c r="V381" s="33"/>
      <c r="W381" s="33"/>
      <c r="X381" s="33"/>
      <c r="Y381" s="33"/>
      <c r="Z381" s="33"/>
      <c r="AA381" s="33"/>
      <c r="AB381" s="33"/>
      <c r="AC381" s="33"/>
      <c r="AD381" s="33"/>
      <c r="AE381" s="33"/>
      <c r="AR381" s="150" t="s">
        <v>145</v>
      </c>
      <c r="AT381" s="150" t="s">
        <v>140</v>
      </c>
      <c r="AU381" s="150" t="s">
        <v>15</v>
      </c>
      <c r="AY381" s="18" t="s">
        <v>134</v>
      </c>
      <c r="BE381" s="151">
        <f t="shared" si="24"/>
        <v>0</v>
      </c>
      <c r="BF381" s="151">
        <f t="shared" si="25"/>
        <v>0</v>
      </c>
      <c r="BG381" s="151">
        <f t="shared" si="26"/>
        <v>0</v>
      </c>
      <c r="BH381" s="151">
        <f t="shared" si="27"/>
        <v>0</v>
      </c>
      <c r="BI381" s="151">
        <f t="shared" si="28"/>
        <v>0</v>
      </c>
      <c r="BJ381" s="18" t="s">
        <v>139</v>
      </c>
      <c r="BK381" s="151">
        <f t="shared" si="29"/>
        <v>0</v>
      </c>
      <c r="BL381" s="18" t="s">
        <v>145</v>
      </c>
      <c r="BM381" s="150" t="s">
        <v>836</v>
      </c>
    </row>
    <row r="382" spans="1:65" s="2" customFormat="1" ht="232.15" customHeight="1">
      <c r="A382" s="33"/>
      <c r="B382" s="138"/>
      <c r="C382" s="139" t="s">
        <v>702</v>
      </c>
      <c r="D382" s="139" t="s">
        <v>140</v>
      </c>
      <c r="E382" s="140" t="s">
        <v>574</v>
      </c>
      <c r="F382" s="141" t="s">
        <v>575</v>
      </c>
      <c r="G382" s="142" t="s">
        <v>438</v>
      </c>
      <c r="H382" s="143">
        <v>1</v>
      </c>
      <c r="I382" s="144"/>
      <c r="J382" s="145">
        <f t="shared" si="20"/>
        <v>0</v>
      </c>
      <c r="K382" s="141" t="s">
        <v>3</v>
      </c>
      <c r="L382" s="34"/>
      <c r="M382" s="146" t="s">
        <v>3</v>
      </c>
      <c r="N382" s="147" t="s">
        <v>43</v>
      </c>
      <c r="O382" s="54"/>
      <c r="P382" s="148">
        <f t="shared" si="21"/>
        <v>0</v>
      </c>
      <c r="Q382" s="148">
        <v>0</v>
      </c>
      <c r="R382" s="148">
        <f t="shared" si="22"/>
        <v>0</v>
      </c>
      <c r="S382" s="148">
        <v>0</v>
      </c>
      <c r="T382" s="149">
        <f t="shared" si="23"/>
        <v>0</v>
      </c>
      <c r="U382" s="33"/>
      <c r="V382" s="33"/>
      <c r="W382" s="33"/>
      <c r="X382" s="33"/>
      <c r="Y382" s="33"/>
      <c r="Z382" s="33"/>
      <c r="AA382" s="33"/>
      <c r="AB382" s="33"/>
      <c r="AC382" s="33"/>
      <c r="AD382" s="33"/>
      <c r="AE382" s="33"/>
      <c r="AR382" s="150" t="s">
        <v>145</v>
      </c>
      <c r="AT382" s="150" t="s">
        <v>140</v>
      </c>
      <c r="AU382" s="150" t="s">
        <v>15</v>
      </c>
      <c r="AY382" s="18" t="s">
        <v>134</v>
      </c>
      <c r="BE382" s="151">
        <f t="shared" si="24"/>
        <v>0</v>
      </c>
      <c r="BF382" s="151">
        <f t="shared" si="25"/>
        <v>0</v>
      </c>
      <c r="BG382" s="151">
        <f t="shared" si="26"/>
        <v>0</v>
      </c>
      <c r="BH382" s="151">
        <f t="shared" si="27"/>
        <v>0</v>
      </c>
      <c r="BI382" s="151">
        <f t="shared" si="28"/>
        <v>0</v>
      </c>
      <c r="BJ382" s="18" t="s">
        <v>139</v>
      </c>
      <c r="BK382" s="151">
        <f t="shared" si="29"/>
        <v>0</v>
      </c>
      <c r="BL382" s="18" t="s">
        <v>145</v>
      </c>
      <c r="BM382" s="150" t="s">
        <v>837</v>
      </c>
    </row>
    <row r="383" spans="1:65" s="2" customFormat="1" ht="204.95" customHeight="1">
      <c r="A383" s="33"/>
      <c r="B383" s="138"/>
      <c r="C383" s="139" t="s">
        <v>234</v>
      </c>
      <c r="D383" s="139" t="s">
        <v>140</v>
      </c>
      <c r="E383" s="140" t="s">
        <v>578</v>
      </c>
      <c r="F383" s="141" t="s">
        <v>579</v>
      </c>
      <c r="G383" s="142" t="s">
        <v>438</v>
      </c>
      <c r="H383" s="143">
        <v>1</v>
      </c>
      <c r="I383" s="144"/>
      <c r="J383" s="145">
        <f t="shared" si="20"/>
        <v>0</v>
      </c>
      <c r="K383" s="141" t="s">
        <v>3</v>
      </c>
      <c r="L383" s="34"/>
      <c r="M383" s="146" t="s">
        <v>3</v>
      </c>
      <c r="N383" s="147" t="s">
        <v>43</v>
      </c>
      <c r="O383" s="54"/>
      <c r="P383" s="148">
        <f t="shared" si="21"/>
        <v>0</v>
      </c>
      <c r="Q383" s="148">
        <v>0</v>
      </c>
      <c r="R383" s="148">
        <f t="shared" si="22"/>
        <v>0</v>
      </c>
      <c r="S383" s="148">
        <v>0</v>
      </c>
      <c r="T383" s="149">
        <f t="shared" si="23"/>
        <v>0</v>
      </c>
      <c r="U383" s="33"/>
      <c r="V383" s="33"/>
      <c r="W383" s="33"/>
      <c r="X383" s="33"/>
      <c r="Y383" s="33"/>
      <c r="Z383" s="33"/>
      <c r="AA383" s="33"/>
      <c r="AB383" s="33"/>
      <c r="AC383" s="33"/>
      <c r="AD383" s="33"/>
      <c r="AE383" s="33"/>
      <c r="AR383" s="150" t="s">
        <v>145</v>
      </c>
      <c r="AT383" s="150" t="s">
        <v>140</v>
      </c>
      <c r="AU383" s="150" t="s">
        <v>15</v>
      </c>
      <c r="AY383" s="18" t="s">
        <v>134</v>
      </c>
      <c r="BE383" s="151">
        <f t="shared" si="24"/>
        <v>0</v>
      </c>
      <c r="BF383" s="151">
        <f t="shared" si="25"/>
        <v>0</v>
      </c>
      <c r="BG383" s="151">
        <f t="shared" si="26"/>
        <v>0</v>
      </c>
      <c r="BH383" s="151">
        <f t="shared" si="27"/>
        <v>0</v>
      </c>
      <c r="BI383" s="151">
        <f t="shared" si="28"/>
        <v>0</v>
      </c>
      <c r="BJ383" s="18" t="s">
        <v>139</v>
      </c>
      <c r="BK383" s="151">
        <f t="shared" si="29"/>
        <v>0</v>
      </c>
      <c r="BL383" s="18" t="s">
        <v>145</v>
      </c>
      <c r="BM383" s="150" t="s">
        <v>838</v>
      </c>
    </row>
    <row r="384" spans="1:65" s="2" customFormat="1" ht="271.5" customHeight="1">
      <c r="A384" s="33"/>
      <c r="B384" s="138"/>
      <c r="C384" s="139" t="s">
        <v>705</v>
      </c>
      <c r="D384" s="139" t="s">
        <v>140</v>
      </c>
      <c r="E384" s="140" t="s">
        <v>582</v>
      </c>
      <c r="F384" s="141" t="s">
        <v>583</v>
      </c>
      <c r="G384" s="142" t="s">
        <v>438</v>
      </c>
      <c r="H384" s="143">
        <v>1</v>
      </c>
      <c r="I384" s="144"/>
      <c r="J384" s="145">
        <f t="shared" si="20"/>
        <v>0</v>
      </c>
      <c r="K384" s="141" t="s">
        <v>3</v>
      </c>
      <c r="L384" s="34"/>
      <c r="M384" s="146" t="s">
        <v>3</v>
      </c>
      <c r="N384" s="147" t="s">
        <v>43</v>
      </c>
      <c r="O384" s="54"/>
      <c r="P384" s="148">
        <f t="shared" si="21"/>
        <v>0</v>
      </c>
      <c r="Q384" s="148">
        <v>0</v>
      </c>
      <c r="R384" s="148">
        <f t="shared" si="22"/>
        <v>0</v>
      </c>
      <c r="S384" s="148">
        <v>0</v>
      </c>
      <c r="T384" s="149">
        <f t="shared" si="23"/>
        <v>0</v>
      </c>
      <c r="U384" s="33"/>
      <c r="V384" s="33"/>
      <c r="W384" s="33"/>
      <c r="X384" s="33"/>
      <c r="Y384" s="33"/>
      <c r="Z384" s="33"/>
      <c r="AA384" s="33"/>
      <c r="AB384" s="33"/>
      <c r="AC384" s="33"/>
      <c r="AD384" s="33"/>
      <c r="AE384" s="33"/>
      <c r="AR384" s="150" t="s">
        <v>145</v>
      </c>
      <c r="AT384" s="150" t="s">
        <v>140</v>
      </c>
      <c r="AU384" s="150" t="s">
        <v>15</v>
      </c>
      <c r="AY384" s="18" t="s">
        <v>134</v>
      </c>
      <c r="BE384" s="151">
        <f t="shared" si="24"/>
        <v>0</v>
      </c>
      <c r="BF384" s="151">
        <f t="shared" si="25"/>
        <v>0</v>
      </c>
      <c r="BG384" s="151">
        <f t="shared" si="26"/>
        <v>0</v>
      </c>
      <c r="BH384" s="151">
        <f t="shared" si="27"/>
        <v>0</v>
      </c>
      <c r="BI384" s="151">
        <f t="shared" si="28"/>
        <v>0</v>
      </c>
      <c r="BJ384" s="18" t="s">
        <v>139</v>
      </c>
      <c r="BK384" s="151">
        <f t="shared" si="29"/>
        <v>0</v>
      </c>
      <c r="BL384" s="18" t="s">
        <v>145</v>
      </c>
      <c r="BM384" s="150" t="s">
        <v>839</v>
      </c>
    </row>
    <row r="385" spans="1:65" s="2" customFormat="1" ht="167.85" customHeight="1">
      <c r="A385" s="33"/>
      <c r="B385" s="138"/>
      <c r="C385" s="139" t="s">
        <v>707</v>
      </c>
      <c r="D385" s="139" t="s">
        <v>140</v>
      </c>
      <c r="E385" s="140" t="s">
        <v>586</v>
      </c>
      <c r="F385" s="141" t="s">
        <v>587</v>
      </c>
      <c r="G385" s="142" t="s">
        <v>438</v>
      </c>
      <c r="H385" s="143">
        <v>1</v>
      </c>
      <c r="I385" s="144"/>
      <c r="J385" s="145">
        <f t="shared" si="20"/>
        <v>0</v>
      </c>
      <c r="K385" s="141" t="s">
        <v>3</v>
      </c>
      <c r="L385" s="34"/>
      <c r="M385" s="192" t="s">
        <v>3</v>
      </c>
      <c r="N385" s="193" t="s">
        <v>43</v>
      </c>
      <c r="O385" s="194"/>
      <c r="P385" s="195">
        <f t="shared" si="21"/>
        <v>0</v>
      </c>
      <c r="Q385" s="195">
        <v>0</v>
      </c>
      <c r="R385" s="195">
        <f t="shared" si="22"/>
        <v>0</v>
      </c>
      <c r="S385" s="195">
        <v>0</v>
      </c>
      <c r="T385" s="196">
        <f t="shared" si="23"/>
        <v>0</v>
      </c>
      <c r="U385" s="33"/>
      <c r="V385" s="33"/>
      <c r="W385" s="33"/>
      <c r="X385" s="33"/>
      <c r="Y385" s="33"/>
      <c r="Z385" s="33"/>
      <c r="AA385" s="33"/>
      <c r="AB385" s="33"/>
      <c r="AC385" s="33"/>
      <c r="AD385" s="33"/>
      <c r="AE385" s="33"/>
      <c r="AR385" s="150" t="s">
        <v>145</v>
      </c>
      <c r="AT385" s="150" t="s">
        <v>140</v>
      </c>
      <c r="AU385" s="150" t="s">
        <v>15</v>
      </c>
      <c r="AY385" s="18" t="s">
        <v>134</v>
      </c>
      <c r="BE385" s="151">
        <f t="shared" si="24"/>
        <v>0</v>
      </c>
      <c r="BF385" s="151">
        <f t="shared" si="25"/>
        <v>0</v>
      </c>
      <c r="BG385" s="151">
        <f t="shared" si="26"/>
        <v>0</v>
      </c>
      <c r="BH385" s="151">
        <f t="shared" si="27"/>
        <v>0</v>
      </c>
      <c r="BI385" s="151">
        <f t="shared" si="28"/>
        <v>0</v>
      </c>
      <c r="BJ385" s="18" t="s">
        <v>139</v>
      </c>
      <c r="BK385" s="151">
        <f t="shared" si="29"/>
        <v>0</v>
      </c>
      <c r="BL385" s="18" t="s">
        <v>145</v>
      </c>
      <c r="BM385" s="150" t="s">
        <v>840</v>
      </c>
    </row>
    <row r="386" spans="1:31" s="2" customFormat="1" ht="6.95" customHeight="1">
      <c r="A386" s="33"/>
      <c r="B386" s="43"/>
      <c r="C386" s="44"/>
      <c r="D386" s="44"/>
      <c r="E386" s="44"/>
      <c r="F386" s="44"/>
      <c r="G386" s="44"/>
      <c r="H386" s="44"/>
      <c r="I386" s="44"/>
      <c r="J386" s="44"/>
      <c r="K386" s="44"/>
      <c r="L386" s="34"/>
      <c r="M386" s="33"/>
      <c r="O386" s="33"/>
      <c r="P386" s="33"/>
      <c r="Q386" s="33"/>
      <c r="R386" s="33"/>
      <c r="S386" s="33"/>
      <c r="T386" s="33"/>
      <c r="U386" s="33"/>
      <c r="V386" s="33"/>
      <c r="W386" s="33"/>
      <c r="X386" s="33"/>
      <c r="Y386" s="33"/>
      <c r="Z386" s="33"/>
      <c r="AA386" s="33"/>
      <c r="AB386" s="33"/>
      <c r="AC386" s="33"/>
      <c r="AD386" s="33"/>
      <c r="AE386" s="33"/>
    </row>
  </sheetData>
  <autoFilter ref="C95:K385"/>
  <mergeCells count="9">
    <mergeCell ref="E50:H50"/>
    <mergeCell ref="E86:H86"/>
    <mergeCell ref="E88:H88"/>
    <mergeCell ref="L2:V2"/>
    <mergeCell ref="E7:H7"/>
    <mergeCell ref="E9:H9"/>
    <mergeCell ref="E18:H18"/>
    <mergeCell ref="E27:H27"/>
    <mergeCell ref="E48:H48"/>
  </mergeCells>
  <hyperlinks>
    <hyperlink ref="F101" r:id="rId1" display="https://podminky.urs.cz/item/CS_URS_2022_02/622131121"/>
    <hyperlink ref="F108" r:id="rId2" display="https://podminky.urs.cz/item/CS_URS_2022_02/622211011"/>
    <hyperlink ref="F114" r:id="rId3" display="https://podminky.urs.cz/item/CS_URS_2022_02/622211021"/>
    <hyperlink ref="F120" r:id="rId4" display="https://podminky.urs.cz/item/CS_URS_2022_02/622251101"/>
    <hyperlink ref="F122" r:id="rId5" display="https://podminky.urs.cz/item/CS_URS_2022_02/622151001"/>
    <hyperlink ref="F124" r:id="rId6" display="https://podminky.urs.cz/item/CS_URS_2022_02/622531012"/>
    <hyperlink ref="F128" r:id="rId7" display="https://podminky.urs.cz/item/CS_URS_2022_02/941211112"/>
    <hyperlink ref="F132" r:id="rId8" display="https://podminky.urs.cz/item/CS_URS_2022_02/941211211"/>
    <hyperlink ref="F135" r:id="rId9" display="https://podminky.urs.cz/item/CS_URS_2022_02/941211812"/>
    <hyperlink ref="F137" r:id="rId10" display="https://podminky.urs.cz/item/CS_URS_2022_02/944511111"/>
    <hyperlink ref="F139" r:id="rId11" display="https://podminky.urs.cz/item/CS_URS_2022_02/944511211"/>
    <hyperlink ref="F141" r:id="rId12" display="https://podminky.urs.cz/item/CS_URS_2022_02/944511811"/>
    <hyperlink ref="F144" r:id="rId13" display="https://podminky.urs.cz/item/CS_URS_2022_02/966080101"/>
    <hyperlink ref="F148" r:id="rId14" display="https://podminky.urs.cz/item/CS_URS_2022_02/966080103"/>
    <hyperlink ref="F167" r:id="rId15" display="https://podminky.urs.cz/item/CS_URS_2022_02/997013215"/>
    <hyperlink ref="F169" r:id="rId16" display="https://podminky.urs.cz/item/CS_URS_2022_02/997013501"/>
    <hyperlink ref="F171" r:id="rId17" display="https://podminky.urs.cz/item/CS_URS_2022_02/997013509"/>
    <hyperlink ref="F174" r:id="rId18" display="https://podminky.urs.cz/item/CS_URS_2022_02/997013631"/>
    <hyperlink ref="F176" r:id="rId19" display="https://podminky.urs.cz/item/CS_URS_2022_02/997013811"/>
    <hyperlink ref="F178" r:id="rId20" display="https://podminky.urs.cz/item/CS_URS_2022_02/997013813"/>
    <hyperlink ref="F180" r:id="rId21" display="https://podminky.urs.cz/item/CS_URS_2022_02/997013814"/>
    <hyperlink ref="F183" r:id="rId22" display="https://podminky.urs.cz/item/CS_URS_2022_02/998018003"/>
    <hyperlink ref="F187" r:id="rId23" display="https://podminky.urs.cz/item/CS_URS_2022_02/712363803"/>
    <hyperlink ref="F198" r:id="rId24" display="https://podminky.urs.cz/item/CS_URS_2022_02/712311101"/>
    <hyperlink ref="F209" r:id="rId25" display="https://podminky.urs.cz/item/CS_URS_2022_02/712341559"/>
    <hyperlink ref="F216" r:id="rId26" display="https://podminky.urs.cz/item/CS_URS_2022_02/712391171"/>
    <hyperlink ref="F232" r:id="rId27" display="https://podminky.urs.cz/item/CS_URS_2022_02/998712103"/>
    <hyperlink ref="F235" r:id="rId28" display="https://podminky.urs.cz/item/CS_URS_2022_02/713140813"/>
    <hyperlink ref="F252" r:id="rId29" display="https://podminky.urs.cz/item/CS_URS_2022_02/713130851"/>
    <hyperlink ref="F261" r:id="rId30" display="https://podminky.urs.cz/item/CS_URS_2022_02/713131143"/>
    <hyperlink ref="F269" r:id="rId31" display="https://podminky.urs.cz/item/CS_URS_2022_02/713131143"/>
    <hyperlink ref="F277" r:id="rId32" display="https://podminky.urs.cz/item/CS_URS_2022_02/713140863"/>
    <hyperlink ref="F281" r:id="rId33" display="https://podminky.urs.cz/item/CS_URS_2022_02/713141335"/>
    <hyperlink ref="F288" r:id="rId34" display="https://podminky.urs.cz/item/CS_URS_2022_02/713141351"/>
    <hyperlink ref="F294" r:id="rId35" display="https://podminky.urs.cz/item/CS_URS_2022_02/998713103"/>
    <hyperlink ref="F301" r:id="rId36" display="https://podminky.urs.cz/item/CS_URS_2022_02/762083111"/>
    <hyperlink ref="F303" r:id="rId37" display="https://podminky.urs.cz/item/CS_URS_2022_02/762341811"/>
    <hyperlink ref="F311" r:id="rId38" display="https://podminky.urs.cz/item/CS_URS_2022_02/762341210"/>
    <hyperlink ref="F316" r:id="rId39" display="https://podminky.urs.cz/item/CS_URS_2022_02/762395000"/>
    <hyperlink ref="F324" r:id="rId40" display="https://podminky.urs.cz/item/CS_URS_2022_02/762951002"/>
    <hyperlink ref="F335" r:id="rId41" display="https://podminky.urs.cz/item/CS_URS_2022_02/762953002"/>
    <hyperlink ref="F337" r:id="rId42" display="https://podminky.urs.cz/item/CS_URS_2022_02/762953801"/>
    <hyperlink ref="F342" r:id="rId43" display="https://podminky.urs.cz/item/CS_URS_2022_02/762953811"/>
    <hyperlink ref="F345" r:id="rId44" display="https://podminky.urs.cz/item/CS_URS_2022_02/998762103"/>
    <hyperlink ref="F348" r:id="rId45" display="https://podminky.urs.cz/item/CS_URS_2022_02/764001821"/>
    <hyperlink ref="F351" r:id="rId46" display="https://podminky.urs.cz/item/CS_URS_2022_02/764004803"/>
    <hyperlink ref="F354" r:id="rId47" display="https://podminky.urs.cz/item/CS_URS_2022_02/764501103"/>
    <hyperlink ref="F366" r:id="rId48" display="https://podminky.urs.cz/item/CS_URS_2022_02/998764203"/>
    <hyperlink ref="F378" r:id="rId49" display="https://podminky.urs.cz/item/CS_URS_2022_02/998767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8" t="s">
        <v>6</v>
      </c>
      <c r="M2" s="279"/>
      <c r="N2" s="279"/>
      <c r="O2" s="279"/>
      <c r="P2" s="279"/>
      <c r="Q2" s="279"/>
      <c r="R2" s="279"/>
      <c r="S2" s="279"/>
      <c r="T2" s="279"/>
      <c r="U2" s="279"/>
      <c r="V2" s="279"/>
      <c r="AT2" s="18" t="s">
        <v>94</v>
      </c>
    </row>
    <row r="3" spans="2:46" s="1" customFormat="1" ht="6.95" customHeight="1">
      <c r="B3" s="19"/>
      <c r="C3" s="20"/>
      <c r="D3" s="20"/>
      <c r="E3" s="20"/>
      <c r="F3" s="20"/>
      <c r="G3" s="20"/>
      <c r="H3" s="20"/>
      <c r="I3" s="20"/>
      <c r="J3" s="20"/>
      <c r="K3" s="20"/>
      <c r="L3" s="21"/>
      <c r="AT3" s="18" t="s">
        <v>15</v>
      </c>
    </row>
    <row r="4" spans="2:46" s="1" customFormat="1" ht="24.95" customHeight="1">
      <c r="B4" s="21"/>
      <c r="D4" s="22" t="s">
        <v>95</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7" t="str">
        <f>'Rekapitulace stavby'!K6</f>
        <v>Kolín, Hrnčířská 1036- výměna střešního pláště</v>
      </c>
      <c r="F7" s="318"/>
      <c r="G7" s="318"/>
      <c r="H7" s="318"/>
      <c r="L7" s="21"/>
    </row>
    <row r="8" spans="1:31" s="2" customFormat="1" ht="12" customHeight="1">
      <c r="A8" s="33"/>
      <c r="B8" s="34"/>
      <c r="C8" s="33"/>
      <c r="D8" s="28" t="s">
        <v>96</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307" t="s">
        <v>841</v>
      </c>
      <c r="F9" s="316"/>
      <c r="G9" s="316"/>
      <c r="H9" s="316"/>
      <c r="I9" s="33"/>
      <c r="J9" s="33"/>
      <c r="K9" s="33"/>
      <c r="L9" s="90"/>
      <c r="S9" s="33"/>
      <c r="T9" s="33"/>
      <c r="U9" s="33"/>
      <c r="V9" s="33"/>
      <c r="W9" s="33"/>
      <c r="X9" s="33"/>
      <c r="Y9" s="33"/>
      <c r="Z9" s="33"/>
      <c r="AA9" s="33"/>
      <c r="AB9" s="33"/>
      <c r="AC9" s="33"/>
      <c r="AD9" s="33"/>
      <c r="AE9" s="33"/>
    </row>
    <row r="10" spans="1:31" s="2" customFormat="1" ht="12">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25. 7. 2022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19" t="str">
        <f>'Rekapitulace stavby'!E14</f>
        <v>Vyplň údaj</v>
      </c>
      <c r="F18" s="290"/>
      <c r="G18" s="290"/>
      <c r="H18" s="290"/>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294" t="s">
        <v>3</v>
      </c>
      <c r="F27" s="294"/>
      <c r="G27" s="294"/>
      <c r="H27" s="294"/>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ROUND(J96,2)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ROUND((SUM(BE96:BE329)),2)</f>
        <v>0</v>
      </c>
      <c r="G33" s="33"/>
      <c r="H33" s="33"/>
      <c r="I33" s="97">
        <v>0.21</v>
      </c>
      <c r="J33" s="96">
        <f>ROUND(((SUM(BE96:BE329))*I33),2)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ROUND((SUM(BF96:BF329)),2)</f>
        <v>0</v>
      </c>
      <c r="G34" s="33"/>
      <c r="H34" s="33"/>
      <c r="I34" s="97">
        <v>0.15</v>
      </c>
      <c r="J34" s="96">
        <f>ROUND(((SUM(BF96:BF329))*I34),2)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ROUND((SUM(BG96:BG329)),2)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ROUND((SUM(BH96:BH329)),2)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ROUND((SUM(BI96:BI329)),2)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Kolín, Hrnčířská 1036- výměna střešního pláště</v>
      </c>
      <c r="F48" s="318"/>
      <c r="G48" s="318"/>
      <c r="H48" s="318"/>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96</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307" t="str">
        <f>E9</f>
        <v>66 - Etapa 6</v>
      </c>
      <c r="F50" s="316"/>
      <c r="G50" s="316"/>
      <c r="H50" s="316"/>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25. 7. 2022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Město Kolín</v>
      </c>
      <c r="G54" s="33"/>
      <c r="H54" s="33"/>
      <c r="I54" s="28" t="s">
        <v>31</v>
      </c>
      <c r="J54" s="31" t="str">
        <f>E21</f>
        <v>Revitali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99</v>
      </c>
      <c r="D57" s="98"/>
      <c r="E57" s="98"/>
      <c r="F57" s="98"/>
      <c r="G57" s="98"/>
      <c r="H57" s="98"/>
      <c r="I57" s="98"/>
      <c r="J57" s="105" t="s">
        <v>100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J96</f>
        <v>0</v>
      </c>
      <c r="K59" s="33"/>
      <c r="L59" s="90"/>
      <c r="S59" s="33"/>
      <c r="T59" s="33"/>
      <c r="U59" s="33"/>
      <c r="V59" s="33"/>
      <c r="W59" s="33"/>
      <c r="X59" s="33"/>
      <c r="Y59" s="33"/>
      <c r="Z59" s="33"/>
      <c r="AA59" s="33"/>
      <c r="AB59" s="33"/>
      <c r="AC59" s="33"/>
      <c r="AD59" s="33"/>
      <c r="AE59" s="33"/>
      <c r="AU59" s="18" t="s">
        <v>101</v>
      </c>
    </row>
    <row r="60" spans="2:12" s="9" customFormat="1" ht="24.95" customHeight="1">
      <c r="B60" s="107"/>
      <c r="D60" s="108" t="s">
        <v>102</v>
      </c>
      <c r="E60" s="109"/>
      <c r="F60" s="109"/>
      <c r="G60" s="109"/>
      <c r="H60" s="109"/>
      <c r="I60" s="109"/>
      <c r="J60" s="110">
        <f>J97</f>
        <v>0</v>
      </c>
      <c r="L60" s="107"/>
    </row>
    <row r="61" spans="2:12" s="10" customFormat="1" ht="19.9" customHeight="1">
      <c r="B61" s="111"/>
      <c r="D61" s="112" t="s">
        <v>103</v>
      </c>
      <c r="E61" s="113"/>
      <c r="F61" s="113"/>
      <c r="G61" s="113"/>
      <c r="H61" s="113"/>
      <c r="I61" s="113"/>
      <c r="J61" s="114">
        <f>J98</f>
        <v>0</v>
      </c>
      <c r="L61" s="111"/>
    </row>
    <row r="62" spans="2:12" s="10" customFormat="1" ht="14.85" customHeight="1">
      <c r="B62" s="111"/>
      <c r="D62" s="112" t="s">
        <v>104</v>
      </c>
      <c r="E62" s="113"/>
      <c r="F62" s="113"/>
      <c r="G62" s="113"/>
      <c r="H62" s="113"/>
      <c r="I62" s="113"/>
      <c r="J62" s="114">
        <f>J99</f>
        <v>0</v>
      </c>
      <c r="L62" s="111"/>
    </row>
    <row r="63" spans="2:12" s="10" customFormat="1" ht="19.9" customHeight="1">
      <c r="B63" s="111"/>
      <c r="D63" s="112" t="s">
        <v>105</v>
      </c>
      <c r="E63" s="113"/>
      <c r="F63" s="113"/>
      <c r="G63" s="113"/>
      <c r="H63" s="113"/>
      <c r="I63" s="113"/>
      <c r="J63" s="114">
        <f>J125</f>
        <v>0</v>
      </c>
      <c r="L63" s="111"/>
    </row>
    <row r="64" spans="2:12" s="10" customFormat="1" ht="14.85" customHeight="1">
      <c r="B64" s="111"/>
      <c r="D64" s="112" t="s">
        <v>106</v>
      </c>
      <c r="E64" s="113"/>
      <c r="F64" s="113"/>
      <c r="G64" s="113"/>
      <c r="H64" s="113"/>
      <c r="I64" s="113"/>
      <c r="J64" s="114">
        <f>J126</f>
        <v>0</v>
      </c>
      <c r="L64" s="111"/>
    </row>
    <row r="65" spans="2:12" s="10" customFormat="1" ht="14.85" customHeight="1">
      <c r="B65" s="111"/>
      <c r="D65" s="112" t="s">
        <v>107</v>
      </c>
      <c r="E65" s="113"/>
      <c r="F65" s="113"/>
      <c r="G65" s="113"/>
      <c r="H65" s="113"/>
      <c r="I65" s="113"/>
      <c r="J65" s="114">
        <f>J142</f>
        <v>0</v>
      </c>
      <c r="L65" s="111"/>
    </row>
    <row r="66" spans="2:12" s="10" customFormat="1" ht="14.85" customHeight="1">
      <c r="B66" s="111"/>
      <c r="D66" s="112" t="s">
        <v>108</v>
      </c>
      <c r="E66" s="113"/>
      <c r="F66" s="113"/>
      <c r="G66" s="113"/>
      <c r="H66" s="113"/>
      <c r="I66" s="113"/>
      <c r="J66" s="114">
        <f>J152</f>
        <v>0</v>
      </c>
      <c r="L66" s="111"/>
    </row>
    <row r="67" spans="2:12" s="10" customFormat="1" ht="19.9" customHeight="1">
      <c r="B67" s="111"/>
      <c r="D67" s="112" t="s">
        <v>109</v>
      </c>
      <c r="E67" s="113"/>
      <c r="F67" s="113"/>
      <c r="G67" s="113"/>
      <c r="H67" s="113"/>
      <c r="I67" s="113"/>
      <c r="J67" s="114">
        <f>J160</f>
        <v>0</v>
      </c>
      <c r="L67" s="111"/>
    </row>
    <row r="68" spans="2:12" s="10" customFormat="1" ht="19.9" customHeight="1">
      <c r="B68" s="111"/>
      <c r="D68" s="112" t="s">
        <v>110</v>
      </c>
      <c r="E68" s="113"/>
      <c r="F68" s="113"/>
      <c r="G68" s="113"/>
      <c r="H68" s="113"/>
      <c r="I68" s="113"/>
      <c r="J68" s="114">
        <f>J176</f>
        <v>0</v>
      </c>
      <c r="L68" s="111"/>
    </row>
    <row r="69" spans="2:12" s="9" customFormat="1" ht="24.95" customHeight="1">
      <c r="B69" s="107"/>
      <c r="D69" s="108" t="s">
        <v>111</v>
      </c>
      <c r="E69" s="109"/>
      <c r="F69" s="109"/>
      <c r="G69" s="109"/>
      <c r="H69" s="109"/>
      <c r="I69" s="109"/>
      <c r="J69" s="110">
        <f>J179</f>
        <v>0</v>
      </c>
      <c r="L69" s="107"/>
    </row>
    <row r="70" spans="2:12" s="10" customFormat="1" ht="19.9" customHeight="1">
      <c r="B70" s="111"/>
      <c r="D70" s="112" t="s">
        <v>112</v>
      </c>
      <c r="E70" s="113"/>
      <c r="F70" s="113"/>
      <c r="G70" s="113"/>
      <c r="H70" s="113"/>
      <c r="I70" s="113"/>
      <c r="J70" s="114">
        <f>J180</f>
        <v>0</v>
      </c>
      <c r="L70" s="111"/>
    </row>
    <row r="71" spans="2:12" s="10" customFormat="1" ht="19.9" customHeight="1">
      <c r="B71" s="111"/>
      <c r="D71" s="112" t="s">
        <v>113</v>
      </c>
      <c r="E71" s="113"/>
      <c r="F71" s="113"/>
      <c r="G71" s="113"/>
      <c r="H71" s="113"/>
      <c r="I71" s="113"/>
      <c r="J71" s="114">
        <f>J225</f>
        <v>0</v>
      </c>
      <c r="L71" s="111"/>
    </row>
    <row r="72" spans="2:12" s="10" customFormat="1" ht="19.9" customHeight="1">
      <c r="B72" s="111"/>
      <c r="D72" s="112" t="s">
        <v>114</v>
      </c>
      <c r="E72" s="113"/>
      <c r="F72" s="113"/>
      <c r="G72" s="113"/>
      <c r="H72" s="113"/>
      <c r="I72" s="113"/>
      <c r="J72" s="114">
        <f>J275</f>
        <v>0</v>
      </c>
      <c r="L72" s="111"/>
    </row>
    <row r="73" spans="2:12" s="10" customFormat="1" ht="19.9" customHeight="1">
      <c r="B73" s="111"/>
      <c r="D73" s="112" t="s">
        <v>115</v>
      </c>
      <c r="E73" s="113"/>
      <c r="F73" s="113"/>
      <c r="G73" s="113"/>
      <c r="H73" s="113"/>
      <c r="I73" s="113"/>
      <c r="J73" s="114">
        <f>J279</f>
        <v>0</v>
      </c>
      <c r="L73" s="111"/>
    </row>
    <row r="74" spans="2:12" s="10" customFormat="1" ht="19.9" customHeight="1">
      <c r="B74" s="111"/>
      <c r="D74" s="112" t="s">
        <v>116</v>
      </c>
      <c r="E74" s="113"/>
      <c r="F74" s="113"/>
      <c r="G74" s="113"/>
      <c r="H74" s="113"/>
      <c r="I74" s="113"/>
      <c r="J74" s="114">
        <f>J303</f>
        <v>0</v>
      </c>
      <c r="L74" s="111"/>
    </row>
    <row r="75" spans="2:12" s="10" customFormat="1" ht="19.9" customHeight="1">
      <c r="B75" s="111"/>
      <c r="D75" s="112" t="s">
        <v>117</v>
      </c>
      <c r="E75" s="113"/>
      <c r="F75" s="113"/>
      <c r="G75" s="113"/>
      <c r="H75" s="113"/>
      <c r="I75" s="113"/>
      <c r="J75" s="114">
        <f>J315</f>
        <v>0</v>
      </c>
      <c r="L75" s="111"/>
    </row>
    <row r="76" spans="2:12" s="9" customFormat="1" ht="24.95" customHeight="1">
      <c r="B76" s="107"/>
      <c r="D76" s="108" t="s">
        <v>118</v>
      </c>
      <c r="E76" s="109"/>
      <c r="F76" s="109"/>
      <c r="G76" s="109"/>
      <c r="H76" s="109"/>
      <c r="I76" s="109"/>
      <c r="J76" s="110">
        <f>J324</f>
        <v>0</v>
      </c>
      <c r="L76" s="107"/>
    </row>
    <row r="77" spans="1:31" s="2" customFormat="1" ht="21.7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6.95" customHeight="1">
      <c r="A78" s="33"/>
      <c r="B78" s="43"/>
      <c r="C78" s="44"/>
      <c r="D78" s="44"/>
      <c r="E78" s="44"/>
      <c r="F78" s="44"/>
      <c r="G78" s="44"/>
      <c r="H78" s="44"/>
      <c r="I78" s="44"/>
      <c r="J78" s="44"/>
      <c r="K78" s="44"/>
      <c r="L78" s="90"/>
      <c r="S78" s="33"/>
      <c r="T78" s="33"/>
      <c r="U78" s="33"/>
      <c r="V78" s="33"/>
      <c r="W78" s="33"/>
      <c r="X78" s="33"/>
      <c r="Y78" s="33"/>
      <c r="Z78" s="33"/>
      <c r="AA78" s="33"/>
      <c r="AB78" s="33"/>
      <c r="AC78" s="33"/>
      <c r="AD78" s="33"/>
      <c r="AE78" s="33"/>
    </row>
    <row r="82" spans="1:31" s="2" customFormat="1" ht="6.95" customHeight="1">
      <c r="A82" s="33"/>
      <c r="B82" s="45"/>
      <c r="C82" s="46"/>
      <c r="D82" s="46"/>
      <c r="E82" s="46"/>
      <c r="F82" s="46"/>
      <c r="G82" s="46"/>
      <c r="H82" s="46"/>
      <c r="I82" s="46"/>
      <c r="J82" s="46"/>
      <c r="K82" s="46"/>
      <c r="L82" s="90"/>
      <c r="S82" s="33"/>
      <c r="T82" s="33"/>
      <c r="U82" s="33"/>
      <c r="V82" s="33"/>
      <c r="W82" s="33"/>
      <c r="X82" s="33"/>
      <c r="Y82" s="33"/>
      <c r="Z82" s="33"/>
      <c r="AA82" s="33"/>
      <c r="AB82" s="33"/>
      <c r="AC82" s="33"/>
      <c r="AD82" s="33"/>
      <c r="AE82" s="33"/>
    </row>
    <row r="83" spans="1:31" s="2" customFormat="1" ht="24.95" customHeight="1">
      <c r="A83" s="33"/>
      <c r="B83" s="34"/>
      <c r="C83" s="22" t="s">
        <v>119</v>
      </c>
      <c r="D83" s="33"/>
      <c r="E83" s="33"/>
      <c r="F83" s="33"/>
      <c r="G83" s="33"/>
      <c r="H83" s="33"/>
      <c r="I83" s="33"/>
      <c r="J83" s="33"/>
      <c r="K83" s="33"/>
      <c r="L83" s="90"/>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33"/>
      <c r="J84" s="33"/>
      <c r="K84" s="33"/>
      <c r="L84" s="90"/>
      <c r="S84" s="33"/>
      <c r="T84" s="33"/>
      <c r="U84" s="33"/>
      <c r="V84" s="33"/>
      <c r="W84" s="33"/>
      <c r="X84" s="33"/>
      <c r="Y84" s="33"/>
      <c r="Z84" s="33"/>
      <c r="AA84" s="33"/>
      <c r="AB84" s="33"/>
      <c r="AC84" s="33"/>
      <c r="AD84" s="33"/>
      <c r="AE84" s="33"/>
    </row>
    <row r="85" spans="1:31" s="2" customFormat="1" ht="12" customHeight="1">
      <c r="A85" s="33"/>
      <c r="B85" s="34"/>
      <c r="C85" s="28" t="s">
        <v>17</v>
      </c>
      <c r="D85" s="33"/>
      <c r="E85" s="33"/>
      <c r="F85" s="33"/>
      <c r="G85" s="33"/>
      <c r="H85" s="33"/>
      <c r="I85" s="33"/>
      <c r="J85" s="33"/>
      <c r="K85" s="33"/>
      <c r="L85" s="90"/>
      <c r="S85" s="33"/>
      <c r="T85" s="33"/>
      <c r="U85" s="33"/>
      <c r="V85" s="33"/>
      <c r="W85" s="33"/>
      <c r="X85" s="33"/>
      <c r="Y85" s="33"/>
      <c r="Z85" s="33"/>
      <c r="AA85" s="33"/>
      <c r="AB85" s="33"/>
      <c r="AC85" s="33"/>
      <c r="AD85" s="33"/>
      <c r="AE85" s="33"/>
    </row>
    <row r="86" spans="1:31" s="2" customFormat="1" ht="16.5" customHeight="1">
      <c r="A86" s="33"/>
      <c r="B86" s="34"/>
      <c r="C86" s="33"/>
      <c r="D86" s="33"/>
      <c r="E86" s="317" t="str">
        <f>E7</f>
        <v>Kolín, Hrnčířská 1036- výměna střešního pláště</v>
      </c>
      <c r="F86" s="318"/>
      <c r="G86" s="318"/>
      <c r="H86" s="318"/>
      <c r="I86" s="33"/>
      <c r="J86" s="33"/>
      <c r="K86" s="33"/>
      <c r="L86" s="90"/>
      <c r="S86" s="33"/>
      <c r="T86" s="33"/>
      <c r="U86" s="33"/>
      <c r="V86" s="33"/>
      <c r="W86" s="33"/>
      <c r="X86" s="33"/>
      <c r="Y86" s="33"/>
      <c r="Z86" s="33"/>
      <c r="AA86" s="33"/>
      <c r="AB86" s="33"/>
      <c r="AC86" s="33"/>
      <c r="AD86" s="33"/>
      <c r="AE86" s="33"/>
    </row>
    <row r="87" spans="1:31" s="2" customFormat="1" ht="12" customHeight="1">
      <c r="A87" s="33"/>
      <c r="B87" s="34"/>
      <c r="C87" s="28" t="s">
        <v>96</v>
      </c>
      <c r="D87" s="33"/>
      <c r="E87" s="33"/>
      <c r="F87" s="33"/>
      <c r="G87" s="33"/>
      <c r="H87" s="33"/>
      <c r="I87" s="33"/>
      <c r="J87" s="33"/>
      <c r="K87" s="33"/>
      <c r="L87" s="90"/>
      <c r="S87" s="33"/>
      <c r="T87" s="33"/>
      <c r="U87" s="33"/>
      <c r="V87" s="33"/>
      <c r="W87" s="33"/>
      <c r="X87" s="33"/>
      <c r="Y87" s="33"/>
      <c r="Z87" s="33"/>
      <c r="AA87" s="33"/>
      <c r="AB87" s="33"/>
      <c r="AC87" s="33"/>
      <c r="AD87" s="33"/>
      <c r="AE87" s="33"/>
    </row>
    <row r="88" spans="1:31" s="2" customFormat="1" ht="16.5" customHeight="1">
      <c r="A88" s="33"/>
      <c r="B88" s="34"/>
      <c r="C88" s="33"/>
      <c r="D88" s="33"/>
      <c r="E88" s="307" t="str">
        <f>E9</f>
        <v>66 - Etapa 6</v>
      </c>
      <c r="F88" s="316"/>
      <c r="G88" s="316"/>
      <c r="H88" s="316"/>
      <c r="I88" s="33"/>
      <c r="J88" s="33"/>
      <c r="K88" s="33"/>
      <c r="L88" s="90"/>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0"/>
      <c r="S89" s="33"/>
      <c r="T89" s="33"/>
      <c r="U89" s="33"/>
      <c r="V89" s="33"/>
      <c r="W89" s="33"/>
      <c r="X89" s="33"/>
      <c r="Y89" s="33"/>
      <c r="Z89" s="33"/>
      <c r="AA89" s="33"/>
      <c r="AB89" s="33"/>
      <c r="AC89" s="33"/>
      <c r="AD89" s="33"/>
      <c r="AE89" s="33"/>
    </row>
    <row r="90" spans="1:31" s="2" customFormat="1" ht="12" customHeight="1">
      <c r="A90" s="33"/>
      <c r="B90" s="34"/>
      <c r="C90" s="28" t="s">
        <v>21</v>
      </c>
      <c r="D90" s="33"/>
      <c r="E90" s="33"/>
      <c r="F90" s="26" t="str">
        <f>F12</f>
        <v xml:space="preserve"> </v>
      </c>
      <c r="G90" s="33"/>
      <c r="H90" s="33"/>
      <c r="I90" s="28" t="s">
        <v>23</v>
      </c>
      <c r="J90" s="51" t="str">
        <f>IF(J12="","",J12)</f>
        <v>25. 7. 2022</v>
      </c>
      <c r="K90" s="33"/>
      <c r="L90" s="90"/>
      <c r="S90" s="33"/>
      <c r="T90" s="33"/>
      <c r="U90" s="33"/>
      <c r="V90" s="33"/>
      <c r="W90" s="33"/>
      <c r="X90" s="33"/>
      <c r="Y90" s="33"/>
      <c r="Z90" s="33"/>
      <c r="AA90" s="33"/>
      <c r="AB90" s="33"/>
      <c r="AC90" s="33"/>
      <c r="AD90" s="33"/>
      <c r="AE90" s="33"/>
    </row>
    <row r="91" spans="1:31" s="2" customFormat="1" ht="6.95" customHeight="1">
      <c r="A91" s="33"/>
      <c r="B91" s="34"/>
      <c r="C91" s="33"/>
      <c r="D91" s="33"/>
      <c r="E91" s="33"/>
      <c r="F91" s="33"/>
      <c r="G91" s="33"/>
      <c r="H91" s="33"/>
      <c r="I91" s="33"/>
      <c r="J91" s="33"/>
      <c r="K91" s="33"/>
      <c r="L91" s="90"/>
      <c r="S91" s="33"/>
      <c r="T91" s="33"/>
      <c r="U91" s="33"/>
      <c r="V91" s="33"/>
      <c r="W91" s="33"/>
      <c r="X91" s="33"/>
      <c r="Y91" s="33"/>
      <c r="Z91" s="33"/>
      <c r="AA91" s="33"/>
      <c r="AB91" s="33"/>
      <c r="AC91" s="33"/>
      <c r="AD91" s="33"/>
      <c r="AE91" s="33"/>
    </row>
    <row r="92" spans="1:31" s="2" customFormat="1" ht="15.2" customHeight="1">
      <c r="A92" s="33"/>
      <c r="B92" s="34"/>
      <c r="C92" s="28" t="s">
        <v>25</v>
      </c>
      <c r="D92" s="33"/>
      <c r="E92" s="33"/>
      <c r="F92" s="26" t="str">
        <f>E15</f>
        <v>Město Kolín</v>
      </c>
      <c r="G92" s="33"/>
      <c r="H92" s="33"/>
      <c r="I92" s="28" t="s">
        <v>31</v>
      </c>
      <c r="J92" s="31" t="str">
        <f>E21</f>
        <v>Revitali s.r.o.</v>
      </c>
      <c r="K92" s="33"/>
      <c r="L92" s="90"/>
      <c r="S92" s="33"/>
      <c r="T92" s="33"/>
      <c r="U92" s="33"/>
      <c r="V92" s="33"/>
      <c r="W92" s="33"/>
      <c r="X92" s="33"/>
      <c r="Y92" s="33"/>
      <c r="Z92" s="33"/>
      <c r="AA92" s="33"/>
      <c r="AB92" s="33"/>
      <c r="AC92" s="33"/>
      <c r="AD92" s="33"/>
      <c r="AE92" s="33"/>
    </row>
    <row r="93" spans="1:31" s="2" customFormat="1" ht="15.2" customHeight="1">
      <c r="A93" s="33"/>
      <c r="B93" s="34"/>
      <c r="C93" s="28" t="s">
        <v>29</v>
      </c>
      <c r="D93" s="33"/>
      <c r="E93" s="33"/>
      <c r="F93" s="26" t="str">
        <f>IF(E18="","",E18)</f>
        <v>Vyplň údaj</v>
      </c>
      <c r="G93" s="33"/>
      <c r="H93" s="33"/>
      <c r="I93" s="28" t="s">
        <v>34</v>
      </c>
      <c r="J93" s="31" t="str">
        <f>E24</f>
        <v xml:space="preserve"> </v>
      </c>
      <c r="K93" s="33"/>
      <c r="L93" s="90"/>
      <c r="S93" s="33"/>
      <c r="T93" s="33"/>
      <c r="U93" s="33"/>
      <c r="V93" s="33"/>
      <c r="W93" s="33"/>
      <c r="X93" s="33"/>
      <c r="Y93" s="33"/>
      <c r="Z93" s="33"/>
      <c r="AA93" s="33"/>
      <c r="AB93" s="33"/>
      <c r="AC93" s="33"/>
      <c r="AD93" s="33"/>
      <c r="AE93" s="33"/>
    </row>
    <row r="94" spans="1:31" s="2" customFormat="1" ht="10.35" customHeight="1">
      <c r="A94" s="33"/>
      <c r="B94" s="34"/>
      <c r="C94" s="33"/>
      <c r="D94" s="33"/>
      <c r="E94" s="33"/>
      <c r="F94" s="33"/>
      <c r="G94" s="33"/>
      <c r="H94" s="33"/>
      <c r="I94" s="33"/>
      <c r="J94" s="33"/>
      <c r="K94" s="33"/>
      <c r="L94" s="90"/>
      <c r="S94" s="33"/>
      <c r="T94" s="33"/>
      <c r="U94" s="33"/>
      <c r="V94" s="33"/>
      <c r="W94" s="33"/>
      <c r="X94" s="33"/>
      <c r="Y94" s="33"/>
      <c r="Z94" s="33"/>
      <c r="AA94" s="33"/>
      <c r="AB94" s="33"/>
      <c r="AC94" s="33"/>
      <c r="AD94" s="33"/>
      <c r="AE94" s="33"/>
    </row>
    <row r="95" spans="1:31" s="11" customFormat="1" ht="29.25" customHeight="1">
      <c r="A95" s="115"/>
      <c r="B95" s="116"/>
      <c r="C95" s="117" t="s">
        <v>120</v>
      </c>
      <c r="D95" s="118" t="s">
        <v>56</v>
      </c>
      <c r="E95" s="118" t="s">
        <v>52</v>
      </c>
      <c r="F95" s="118" t="s">
        <v>53</v>
      </c>
      <c r="G95" s="118" t="s">
        <v>121</v>
      </c>
      <c r="H95" s="118" t="s">
        <v>122</v>
      </c>
      <c r="I95" s="118" t="s">
        <v>123</v>
      </c>
      <c r="J95" s="118" t="s">
        <v>100</v>
      </c>
      <c r="K95" s="119" t="s">
        <v>124</v>
      </c>
      <c r="L95" s="120"/>
      <c r="M95" s="58" t="s">
        <v>3</v>
      </c>
      <c r="N95" s="59" t="s">
        <v>41</v>
      </c>
      <c r="O95" s="59" t="s">
        <v>125</v>
      </c>
      <c r="P95" s="59" t="s">
        <v>126</v>
      </c>
      <c r="Q95" s="59" t="s">
        <v>127</v>
      </c>
      <c r="R95" s="59" t="s">
        <v>128</v>
      </c>
      <c r="S95" s="59" t="s">
        <v>129</v>
      </c>
      <c r="T95" s="60" t="s">
        <v>130</v>
      </c>
      <c r="U95" s="115"/>
      <c r="V95" s="115"/>
      <c r="W95" s="115"/>
      <c r="X95" s="115"/>
      <c r="Y95" s="115"/>
      <c r="Z95" s="115"/>
      <c r="AA95" s="115"/>
      <c r="AB95" s="115"/>
      <c r="AC95" s="115"/>
      <c r="AD95" s="115"/>
      <c r="AE95" s="115"/>
    </row>
    <row r="96" spans="1:63" s="2" customFormat="1" ht="22.9" customHeight="1">
      <c r="A96" s="33"/>
      <c r="B96" s="34"/>
      <c r="C96" s="65" t="s">
        <v>131</v>
      </c>
      <c r="D96" s="33"/>
      <c r="E96" s="33"/>
      <c r="F96" s="33"/>
      <c r="G96" s="33"/>
      <c r="H96" s="33"/>
      <c r="I96" s="33"/>
      <c r="J96" s="121">
        <f>BK96</f>
        <v>0</v>
      </c>
      <c r="K96" s="33"/>
      <c r="L96" s="34"/>
      <c r="M96" s="61"/>
      <c r="N96" s="52"/>
      <c r="O96" s="62"/>
      <c r="P96" s="122">
        <f>P97+P179+P324</f>
        <v>0</v>
      </c>
      <c r="Q96" s="62"/>
      <c r="R96" s="122">
        <f>R97+R179+R324</f>
        <v>5.6356499</v>
      </c>
      <c r="S96" s="62"/>
      <c r="T96" s="123">
        <f>T97+T179+T324</f>
        <v>7.493639999999999</v>
      </c>
      <c r="U96" s="33"/>
      <c r="V96" s="33"/>
      <c r="W96" s="33"/>
      <c r="X96" s="33"/>
      <c r="Y96" s="33"/>
      <c r="Z96" s="33"/>
      <c r="AA96" s="33"/>
      <c r="AB96" s="33"/>
      <c r="AC96" s="33"/>
      <c r="AD96" s="33"/>
      <c r="AE96" s="33"/>
      <c r="AT96" s="18" t="s">
        <v>70</v>
      </c>
      <c r="AU96" s="18" t="s">
        <v>101</v>
      </c>
      <c r="BK96" s="124">
        <f>BK97+BK179+BK324</f>
        <v>0</v>
      </c>
    </row>
    <row r="97" spans="2:63" s="12" customFormat="1" ht="25.9" customHeight="1">
      <c r="B97" s="125"/>
      <c r="D97" s="126" t="s">
        <v>70</v>
      </c>
      <c r="E97" s="127" t="s">
        <v>132</v>
      </c>
      <c r="F97" s="127" t="s">
        <v>133</v>
      </c>
      <c r="I97" s="128"/>
      <c r="J97" s="129">
        <f>BK97</f>
        <v>0</v>
      </c>
      <c r="L97" s="125"/>
      <c r="M97" s="130"/>
      <c r="N97" s="131"/>
      <c r="O97" s="131"/>
      <c r="P97" s="132">
        <f>P98+P125+P160+P176</f>
        <v>0</v>
      </c>
      <c r="Q97" s="131"/>
      <c r="R97" s="132">
        <f>R98+R125+R160+R176</f>
        <v>0.018677199999999998</v>
      </c>
      <c r="S97" s="131"/>
      <c r="T97" s="133">
        <f>T98+T125+T160+T176</f>
        <v>0.018799999999999997</v>
      </c>
      <c r="AR97" s="126" t="s">
        <v>15</v>
      </c>
      <c r="AT97" s="134" t="s">
        <v>70</v>
      </c>
      <c r="AU97" s="134" t="s">
        <v>71</v>
      </c>
      <c r="AY97" s="126" t="s">
        <v>134</v>
      </c>
      <c r="BK97" s="135">
        <f>BK98+BK125+BK160+BK176</f>
        <v>0</v>
      </c>
    </row>
    <row r="98" spans="2:63" s="12" customFormat="1" ht="22.9" customHeight="1">
      <c r="B98" s="125"/>
      <c r="D98" s="126" t="s">
        <v>70</v>
      </c>
      <c r="E98" s="136" t="s">
        <v>135</v>
      </c>
      <c r="F98" s="136" t="s">
        <v>136</v>
      </c>
      <c r="I98" s="128"/>
      <c r="J98" s="137">
        <f>BK98</f>
        <v>0</v>
      </c>
      <c r="L98" s="125"/>
      <c r="M98" s="130"/>
      <c r="N98" s="131"/>
      <c r="O98" s="131"/>
      <c r="P98" s="132">
        <f>P99</f>
        <v>0</v>
      </c>
      <c r="Q98" s="131"/>
      <c r="R98" s="132">
        <f>R99</f>
        <v>0.018677199999999998</v>
      </c>
      <c r="S98" s="131"/>
      <c r="T98" s="133">
        <f>T99</f>
        <v>0</v>
      </c>
      <c r="AR98" s="126" t="s">
        <v>15</v>
      </c>
      <c r="AT98" s="134" t="s">
        <v>70</v>
      </c>
      <c r="AU98" s="134" t="s">
        <v>15</v>
      </c>
      <c r="AY98" s="126" t="s">
        <v>134</v>
      </c>
      <c r="BK98" s="135">
        <f>BK99</f>
        <v>0</v>
      </c>
    </row>
    <row r="99" spans="2:63" s="12" customFormat="1" ht="20.85" customHeight="1">
      <c r="B99" s="125"/>
      <c r="D99" s="126" t="s">
        <v>70</v>
      </c>
      <c r="E99" s="136" t="s">
        <v>137</v>
      </c>
      <c r="F99" s="136" t="s">
        <v>138</v>
      </c>
      <c r="I99" s="128"/>
      <c r="J99" s="137">
        <f>BK99</f>
        <v>0</v>
      </c>
      <c r="L99" s="125"/>
      <c r="M99" s="130"/>
      <c r="N99" s="131"/>
      <c r="O99" s="131"/>
      <c r="P99" s="132">
        <f>SUM(P100:P124)</f>
        <v>0</v>
      </c>
      <c r="Q99" s="131"/>
      <c r="R99" s="132">
        <f>SUM(R100:R124)</f>
        <v>0.018677199999999998</v>
      </c>
      <c r="S99" s="131"/>
      <c r="T99" s="133">
        <f>SUM(T100:T124)</f>
        <v>0</v>
      </c>
      <c r="AR99" s="126" t="s">
        <v>15</v>
      </c>
      <c r="AT99" s="134" t="s">
        <v>70</v>
      </c>
      <c r="AU99" s="134" t="s">
        <v>139</v>
      </c>
      <c r="AY99" s="126" t="s">
        <v>134</v>
      </c>
      <c r="BK99" s="135">
        <f>SUM(BK100:BK124)</f>
        <v>0</v>
      </c>
    </row>
    <row r="100" spans="1:65" s="2" customFormat="1" ht="24.2" customHeight="1">
      <c r="A100" s="33"/>
      <c r="B100" s="138"/>
      <c r="C100" s="139" t="s">
        <v>15</v>
      </c>
      <c r="D100" s="139" t="s">
        <v>140</v>
      </c>
      <c r="E100" s="140" t="s">
        <v>141</v>
      </c>
      <c r="F100" s="141" t="s">
        <v>142</v>
      </c>
      <c r="G100" s="142" t="s">
        <v>143</v>
      </c>
      <c r="H100" s="143">
        <v>1.4</v>
      </c>
      <c r="I100" s="144"/>
      <c r="J100" s="145">
        <f>ROUND(I100*H100,2)</f>
        <v>0</v>
      </c>
      <c r="K100" s="141" t="s">
        <v>144</v>
      </c>
      <c r="L100" s="34"/>
      <c r="M100" s="146" t="s">
        <v>3</v>
      </c>
      <c r="N100" s="147" t="s">
        <v>43</v>
      </c>
      <c r="O100" s="54"/>
      <c r="P100" s="148">
        <f>O100*H100</f>
        <v>0</v>
      </c>
      <c r="Q100" s="148">
        <v>0.00026</v>
      </c>
      <c r="R100" s="148">
        <f>Q100*H100</f>
        <v>0.00036399999999999996</v>
      </c>
      <c r="S100" s="148">
        <v>0</v>
      </c>
      <c r="T100" s="149">
        <f>S100*H100</f>
        <v>0</v>
      </c>
      <c r="U100" s="33"/>
      <c r="V100" s="33"/>
      <c r="W100" s="33"/>
      <c r="X100" s="33"/>
      <c r="Y100" s="33"/>
      <c r="Z100" s="33"/>
      <c r="AA100" s="33"/>
      <c r="AB100" s="33"/>
      <c r="AC100" s="33"/>
      <c r="AD100" s="33"/>
      <c r="AE100" s="33"/>
      <c r="AR100" s="150" t="s">
        <v>145</v>
      </c>
      <c r="AT100" s="150" t="s">
        <v>140</v>
      </c>
      <c r="AU100" s="150" t="s">
        <v>146</v>
      </c>
      <c r="AY100" s="18" t="s">
        <v>134</v>
      </c>
      <c r="BE100" s="151">
        <f>IF(N100="základní",J100,0)</f>
        <v>0</v>
      </c>
      <c r="BF100" s="151">
        <f>IF(N100="snížená",J100,0)</f>
        <v>0</v>
      </c>
      <c r="BG100" s="151">
        <f>IF(N100="zákl. přenesená",J100,0)</f>
        <v>0</v>
      </c>
      <c r="BH100" s="151">
        <f>IF(N100="sníž. přenesená",J100,0)</f>
        <v>0</v>
      </c>
      <c r="BI100" s="151">
        <f>IF(N100="nulová",J100,0)</f>
        <v>0</v>
      </c>
      <c r="BJ100" s="18" t="s">
        <v>139</v>
      </c>
      <c r="BK100" s="151">
        <f>ROUND(I100*H100,2)</f>
        <v>0</v>
      </c>
      <c r="BL100" s="18" t="s">
        <v>145</v>
      </c>
      <c r="BM100" s="150" t="s">
        <v>147</v>
      </c>
    </row>
    <row r="101" spans="1:47" s="2" customFormat="1" ht="12">
      <c r="A101" s="33"/>
      <c r="B101" s="34"/>
      <c r="C101" s="33"/>
      <c r="D101" s="152" t="s">
        <v>148</v>
      </c>
      <c r="E101" s="33"/>
      <c r="F101" s="153" t="s">
        <v>149</v>
      </c>
      <c r="G101" s="33"/>
      <c r="H101" s="33"/>
      <c r="I101" s="154"/>
      <c r="J101" s="33"/>
      <c r="K101" s="33"/>
      <c r="L101" s="34"/>
      <c r="M101" s="155"/>
      <c r="N101" s="156"/>
      <c r="O101" s="54"/>
      <c r="P101" s="54"/>
      <c r="Q101" s="54"/>
      <c r="R101" s="54"/>
      <c r="S101" s="54"/>
      <c r="T101" s="55"/>
      <c r="U101" s="33"/>
      <c r="V101" s="33"/>
      <c r="W101" s="33"/>
      <c r="X101" s="33"/>
      <c r="Y101" s="33"/>
      <c r="Z101" s="33"/>
      <c r="AA101" s="33"/>
      <c r="AB101" s="33"/>
      <c r="AC101" s="33"/>
      <c r="AD101" s="33"/>
      <c r="AE101" s="33"/>
      <c r="AT101" s="18" t="s">
        <v>148</v>
      </c>
      <c r="AU101" s="18" t="s">
        <v>146</v>
      </c>
    </row>
    <row r="102" spans="2:51" s="13" customFormat="1" ht="12">
      <c r="B102" s="157"/>
      <c r="D102" s="158" t="s">
        <v>150</v>
      </c>
      <c r="E102" s="159" t="s">
        <v>3</v>
      </c>
      <c r="F102" s="160" t="s">
        <v>151</v>
      </c>
      <c r="H102" s="159" t="s">
        <v>3</v>
      </c>
      <c r="I102" s="161"/>
      <c r="L102" s="157"/>
      <c r="M102" s="162"/>
      <c r="N102" s="163"/>
      <c r="O102" s="163"/>
      <c r="P102" s="163"/>
      <c r="Q102" s="163"/>
      <c r="R102" s="163"/>
      <c r="S102" s="163"/>
      <c r="T102" s="164"/>
      <c r="AT102" s="159" t="s">
        <v>150</v>
      </c>
      <c r="AU102" s="159" t="s">
        <v>146</v>
      </c>
      <c r="AV102" s="13" t="s">
        <v>15</v>
      </c>
      <c r="AW102" s="13" t="s">
        <v>33</v>
      </c>
      <c r="AX102" s="13" t="s">
        <v>71</v>
      </c>
      <c r="AY102" s="159" t="s">
        <v>134</v>
      </c>
    </row>
    <row r="103" spans="2:51" s="14" customFormat="1" ht="12">
      <c r="B103" s="165"/>
      <c r="D103" s="158" t="s">
        <v>150</v>
      </c>
      <c r="E103" s="166" t="s">
        <v>3</v>
      </c>
      <c r="F103" s="167" t="s">
        <v>842</v>
      </c>
      <c r="H103" s="168">
        <v>0.8</v>
      </c>
      <c r="I103" s="169"/>
      <c r="L103" s="165"/>
      <c r="M103" s="170"/>
      <c r="N103" s="171"/>
      <c r="O103" s="171"/>
      <c r="P103" s="171"/>
      <c r="Q103" s="171"/>
      <c r="R103" s="171"/>
      <c r="S103" s="171"/>
      <c r="T103" s="172"/>
      <c r="AT103" s="166" t="s">
        <v>150</v>
      </c>
      <c r="AU103" s="166" t="s">
        <v>146</v>
      </c>
      <c r="AV103" s="14" t="s">
        <v>139</v>
      </c>
      <c r="AW103" s="14" t="s">
        <v>33</v>
      </c>
      <c r="AX103" s="14" t="s">
        <v>71</v>
      </c>
      <c r="AY103" s="166" t="s">
        <v>134</v>
      </c>
    </row>
    <row r="104" spans="2:51" s="13" customFormat="1" ht="12">
      <c r="B104" s="157"/>
      <c r="D104" s="158" t="s">
        <v>150</v>
      </c>
      <c r="E104" s="159" t="s">
        <v>3</v>
      </c>
      <c r="F104" s="160" t="s">
        <v>153</v>
      </c>
      <c r="H104" s="159" t="s">
        <v>3</v>
      </c>
      <c r="I104" s="161"/>
      <c r="L104" s="157"/>
      <c r="M104" s="162"/>
      <c r="N104" s="163"/>
      <c r="O104" s="163"/>
      <c r="P104" s="163"/>
      <c r="Q104" s="163"/>
      <c r="R104" s="163"/>
      <c r="S104" s="163"/>
      <c r="T104" s="164"/>
      <c r="AT104" s="159" t="s">
        <v>150</v>
      </c>
      <c r="AU104" s="159" t="s">
        <v>146</v>
      </c>
      <c r="AV104" s="13" t="s">
        <v>15</v>
      </c>
      <c r="AW104" s="13" t="s">
        <v>33</v>
      </c>
      <c r="AX104" s="13" t="s">
        <v>71</v>
      </c>
      <c r="AY104" s="159" t="s">
        <v>134</v>
      </c>
    </row>
    <row r="105" spans="2:51" s="14" customFormat="1" ht="12">
      <c r="B105" s="165"/>
      <c r="D105" s="158" t="s">
        <v>150</v>
      </c>
      <c r="E105" s="166" t="s">
        <v>3</v>
      </c>
      <c r="F105" s="167" t="s">
        <v>596</v>
      </c>
      <c r="H105" s="168">
        <v>0.6</v>
      </c>
      <c r="I105" s="169"/>
      <c r="L105" s="165"/>
      <c r="M105" s="170"/>
      <c r="N105" s="171"/>
      <c r="O105" s="171"/>
      <c r="P105" s="171"/>
      <c r="Q105" s="171"/>
      <c r="R105" s="171"/>
      <c r="S105" s="171"/>
      <c r="T105" s="172"/>
      <c r="AT105" s="166" t="s">
        <v>150</v>
      </c>
      <c r="AU105" s="166" t="s">
        <v>146</v>
      </c>
      <c r="AV105" s="14" t="s">
        <v>139</v>
      </c>
      <c r="AW105" s="14" t="s">
        <v>33</v>
      </c>
      <c r="AX105" s="14" t="s">
        <v>71</v>
      </c>
      <c r="AY105" s="166" t="s">
        <v>134</v>
      </c>
    </row>
    <row r="106" spans="2:51" s="15" customFormat="1" ht="12">
      <c r="B106" s="173"/>
      <c r="D106" s="158" t="s">
        <v>150</v>
      </c>
      <c r="E106" s="174" t="s">
        <v>3</v>
      </c>
      <c r="F106" s="175" t="s">
        <v>155</v>
      </c>
      <c r="H106" s="176">
        <v>1.4</v>
      </c>
      <c r="I106" s="177"/>
      <c r="L106" s="173"/>
      <c r="M106" s="178"/>
      <c r="N106" s="179"/>
      <c r="O106" s="179"/>
      <c r="P106" s="179"/>
      <c r="Q106" s="179"/>
      <c r="R106" s="179"/>
      <c r="S106" s="179"/>
      <c r="T106" s="180"/>
      <c r="AT106" s="174" t="s">
        <v>150</v>
      </c>
      <c r="AU106" s="174" t="s">
        <v>146</v>
      </c>
      <c r="AV106" s="15" t="s">
        <v>145</v>
      </c>
      <c r="AW106" s="15" t="s">
        <v>33</v>
      </c>
      <c r="AX106" s="15" t="s">
        <v>15</v>
      </c>
      <c r="AY106" s="174" t="s">
        <v>134</v>
      </c>
    </row>
    <row r="107" spans="1:65" s="2" customFormat="1" ht="66.75" customHeight="1">
      <c r="A107" s="33"/>
      <c r="B107" s="138"/>
      <c r="C107" s="139" t="s">
        <v>139</v>
      </c>
      <c r="D107" s="139" t="s">
        <v>140</v>
      </c>
      <c r="E107" s="140" t="s">
        <v>156</v>
      </c>
      <c r="F107" s="141" t="s">
        <v>157</v>
      </c>
      <c r="G107" s="142" t="s">
        <v>143</v>
      </c>
      <c r="H107" s="143">
        <v>0.8</v>
      </c>
      <c r="I107" s="144"/>
      <c r="J107" s="145">
        <f>ROUND(I107*H107,2)</f>
        <v>0</v>
      </c>
      <c r="K107" s="141" t="s">
        <v>144</v>
      </c>
      <c r="L107" s="34"/>
      <c r="M107" s="146" t="s">
        <v>3</v>
      </c>
      <c r="N107" s="147" t="s">
        <v>43</v>
      </c>
      <c r="O107" s="54"/>
      <c r="P107" s="148">
        <f>O107*H107</f>
        <v>0</v>
      </c>
      <c r="Q107" s="148">
        <v>0.00835</v>
      </c>
      <c r="R107" s="148">
        <f>Q107*H107</f>
        <v>0.00668</v>
      </c>
      <c r="S107" s="148">
        <v>0</v>
      </c>
      <c r="T107" s="149">
        <f>S107*H107</f>
        <v>0</v>
      </c>
      <c r="U107" s="33"/>
      <c r="V107" s="33"/>
      <c r="W107" s="33"/>
      <c r="X107" s="33"/>
      <c r="Y107" s="33"/>
      <c r="Z107" s="33"/>
      <c r="AA107" s="33"/>
      <c r="AB107" s="33"/>
      <c r="AC107" s="33"/>
      <c r="AD107" s="33"/>
      <c r="AE107" s="33"/>
      <c r="AR107" s="150" t="s">
        <v>145</v>
      </c>
      <c r="AT107" s="150" t="s">
        <v>140</v>
      </c>
      <c r="AU107" s="150" t="s">
        <v>146</v>
      </c>
      <c r="AY107" s="18" t="s">
        <v>134</v>
      </c>
      <c r="BE107" s="151">
        <f>IF(N107="základní",J107,0)</f>
        <v>0</v>
      </c>
      <c r="BF107" s="151">
        <f>IF(N107="snížená",J107,0)</f>
        <v>0</v>
      </c>
      <c r="BG107" s="151">
        <f>IF(N107="zákl. přenesená",J107,0)</f>
        <v>0</v>
      </c>
      <c r="BH107" s="151">
        <f>IF(N107="sníž. přenesená",J107,0)</f>
        <v>0</v>
      </c>
      <c r="BI107" s="151">
        <f>IF(N107="nulová",J107,0)</f>
        <v>0</v>
      </c>
      <c r="BJ107" s="18" t="s">
        <v>139</v>
      </c>
      <c r="BK107" s="151">
        <f>ROUND(I107*H107,2)</f>
        <v>0</v>
      </c>
      <c r="BL107" s="18" t="s">
        <v>145</v>
      </c>
      <c r="BM107" s="150" t="s">
        <v>158</v>
      </c>
    </row>
    <row r="108" spans="1:47" s="2" customFormat="1" ht="12">
      <c r="A108" s="33"/>
      <c r="B108" s="34"/>
      <c r="C108" s="33"/>
      <c r="D108" s="152" t="s">
        <v>148</v>
      </c>
      <c r="E108" s="33"/>
      <c r="F108" s="153" t="s">
        <v>159</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148</v>
      </c>
      <c r="AU108" s="18" t="s">
        <v>146</v>
      </c>
    </row>
    <row r="109" spans="2:51" s="13" customFormat="1" ht="12">
      <c r="B109" s="157"/>
      <c r="D109" s="158" t="s">
        <v>150</v>
      </c>
      <c r="E109" s="159" t="s">
        <v>3</v>
      </c>
      <c r="F109" s="160" t="s">
        <v>151</v>
      </c>
      <c r="H109" s="159" t="s">
        <v>3</v>
      </c>
      <c r="I109" s="161"/>
      <c r="L109" s="157"/>
      <c r="M109" s="162"/>
      <c r="N109" s="163"/>
      <c r="O109" s="163"/>
      <c r="P109" s="163"/>
      <c r="Q109" s="163"/>
      <c r="R109" s="163"/>
      <c r="S109" s="163"/>
      <c r="T109" s="164"/>
      <c r="AT109" s="159" t="s">
        <v>150</v>
      </c>
      <c r="AU109" s="159" t="s">
        <v>146</v>
      </c>
      <c r="AV109" s="13" t="s">
        <v>15</v>
      </c>
      <c r="AW109" s="13" t="s">
        <v>33</v>
      </c>
      <c r="AX109" s="13" t="s">
        <v>71</v>
      </c>
      <c r="AY109" s="159" t="s">
        <v>134</v>
      </c>
    </row>
    <row r="110" spans="2:51" s="14" customFormat="1" ht="12">
      <c r="B110" s="165"/>
      <c r="D110" s="158" t="s">
        <v>150</v>
      </c>
      <c r="E110" s="166" t="s">
        <v>3</v>
      </c>
      <c r="F110" s="167" t="s">
        <v>842</v>
      </c>
      <c r="H110" s="168">
        <v>0.8</v>
      </c>
      <c r="I110" s="169"/>
      <c r="L110" s="165"/>
      <c r="M110" s="170"/>
      <c r="N110" s="171"/>
      <c r="O110" s="171"/>
      <c r="P110" s="171"/>
      <c r="Q110" s="171"/>
      <c r="R110" s="171"/>
      <c r="S110" s="171"/>
      <c r="T110" s="172"/>
      <c r="AT110" s="166" t="s">
        <v>150</v>
      </c>
      <c r="AU110" s="166" t="s">
        <v>146</v>
      </c>
      <c r="AV110" s="14" t="s">
        <v>139</v>
      </c>
      <c r="AW110" s="14" t="s">
        <v>33</v>
      </c>
      <c r="AX110" s="14" t="s">
        <v>15</v>
      </c>
      <c r="AY110" s="166" t="s">
        <v>134</v>
      </c>
    </row>
    <row r="111" spans="1:65" s="2" customFormat="1" ht="16.5" customHeight="1">
      <c r="A111" s="33"/>
      <c r="B111" s="138"/>
      <c r="C111" s="181" t="s">
        <v>146</v>
      </c>
      <c r="D111" s="181" t="s">
        <v>160</v>
      </c>
      <c r="E111" s="182" t="s">
        <v>161</v>
      </c>
      <c r="F111" s="183" t="s">
        <v>162</v>
      </c>
      <c r="G111" s="184" t="s">
        <v>143</v>
      </c>
      <c r="H111" s="185">
        <v>0.84</v>
      </c>
      <c r="I111" s="186"/>
      <c r="J111" s="187">
        <f>ROUND(I111*H111,2)</f>
        <v>0</v>
      </c>
      <c r="K111" s="183" t="s">
        <v>144</v>
      </c>
      <c r="L111" s="188"/>
      <c r="M111" s="189" t="s">
        <v>3</v>
      </c>
      <c r="N111" s="190" t="s">
        <v>43</v>
      </c>
      <c r="O111" s="54"/>
      <c r="P111" s="148">
        <f>O111*H111</f>
        <v>0</v>
      </c>
      <c r="Q111" s="148">
        <v>0.00085</v>
      </c>
      <c r="R111" s="148">
        <f>Q111*H111</f>
        <v>0.0007139999999999999</v>
      </c>
      <c r="S111" s="148">
        <v>0</v>
      </c>
      <c r="T111" s="149">
        <f>S111*H111</f>
        <v>0</v>
      </c>
      <c r="U111" s="33"/>
      <c r="V111" s="33"/>
      <c r="W111" s="33"/>
      <c r="X111" s="33"/>
      <c r="Y111" s="33"/>
      <c r="Z111" s="33"/>
      <c r="AA111" s="33"/>
      <c r="AB111" s="33"/>
      <c r="AC111" s="33"/>
      <c r="AD111" s="33"/>
      <c r="AE111" s="33"/>
      <c r="AR111" s="150" t="s">
        <v>163</v>
      </c>
      <c r="AT111" s="150" t="s">
        <v>160</v>
      </c>
      <c r="AU111" s="150" t="s">
        <v>146</v>
      </c>
      <c r="AY111" s="18" t="s">
        <v>134</v>
      </c>
      <c r="BE111" s="151">
        <f>IF(N111="základní",J111,0)</f>
        <v>0</v>
      </c>
      <c r="BF111" s="151">
        <f>IF(N111="snížená",J111,0)</f>
        <v>0</v>
      </c>
      <c r="BG111" s="151">
        <f>IF(N111="zákl. přenesená",J111,0)</f>
        <v>0</v>
      </c>
      <c r="BH111" s="151">
        <f>IF(N111="sníž. přenesená",J111,0)</f>
        <v>0</v>
      </c>
      <c r="BI111" s="151">
        <f>IF(N111="nulová",J111,0)</f>
        <v>0</v>
      </c>
      <c r="BJ111" s="18" t="s">
        <v>139</v>
      </c>
      <c r="BK111" s="151">
        <f>ROUND(I111*H111,2)</f>
        <v>0</v>
      </c>
      <c r="BL111" s="18" t="s">
        <v>145</v>
      </c>
      <c r="BM111" s="150" t="s">
        <v>164</v>
      </c>
    </row>
    <row r="112" spans="2:51" s="14" customFormat="1" ht="12">
      <c r="B112" s="165"/>
      <c r="D112" s="158" t="s">
        <v>150</v>
      </c>
      <c r="F112" s="167" t="s">
        <v>843</v>
      </c>
      <c r="H112" s="168">
        <v>0.84</v>
      </c>
      <c r="I112" s="169"/>
      <c r="L112" s="165"/>
      <c r="M112" s="170"/>
      <c r="N112" s="171"/>
      <c r="O112" s="171"/>
      <c r="P112" s="171"/>
      <c r="Q112" s="171"/>
      <c r="R112" s="171"/>
      <c r="S112" s="171"/>
      <c r="T112" s="172"/>
      <c r="AT112" s="166" t="s">
        <v>150</v>
      </c>
      <c r="AU112" s="166" t="s">
        <v>146</v>
      </c>
      <c r="AV112" s="14" t="s">
        <v>139</v>
      </c>
      <c r="AW112" s="14" t="s">
        <v>4</v>
      </c>
      <c r="AX112" s="14" t="s">
        <v>15</v>
      </c>
      <c r="AY112" s="166" t="s">
        <v>134</v>
      </c>
    </row>
    <row r="113" spans="1:65" s="2" customFormat="1" ht="66.75" customHeight="1">
      <c r="A113" s="33"/>
      <c r="B113" s="138"/>
      <c r="C113" s="139" t="s">
        <v>145</v>
      </c>
      <c r="D113" s="139" t="s">
        <v>140</v>
      </c>
      <c r="E113" s="140" t="s">
        <v>166</v>
      </c>
      <c r="F113" s="141" t="s">
        <v>167</v>
      </c>
      <c r="G113" s="142" t="s">
        <v>143</v>
      </c>
      <c r="H113" s="143">
        <v>0.6</v>
      </c>
      <c r="I113" s="144"/>
      <c r="J113" s="145">
        <f>ROUND(I113*H113,2)</f>
        <v>0</v>
      </c>
      <c r="K113" s="141" t="s">
        <v>144</v>
      </c>
      <c r="L113" s="34"/>
      <c r="M113" s="146" t="s">
        <v>3</v>
      </c>
      <c r="N113" s="147" t="s">
        <v>43</v>
      </c>
      <c r="O113" s="54"/>
      <c r="P113" s="148">
        <f>O113*H113</f>
        <v>0</v>
      </c>
      <c r="Q113" s="148">
        <v>0.00852</v>
      </c>
      <c r="R113" s="148">
        <f>Q113*H113</f>
        <v>0.005111999999999999</v>
      </c>
      <c r="S113" s="148">
        <v>0</v>
      </c>
      <c r="T113" s="149">
        <f>S113*H113</f>
        <v>0</v>
      </c>
      <c r="U113" s="33"/>
      <c r="V113" s="33"/>
      <c r="W113" s="33"/>
      <c r="X113" s="33"/>
      <c r="Y113" s="33"/>
      <c r="Z113" s="33"/>
      <c r="AA113" s="33"/>
      <c r="AB113" s="33"/>
      <c r="AC113" s="33"/>
      <c r="AD113" s="33"/>
      <c r="AE113" s="33"/>
      <c r="AR113" s="150" t="s">
        <v>145</v>
      </c>
      <c r="AT113" s="150" t="s">
        <v>140</v>
      </c>
      <c r="AU113" s="150" t="s">
        <v>146</v>
      </c>
      <c r="AY113" s="18" t="s">
        <v>134</v>
      </c>
      <c r="BE113" s="151">
        <f>IF(N113="základní",J113,0)</f>
        <v>0</v>
      </c>
      <c r="BF113" s="151">
        <f>IF(N113="snížená",J113,0)</f>
        <v>0</v>
      </c>
      <c r="BG113" s="151">
        <f>IF(N113="zákl. přenesená",J113,0)</f>
        <v>0</v>
      </c>
      <c r="BH113" s="151">
        <f>IF(N113="sníž. přenesená",J113,0)</f>
        <v>0</v>
      </c>
      <c r="BI113" s="151">
        <f>IF(N113="nulová",J113,0)</f>
        <v>0</v>
      </c>
      <c r="BJ113" s="18" t="s">
        <v>139</v>
      </c>
      <c r="BK113" s="151">
        <f>ROUND(I113*H113,2)</f>
        <v>0</v>
      </c>
      <c r="BL113" s="18" t="s">
        <v>145</v>
      </c>
      <c r="BM113" s="150" t="s">
        <v>168</v>
      </c>
    </row>
    <row r="114" spans="1:47" s="2" customFormat="1" ht="12">
      <c r="A114" s="33"/>
      <c r="B114" s="34"/>
      <c r="C114" s="33"/>
      <c r="D114" s="152" t="s">
        <v>148</v>
      </c>
      <c r="E114" s="33"/>
      <c r="F114" s="153" t="s">
        <v>169</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148</v>
      </c>
      <c r="AU114" s="18" t="s">
        <v>146</v>
      </c>
    </row>
    <row r="115" spans="2:51" s="13" customFormat="1" ht="12">
      <c r="B115" s="157"/>
      <c r="D115" s="158" t="s">
        <v>150</v>
      </c>
      <c r="E115" s="159" t="s">
        <v>3</v>
      </c>
      <c r="F115" s="160" t="s">
        <v>153</v>
      </c>
      <c r="H115" s="159" t="s">
        <v>3</v>
      </c>
      <c r="I115" s="161"/>
      <c r="L115" s="157"/>
      <c r="M115" s="162"/>
      <c r="N115" s="163"/>
      <c r="O115" s="163"/>
      <c r="P115" s="163"/>
      <c r="Q115" s="163"/>
      <c r="R115" s="163"/>
      <c r="S115" s="163"/>
      <c r="T115" s="164"/>
      <c r="AT115" s="159" t="s">
        <v>150</v>
      </c>
      <c r="AU115" s="159" t="s">
        <v>146</v>
      </c>
      <c r="AV115" s="13" t="s">
        <v>15</v>
      </c>
      <c r="AW115" s="13" t="s">
        <v>33</v>
      </c>
      <c r="AX115" s="13" t="s">
        <v>71</v>
      </c>
      <c r="AY115" s="159" t="s">
        <v>134</v>
      </c>
    </row>
    <row r="116" spans="2:51" s="14" customFormat="1" ht="12">
      <c r="B116" s="165"/>
      <c r="D116" s="158" t="s">
        <v>150</v>
      </c>
      <c r="E116" s="166" t="s">
        <v>3</v>
      </c>
      <c r="F116" s="167" t="s">
        <v>596</v>
      </c>
      <c r="H116" s="168">
        <v>0.6</v>
      </c>
      <c r="I116" s="169"/>
      <c r="L116" s="165"/>
      <c r="M116" s="170"/>
      <c r="N116" s="171"/>
      <c r="O116" s="171"/>
      <c r="P116" s="171"/>
      <c r="Q116" s="171"/>
      <c r="R116" s="171"/>
      <c r="S116" s="171"/>
      <c r="T116" s="172"/>
      <c r="AT116" s="166" t="s">
        <v>150</v>
      </c>
      <c r="AU116" s="166" t="s">
        <v>146</v>
      </c>
      <c r="AV116" s="14" t="s">
        <v>139</v>
      </c>
      <c r="AW116" s="14" t="s">
        <v>33</v>
      </c>
      <c r="AX116" s="14" t="s">
        <v>15</v>
      </c>
      <c r="AY116" s="166" t="s">
        <v>134</v>
      </c>
    </row>
    <row r="117" spans="1:65" s="2" customFormat="1" ht="16.5" customHeight="1">
      <c r="A117" s="33"/>
      <c r="B117" s="138"/>
      <c r="C117" s="181" t="s">
        <v>170</v>
      </c>
      <c r="D117" s="181" t="s">
        <v>160</v>
      </c>
      <c r="E117" s="182" t="s">
        <v>171</v>
      </c>
      <c r="F117" s="183" t="s">
        <v>172</v>
      </c>
      <c r="G117" s="184" t="s">
        <v>143</v>
      </c>
      <c r="H117" s="185">
        <v>0.63</v>
      </c>
      <c r="I117" s="186"/>
      <c r="J117" s="187">
        <f>ROUND(I117*H117,2)</f>
        <v>0</v>
      </c>
      <c r="K117" s="183" t="s">
        <v>144</v>
      </c>
      <c r="L117" s="188"/>
      <c r="M117" s="189" t="s">
        <v>3</v>
      </c>
      <c r="N117" s="190" t="s">
        <v>43</v>
      </c>
      <c r="O117" s="54"/>
      <c r="P117" s="148">
        <f>O117*H117</f>
        <v>0</v>
      </c>
      <c r="Q117" s="148">
        <v>0.00204</v>
      </c>
      <c r="R117" s="148">
        <f>Q117*H117</f>
        <v>0.0012852</v>
      </c>
      <c r="S117" s="148">
        <v>0</v>
      </c>
      <c r="T117" s="149">
        <f>S117*H117</f>
        <v>0</v>
      </c>
      <c r="U117" s="33"/>
      <c r="V117" s="33"/>
      <c r="W117" s="33"/>
      <c r="X117" s="33"/>
      <c r="Y117" s="33"/>
      <c r="Z117" s="33"/>
      <c r="AA117" s="33"/>
      <c r="AB117" s="33"/>
      <c r="AC117" s="33"/>
      <c r="AD117" s="33"/>
      <c r="AE117" s="33"/>
      <c r="AR117" s="150" t="s">
        <v>163</v>
      </c>
      <c r="AT117" s="150" t="s">
        <v>160</v>
      </c>
      <c r="AU117" s="150" t="s">
        <v>146</v>
      </c>
      <c r="AY117" s="18" t="s">
        <v>134</v>
      </c>
      <c r="BE117" s="151">
        <f>IF(N117="základní",J117,0)</f>
        <v>0</v>
      </c>
      <c r="BF117" s="151">
        <f>IF(N117="snížená",J117,0)</f>
        <v>0</v>
      </c>
      <c r="BG117" s="151">
        <f>IF(N117="zákl. přenesená",J117,0)</f>
        <v>0</v>
      </c>
      <c r="BH117" s="151">
        <f>IF(N117="sníž. přenesená",J117,0)</f>
        <v>0</v>
      </c>
      <c r="BI117" s="151">
        <f>IF(N117="nulová",J117,0)</f>
        <v>0</v>
      </c>
      <c r="BJ117" s="18" t="s">
        <v>139</v>
      </c>
      <c r="BK117" s="151">
        <f>ROUND(I117*H117,2)</f>
        <v>0</v>
      </c>
      <c r="BL117" s="18" t="s">
        <v>145</v>
      </c>
      <c r="BM117" s="150" t="s">
        <v>173</v>
      </c>
    </row>
    <row r="118" spans="2:51" s="14" customFormat="1" ht="12">
      <c r="B118" s="165"/>
      <c r="D118" s="158" t="s">
        <v>150</v>
      </c>
      <c r="F118" s="167" t="s">
        <v>597</v>
      </c>
      <c r="H118" s="168">
        <v>0.63</v>
      </c>
      <c r="I118" s="169"/>
      <c r="L118" s="165"/>
      <c r="M118" s="170"/>
      <c r="N118" s="171"/>
      <c r="O118" s="171"/>
      <c r="P118" s="171"/>
      <c r="Q118" s="171"/>
      <c r="R118" s="171"/>
      <c r="S118" s="171"/>
      <c r="T118" s="172"/>
      <c r="AT118" s="166" t="s">
        <v>150</v>
      </c>
      <c r="AU118" s="166" t="s">
        <v>146</v>
      </c>
      <c r="AV118" s="14" t="s">
        <v>139</v>
      </c>
      <c r="AW118" s="14" t="s">
        <v>4</v>
      </c>
      <c r="AX118" s="14" t="s">
        <v>15</v>
      </c>
      <c r="AY118" s="166" t="s">
        <v>134</v>
      </c>
    </row>
    <row r="119" spans="1:65" s="2" customFormat="1" ht="55.5" customHeight="1">
      <c r="A119" s="33"/>
      <c r="B119" s="138"/>
      <c r="C119" s="139" t="s">
        <v>135</v>
      </c>
      <c r="D119" s="139" t="s">
        <v>140</v>
      </c>
      <c r="E119" s="140" t="s">
        <v>175</v>
      </c>
      <c r="F119" s="141" t="s">
        <v>176</v>
      </c>
      <c r="G119" s="142" t="s">
        <v>143</v>
      </c>
      <c r="H119" s="143">
        <v>1.4</v>
      </c>
      <c r="I119" s="144"/>
      <c r="J119" s="145">
        <f>ROUND(I119*H119,2)</f>
        <v>0</v>
      </c>
      <c r="K119" s="141" t="s">
        <v>144</v>
      </c>
      <c r="L119" s="34"/>
      <c r="M119" s="146" t="s">
        <v>3</v>
      </c>
      <c r="N119" s="147" t="s">
        <v>43</v>
      </c>
      <c r="O119" s="54"/>
      <c r="P119" s="148">
        <f>O119*H119</f>
        <v>0</v>
      </c>
      <c r="Q119" s="148">
        <v>8E-05</v>
      </c>
      <c r="R119" s="148">
        <f>Q119*H119</f>
        <v>0.000112</v>
      </c>
      <c r="S119" s="148">
        <v>0</v>
      </c>
      <c r="T119" s="149">
        <f>S119*H119</f>
        <v>0</v>
      </c>
      <c r="U119" s="33"/>
      <c r="V119" s="33"/>
      <c r="W119" s="33"/>
      <c r="X119" s="33"/>
      <c r="Y119" s="33"/>
      <c r="Z119" s="33"/>
      <c r="AA119" s="33"/>
      <c r="AB119" s="33"/>
      <c r="AC119" s="33"/>
      <c r="AD119" s="33"/>
      <c r="AE119" s="33"/>
      <c r="AR119" s="150" t="s">
        <v>145</v>
      </c>
      <c r="AT119" s="150" t="s">
        <v>140</v>
      </c>
      <c r="AU119" s="150" t="s">
        <v>146</v>
      </c>
      <c r="AY119" s="18" t="s">
        <v>134</v>
      </c>
      <c r="BE119" s="151">
        <f>IF(N119="základní",J119,0)</f>
        <v>0</v>
      </c>
      <c r="BF119" s="151">
        <f>IF(N119="snížená",J119,0)</f>
        <v>0</v>
      </c>
      <c r="BG119" s="151">
        <f>IF(N119="zákl. přenesená",J119,0)</f>
        <v>0</v>
      </c>
      <c r="BH119" s="151">
        <f>IF(N119="sníž. přenesená",J119,0)</f>
        <v>0</v>
      </c>
      <c r="BI119" s="151">
        <f>IF(N119="nulová",J119,0)</f>
        <v>0</v>
      </c>
      <c r="BJ119" s="18" t="s">
        <v>139</v>
      </c>
      <c r="BK119" s="151">
        <f>ROUND(I119*H119,2)</f>
        <v>0</v>
      </c>
      <c r="BL119" s="18" t="s">
        <v>145</v>
      </c>
      <c r="BM119" s="150" t="s">
        <v>177</v>
      </c>
    </row>
    <row r="120" spans="1:47" s="2" customFormat="1" ht="12">
      <c r="A120" s="33"/>
      <c r="B120" s="34"/>
      <c r="C120" s="33"/>
      <c r="D120" s="152" t="s">
        <v>148</v>
      </c>
      <c r="E120" s="33"/>
      <c r="F120" s="153" t="s">
        <v>178</v>
      </c>
      <c r="G120" s="33"/>
      <c r="H120" s="33"/>
      <c r="I120" s="154"/>
      <c r="J120" s="33"/>
      <c r="K120" s="33"/>
      <c r="L120" s="34"/>
      <c r="M120" s="155"/>
      <c r="N120" s="156"/>
      <c r="O120" s="54"/>
      <c r="P120" s="54"/>
      <c r="Q120" s="54"/>
      <c r="R120" s="54"/>
      <c r="S120" s="54"/>
      <c r="T120" s="55"/>
      <c r="U120" s="33"/>
      <c r="V120" s="33"/>
      <c r="W120" s="33"/>
      <c r="X120" s="33"/>
      <c r="Y120" s="33"/>
      <c r="Z120" s="33"/>
      <c r="AA120" s="33"/>
      <c r="AB120" s="33"/>
      <c r="AC120" s="33"/>
      <c r="AD120" s="33"/>
      <c r="AE120" s="33"/>
      <c r="AT120" s="18" t="s">
        <v>148</v>
      </c>
      <c r="AU120" s="18" t="s">
        <v>146</v>
      </c>
    </row>
    <row r="121" spans="1:65" s="2" customFormat="1" ht="24.2" customHeight="1">
      <c r="A121" s="33"/>
      <c r="B121" s="138"/>
      <c r="C121" s="139" t="s">
        <v>179</v>
      </c>
      <c r="D121" s="139" t="s">
        <v>140</v>
      </c>
      <c r="E121" s="140" t="s">
        <v>180</v>
      </c>
      <c r="F121" s="141" t="s">
        <v>181</v>
      </c>
      <c r="G121" s="142" t="s">
        <v>143</v>
      </c>
      <c r="H121" s="143">
        <v>1.4</v>
      </c>
      <c r="I121" s="144"/>
      <c r="J121" s="145">
        <f>ROUND(I121*H121,2)</f>
        <v>0</v>
      </c>
      <c r="K121" s="141" t="s">
        <v>144</v>
      </c>
      <c r="L121" s="34"/>
      <c r="M121" s="146" t="s">
        <v>3</v>
      </c>
      <c r="N121" s="147" t="s">
        <v>43</v>
      </c>
      <c r="O121" s="54"/>
      <c r="P121" s="148">
        <f>O121*H121</f>
        <v>0</v>
      </c>
      <c r="Q121" s="148">
        <v>0.0003</v>
      </c>
      <c r="R121" s="148">
        <f>Q121*H121</f>
        <v>0.00041999999999999996</v>
      </c>
      <c r="S121" s="148">
        <v>0</v>
      </c>
      <c r="T121" s="149">
        <f>S121*H121</f>
        <v>0</v>
      </c>
      <c r="U121" s="33"/>
      <c r="V121" s="33"/>
      <c r="W121" s="33"/>
      <c r="X121" s="33"/>
      <c r="Y121" s="33"/>
      <c r="Z121" s="33"/>
      <c r="AA121" s="33"/>
      <c r="AB121" s="33"/>
      <c r="AC121" s="33"/>
      <c r="AD121" s="33"/>
      <c r="AE121" s="33"/>
      <c r="AR121" s="150" t="s">
        <v>145</v>
      </c>
      <c r="AT121" s="150" t="s">
        <v>140</v>
      </c>
      <c r="AU121" s="150" t="s">
        <v>146</v>
      </c>
      <c r="AY121" s="18" t="s">
        <v>134</v>
      </c>
      <c r="BE121" s="151">
        <f>IF(N121="základní",J121,0)</f>
        <v>0</v>
      </c>
      <c r="BF121" s="151">
        <f>IF(N121="snížená",J121,0)</f>
        <v>0</v>
      </c>
      <c r="BG121" s="151">
        <f>IF(N121="zákl. přenesená",J121,0)</f>
        <v>0</v>
      </c>
      <c r="BH121" s="151">
        <f>IF(N121="sníž. přenesená",J121,0)</f>
        <v>0</v>
      </c>
      <c r="BI121" s="151">
        <f>IF(N121="nulová",J121,0)</f>
        <v>0</v>
      </c>
      <c r="BJ121" s="18" t="s">
        <v>139</v>
      </c>
      <c r="BK121" s="151">
        <f>ROUND(I121*H121,2)</f>
        <v>0</v>
      </c>
      <c r="BL121" s="18" t="s">
        <v>145</v>
      </c>
      <c r="BM121" s="150" t="s">
        <v>182</v>
      </c>
    </row>
    <row r="122" spans="1:47" s="2" customFormat="1" ht="12">
      <c r="A122" s="33"/>
      <c r="B122" s="34"/>
      <c r="C122" s="33"/>
      <c r="D122" s="152" t="s">
        <v>148</v>
      </c>
      <c r="E122" s="33"/>
      <c r="F122" s="153" t="s">
        <v>183</v>
      </c>
      <c r="G122" s="33"/>
      <c r="H122" s="33"/>
      <c r="I122" s="154"/>
      <c r="J122" s="33"/>
      <c r="K122" s="33"/>
      <c r="L122" s="34"/>
      <c r="M122" s="155"/>
      <c r="N122" s="156"/>
      <c r="O122" s="54"/>
      <c r="P122" s="54"/>
      <c r="Q122" s="54"/>
      <c r="R122" s="54"/>
      <c r="S122" s="54"/>
      <c r="T122" s="55"/>
      <c r="U122" s="33"/>
      <c r="V122" s="33"/>
      <c r="W122" s="33"/>
      <c r="X122" s="33"/>
      <c r="Y122" s="33"/>
      <c r="Z122" s="33"/>
      <c r="AA122" s="33"/>
      <c r="AB122" s="33"/>
      <c r="AC122" s="33"/>
      <c r="AD122" s="33"/>
      <c r="AE122" s="33"/>
      <c r="AT122" s="18" t="s">
        <v>148</v>
      </c>
      <c r="AU122" s="18" t="s">
        <v>146</v>
      </c>
    </row>
    <row r="123" spans="1:65" s="2" customFormat="1" ht="37.9" customHeight="1">
      <c r="A123" s="33"/>
      <c r="B123" s="138"/>
      <c r="C123" s="139" t="s">
        <v>163</v>
      </c>
      <c r="D123" s="139" t="s">
        <v>140</v>
      </c>
      <c r="E123" s="140" t="s">
        <v>184</v>
      </c>
      <c r="F123" s="141" t="s">
        <v>185</v>
      </c>
      <c r="G123" s="142" t="s">
        <v>143</v>
      </c>
      <c r="H123" s="143">
        <v>1.4</v>
      </c>
      <c r="I123" s="144"/>
      <c r="J123" s="145">
        <f>ROUND(I123*H123,2)</f>
        <v>0</v>
      </c>
      <c r="K123" s="141" t="s">
        <v>144</v>
      </c>
      <c r="L123" s="34"/>
      <c r="M123" s="146" t="s">
        <v>3</v>
      </c>
      <c r="N123" s="147" t="s">
        <v>43</v>
      </c>
      <c r="O123" s="54"/>
      <c r="P123" s="148">
        <f>O123*H123</f>
        <v>0</v>
      </c>
      <c r="Q123" s="148">
        <v>0.00285</v>
      </c>
      <c r="R123" s="148">
        <f>Q123*H123</f>
        <v>0.00399</v>
      </c>
      <c r="S123" s="148">
        <v>0</v>
      </c>
      <c r="T123" s="149">
        <f>S123*H123</f>
        <v>0</v>
      </c>
      <c r="U123" s="33"/>
      <c r="V123" s="33"/>
      <c r="W123" s="33"/>
      <c r="X123" s="33"/>
      <c r="Y123" s="33"/>
      <c r="Z123" s="33"/>
      <c r="AA123" s="33"/>
      <c r="AB123" s="33"/>
      <c r="AC123" s="33"/>
      <c r="AD123" s="33"/>
      <c r="AE123" s="33"/>
      <c r="AR123" s="150" t="s">
        <v>145</v>
      </c>
      <c r="AT123" s="150" t="s">
        <v>140</v>
      </c>
      <c r="AU123" s="150" t="s">
        <v>146</v>
      </c>
      <c r="AY123" s="18" t="s">
        <v>134</v>
      </c>
      <c r="BE123" s="151">
        <f>IF(N123="základní",J123,0)</f>
        <v>0</v>
      </c>
      <c r="BF123" s="151">
        <f>IF(N123="snížená",J123,0)</f>
        <v>0</v>
      </c>
      <c r="BG123" s="151">
        <f>IF(N123="zákl. přenesená",J123,0)</f>
        <v>0</v>
      </c>
      <c r="BH123" s="151">
        <f>IF(N123="sníž. přenesená",J123,0)</f>
        <v>0</v>
      </c>
      <c r="BI123" s="151">
        <f>IF(N123="nulová",J123,0)</f>
        <v>0</v>
      </c>
      <c r="BJ123" s="18" t="s">
        <v>139</v>
      </c>
      <c r="BK123" s="151">
        <f>ROUND(I123*H123,2)</f>
        <v>0</v>
      </c>
      <c r="BL123" s="18" t="s">
        <v>145</v>
      </c>
      <c r="BM123" s="150" t="s">
        <v>186</v>
      </c>
    </row>
    <row r="124" spans="1:47" s="2" customFormat="1" ht="12">
      <c r="A124" s="33"/>
      <c r="B124" s="34"/>
      <c r="C124" s="33"/>
      <c r="D124" s="152" t="s">
        <v>148</v>
      </c>
      <c r="E124" s="33"/>
      <c r="F124" s="153" t="s">
        <v>187</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148</v>
      </c>
      <c r="AU124" s="18" t="s">
        <v>146</v>
      </c>
    </row>
    <row r="125" spans="2:63" s="12" customFormat="1" ht="22.9" customHeight="1">
      <c r="B125" s="125"/>
      <c r="D125" s="126" t="s">
        <v>70</v>
      </c>
      <c r="E125" s="136" t="s">
        <v>188</v>
      </c>
      <c r="F125" s="136" t="s">
        <v>189</v>
      </c>
      <c r="I125" s="128"/>
      <c r="J125" s="137">
        <f>BK125</f>
        <v>0</v>
      </c>
      <c r="L125" s="125"/>
      <c r="M125" s="130"/>
      <c r="N125" s="131"/>
      <c r="O125" s="131"/>
      <c r="P125" s="132">
        <f>P126+P142+P152</f>
        <v>0</v>
      </c>
      <c r="Q125" s="131"/>
      <c r="R125" s="132">
        <f>R126+R142+R152</f>
        <v>0</v>
      </c>
      <c r="S125" s="131"/>
      <c r="T125" s="133">
        <f>T126+T142+T152</f>
        <v>0.018799999999999997</v>
      </c>
      <c r="AR125" s="126" t="s">
        <v>15</v>
      </c>
      <c r="AT125" s="134" t="s">
        <v>70</v>
      </c>
      <c r="AU125" s="134" t="s">
        <v>15</v>
      </c>
      <c r="AY125" s="126" t="s">
        <v>134</v>
      </c>
      <c r="BK125" s="135">
        <f>BK126+BK142+BK152</f>
        <v>0</v>
      </c>
    </row>
    <row r="126" spans="2:63" s="12" customFormat="1" ht="20.85" customHeight="1">
      <c r="B126" s="125"/>
      <c r="D126" s="126" t="s">
        <v>70</v>
      </c>
      <c r="E126" s="136" t="s">
        <v>190</v>
      </c>
      <c r="F126" s="136" t="s">
        <v>191</v>
      </c>
      <c r="I126" s="128"/>
      <c r="J126" s="137">
        <f>BK126</f>
        <v>0</v>
      </c>
      <c r="L126" s="125"/>
      <c r="M126" s="130"/>
      <c r="N126" s="131"/>
      <c r="O126" s="131"/>
      <c r="P126" s="132">
        <f>SUM(P127:P141)</f>
        <v>0</v>
      </c>
      <c r="Q126" s="131"/>
      <c r="R126" s="132">
        <f>SUM(R127:R141)</f>
        <v>0</v>
      </c>
      <c r="S126" s="131"/>
      <c r="T126" s="133">
        <f>SUM(T127:T141)</f>
        <v>0</v>
      </c>
      <c r="AR126" s="126" t="s">
        <v>15</v>
      </c>
      <c r="AT126" s="134" t="s">
        <v>70</v>
      </c>
      <c r="AU126" s="134" t="s">
        <v>139</v>
      </c>
      <c r="AY126" s="126" t="s">
        <v>134</v>
      </c>
      <c r="BK126" s="135">
        <f>SUM(BK127:BK141)</f>
        <v>0</v>
      </c>
    </row>
    <row r="127" spans="1:65" s="2" customFormat="1" ht="44.25" customHeight="1">
      <c r="A127" s="33"/>
      <c r="B127" s="138"/>
      <c r="C127" s="139" t="s">
        <v>188</v>
      </c>
      <c r="D127" s="139" t="s">
        <v>140</v>
      </c>
      <c r="E127" s="140" t="s">
        <v>192</v>
      </c>
      <c r="F127" s="141" t="s">
        <v>193</v>
      </c>
      <c r="G127" s="142" t="s">
        <v>143</v>
      </c>
      <c r="H127" s="143">
        <v>107.95</v>
      </c>
      <c r="I127" s="144"/>
      <c r="J127" s="145">
        <f>ROUND(I127*H127,2)</f>
        <v>0</v>
      </c>
      <c r="K127" s="141" t="s">
        <v>144</v>
      </c>
      <c r="L127" s="34"/>
      <c r="M127" s="146" t="s">
        <v>3</v>
      </c>
      <c r="N127" s="147" t="s">
        <v>43</v>
      </c>
      <c r="O127" s="54"/>
      <c r="P127" s="148">
        <f>O127*H127</f>
        <v>0</v>
      </c>
      <c r="Q127" s="148">
        <v>0</v>
      </c>
      <c r="R127" s="148">
        <f>Q127*H127</f>
        <v>0</v>
      </c>
      <c r="S127" s="148">
        <v>0</v>
      </c>
      <c r="T127" s="149">
        <f>S127*H127</f>
        <v>0</v>
      </c>
      <c r="U127" s="33"/>
      <c r="V127" s="33"/>
      <c r="W127" s="33"/>
      <c r="X127" s="33"/>
      <c r="Y127" s="33"/>
      <c r="Z127" s="33"/>
      <c r="AA127" s="33"/>
      <c r="AB127" s="33"/>
      <c r="AC127" s="33"/>
      <c r="AD127" s="33"/>
      <c r="AE127" s="33"/>
      <c r="AR127" s="150" t="s">
        <v>145</v>
      </c>
      <c r="AT127" s="150" t="s">
        <v>140</v>
      </c>
      <c r="AU127" s="150" t="s">
        <v>146</v>
      </c>
      <c r="AY127" s="18" t="s">
        <v>134</v>
      </c>
      <c r="BE127" s="151">
        <f>IF(N127="základní",J127,0)</f>
        <v>0</v>
      </c>
      <c r="BF127" s="151">
        <f>IF(N127="snížená",J127,0)</f>
        <v>0</v>
      </c>
      <c r="BG127" s="151">
        <f>IF(N127="zákl. přenesená",J127,0)</f>
        <v>0</v>
      </c>
      <c r="BH127" s="151">
        <f>IF(N127="sníž. přenesená",J127,0)</f>
        <v>0</v>
      </c>
      <c r="BI127" s="151">
        <f>IF(N127="nulová",J127,0)</f>
        <v>0</v>
      </c>
      <c r="BJ127" s="18" t="s">
        <v>139</v>
      </c>
      <c r="BK127" s="151">
        <f>ROUND(I127*H127,2)</f>
        <v>0</v>
      </c>
      <c r="BL127" s="18" t="s">
        <v>145</v>
      </c>
      <c r="BM127" s="150" t="s">
        <v>194</v>
      </c>
    </row>
    <row r="128" spans="1:47" s="2" customFormat="1" ht="12">
      <c r="A128" s="33"/>
      <c r="B128" s="34"/>
      <c r="C128" s="33"/>
      <c r="D128" s="152" t="s">
        <v>148</v>
      </c>
      <c r="E128" s="33"/>
      <c r="F128" s="153" t="s">
        <v>195</v>
      </c>
      <c r="G128" s="33"/>
      <c r="H128" s="33"/>
      <c r="I128" s="154"/>
      <c r="J128" s="33"/>
      <c r="K128" s="33"/>
      <c r="L128" s="34"/>
      <c r="M128" s="155"/>
      <c r="N128" s="156"/>
      <c r="O128" s="54"/>
      <c r="P128" s="54"/>
      <c r="Q128" s="54"/>
      <c r="R128" s="54"/>
      <c r="S128" s="54"/>
      <c r="T128" s="55"/>
      <c r="U128" s="33"/>
      <c r="V128" s="33"/>
      <c r="W128" s="33"/>
      <c r="X128" s="33"/>
      <c r="Y128" s="33"/>
      <c r="Z128" s="33"/>
      <c r="AA128" s="33"/>
      <c r="AB128" s="33"/>
      <c r="AC128" s="33"/>
      <c r="AD128" s="33"/>
      <c r="AE128" s="33"/>
      <c r="AT128" s="18" t="s">
        <v>148</v>
      </c>
      <c r="AU128" s="18" t="s">
        <v>146</v>
      </c>
    </row>
    <row r="129" spans="2:51" s="13" customFormat="1" ht="12">
      <c r="B129" s="157"/>
      <c r="D129" s="158" t="s">
        <v>150</v>
      </c>
      <c r="E129" s="159" t="s">
        <v>3</v>
      </c>
      <c r="F129" s="160" t="s">
        <v>196</v>
      </c>
      <c r="H129" s="159" t="s">
        <v>3</v>
      </c>
      <c r="I129" s="161"/>
      <c r="L129" s="157"/>
      <c r="M129" s="162"/>
      <c r="N129" s="163"/>
      <c r="O129" s="163"/>
      <c r="P129" s="163"/>
      <c r="Q129" s="163"/>
      <c r="R129" s="163"/>
      <c r="S129" s="163"/>
      <c r="T129" s="164"/>
      <c r="AT129" s="159" t="s">
        <v>150</v>
      </c>
      <c r="AU129" s="159" t="s">
        <v>146</v>
      </c>
      <c r="AV129" s="13" t="s">
        <v>15</v>
      </c>
      <c r="AW129" s="13" t="s">
        <v>33</v>
      </c>
      <c r="AX129" s="13" t="s">
        <v>71</v>
      </c>
      <c r="AY129" s="159" t="s">
        <v>134</v>
      </c>
    </row>
    <row r="130" spans="2:51" s="14" customFormat="1" ht="12">
      <c r="B130" s="165"/>
      <c r="D130" s="158" t="s">
        <v>150</v>
      </c>
      <c r="E130" s="166" t="s">
        <v>3</v>
      </c>
      <c r="F130" s="167" t="s">
        <v>844</v>
      </c>
      <c r="H130" s="168">
        <v>107.95</v>
      </c>
      <c r="I130" s="169"/>
      <c r="L130" s="165"/>
      <c r="M130" s="170"/>
      <c r="N130" s="171"/>
      <c r="O130" s="171"/>
      <c r="P130" s="171"/>
      <c r="Q130" s="171"/>
      <c r="R130" s="171"/>
      <c r="S130" s="171"/>
      <c r="T130" s="172"/>
      <c r="AT130" s="166" t="s">
        <v>150</v>
      </c>
      <c r="AU130" s="166" t="s">
        <v>146</v>
      </c>
      <c r="AV130" s="14" t="s">
        <v>139</v>
      </c>
      <c r="AW130" s="14" t="s">
        <v>33</v>
      </c>
      <c r="AX130" s="14" t="s">
        <v>15</v>
      </c>
      <c r="AY130" s="166" t="s">
        <v>134</v>
      </c>
    </row>
    <row r="131" spans="1:65" s="2" customFormat="1" ht="55.5" customHeight="1">
      <c r="A131" s="33"/>
      <c r="B131" s="138"/>
      <c r="C131" s="139" t="s">
        <v>198</v>
      </c>
      <c r="D131" s="139" t="s">
        <v>140</v>
      </c>
      <c r="E131" s="140" t="s">
        <v>199</v>
      </c>
      <c r="F131" s="141" t="s">
        <v>200</v>
      </c>
      <c r="G131" s="142" t="s">
        <v>143</v>
      </c>
      <c r="H131" s="143">
        <v>10039.35</v>
      </c>
      <c r="I131" s="144"/>
      <c r="J131" s="145">
        <f>ROUND(I131*H131,2)</f>
        <v>0</v>
      </c>
      <c r="K131" s="141" t="s">
        <v>144</v>
      </c>
      <c r="L131" s="34"/>
      <c r="M131" s="146" t="s">
        <v>3</v>
      </c>
      <c r="N131" s="147" t="s">
        <v>43</v>
      </c>
      <c r="O131" s="54"/>
      <c r="P131" s="148">
        <f>O131*H131</f>
        <v>0</v>
      </c>
      <c r="Q131" s="148">
        <v>0</v>
      </c>
      <c r="R131" s="148">
        <f>Q131*H131</f>
        <v>0</v>
      </c>
      <c r="S131" s="148">
        <v>0</v>
      </c>
      <c r="T131" s="149">
        <f>S131*H131</f>
        <v>0</v>
      </c>
      <c r="U131" s="33"/>
      <c r="V131" s="33"/>
      <c r="W131" s="33"/>
      <c r="X131" s="33"/>
      <c r="Y131" s="33"/>
      <c r="Z131" s="33"/>
      <c r="AA131" s="33"/>
      <c r="AB131" s="33"/>
      <c r="AC131" s="33"/>
      <c r="AD131" s="33"/>
      <c r="AE131" s="33"/>
      <c r="AR131" s="150" t="s">
        <v>145</v>
      </c>
      <c r="AT131" s="150" t="s">
        <v>140</v>
      </c>
      <c r="AU131" s="150" t="s">
        <v>146</v>
      </c>
      <c r="AY131" s="18" t="s">
        <v>134</v>
      </c>
      <c r="BE131" s="151">
        <f>IF(N131="základní",J131,0)</f>
        <v>0</v>
      </c>
      <c r="BF131" s="151">
        <f>IF(N131="snížená",J131,0)</f>
        <v>0</v>
      </c>
      <c r="BG131" s="151">
        <f>IF(N131="zákl. přenesená",J131,0)</f>
        <v>0</v>
      </c>
      <c r="BH131" s="151">
        <f>IF(N131="sníž. přenesená",J131,0)</f>
        <v>0</v>
      </c>
      <c r="BI131" s="151">
        <f>IF(N131="nulová",J131,0)</f>
        <v>0</v>
      </c>
      <c r="BJ131" s="18" t="s">
        <v>139</v>
      </c>
      <c r="BK131" s="151">
        <f>ROUND(I131*H131,2)</f>
        <v>0</v>
      </c>
      <c r="BL131" s="18" t="s">
        <v>145</v>
      </c>
      <c r="BM131" s="150" t="s">
        <v>201</v>
      </c>
    </row>
    <row r="132" spans="1:47" s="2" customFormat="1" ht="12">
      <c r="A132" s="33"/>
      <c r="B132" s="34"/>
      <c r="C132" s="33"/>
      <c r="D132" s="152" t="s">
        <v>148</v>
      </c>
      <c r="E132" s="33"/>
      <c r="F132" s="153" t="s">
        <v>202</v>
      </c>
      <c r="G132" s="33"/>
      <c r="H132" s="33"/>
      <c r="I132" s="154"/>
      <c r="J132" s="33"/>
      <c r="K132" s="33"/>
      <c r="L132" s="34"/>
      <c r="M132" s="155"/>
      <c r="N132" s="156"/>
      <c r="O132" s="54"/>
      <c r="P132" s="54"/>
      <c r="Q132" s="54"/>
      <c r="R132" s="54"/>
      <c r="S132" s="54"/>
      <c r="T132" s="55"/>
      <c r="U132" s="33"/>
      <c r="V132" s="33"/>
      <c r="W132" s="33"/>
      <c r="X132" s="33"/>
      <c r="Y132" s="33"/>
      <c r="Z132" s="33"/>
      <c r="AA132" s="33"/>
      <c r="AB132" s="33"/>
      <c r="AC132" s="33"/>
      <c r="AD132" s="33"/>
      <c r="AE132" s="33"/>
      <c r="AT132" s="18" t="s">
        <v>148</v>
      </c>
      <c r="AU132" s="18" t="s">
        <v>146</v>
      </c>
    </row>
    <row r="133" spans="2:51" s="14" customFormat="1" ht="12">
      <c r="B133" s="165"/>
      <c r="D133" s="158" t="s">
        <v>150</v>
      </c>
      <c r="E133" s="166" t="s">
        <v>3</v>
      </c>
      <c r="F133" s="167" t="s">
        <v>845</v>
      </c>
      <c r="H133" s="168">
        <v>10039.35</v>
      </c>
      <c r="I133" s="169"/>
      <c r="L133" s="165"/>
      <c r="M133" s="170"/>
      <c r="N133" s="171"/>
      <c r="O133" s="171"/>
      <c r="P133" s="171"/>
      <c r="Q133" s="171"/>
      <c r="R133" s="171"/>
      <c r="S133" s="171"/>
      <c r="T133" s="172"/>
      <c r="AT133" s="166" t="s">
        <v>150</v>
      </c>
      <c r="AU133" s="166" t="s">
        <v>146</v>
      </c>
      <c r="AV133" s="14" t="s">
        <v>139</v>
      </c>
      <c r="AW133" s="14" t="s">
        <v>33</v>
      </c>
      <c r="AX133" s="14" t="s">
        <v>15</v>
      </c>
      <c r="AY133" s="166" t="s">
        <v>134</v>
      </c>
    </row>
    <row r="134" spans="1:65" s="2" customFormat="1" ht="44.25" customHeight="1">
      <c r="A134" s="33"/>
      <c r="B134" s="138"/>
      <c r="C134" s="139" t="s">
        <v>76</v>
      </c>
      <c r="D134" s="139" t="s">
        <v>140</v>
      </c>
      <c r="E134" s="140" t="s">
        <v>204</v>
      </c>
      <c r="F134" s="141" t="s">
        <v>205</v>
      </c>
      <c r="G134" s="142" t="s">
        <v>143</v>
      </c>
      <c r="H134" s="143">
        <v>107.95</v>
      </c>
      <c r="I134" s="144"/>
      <c r="J134" s="145">
        <f>ROUND(I134*H134,2)</f>
        <v>0</v>
      </c>
      <c r="K134" s="141" t="s">
        <v>144</v>
      </c>
      <c r="L134" s="34"/>
      <c r="M134" s="146" t="s">
        <v>3</v>
      </c>
      <c r="N134" s="147" t="s">
        <v>43</v>
      </c>
      <c r="O134" s="54"/>
      <c r="P134" s="148">
        <f>O134*H134</f>
        <v>0</v>
      </c>
      <c r="Q134" s="148">
        <v>0</v>
      </c>
      <c r="R134" s="148">
        <f>Q134*H134</f>
        <v>0</v>
      </c>
      <c r="S134" s="148">
        <v>0</v>
      </c>
      <c r="T134" s="149">
        <f>S134*H134</f>
        <v>0</v>
      </c>
      <c r="U134" s="33"/>
      <c r="V134" s="33"/>
      <c r="W134" s="33"/>
      <c r="X134" s="33"/>
      <c r="Y134" s="33"/>
      <c r="Z134" s="33"/>
      <c r="AA134" s="33"/>
      <c r="AB134" s="33"/>
      <c r="AC134" s="33"/>
      <c r="AD134" s="33"/>
      <c r="AE134" s="33"/>
      <c r="AR134" s="150" t="s">
        <v>145</v>
      </c>
      <c r="AT134" s="150" t="s">
        <v>140</v>
      </c>
      <c r="AU134" s="150" t="s">
        <v>146</v>
      </c>
      <c r="AY134" s="18" t="s">
        <v>134</v>
      </c>
      <c r="BE134" s="151">
        <f>IF(N134="základní",J134,0)</f>
        <v>0</v>
      </c>
      <c r="BF134" s="151">
        <f>IF(N134="snížená",J134,0)</f>
        <v>0</v>
      </c>
      <c r="BG134" s="151">
        <f>IF(N134="zákl. přenesená",J134,0)</f>
        <v>0</v>
      </c>
      <c r="BH134" s="151">
        <f>IF(N134="sníž. přenesená",J134,0)</f>
        <v>0</v>
      </c>
      <c r="BI134" s="151">
        <f>IF(N134="nulová",J134,0)</f>
        <v>0</v>
      </c>
      <c r="BJ134" s="18" t="s">
        <v>139</v>
      </c>
      <c r="BK134" s="151">
        <f>ROUND(I134*H134,2)</f>
        <v>0</v>
      </c>
      <c r="BL134" s="18" t="s">
        <v>145</v>
      </c>
      <c r="BM134" s="150" t="s">
        <v>206</v>
      </c>
    </row>
    <row r="135" spans="1:47" s="2" customFormat="1" ht="12">
      <c r="A135" s="33"/>
      <c r="B135" s="34"/>
      <c r="C135" s="33"/>
      <c r="D135" s="152" t="s">
        <v>148</v>
      </c>
      <c r="E135" s="33"/>
      <c r="F135" s="153" t="s">
        <v>207</v>
      </c>
      <c r="G135" s="33"/>
      <c r="H135" s="33"/>
      <c r="I135" s="154"/>
      <c r="J135" s="33"/>
      <c r="K135" s="33"/>
      <c r="L135" s="34"/>
      <c r="M135" s="155"/>
      <c r="N135" s="156"/>
      <c r="O135" s="54"/>
      <c r="P135" s="54"/>
      <c r="Q135" s="54"/>
      <c r="R135" s="54"/>
      <c r="S135" s="54"/>
      <c r="T135" s="55"/>
      <c r="U135" s="33"/>
      <c r="V135" s="33"/>
      <c r="W135" s="33"/>
      <c r="X135" s="33"/>
      <c r="Y135" s="33"/>
      <c r="Z135" s="33"/>
      <c r="AA135" s="33"/>
      <c r="AB135" s="33"/>
      <c r="AC135" s="33"/>
      <c r="AD135" s="33"/>
      <c r="AE135" s="33"/>
      <c r="AT135" s="18" t="s">
        <v>148</v>
      </c>
      <c r="AU135" s="18" t="s">
        <v>146</v>
      </c>
    </row>
    <row r="136" spans="1:65" s="2" customFormat="1" ht="24.2" customHeight="1">
      <c r="A136" s="33"/>
      <c r="B136" s="138"/>
      <c r="C136" s="139" t="s">
        <v>208</v>
      </c>
      <c r="D136" s="139" t="s">
        <v>140</v>
      </c>
      <c r="E136" s="140" t="s">
        <v>209</v>
      </c>
      <c r="F136" s="141" t="s">
        <v>210</v>
      </c>
      <c r="G136" s="142" t="s">
        <v>143</v>
      </c>
      <c r="H136" s="143">
        <v>107.95</v>
      </c>
      <c r="I136" s="144"/>
      <c r="J136" s="145">
        <f>ROUND(I136*H136,2)</f>
        <v>0</v>
      </c>
      <c r="K136" s="141" t="s">
        <v>144</v>
      </c>
      <c r="L136" s="34"/>
      <c r="M136" s="146" t="s">
        <v>3</v>
      </c>
      <c r="N136" s="147" t="s">
        <v>43</v>
      </c>
      <c r="O136" s="54"/>
      <c r="P136" s="148">
        <f>O136*H136</f>
        <v>0</v>
      </c>
      <c r="Q136" s="148">
        <v>0</v>
      </c>
      <c r="R136" s="148">
        <f>Q136*H136</f>
        <v>0</v>
      </c>
      <c r="S136" s="148">
        <v>0</v>
      </c>
      <c r="T136" s="149">
        <f>S136*H136</f>
        <v>0</v>
      </c>
      <c r="U136" s="33"/>
      <c r="V136" s="33"/>
      <c r="W136" s="33"/>
      <c r="X136" s="33"/>
      <c r="Y136" s="33"/>
      <c r="Z136" s="33"/>
      <c r="AA136" s="33"/>
      <c r="AB136" s="33"/>
      <c r="AC136" s="33"/>
      <c r="AD136" s="33"/>
      <c r="AE136" s="33"/>
      <c r="AR136" s="150" t="s">
        <v>145</v>
      </c>
      <c r="AT136" s="150" t="s">
        <v>140</v>
      </c>
      <c r="AU136" s="150" t="s">
        <v>146</v>
      </c>
      <c r="AY136" s="18" t="s">
        <v>134</v>
      </c>
      <c r="BE136" s="151">
        <f>IF(N136="základní",J136,0)</f>
        <v>0</v>
      </c>
      <c r="BF136" s="151">
        <f>IF(N136="snížená",J136,0)</f>
        <v>0</v>
      </c>
      <c r="BG136" s="151">
        <f>IF(N136="zákl. přenesená",J136,0)</f>
        <v>0</v>
      </c>
      <c r="BH136" s="151">
        <f>IF(N136="sníž. přenesená",J136,0)</f>
        <v>0</v>
      </c>
      <c r="BI136" s="151">
        <f>IF(N136="nulová",J136,0)</f>
        <v>0</v>
      </c>
      <c r="BJ136" s="18" t="s">
        <v>139</v>
      </c>
      <c r="BK136" s="151">
        <f>ROUND(I136*H136,2)</f>
        <v>0</v>
      </c>
      <c r="BL136" s="18" t="s">
        <v>145</v>
      </c>
      <c r="BM136" s="150" t="s">
        <v>211</v>
      </c>
    </row>
    <row r="137" spans="1:47" s="2" customFormat="1" ht="12">
      <c r="A137" s="33"/>
      <c r="B137" s="34"/>
      <c r="C137" s="33"/>
      <c r="D137" s="152" t="s">
        <v>148</v>
      </c>
      <c r="E137" s="33"/>
      <c r="F137" s="153" t="s">
        <v>212</v>
      </c>
      <c r="G137" s="33"/>
      <c r="H137" s="33"/>
      <c r="I137" s="154"/>
      <c r="J137" s="33"/>
      <c r="K137" s="33"/>
      <c r="L137" s="34"/>
      <c r="M137" s="155"/>
      <c r="N137" s="156"/>
      <c r="O137" s="54"/>
      <c r="P137" s="54"/>
      <c r="Q137" s="54"/>
      <c r="R137" s="54"/>
      <c r="S137" s="54"/>
      <c r="T137" s="55"/>
      <c r="U137" s="33"/>
      <c r="V137" s="33"/>
      <c r="W137" s="33"/>
      <c r="X137" s="33"/>
      <c r="Y137" s="33"/>
      <c r="Z137" s="33"/>
      <c r="AA137" s="33"/>
      <c r="AB137" s="33"/>
      <c r="AC137" s="33"/>
      <c r="AD137" s="33"/>
      <c r="AE137" s="33"/>
      <c r="AT137" s="18" t="s">
        <v>148</v>
      </c>
      <c r="AU137" s="18" t="s">
        <v>146</v>
      </c>
    </row>
    <row r="138" spans="1:65" s="2" customFormat="1" ht="24.2" customHeight="1">
      <c r="A138" s="33"/>
      <c r="B138" s="138"/>
      <c r="C138" s="139" t="s">
        <v>213</v>
      </c>
      <c r="D138" s="139" t="s">
        <v>140</v>
      </c>
      <c r="E138" s="140" t="s">
        <v>214</v>
      </c>
      <c r="F138" s="141" t="s">
        <v>215</v>
      </c>
      <c r="G138" s="142" t="s">
        <v>143</v>
      </c>
      <c r="H138" s="143">
        <v>10039.35</v>
      </c>
      <c r="I138" s="144"/>
      <c r="J138" s="145">
        <f>ROUND(I138*H138,2)</f>
        <v>0</v>
      </c>
      <c r="K138" s="141" t="s">
        <v>144</v>
      </c>
      <c r="L138" s="34"/>
      <c r="M138" s="146" t="s">
        <v>3</v>
      </c>
      <c r="N138" s="147" t="s">
        <v>43</v>
      </c>
      <c r="O138" s="54"/>
      <c r="P138" s="148">
        <f>O138*H138</f>
        <v>0</v>
      </c>
      <c r="Q138" s="148">
        <v>0</v>
      </c>
      <c r="R138" s="148">
        <f>Q138*H138</f>
        <v>0</v>
      </c>
      <c r="S138" s="148">
        <v>0</v>
      </c>
      <c r="T138" s="149">
        <f>S138*H138</f>
        <v>0</v>
      </c>
      <c r="U138" s="33"/>
      <c r="V138" s="33"/>
      <c r="W138" s="33"/>
      <c r="X138" s="33"/>
      <c r="Y138" s="33"/>
      <c r="Z138" s="33"/>
      <c r="AA138" s="33"/>
      <c r="AB138" s="33"/>
      <c r="AC138" s="33"/>
      <c r="AD138" s="33"/>
      <c r="AE138" s="33"/>
      <c r="AR138" s="150" t="s">
        <v>145</v>
      </c>
      <c r="AT138" s="150" t="s">
        <v>140</v>
      </c>
      <c r="AU138" s="150" t="s">
        <v>146</v>
      </c>
      <c r="AY138" s="18" t="s">
        <v>134</v>
      </c>
      <c r="BE138" s="151">
        <f>IF(N138="základní",J138,0)</f>
        <v>0</v>
      </c>
      <c r="BF138" s="151">
        <f>IF(N138="snížená",J138,0)</f>
        <v>0</v>
      </c>
      <c r="BG138" s="151">
        <f>IF(N138="zákl. přenesená",J138,0)</f>
        <v>0</v>
      </c>
      <c r="BH138" s="151">
        <f>IF(N138="sníž. přenesená",J138,0)</f>
        <v>0</v>
      </c>
      <c r="BI138" s="151">
        <f>IF(N138="nulová",J138,0)</f>
        <v>0</v>
      </c>
      <c r="BJ138" s="18" t="s">
        <v>139</v>
      </c>
      <c r="BK138" s="151">
        <f>ROUND(I138*H138,2)</f>
        <v>0</v>
      </c>
      <c r="BL138" s="18" t="s">
        <v>145</v>
      </c>
      <c r="BM138" s="150" t="s">
        <v>216</v>
      </c>
    </row>
    <row r="139" spans="1:47" s="2" customFormat="1" ht="12">
      <c r="A139" s="33"/>
      <c r="B139" s="34"/>
      <c r="C139" s="33"/>
      <c r="D139" s="152" t="s">
        <v>148</v>
      </c>
      <c r="E139" s="33"/>
      <c r="F139" s="153" t="s">
        <v>217</v>
      </c>
      <c r="G139" s="33"/>
      <c r="H139" s="33"/>
      <c r="I139" s="154"/>
      <c r="J139" s="33"/>
      <c r="K139" s="33"/>
      <c r="L139" s="34"/>
      <c r="M139" s="155"/>
      <c r="N139" s="156"/>
      <c r="O139" s="54"/>
      <c r="P139" s="54"/>
      <c r="Q139" s="54"/>
      <c r="R139" s="54"/>
      <c r="S139" s="54"/>
      <c r="T139" s="55"/>
      <c r="U139" s="33"/>
      <c r="V139" s="33"/>
      <c r="W139" s="33"/>
      <c r="X139" s="33"/>
      <c r="Y139" s="33"/>
      <c r="Z139" s="33"/>
      <c r="AA139" s="33"/>
      <c r="AB139" s="33"/>
      <c r="AC139" s="33"/>
      <c r="AD139" s="33"/>
      <c r="AE139" s="33"/>
      <c r="AT139" s="18" t="s">
        <v>148</v>
      </c>
      <c r="AU139" s="18" t="s">
        <v>146</v>
      </c>
    </row>
    <row r="140" spans="1:65" s="2" customFormat="1" ht="24.2" customHeight="1">
      <c r="A140" s="33"/>
      <c r="B140" s="138"/>
      <c r="C140" s="139" t="s">
        <v>218</v>
      </c>
      <c r="D140" s="139" t="s">
        <v>140</v>
      </c>
      <c r="E140" s="140" t="s">
        <v>219</v>
      </c>
      <c r="F140" s="141" t="s">
        <v>220</v>
      </c>
      <c r="G140" s="142" t="s">
        <v>143</v>
      </c>
      <c r="H140" s="143">
        <v>107.95</v>
      </c>
      <c r="I140" s="144"/>
      <c r="J140" s="145">
        <f>ROUND(I140*H140,2)</f>
        <v>0</v>
      </c>
      <c r="K140" s="141" t="s">
        <v>144</v>
      </c>
      <c r="L140" s="34"/>
      <c r="M140" s="146" t="s">
        <v>3</v>
      </c>
      <c r="N140" s="147" t="s">
        <v>43</v>
      </c>
      <c r="O140" s="54"/>
      <c r="P140" s="148">
        <f>O140*H140</f>
        <v>0</v>
      </c>
      <c r="Q140" s="148">
        <v>0</v>
      </c>
      <c r="R140" s="148">
        <f>Q140*H140</f>
        <v>0</v>
      </c>
      <c r="S140" s="148">
        <v>0</v>
      </c>
      <c r="T140" s="149">
        <f>S140*H140</f>
        <v>0</v>
      </c>
      <c r="U140" s="33"/>
      <c r="V140" s="33"/>
      <c r="W140" s="33"/>
      <c r="X140" s="33"/>
      <c r="Y140" s="33"/>
      <c r="Z140" s="33"/>
      <c r="AA140" s="33"/>
      <c r="AB140" s="33"/>
      <c r="AC140" s="33"/>
      <c r="AD140" s="33"/>
      <c r="AE140" s="33"/>
      <c r="AR140" s="150" t="s">
        <v>145</v>
      </c>
      <c r="AT140" s="150" t="s">
        <v>140</v>
      </c>
      <c r="AU140" s="150" t="s">
        <v>146</v>
      </c>
      <c r="AY140" s="18" t="s">
        <v>134</v>
      </c>
      <c r="BE140" s="151">
        <f>IF(N140="základní",J140,0)</f>
        <v>0</v>
      </c>
      <c r="BF140" s="151">
        <f>IF(N140="snížená",J140,0)</f>
        <v>0</v>
      </c>
      <c r="BG140" s="151">
        <f>IF(N140="zákl. přenesená",J140,0)</f>
        <v>0</v>
      </c>
      <c r="BH140" s="151">
        <f>IF(N140="sníž. přenesená",J140,0)</f>
        <v>0</v>
      </c>
      <c r="BI140" s="151">
        <f>IF(N140="nulová",J140,0)</f>
        <v>0</v>
      </c>
      <c r="BJ140" s="18" t="s">
        <v>139</v>
      </c>
      <c r="BK140" s="151">
        <f>ROUND(I140*H140,2)</f>
        <v>0</v>
      </c>
      <c r="BL140" s="18" t="s">
        <v>145</v>
      </c>
      <c r="BM140" s="150" t="s">
        <v>221</v>
      </c>
    </row>
    <row r="141" spans="1:47" s="2" customFormat="1" ht="12">
      <c r="A141" s="33"/>
      <c r="B141" s="34"/>
      <c r="C141" s="33"/>
      <c r="D141" s="152" t="s">
        <v>148</v>
      </c>
      <c r="E141" s="33"/>
      <c r="F141" s="153" t="s">
        <v>222</v>
      </c>
      <c r="G141" s="33"/>
      <c r="H141" s="33"/>
      <c r="I141" s="154"/>
      <c r="J141" s="33"/>
      <c r="K141" s="33"/>
      <c r="L141" s="34"/>
      <c r="M141" s="155"/>
      <c r="N141" s="156"/>
      <c r="O141" s="54"/>
      <c r="P141" s="54"/>
      <c r="Q141" s="54"/>
      <c r="R141" s="54"/>
      <c r="S141" s="54"/>
      <c r="T141" s="55"/>
      <c r="U141" s="33"/>
      <c r="V141" s="33"/>
      <c r="W141" s="33"/>
      <c r="X141" s="33"/>
      <c r="Y141" s="33"/>
      <c r="Z141" s="33"/>
      <c r="AA141" s="33"/>
      <c r="AB141" s="33"/>
      <c r="AC141" s="33"/>
      <c r="AD141" s="33"/>
      <c r="AE141" s="33"/>
      <c r="AT141" s="18" t="s">
        <v>148</v>
      </c>
      <c r="AU141" s="18" t="s">
        <v>146</v>
      </c>
    </row>
    <row r="142" spans="2:63" s="12" customFormat="1" ht="20.85" customHeight="1">
      <c r="B142" s="125"/>
      <c r="D142" s="126" t="s">
        <v>70</v>
      </c>
      <c r="E142" s="136" t="s">
        <v>223</v>
      </c>
      <c r="F142" s="136" t="s">
        <v>224</v>
      </c>
      <c r="I142" s="128"/>
      <c r="J142" s="137">
        <f>BK142</f>
        <v>0</v>
      </c>
      <c r="L142" s="125"/>
      <c r="M142" s="130"/>
      <c r="N142" s="131"/>
      <c r="O142" s="131"/>
      <c r="P142" s="132">
        <f>SUM(P143:P151)</f>
        <v>0</v>
      </c>
      <c r="Q142" s="131"/>
      <c r="R142" s="132">
        <f>SUM(R143:R151)</f>
        <v>0</v>
      </c>
      <c r="S142" s="131"/>
      <c r="T142" s="133">
        <f>SUM(T143:T151)</f>
        <v>0.018799999999999997</v>
      </c>
      <c r="AR142" s="126" t="s">
        <v>15</v>
      </c>
      <c r="AT142" s="134" t="s">
        <v>70</v>
      </c>
      <c r="AU142" s="134" t="s">
        <v>139</v>
      </c>
      <c r="AY142" s="126" t="s">
        <v>134</v>
      </c>
      <c r="BK142" s="135">
        <f>SUM(BK143:BK151)</f>
        <v>0</v>
      </c>
    </row>
    <row r="143" spans="1:65" s="2" customFormat="1" ht="37.9" customHeight="1">
      <c r="A143" s="33"/>
      <c r="B143" s="138"/>
      <c r="C143" s="139" t="s">
        <v>9</v>
      </c>
      <c r="D143" s="139" t="s">
        <v>140</v>
      </c>
      <c r="E143" s="140" t="s">
        <v>225</v>
      </c>
      <c r="F143" s="141" t="s">
        <v>226</v>
      </c>
      <c r="G143" s="142" t="s">
        <v>143</v>
      </c>
      <c r="H143" s="143">
        <v>0.8</v>
      </c>
      <c r="I143" s="144"/>
      <c r="J143" s="145">
        <f>ROUND(I143*H143,2)</f>
        <v>0</v>
      </c>
      <c r="K143" s="141" t="s">
        <v>144</v>
      </c>
      <c r="L143" s="34"/>
      <c r="M143" s="146" t="s">
        <v>3</v>
      </c>
      <c r="N143" s="147" t="s">
        <v>43</v>
      </c>
      <c r="O143" s="54"/>
      <c r="P143" s="148">
        <f>O143*H143</f>
        <v>0</v>
      </c>
      <c r="Q143" s="148">
        <v>0</v>
      </c>
      <c r="R143" s="148">
        <f>Q143*H143</f>
        <v>0</v>
      </c>
      <c r="S143" s="148">
        <v>0.013</v>
      </c>
      <c r="T143" s="149">
        <f>S143*H143</f>
        <v>0.0104</v>
      </c>
      <c r="U143" s="33"/>
      <c r="V143" s="33"/>
      <c r="W143" s="33"/>
      <c r="X143" s="33"/>
      <c r="Y143" s="33"/>
      <c r="Z143" s="33"/>
      <c r="AA143" s="33"/>
      <c r="AB143" s="33"/>
      <c r="AC143" s="33"/>
      <c r="AD143" s="33"/>
      <c r="AE143" s="33"/>
      <c r="AR143" s="150" t="s">
        <v>145</v>
      </c>
      <c r="AT143" s="150" t="s">
        <v>140</v>
      </c>
      <c r="AU143" s="150" t="s">
        <v>146</v>
      </c>
      <c r="AY143" s="18" t="s">
        <v>134</v>
      </c>
      <c r="BE143" s="151">
        <f>IF(N143="základní",J143,0)</f>
        <v>0</v>
      </c>
      <c r="BF143" s="151">
        <f>IF(N143="snížená",J143,0)</f>
        <v>0</v>
      </c>
      <c r="BG143" s="151">
        <f>IF(N143="zákl. přenesená",J143,0)</f>
        <v>0</v>
      </c>
      <c r="BH143" s="151">
        <f>IF(N143="sníž. přenesená",J143,0)</f>
        <v>0</v>
      </c>
      <c r="BI143" s="151">
        <f>IF(N143="nulová",J143,0)</f>
        <v>0</v>
      </c>
      <c r="BJ143" s="18" t="s">
        <v>139</v>
      </c>
      <c r="BK143" s="151">
        <f>ROUND(I143*H143,2)</f>
        <v>0</v>
      </c>
      <c r="BL143" s="18" t="s">
        <v>145</v>
      </c>
      <c r="BM143" s="150" t="s">
        <v>227</v>
      </c>
    </row>
    <row r="144" spans="1:47" s="2" customFormat="1" ht="12">
      <c r="A144" s="33"/>
      <c r="B144" s="34"/>
      <c r="C144" s="33"/>
      <c r="D144" s="152" t="s">
        <v>148</v>
      </c>
      <c r="E144" s="33"/>
      <c r="F144" s="153" t="s">
        <v>228</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148</v>
      </c>
      <c r="AU144" s="18" t="s">
        <v>146</v>
      </c>
    </row>
    <row r="145" spans="2:51" s="13" customFormat="1" ht="12">
      <c r="B145" s="157"/>
      <c r="D145" s="158" t="s">
        <v>150</v>
      </c>
      <c r="E145" s="159" t="s">
        <v>3</v>
      </c>
      <c r="F145" s="160" t="s">
        <v>151</v>
      </c>
      <c r="H145" s="159" t="s">
        <v>3</v>
      </c>
      <c r="I145" s="161"/>
      <c r="L145" s="157"/>
      <c r="M145" s="162"/>
      <c r="N145" s="163"/>
      <c r="O145" s="163"/>
      <c r="P145" s="163"/>
      <c r="Q145" s="163"/>
      <c r="R145" s="163"/>
      <c r="S145" s="163"/>
      <c r="T145" s="164"/>
      <c r="AT145" s="159" t="s">
        <v>150</v>
      </c>
      <c r="AU145" s="159" t="s">
        <v>146</v>
      </c>
      <c r="AV145" s="13" t="s">
        <v>15</v>
      </c>
      <c r="AW145" s="13" t="s">
        <v>33</v>
      </c>
      <c r="AX145" s="13" t="s">
        <v>71</v>
      </c>
      <c r="AY145" s="159" t="s">
        <v>134</v>
      </c>
    </row>
    <row r="146" spans="2:51" s="14" customFormat="1" ht="12">
      <c r="B146" s="165"/>
      <c r="D146" s="158" t="s">
        <v>150</v>
      </c>
      <c r="E146" s="166" t="s">
        <v>3</v>
      </c>
      <c r="F146" s="167" t="s">
        <v>842</v>
      </c>
      <c r="H146" s="168">
        <v>0.8</v>
      </c>
      <c r="I146" s="169"/>
      <c r="L146" s="165"/>
      <c r="M146" s="170"/>
      <c r="N146" s="171"/>
      <c r="O146" s="171"/>
      <c r="P146" s="171"/>
      <c r="Q146" s="171"/>
      <c r="R146" s="171"/>
      <c r="S146" s="171"/>
      <c r="T146" s="172"/>
      <c r="AT146" s="166" t="s">
        <v>150</v>
      </c>
      <c r="AU146" s="166" t="s">
        <v>146</v>
      </c>
      <c r="AV146" s="14" t="s">
        <v>139</v>
      </c>
      <c r="AW146" s="14" t="s">
        <v>33</v>
      </c>
      <c r="AX146" s="14" t="s">
        <v>15</v>
      </c>
      <c r="AY146" s="166" t="s">
        <v>134</v>
      </c>
    </row>
    <row r="147" spans="1:65" s="2" customFormat="1" ht="37.9" customHeight="1">
      <c r="A147" s="33"/>
      <c r="B147" s="138"/>
      <c r="C147" s="139" t="s">
        <v>229</v>
      </c>
      <c r="D147" s="139" t="s">
        <v>140</v>
      </c>
      <c r="E147" s="140" t="s">
        <v>230</v>
      </c>
      <c r="F147" s="141" t="s">
        <v>231</v>
      </c>
      <c r="G147" s="142" t="s">
        <v>143</v>
      </c>
      <c r="H147" s="143">
        <v>0.6</v>
      </c>
      <c r="I147" s="144"/>
      <c r="J147" s="145">
        <f>ROUND(I147*H147,2)</f>
        <v>0</v>
      </c>
      <c r="K147" s="141" t="s">
        <v>144</v>
      </c>
      <c r="L147" s="34"/>
      <c r="M147" s="146" t="s">
        <v>3</v>
      </c>
      <c r="N147" s="147" t="s">
        <v>43</v>
      </c>
      <c r="O147" s="54"/>
      <c r="P147" s="148">
        <f>O147*H147</f>
        <v>0</v>
      </c>
      <c r="Q147" s="148">
        <v>0</v>
      </c>
      <c r="R147" s="148">
        <f>Q147*H147</f>
        <v>0</v>
      </c>
      <c r="S147" s="148">
        <v>0.014</v>
      </c>
      <c r="T147" s="149">
        <f>S147*H147</f>
        <v>0.0084</v>
      </c>
      <c r="U147" s="33"/>
      <c r="V147" s="33"/>
      <c r="W147" s="33"/>
      <c r="X147" s="33"/>
      <c r="Y147" s="33"/>
      <c r="Z147" s="33"/>
      <c r="AA147" s="33"/>
      <c r="AB147" s="33"/>
      <c r="AC147" s="33"/>
      <c r="AD147" s="33"/>
      <c r="AE147" s="33"/>
      <c r="AR147" s="150" t="s">
        <v>145</v>
      </c>
      <c r="AT147" s="150" t="s">
        <v>140</v>
      </c>
      <c r="AU147" s="150" t="s">
        <v>146</v>
      </c>
      <c r="AY147" s="18" t="s">
        <v>134</v>
      </c>
      <c r="BE147" s="151">
        <f>IF(N147="základní",J147,0)</f>
        <v>0</v>
      </c>
      <c r="BF147" s="151">
        <f>IF(N147="snížená",J147,0)</f>
        <v>0</v>
      </c>
      <c r="BG147" s="151">
        <f>IF(N147="zákl. přenesená",J147,0)</f>
        <v>0</v>
      </c>
      <c r="BH147" s="151">
        <f>IF(N147="sníž. přenesená",J147,0)</f>
        <v>0</v>
      </c>
      <c r="BI147" s="151">
        <f>IF(N147="nulová",J147,0)</f>
        <v>0</v>
      </c>
      <c r="BJ147" s="18" t="s">
        <v>139</v>
      </c>
      <c r="BK147" s="151">
        <f>ROUND(I147*H147,2)</f>
        <v>0</v>
      </c>
      <c r="BL147" s="18" t="s">
        <v>145</v>
      </c>
      <c r="BM147" s="150" t="s">
        <v>232</v>
      </c>
    </row>
    <row r="148" spans="1:47" s="2" customFormat="1" ht="12">
      <c r="A148" s="33"/>
      <c r="B148" s="34"/>
      <c r="C148" s="33"/>
      <c r="D148" s="152" t="s">
        <v>148</v>
      </c>
      <c r="E148" s="33"/>
      <c r="F148" s="153" t="s">
        <v>233</v>
      </c>
      <c r="G148" s="33"/>
      <c r="H148" s="33"/>
      <c r="I148" s="154"/>
      <c r="J148" s="33"/>
      <c r="K148" s="33"/>
      <c r="L148" s="34"/>
      <c r="M148" s="155"/>
      <c r="N148" s="156"/>
      <c r="O148" s="54"/>
      <c r="P148" s="54"/>
      <c r="Q148" s="54"/>
      <c r="R148" s="54"/>
      <c r="S148" s="54"/>
      <c r="T148" s="55"/>
      <c r="U148" s="33"/>
      <c r="V148" s="33"/>
      <c r="W148" s="33"/>
      <c r="X148" s="33"/>
      <c r="Y148" s="33"/>
      <c r="Z148" s="33"/>
      <c r="AA148" s="33"/>
      <c r="AB148" s="33"/>
      <c r="AC148" s="33"/>
      <c r="AD148" s="33"/>
      <c r="AE148" s="33"/>
      <c r="AT148" s="18" t="s">
        <v>148</v>
      </c>
      <c r="AU148" s="18" t="s">
        <v>146</v>
      </c>
    </row>
    <row r="149" spans="2:51" s="13" customFormat="1" ht="12">
      <c r="B149" s="157"/>
      <c r="D149" s="158" t="s">
        <v>150</v>
      </c>
      <c r="E149" s="159" t="s">
        <v>3</v>
      </c>
      <c r="F149" s="160" t="s">
        <v>153</v>
      </c>
      <c r="H149" s="159" t="s">
        <v>3</v>
      </c>
      <c r="I149" s="161"/>
      <c r="L149" s="157"/>
      <c r="M149" s="162"/>
      <c r="N149" s="163"/>
      <c r="O149" s="163"/>
      <c r="P149" s="163"/>
      <c r="Q149" s="163"/>
      <c r="R149" s="163"/>
      <c r="S149" s="163"/>
      <c r="T149" s="164"/>
      <c r="AT149" s="159" t="s">
        <v>150</v>
      </c>
      <c r="AU149" s="159" t="s">
        <v>146</v>
      </c>
      <c r="AV149" s="13" t="s">
        <v>15</v>
      </c>
      <c r="AW149" s="13" t="s">
        <v>33</v>
      </c>
      <c r="AX149" s="13" t="s">
        <v>71</v>
      </c>
      <c r="AY149" s="159" t="s">
        <v>134</v>
      </c>
    </row>
    <row r="150" spans="2:51" s="14" customFormat="1" ht="12">
      <c r="B150" s="165"/>
      <c r="D150" s="158" t="s">
        <v>150</v>
      </c>
      <c r="E150" s="166" t="s">
        <v>3</v>
      </c>
      <c r="F150" s="167" t="s">
        <v>594</v>
      </c>
      <c r="H150" s="168">
        <v>0.6</v>
      </c>
      <c r="I150" s="169"/>
      <c r="L150" s="165"/>
      <c r="M150" s="170"/>
      <c r="N150" s="171"/>
      <c r="O150" s="171"/>
      <c r="P150" s="171"/>
      <c r="Q150" s="171"/>
      <c r="R150" s="171"/>
      <c r="S150" s="171"/>
      <c r="T150" s="172"/>
      <c r="AT150" s="166" t="s">
        <v>150</v>
      </c>
      <c r="AU150" s="166" t="s">
        <v>146</v>
      </c>
      <c r="AV150" s="14" t="s">
        <v>139</v>
      </c>
      <c r="AW150" s="14" t="s">
        <v>33</v>
      </c>
      <c r="AX150" s="14" t="s">
        <v>71</v>
      </c>
      <c r="AY150" s="166" t="s">
        <v>134</v>
      </c>
    </row>
    <row r="151" spans="2:51" s="15" customFormat="1" ht="12">
      <c r="B151" s="173"/>
      <c r="D151" s="158" t="s">
        <v>150</v>
      </c>
      <c r="E151" s="174" t="s">
        <v>3</v>
      </c>
      <c r="F151" s="175" t="s">
        <v>155</v>
      </c>
      <c r="H151" s="176">
        <v>0.6</v>
      </c>
      <c r="I151" s="177"/>
      <c r="L151" s="173"/>
      <c r="M151" s="178"/>
      <c r="N151" s="179"/>
      <c r="O151" s="179"/>
      <c r="P151" s="179"/>
      <c r="Q151" s="179"/>
      <c r="R151" s="179"/>
      <c r="S151" s="179"/>
      <c r="T151" s="180"/>
      <c r="AT151" s="174" t="s">
        <v>150</v>
      </c>
      <c r="AU151" s="174" t="s">
        <v>146</v>
      </c>
      <c r="AV151" s="15" t="s">
        <v>145</v>
      </c>
      <c r="AW151" s="15" t="s">
        <v>33</v>
      </c>
      <c r="AX151" s="15" t="s">
        <v>15</v>
      </c>
      <c r="AY151" s="174" t="s">
        <v>134</v>
      </c>
    </row>
    <row r="152" spans="2:63" s="12" customFormat="1" ht="20.85" customHeight="1">
      <c r="B152" s="125"/>
      <c r="D152" s="126" t="s">
        <v>70</v>
      </c>
      <c r="E152" s="136" t="s">
        <v>234</v>
      </c>
      <c r="F152" s="136" t="s">
        <v>235</v>
      </c>
      <c r="I152" s="128"/>
      <c r="J152" s="137">
        <f>BK152</f>
        <v>0</v>
      </c>
      <c r="L152" s="125"/>
      <c r="M152" s="130"/>
      <c r="N152" s="131"/>
      <c r="O152" s="131"/>
      <c r="P152" s="132">
        <f>SUM(P153:P159)</f>
        <v>0</v>
      </c>
      <c r="Q152" s="131"/>
      <c r="R152" s="132">
        <f>SUM(R153:R159)</f>
        <v>0</v>
      </c>
      <c r="S152" s="131"/>
      <c r="T152" s="133">
        <f>SUM(T153:T159)</f>
        <v>0</v>
      </c>
      <c r="AR152" s="126" t="s">
        <v>15</v>
      </c>
      <c r="AT152" s="134" t="s">
        <v>70</v>
      </c>
      <c r="AU152" s="134" t="s">
        <v>139</v>
      </c>
      <c r="AY152" s="126" t="s">
        <v>134</v>
      </c>
      <c r="BK152" s="135">
        <f>SUM(BK153:BK159)</f>
        <v>0</v>
      </c>
    </row>
    <row r="153" spans="1:65" s="2" customFormat="1" ht="24.2" customHeight="1">
      <c r="A153" s="33"/>
      <c r="B153" s="138"/>
      <c r="C153" s="139" t="s">
        <v>236</v>
      </c>
      <c r="D153" s="139" t="s">
        <v>140</v>
      </c>
      <c r="E153" s="140" t="s">
        <v>237</v>
      </c>
      <c r="F153" s="141" t="s">
        <v>238</v>
      </c>
      <c r="G153" s="142" t="s">
        <v>239</v>
      </c>
      <c r="H153" s="143">
        <v>25</v>
      </c>
      <c r="I153" s="144"/>
      <c r="J153" s="145">
        <f>ROUND(I153*H153,2)</f>
        <v>0</v>
      </c>
      <c r="K153" s="141" t="s">
        <v>3</v>
      </c>
      <c r="L153" s="34"/>
      <c r="M153" s="146" t="s">
        <v>3</v>
      </c>
      <c r="N153" s="147" t="s">
        <v>43</v>
      </c>
      <c r="O153" s="54"/>
      <c r="P153" s="148">
        <f>O153*H153</f>
        <v>0</v>
      </c>
      <c r="Q153" s="148">
        <v>0</v>
      </c>
      <c r="R153" s="148">
        <f>Q153*H153</f>
        <v>0</v>
      </c>
      <c r="S153" s="148">
        <v>0</v>
      </c>
      <c r="T153" s="149">
        <f>S153*H153</f>
        <v>0</v>
      </c>
      <c r="U153" s="33"/>
      <c r="V153" s="33"/>
      <c r="W153" s="33"/>
      <c r="X153" s="33"/>
      <c r="Y153" s="33"/>
      <c r="Z153" s="33"/>
      <c r="AA153" s="33"/>
      <c r="AB153" s="33"/>
      <c r="AC153" s="33"/>
      <c r="AD153" s="33"/>
      <c r="AE153" s="33"/>
      <c r="AR153" s="150" t="s">
        <v>145</v>
      </c>
      <c r="AT153" s="150" t="s">
        <v>140</v>
      </c>
      <c r="AU153" s="150" t="s">
        <v>146</v>
      </c>
      <c r="AY153" s="18" t="s">
        <v>134</v>
      </c>
      <c r="BE153" s="151">
        <f>IF(N153="základní",J153,0)</f>
        <v>0</v>
      </c>
      <c r="BF153" s="151">
        <f>IF(N153="snížená",J153,0)</f>
        <v>0</v>
      </c>
      <c r="BG153" s="151">
        <f>IF(N153="zákl. přenesená",J153,0)</f>
        <v>0</v>
      </c>
      <c r="BH153" s="151">
        <f>IF(N153="sníž. přenesená",J153,0)</f>
        <v>0</v>
      </c>
      <c r="BI153" s="151">
        <f>IF(N153="nulová",J153,0)</f>
        <v>0</v>
      </c>
      <c r="BJ153" s="18" t="s">
        <v>139</v>
      </c>
      <c r="BK153" s="151">
        <f>ROUND(I153*H153,2)</f>
        <v>0</v>
      </c>
      <c r="BL153" s="18" t="s">
        <v>145</v>
      </c>
      <c r="BM153" s="150" t="s">
        <v>240</v>
      </c>
    </row>
    <row r="154" spans="2:51" s="13" customFormat="1" ht="12">
      <c r="B154" s="157"/>
      <c r="D154" s="158" t="s">
        <v>150</v>
      </c>
      <c r="E154" s="159" t="s">
        <v>3</v>
      </c>
      <c r="F154" s="160" t="s">
        <v>241</v>
      </c>
      <c r="H154" s="159" t="s">
        <v>3</v>
      </c>
      <c r="I154" s="161"/>
      <c r="L154" s="157"/>
      <c r="M154" s="162"/>
      <c r="N154" s="163"/>
      <c r="O154" s="163"/>
      <c r="P154" s="163"/>
      <c r="Q154" s="163"/>
      <c r="R154" s="163"/>
      <c r="S154" s="163"/>
      <c r="T154" s="164"/>
      <c r="AT154" s="159" t="s">
        <v>150</v>
      </c>
      <c r="AU154" s="159" t="s">
        <v>146</v>
      </c>
      <c r="AV154" s="13" t="s">
        <v>15</v>
      </c>
      <c r="AW154" s="13" t="s">
        <v>33</v>
      </c>
      <c r="AX154" s="13" t="s">
        <v>71</v>
      </c>
      <c r="AY154" s="159" t="s">
        <v>134</v>
      </c>
    </row>
    <row r="155" spans="2:51" s="14" customFormat="1" ht="12">
      <c r="B155" s="165"/>
      <c r="D155" s="158" t="s">
        <v>150</v>
      </c>
      <c r="E155" s="166" t="s">
        <v>3</v>
      </c>
      <c r="F155" s="167" t="s">
        <v>242</v>
      </c>
      <c r="H155" s="168">
        <v>25</v>
      </c>
      <c r="I155" s="169"/>
      <c r="L155" s="165"/>
      <c r="M155" s="170"/>
      <c r="N155" s="171"/>
      <c r="O155" s="171"/>
      <c r="P155" s="171"/>
      <c r="Q155" s="171"/>
      <c r="R155" s="171"/>
      <c r="S155" s="171"/>
      <c r="T155" s="172"/>
      <c r="AT155" s="166" t="s">
        <v>150</v>
      </c>
      <c r="AU155" s="166" t="s">
        <v>146</v>
      </c>
      <c r="AV155" s="14" t="s">
        <v>139</v>
      </c>
      <c r="AW155" s="14" t="s">
        <v>33</v>
      </c>
      <c r="AX155" s="14" t="s">
        <v>15</v>
      </c>
      <c r="AY155" s="166" t="s">
        <v>134</v>
      </c>
    </row>
    <row r="156" spans="1:65" s="2" customFormat="1" ht="16.5" customHeight="1">
      <c r="A156" s="33"/>
      <c r="B156" s="138"/>
      <c r="C156" s="139" t="s">
        <v>243</v>
      </c>
      <c r="D156" s="139" t="s">
        <v>140</v>
      </c>
      <c r="E156" s="140" t="s">
        <v>244</v>
      </c>
      <c r="F156" s="141" t="s">
        <v>245</v>
      </c>
      <c r="G156" s="142" t="s">
        <v>143</v>
      </c>
      <c r="H156" s="143">
        <v>129</v>
      </c>
      <c r="I156" s="144"/>
      <c r="J156" s="145">
        <f>ROUND(I156*H156,2)</f>
        <v>0</v>
      </c>
      <c r="K156" s="141" t="s">
        <v>3</v>
      </c>
      <c r="L156" s="34"/>
      <c r="M156" s="146" t="s">
        <v>3</v>
      </c>
      <c r="N156" s="147" t="s">
        <v>43</v>
      </c>
      <c r="O156" s="54"/>
      <c r="P156" s="148">
        <f>O156*H156</f>
        <v>0</v>
      </c>
      <c r="Q156" s="148">
        <v>0</v>
      </c>
      <c r="R156" s="148">
        <f>Q156*H156</f>
        <v>0</v>
      </c>
      <c r="S156" s="148">
        <v>0</v>
      </c>
      <c r="T156" s="149">
        <f>S156*H156</f>
        <v>0</v>
      </c>
      <c r="U156" s="33"/>
      <c r="V156" s="33"/>
      <c r="W156" s="33"/>
      <c r="X156" s="33"/>
      <c r="Y156" s="33"/>
      <c r="Z156" s="33"/>
      <c r="AA156" s="33"/>
      <c r="AB156" s="33"/>
      <c r="AC156" s="33"/>
      <c r="AD156" s="33"/>
      <c r="AE156" s="33"/>
      <c r="AR156" s="150" t="s">
        <v>145</v>
      </c>
      <c r="AT156" s="150" t="s">
        <v>140</v>
      </c>
      <c r="AU156" s="150" t="s">
        <v>146</v>
      </c>
      <c r="AY156" s="18" t="s">
        <v>134</v>
      </c>
      <c r="BE156" s="151">
        <f>IF(N156="základní",J156,0)</f>
        <v>0</v>
      </c>
      <c r="BF156" s="151">
        <f>IF(N156="snížená",J156,0)</f>
        <v>0</v>
      </c>
      <c r="BG156" s="151">
        <f>IF(N156="zákl. přenesená",J156,0)</f>
        <v>0</v>
      </c>
      <c r="BH156" s="151">
        <f>IF(N156="sníž. přenesená",J156,0)</f>
        <v>0</v>
      </c>
      <c r="BI156" s="151">
        <f>IF(N156="nulová",J156,0)</f>
        <v>0</v>
      </c>
      <c r="BJ156" s="18" t="s">
        <v>139</v>
      </c>
      <c r="BK156" s="151">
        <f>ROUND(I156*H156,2)</f>
        <v>0</v>
      </c>
      <c r="BL156" s="18" t="s">
        <v>145</v>
      </c>
      <c r="BM156" s="150" t="s">
        <v>246</v>
      </c>
    </row>
    <row r="157" spans="2:51" s="14" customFormat="1" ht="12">
      <c r="B157" s="165"/>
      <c r="D157" s="158" t="s">
        <v>150</v>
      </c>
      <c r="E157" s="166" t="s">
        <v>3</v>
      </c>
      <c r="F157" s="167" t="s">
        <v>846</v>
      </c>
      <c r="H157" s="168">
        <v>134</v>
      </c>
      <c r="I157" s="169"/>
      <c r="L157" s="165"/>
      <c r="M157" s="170"/>
      <c r="N157" s="171"/>
      <c r="O157" s="171"/>
      <c r="P157" s="171"/>
      <c r="Q157" s="171"/>
      <c r="R157" s="171"/>
      <c r="S157" s="171"/>
      <c r="T157" s="172"/>
      <c r="AT157" s="166" t="s">
        <v>150</v>
      </c>
      <c r="AU157" s="166" t="s">
        <v>146</v>
      </c>
      <c r="AV157" s="14" t="s">
        <v>139</v>
      </c>
      <c r="AW157" s="14" t="s">
        <v>33</v>
      </c>
      <c r="AX157" s="14" t="s">
        <v>71</v>
      </c>
      <c r="AY157" s="166" t="s">
        <v>134</v>
      </c>
    </row>
    <row r="158" spans="2:51" s="14" customFormat="1" ht="12">
      <c r="B158" s="165"/>
      <c r="D158" s="158" t="s">
        <v>150</v>
      </c>
      <c r="E158" s="166" t="s">
        <v>3</v>
      </c>
      <c r="F158" s="167" t="s">
        <v>847</v>
      </c>
      <c r="H158" s="168">
        <v>-5</v>
      </c>
      <c r="I158" s="169"/>
      <c r="L158" s="165"/>
      <c r="M158" s="170"/>
      <c r="N158" s="171"/>
      <c r="O158" s="171"/>
      <c r="P158" s="171"/>
      <c r="Q158" s="171"/>
      <c r="R158" s="171"/>
      <c r="S158" s="171"/>
      <c r="T158" s="172"/>
      <c r="AT158" s="166" t="s">
        <v>150</v>
      </c>
      <c r="AU158" s="166" t="s">
        <v>146</v>
      </c>
      <c r="AV158" s="14" t="s">
        <v>139</v>
      </c>
      <c r="AW158" s="14" t="s">
        <v>33</v>
      </c>
      <c r="AX158" s="14" t="s">
        <v>71</v>
      </c>
      <c r="AY158" s="166" t="s">
        <v>134</v>
      </c>
    </row>
    <row r="159" spans="2:51" s="15" customFormat="1" ht="12">
      <c r="B159" s="173"/>
      <c r="D159" s="158" t="s">
        <v>150</v>
      </c>
      <c r="E159" s="174" t="s">
        <v>3</v>
      </c>
      <c r="F159" s="175" t="s">
        <v>155</v>
      </c>
      <c r="H159" s="176">
        <v>129</v>
      </c>
      <c r="I159" s="177"/>
      <c r="L159" s="173"/>
      <c r="M159" s="178"/>
      <c r="N159" s="179"/>
      <c r="O159" s="179"/>
      <c r="P159" s="179"/>
      <c r="Q159" s="179"/>
      <c r="R159" s="179"/>
      <c r="S159" s="179"/>
      <c r="T159" s="180"/>
      <c r="AT159" s="174" t="s">
        <v>150</v>
      </c>
      <c r="AU159" s="174" t="s">
        <v>146</v>
      </c>
      <c r="AV159" s="15" t="s">
        <v>145</v>
      </c>
      <c r="AW159" s="15" t="s">
        <v>33</v>
      </c>
      <c r="AX159" s="15" t="s">
        <v>15</v>
      </c>
      <c r="AY159" s="174" t="s">
        <v>134</v>
      </c>
    </row>
    <row r="160" spans="2:63" s="12" customFormat="1" ht="22.9" customHeight="1">
      <c r="B160" s="125"/>
      <c r="D160" s="126" t="s">
        <v>70</v>
      </c>
      <c r="E160" s="136" t="s">
        <v>248</v>
      </c>
      <c r="F160" s="136" t="s">
        <v>249</v>
      </c>
      <c r="I160" s="128"/>
      <c r="J160" s="137">
        <f>BK160</f>
        <v>0</v>
      </c>
      <c r="L160" s="125"/>
      <c r="M160" s="130"/>
      <c r="N160" s="131"/>
      <c r="O160" s="131"/>
      <c r="P160" s="132">
        <f>SUM(P161:P175)</f>
        <v>0</v>
      </c>
      <c r="Q160" s="131"/>
      <c r="R160" s="132">
        <f>SUM(R161:R175)</f>
        <v>0</v>
      </c>
      <c r="S160" s="131"/>
      <c r="T160" s="133">
        <f>SUM(T161:T175)</f>
        <v>0</v>
      </c>
      <c r="AR160" s="126" t="s">
        <v>15</v>
      </c>
      <c r="AT160" s="134" t="s">
        <v>70</v>
      </c>
      <c r="AU160" s="134" t="s">
        <v>15</v>
      </c>
      <c r="AY160" s="126" t="s">
        <v>134</v>
      </c>
      <c r="BK160" s="135">
        <f>SUM(BK161:BK175)</f>
        <v>0</v>
      </c>
    </row>
    <row r="161" spans="1:65" s="2" customFormat="1" ht="37.9" customHeight="1">
      <c r="A161" s="33"/>
      <c r="B161" s="138"/>
      <c r="C161" s="139" t="s">
        <v>256</v>
      </c>
      <c r="D161" s="139" t="s">
        <v>140</v>
      </c>
      <c r="E161" s="140" t="s">
        <v>251</v>
      </c>
      <c r="F161" s="141" t="s">
        <v>252</v>
      </c>
      <c r="G161" s="142" t="s">
        <v>253</v>
      </c>
      <c r="H161" s="143">
        <v>7.494</v>
      </c>
      <c r="I161" s="144"/>
      <c r="J161" s="145">
        <f>ROUND(I161*H161,2)</f>
        <v>0</v>
      </c>
      <c r="K161" s="141" t="s">
        <v>144</v>
      </c>
      <c r="L161" s="34"/>
      <c r="M161" s="146" t="s">
        <v>3</v>
      </c>
      <c r="N161" s="147" t="s">
        <v>43</v>
      </c>
      <c r="O161" s="54"/>
      <c r="P161" s="148">
        <f>O161*H161</f>
        <v>0</v>
      </c>
      <c r="Q161" s="148">
        <v>0</v>
      </c>
      <c r="R161" s="148">
        <f>Q161*H161</f>
        <v>0</v>
      </c>
      <c r="S161" s="148">
        <v>0</v>
      </c>
      <c r="T161" s="149">
        <f>S161*H161</f>
        <v>0</v>
      </c>
      <c r="U161" s="33"/>
      <c r="V161" s="33"/>
      <c r="W161" s="33"/>
      <c r="X161" s="33"/>
      <c r="Y161" s="33"/>
      <c r="Z161" s="33"/>
      <c r="AA161" s="33"/>
      <c r="AB161" s="33"/>
      <c r="AC161" s="33"/>
      <c r="AD161" s="33"/>
      <c r="AE161" s="33"/>
      <c r="AR161" s="150" t="s">
        <v>145</v>
      </c>
      <c r="AT161" s="150" t="s">
        <v>140</v>
      </c>
      <c r="AU161" s="150" t="s">
        <v>139</v>
      </c>
      <c r="AY161" s="18" t="s">
        <v>134</v>
      </c>
      <c r="BE161" s="151">
        <f>IF(N161="základní",J161,0)</f>
        <v>0</v>
      </c>
      <c r="BF161" s="151">
        <f>IF(N161="snížená",J161,0)</f>
        <v>0</v>
      </c>
      <c r="BG161" s="151">
        <f>IF(N161="zákl. přenesená",J161,0)</f>
        <v>0</v>
      </c>
      <c r="BH161" s="151">
        <f>IF(N161="sníž. přenesená",J161,0)</f>
        <v>0</v>
      </c>
      <c r="BI161" s="151">
        <f>IF(N161="nulová",J161,0)</f>
        <v>0</v>
      </c>
      <c r="BJ161" s="18" t="s">
        <v>139</v>
      </c>
      <c r="BK161" s="151">
        <f>ROUND(I161*H161,2)</f>
        <v>0</v>
      </c>
      <c r="BL161" s="18" t="s">
        <v>145</v>
      </c>
      <c r="BM161" s="150" t="s">
        <v>254</v>
      </c>
    </row>
    <row r="162" spans="1:47" s="2" customFormat="1" ht="12">
      <c r="A162" s="33"/>
      <c r="B162" s="34"/>
      <c r="C162" s="33"/>
      <c r="D162" s="152" t="s">
        <v>148</v>
      </c>
      <c r="E162" s="33"/>
      <c r="F162" s="153" t="s">
        <v>255</v>
      </c>
      <c r="G162" s="33"/>
      <c r="H162" s="33"/>
      <c r="I162" s="154"/>
      <c r="J162" s="33"/>
      <c r="K162" s="33"/>
      <c r="L162" s="34"/>
      <c r="M162" s="155"/>
      <c r="N162" s="156"/>
      <c r="O162" s="54"/>
      <c r="P162" s="54"/>
      <c r="Q162" s="54"/>
      <c r="R162" s="54"/>
      <c r="S162" s="54"/>
      <c r="T162" s="55"/>
      <c r="U162" s="33"/>
      <c r="V162" s="33"/>
      <c r="W162" s="33"/>
      <c r="X162" s="33"/>
      <c r="Y162" s="33"/>
      <c r="Z162" s="33"/>
      <c r="AA162" s="33"/>
      <c r="AB162" s="33"/>
      <c r="AC162" s="33"/>
      <c r="AD162" s="33"/>
      <c r="AE162" s="33"/>
      <c r="AT162" s="18" t="s">
        <v>148</v>
      </c>
      <c r="AU162" s="18" t="s">
        <v>139</v>
      </c>
    </row>
    <row r="163" spans="1:65" s="2" customFormat="1" ht="33" customHeight="1">
      <c r="A163" s="33"/>
      <c r="B163" s="138"/>
      <c r="C163" s="139" t="s">
        <v>8</v>
      </c>
      <c r="D163" s="139" t="s">
        <v>140</v>
      </c>
      <c r="E163" s="140" t="s">
        <v>257</v>
      </c>
      <c r="F163" s="141" t="s">
        <v>258</v>
      </c>
      <c r="G163" s="142" t="s">
        <v>253</v>
      </c>
      <c r="H163" s="143">
        <v>7.494</v>
      </c>
      <c r="I163" s="144"/>
      <c r="J163" s="145">
        <f>ROUND(I163*H163,2)</f>
        <v>0</v>
      </c>
      <c r="K163" s="141" t="s">
        <v>144</v>
      </c>
      <c r="L163" s="34"/>
      <c r="M163" s="146" t="s">
        <v>3</v>
      </c>
      <c r="N163" s="147" t="s">
        <v>43</v>
      </c>
      <c r="O163" s="54"/>
      <c r="P163" s="148">
        <f>O163*H163</f>
        <v>0</v>
      </c>
      <c r="Q163" s="148">
        <v>0</v>
      </c>
      <c r="R163" s="148">
        <f>Q163*H163</f>
        <v>0</v>
      </c>
      <c r="S163" s="148">
        <v>0</v>
      </c>
      <c r="T163" s="149">
        <f>S163*H163</f>
        <v>0</v>
      </c>
      <c r="U163" s="33"/>
      <c r="V163" s="33"/>
      <c r="W163" s="33"/>
      <c r="X163" s="33"/>
      <c r="Y163" s="33"/>
      <c r="Z163" s="33"/>
      <c r="AA163" s="33"/>
      <c r="AB163" s="33"/>
      <c r="AC163" s="33"/>
      <c r="AD163" s="33"/>
      <c r="AE163" s="33"/>
      <c r="AR163" s="150" t="s">
        <v>145</v>
      </c>
      <c r="AT163" s="150" t="s">
        <v>140</v>
      </c>
      <c r="AU163" s="150" t="s">
        <v>139</v>
      </c>
      <c r="AY163" s="18" t="s">
        <v>134</v>
      </c>
      <c r="BE163" s="151">
        <f>IF(N163="základní",J163,0)</f>
        <v>0</v>
      </c>
      <c r="BF163" s="151">
        <f>IF(N163="snížená",J163,0)</f>
        <v>0</v>
      </c>
      <c r="BG163" s="151">
        <f>IF(N163="zákl. přenesená",J163,0)</f>
        <v>0</v>
      </c>
      <c r="BH163" s="151">
        <f>IF(N163="sníž. přenesená",J163,0)</f>
        <v>0</v>
      </c>
      <c r="BI163" s="151">
        <f>IF(N163="nulová",J163,0)</f>
        <v>0</v>
      </c>
      <c r="BJ163" s="18" t="s">
        <v>139</v>
      </c>
      <c r="BK163" s="151">
        <f>ROUND(I163*H163,2)</f>
        <v>0</v>
      </c>
      <c r="BL163" s="18" t="s">
        <v>145</v>
      </c>
      <c r="BM163" s="150" t="s">
        <v>259</v>
      </c>
    </row>
    <row r="164" spans="1:47" s="2" customFormat="1" ht="12">
      <c r="A164" s="33"/>
      <c r="B164" s="34"/>
      <c r="C164" s="33"/>
      <c r="D164" s="152" t="s">
        <v>148</v>
      </c>
      <c r="E164" s="33"/>
      <c r="F164" s="153" t="s">
        <v>260</v>
      </c>
      <c r="G164" s="33"/>
      <c r="H164" s="33"/>
      <c r="I164" s="154"/>
      <c r="J164" s="33"/>
      <c r="K164" s="33"/>
      <c r="L164" s="34"/>
      <c r="M164" s="155"/>
      <c r="N164" s="156"/>
      <c r="O164" s="54"/>
      <c r="P164" s="54"/>
      <c r="Q164" s="54"/>
      <c r="R164" s="54"/>
      <c r="S164" s="54"/>
      <c r="T164" s="55"/>
      <c r="U164" s="33"/>
      <c r="V164" s="33"/>
      <c r="W164" s="33"/>
      <c r="X164" s="33"/>
      <c r="Y164" s="33"/>
      <c r="Z164" s="33"/>
      <c r="AA164" s="33"/>
      <c r="AB164" s="33"/>
      <c r="AC164" s="33"/>
      <c r="AD164" s="33"/>
      <c r="AE164" s="33"/>
      <c r="AT164" s="18" t="s">
        <v>148</v>
      </c>
      <c r="AU164" s="18" t="s">
        <v>139</v>
      </c>
    </row>
    <row r="165" spans="1:65" s="2" customFormat="1" ht="44.25" customHeight="1">
      <c r="A165" s="33"/>
      <c r="B165" s="138"/>
      <c r="C165" s="139" t="s">
        <v>80</v>
      </c>
      <c r="D165" s="139" t="s">
        <v>140</v>
      </c>
      <c r="E165" s="140" t="s">
        <v>261</v>
      </c>
      <c r="F165" s="141" t="s">
        <v>262</v>
      </c>
      <c r="G165" s="142" t="s">
        <v>253</v>
      </c>
      <c r="H165" s="143">
        <v>112.41</v>
      </c>
      <c r="I165" s="144"/>
      <c r="J165" s="145">
        <f>ROUND(I165*H165,2)</f>
        <v>0</v>
      </c>
      <c r="K165" s="141" t="s">
        <v>144</v>
      </c>
      <c r="L165" s="34"/>
      <c r="M165" s="146" t="s">
        <v>3</v>
      </c>
      <c r="N165" s="147" t="s">
        <v>43</v>
      </c>
      <c r="O165" s="54"/>
      <c r="P165" s="148">
        <f>O165*H165</f>
        <v>0</v>
      </c>
      <c r="Q165" s="148">
        <v>0</v>
      </c>
      <c r="R165" s="148">
        <f>Q165*H165</f>
        <v>0</v>
      </c>
      <c r="S165" s="148">
        <v>0</v>
      </c>
      <c r="T165" s="149">
        <f>S165*H165</f>
        <v>0</v>
      </c>
      <c r="U165" s="33"/>
      <c r="V165" s="33"/>
      <c r="W165" s="33"/>
      <c r="X165" s="33"/>
      <c r="Y165" s="33"/>
      <c r="Z165" s="33"/>
      <c r="AA165" s="33"/>
      <c r="AB165" s="33"/>
      <c r="AC165" s="33"/>
      <c r="AD165" s="33"/>
      <c r="AE165" s="33"/>
      <c r="AR165" s="150" t="s">
        <v>145</v>
      </c>
      <c r="AT165" s="150" t="s">
        <v>140</v>
      </c>
      <c r="AU165" s="150" t="s">
        <v>139</v>
      </c>
      <c r="AY165" s="18" t="s">
        <v>134</v>
      </c>
      <c r="BE165" s="151">
        <f>IF(N165="základní",J165,0)</f>
        <v>0</v>
      </c>
      <c r="BF165" s="151">
        <f>IF(N165="snížená",J165,0)</f>
        <v>0</v>
      </c>
      <c r="BG165" s="151">
        <f>IF(N165="zákl. přenesená",J165,0)</f>
        <v>0</v>
      </c>
      <c r="BH165" s="151">
        <f>IF(N165="sníž. přenesená",J165,0)</f>
        <v>0</v>
      </c>
      <c r="BI165" s="151">
        <f>IF(N165="nulová",J165,0)</f>
        <v>0</v>
      </c>
      <c r="BJ165" s="18" t="s">
        <v>139</v>
      </c>
      <c r="BK165" s="151">
        <f>ROUND(I165*H165,2)</f>
        <v>0</v>
      </c>
      <c r="BL165" s="18" t="s">
        <v>145</v>
      </c>
      <c r="BM165" s="150" t="s">
        <v>263</v>
      </c>
    </row>
    <row r="166" spans="1:47" s="2" customFormat="1" ht="12">
      <c r="A166" s="33"/>
      <c r="B166" s="34"/>
      <c r="C166" s="33"/>
      <c r="D166" s="152" t="s">
        <v>148</v>
      </c>
      <c r="E166" s="33"/>
      <c r="F166" s="153" t="s">
        <v>264</v>
      </c>
      <c r="G166" s="33"/>
      <c r="H166" s="33"/>
      <c r="I166" s="154"/>
      <c r="J166" s="33"/>
      <c r="K166" s="33"/>
      <c r="L166" s="34"/>
      <c r="M166" s="155"/>
      <c r="N166" s="156"/>
      <c r="O166" s="54"/>
      <c r="P166" s="54"/>
      <c r="Q166" s="54"/>
      <c r="R166" s="54"/>
      <c r="S166" s="54"/>
      <c r="T166" s="55"/>
      <c r="U166" s="33"/>
      <c r="V166" s="33"/>
      <c r="W166" s="33"/>
      <c r="X166" s="33"/>
      <c r="Y166" s="33"/>
      <c r="Z166" s="33"/>
      <c r="AA166" s="33"/>
      <c r="AB166" s="33"/>
      <c r="AC166" s="33"/>
      <c r="AD166" s="33"/>
      <c r="AE166" s="33"/>
      <c r="AT166" s="18" t="s">
        <v>148</v>
      </c>
      <c r="AU166" s="18" t="s">
        <v>139</v>
      </c>
    </row>
    <row r="167" spans="2:51" s="14" customFormat="1" ht="12">
      <c r="B167" s="165"/>
      <c r="D167" s="158" t="s">
        <v>150</v>
      </c>
      <c r="F167" s="167" t="s">
        <v>848</v>
      </c>
      <c r="H167" s="168">
        <v>112.41</v>
      </c>
      <c r="I167" s="169"/>
      <c r="L167" s="165"/>
      <c r="M167" s="170"/>
      <c r="N167" s="171"/>
      <c r="O167" s="171"/>
      <c r="P167" s="171"/>
      <c r="Q167" s="171"/>
      <c r="R167" s="171"/>
      <c r="S167" s="171"/>
      <c r="T167" s="172"/>
      <c r="AT167" s="166" t="s">
        <v>150</v>
      </c>
      <c r="AU167" s="166" t="s">
        <v>139</v>
      </c>
      <c r="AV167" s="14" t="s">
        <v>139</v>
      </c>
      <c r="AW167" s="14" t="s">
        <v>4</v>
      </c>
      <c r="AX167" s="14" t="s">
        <v>15</v>
      </c>
      <c r="AY167" s="166" t="s">
        <v>134</v>
      </c>
    </row>
    <row r="168" spans="1:65" s="2" customFormat="1" ht="44.25" customHeight="1">
      <c r="A168" s="33"/>
      <c r="B168" s="138"/>
      <c r="C168" s="139" t="s">
        <v>270</v>
      </c>
      <c r="D168" s="139" t="s">
        <v>140</v>
      </c>
      <c r="E168" s="140" t="s">
        <v>266</v>
      </c>
      <c r="F168" s="141" t="s">
        <v>267</v>
      </c>
      <c r="G168" s="142" t="s">
        <v>253</v>
      </c>
      <c r="H168" s="143">
        <v>0.037</v>
      </c>
      <c r="I168" s="144"/>
      <c r="J168" s="145">
        <f>ROUND(I168*H168,2)</f>
        <v>0</v>
      </c>
      <c r="K168" s="141" t="s">
        <v>144</v>
      </c>
      <c r="L168" s="34"/>
      <c r="M168" s="146" t="s">
        <v>3</v>
      </c>
      <c r="N168" s="147" t="s">
        <v>43</v>
      </c>
      <c r="O168" s="54"/>
      <c r="P168" s="148">
        <f>O168*H168</f>
        <v>0</v>
      </c>
      <c r="Q168" s="148">
        <v>0</v>
      </c>
      <c r="R168" s="148">
        <f>Q168*H168</f>
        <v>0</v>
      </c>
      <c r="S168" s="148">
        <v>0</v>
      </c>
      <c r="T168" s="149">
        <f>S168*H168</f>
        <v>0</v>
      </c>
      <c r="U168" s="33"/>
      <c r="V168" s="33"/>
      <c r="W168" s="33"/>
      <c r="X168" s="33"/>
      <c r="Y168" s="33"/>
      <c r="Z168" s="33"/>
      <c r="AA168" s="33"/>
      <c r="AB168" s="33"/>
      <c r="AC168" s="33"/>
      <c r="AD168" s="33"/>
      <c r="AE168" s="33"/>
      <c r="AR168" s="150" t="s">
        <v>145</v>
      </c>
      <c r="AT168" s="150" t="s">
        <v>140</v>
      </c>
      <c r="AU168" s="150" t="s">
        <v>139</v>
      </c>
      <c r="AY168" s="18" t="s">
        <v>134</v>
      </c>
      <c r="BE168" s="151">
        <f>IF(N168="základní",J168,0)</f>
        <v>0</v>
      </c>
      <c r="BF168" s="151">
        <f>IF(N168="snížená",J168,0)</f>
        <v>0</v>
      </c>
      <c r="BG168" s="151">
        <f>IF(N168="zákl. přenesená",J168,0)</f>
        <v>0</v>
      </c>
      <c r="BH168" s="151">
        <f>IF(N168="sníž. přenesená",J168,0)</f>
        <v>0</v>
      </c>
      <c r="BI168" s="151">
        <f>IF(N168="nulová",J168,0)</f>
        <v>0</v>
      </c>
      <c r="BJ168" s="18" t="s">
        <v>139</v>
      </c>
      <c r="BK168" s="151">
        <f>ROUND(I168*H168,2)</f>
        <v>0</v>
      </c>
      <c r="BL168" s="18" t="s">
        <v>145</v>
      </c>
      <c r="BM168" s="150" t="s">
        <v>268</v>
      </c>
    </row>
    <row r="169" spans="1:47" s="2" customFormat="1" ht="12">
      <c r="A169" s="33"/>
      <c r="B169" s="34"/>
      <c r="C169" s="33"/>
      <c r="D169" s="152" t="s">
        <v>148</v>
      </c>
      <c r="E169" s="33"/>
      <c r="F169" s="153" t="s">
        <v>269</v>
      </c>
      <c r="G169" s="33"/>
      <c r="H169" s="33"/>
      <c r="I169" s="154"/>
      <c r="J169" s="33"/>
      <c r="K169" s="33"/>
      <c r="L169" s="34"/>
      <c r="M169" s="155"/>
      <c r="N169" s="156"/>
      <c r="O169" s="54"/>
      <c r="P169" s="54"/>
      <c r="Q169" s="54"/>
      <c r="R169" s="54"/>
      <c r="S169" s="54"/>
      <c r="T169" s="55"/>
      <c r="U169" s="33"/>
      <c r="V169" s="33"/>
      <c r="W169" s="33"/>
      <c r="X169" s="33"/>
      <c r="Y169" s="33"/>
      <c r="Z169" s="33"/>
      <c r="AA169" s="33"/>
      <c r="AB169" s="33"/>
      <c r="AC169" s="33"/>
      <c r="AD169" s="33"/>
      <c r="AE169" s="33"/>
      <c r="AT169" s="18" t="s">
        <v>148</v>
      </c>
      <c r="AU169" s="18" t="s">
        <v>139</v>
      </c>
    </row>
    <row r="170" spans="1:65" s="2" customFormat="1" ht="37.9" customHeight="1">
      <c r="A170" s="33"/>
      <c r="B170" s="138"/>
      <c r="C170" s="139" t="s">
        <v>275</v>
      </c>
      <c r="D170" s="139" t="s">
        <v>140</v>
      </c>
      <c r="E170" s="140" t="s">
        <v>271</v>
      </c>
      <c r="F170" s="141" t="s">
        <v>272</v>
      </c>
      <c r="G170" s="142" t="s">
        <v>253</v>
      </c>
      <c r="H170" s="143">
        <v>3.225</v>
      </c>
      <c r="I170" s="144"/>
      <c r="J170" s="145">
        <f>ROUND(I170*H170,2)</f>
        <v>0</v>
      </c>
      <c r="K170" s="141" t="s">
        <v>144</v>
      </c>
      <c r="L170" s="34"/>
      <c r="M170" s="146" t="s">
        <v>3</v>
      </c>
      <c r="N170" s="147" t="s">
        <v>43</v>
      </c>
      <c r="O170" s="54"/>
      <c r="P170" s="148">
        <f>O170*H170</f>
        <v>0</v>
      </c>
      <c r="Q170" s="148">
        <v>0</v>
      </c>
      <c r="R170" s="148">
        <f>Q170*H170</f>
        <v>0</v>
      </c>
      <c r="S170" s="148">
        <v>0</v>
      </c>
      <c r="T170" s="149">
        <f>S170*H170</f>
        <v>0</v>
      </c>
      <c r="U170" s="33"/>
      <c r="V170" s="33"/>
      <c r="W170" s="33"/>
      <c r="X170" s="33"/>
      <c r="Y170" s="33"/>
      <c r="Z170" s="33"/>
      <c r="AA170" s="33"/>
      <c r="AB170" s="33"/>
      <c r="AC170" s="33"/>
      <c r="AD170" s="33"/>
      <c r="AE170" s="33"/>
      <c r="AR170" s="150" t="s">
        <v>145</v>
      </c>
      <c r="AT170" s="150" t="s">
        <v>140</v>
      </c>
      <c r="AU170" s="150" t="s">
        <v>139</v>
      </c>
      <c r="AY170" s="18" t="s">
        <v>134</v>
      </c>
      <c r="BE170" s="151">
        <f>IF(N170="základní",J170,0)</f>
        <v>0</v>
      </c>
      <c r="BF170" s="151">
        <f>IF(N170="snížená",J170,0)</f>
        <v>0</v>
      </c>
      <c r="BG170" s="151">
        <f>IF(N170="zákl. přenesená",J170,0)</f>
        <v>0</v>
      </c>
      <c r="BH170" s="151">
        <f>IF(N170="sníž. přenesená",J170,0)</f>
        <v>0</v>
      </c>
      <c r="BI170" s="151">
        <f>IF(N170="nulová",J170,0)</f>
        <v>0</v>
      </c>
      <c r="BJ170" s="18" t="s">
        <v>139</v>
      </c>
      <c r="BK170" s="151">
        <f>ROUND(I170*H170,2)</f>
        <v>0</v>
      </c>
      <c r="BL170" s="18" t="s">
        <v>145</v>
      </c>
      <c r="BM170" s="150" t="s">
        <v>273</v>
      </c>
    </row>
    <row r="171" spans="1:47" s="2" customFormat="1" ht="12">
      <c r="A171" s="33"/>
      <c r="B171" s="34"/>
      <c r="C171" s="33"/>
      <c r="D171" s="152" t="s">
        <v>148</v>
      </c>
      <c r="E171" s="33"/>
      <c r="F171" s="153" t="s">
        <v>274</v>
      </c>
      <c r="G171" s="33"/>
      <c r="H171" s="33"/>
      <c r="I171" s="154"/>
      <c r="J171" s="33"/>
      <c r="K171" s="33"/>
      <c r="L171" s="34"/>
      <c r="M171" s="155"/>
      <c r="N171" s="156"/>
      <c r="O171" s="54"/>
      <c r="P171" s="54"/>
      <c r="Q171" s="54"/>
      <c r="R171" s="54"/>
      <c r="S171" s="54"/>
      <c r="T171" s="55"/>
      <c r="U171" s="33"/>
      <c r="V171" s="33"/>
      <c r="W171" s="33"/>
      <c r="X171" s="33"/>
      <c r="Y171" s="33"/>
      <c r="Z171" s="33"/>
      <c r="AA171" s="33"/>
      <c r="AB171" s="33"/>
      <c r="AC171" s="33"/>
      <c r="AD171" s="33"/>
      <c r="AE171" s="33"/>
      <c r="AT171" s="18" t="s">
        <v>148</v>
      </c>
      <c r="AU171" s="18" t="s">
        <v>139</v>
      </c>
    </row>
    <row r="172" spans="1:65" s="2" customFormat="1" ht="44.25" customHeight="1">
      <c r="A172" s="33"/>
      <c r="B172" s="138"/>
      <c r="C172" s="139" t="s">
        <v>280</v>
      </c>
      <c r="D172" s="139" t="s">
        <v>140</v>
      </c>
      <c r="E172" s="140" t="s">
        <v>276</v>
      </c>
      <c r="F172" s="141" t="s">
        <v>277</v>
      </c>
      <c r="G172" s="142" t="s">
        <v>253</v>
      </c>
      <c r="H172" s="143">
        <v>0.698</v>
      </c>
      <c r="I172" s="144"/>
      <c r="J172" s="145">
        <f>ROUND(I172*H172,2)</f>
        <v>0</v>
      </c>
      <c r="K172" s="141" t="s">
        <v>144</v>
      </c>
      <c r="L172" s="34"/>
      <c r="M172" s="146" t="s">
        <v>3</v>
      </c>
      <c r="N172" s="147" t="s">
        <v>43</v>
      </c>
      <c r="O172" s="54"/>
      <c r="P172" s="148">
        <f>O172*H172</f>
        <v>0</v>
      </c>
      <c r="Q172" s="148">
        <v>0</v>
      </c>
      <c r="R172" s="148">
        <f>Q172*H172</f>
        <v>0</v>
      </c>
      <c r="S172" s="148">
        <v>0</v>
      </c>
      <c r="T172" s="149">
        <f>S172*H172</f>
        <v>0</v>
      </c>
      <c r="U172" s="33"/>
      <c r="V172" s="33"/>
      <c r="W172" s="33"/>
      <c r="X172" s="33"/>
      <c r="Y172" s="33"/>
      <c r="Z172" s="33"/>
      <c r="AA172" s="33"/>
      <c r="AB172" s="33"/>
      <c r="AC172" s="33"/>
      <c r="AD172" s="33"/>
      <c r="AE172" s="33"/>
      <c r="AR172" s="150" t="s">
        <v>145</v>
      </c>
      <c r="AT172" s="150" t="s">
        <v>140</v>
      </c>
      <c r="AU172" s="150" t="s">
        <v>139</v>
      </c>
      <c r="AY172" s="18" t="s">
        <v>134</v>
      </c>
      <c r="BE172" s="151">
        <f>IF(N172="základní",J172,0)</f>
        <v>0</v>
      </c>
      <c r="BF172" s="151">
        <f>IF(N172="snížená",J172,0)</f>
        <v>0</v>
      </c>
      <c r="BG172" s="151">
        <f>IF(N172="zákl. přenesená",J172,0)</f>
        <v>0</v>
      </c>
      <c r="BH172" s="151">
        <f>IF(N172="sníž. přenesená",J172,0)</f>
        <v>0</v>
      </c>
      <c r="BI172" s="151">
        <f>IF(N172="nulová",J172,0)</f>
        <v>0</v>
      </c>
      <c r="BJ172" s="18" t="s">
        <v>139</v>
      </c>
      <c r="BK172" s="151">
        <f>ROUND(I172*H172,2)</f>
        <v>0</v>
      </c>
      <c r="BL172" s="18" t="s">
        <v>145</v>
      </c>
      <c r="BM172" s="150" t="s">
        <v>278</v>
      </c>
    </row>
    <row r="173" spans="1:47" s="2" customFormat="1" ht="12">
      <c r="A173" s="33"/>
      <c r="B173" s="34"/>
      <c r="C173" s="33"/>
      <c r="D173" s="152" t="s">
        <v>148</v>
      </c>
      <c r="E173" s="33"/>
      <c r="F173" s="153" t="s">
        <v>279</v>
      </c>
      <c r="G173" s="33"/>
      <c r="H173" s="33"/>
      <c r="I173" s="154"/>
      <c r="J173" s="33"/>
      <c r="K173" s="33"/>
      <c r="L173" s="34"/>
      <c r="M173" s="155"/>
      <c r="N173" s="156"/>
      <c r="O173" s="54"/>
      <c r="P173" s="54"/>
      <c r="Q173" s="54"/>
      <c r="R173" s="54"/>
      <c r="S173" s="54"/>
      <c r="T173" s="55"/>
      <c r="U173" s="33"/>
      <c r="V173" s="33"/>
      <c r="W173" s="33"/>
      <c r="X173" s="33"/>
      <c r="Y173" s="33"/>
      <c r="Z173" s="33"/>
      <c r="AA173" s="33"/>
      <c r="AB173" s="33"/>
      <c r="AC173" s="33"/>
      <c r="AD173" s="33"/>
      <c r="AE173" s="33"/>
      <c r="AT173" s="18" t="s">
        <v>148</v>
      </c>
      <c r="AU173" s="18" t="s">
        <v>139</v>
      </c>
    </row>
    <row r="174" spans="1:65" s="2" customFormat="1" ht="44.25" customHeight="1">
      <c r="A174" s="33"/>
      <c r="B174" s="138"/>
      <c r="C174" s="139" t="s">
        <v>287</v>
      </c>
      <c r="D174" s="139" t="s">
        <v>140</v>
      </c>
      <c r="E174" s="140" t="s">
        <v>281</v>
      </c>
      <c r="F174" s="141" t="s">
        <v>282</v>
      </c>
      <c r="G174" s="142" t="s">
        <v>253</v>
      </c>
      <c r="H174" s="143">
        <v>3.534</v>
      </c>
      <c r="I174" s="144"/>
      <c r="J174" s="145">
        <f>ROUND(I174*H174,2)</f>
        <v>0</v>
      </c>
      <c r="K174" s="141" t="s">
        <v>144</v>
      </c>
      <c r="L174" s="34"/>
      <c r="M174" s="146" t="s">
        <v>3</v>
      </c>
      <c r="N174" s="147" t="s">
        <v>43</v>
      </c>
      <c r="O174" s="54"/>
      <c r="P174" s="148">
        <f>O174*H174</f>
        <v>0</v>
      </c>
      <c r="Q174" s="148">
        <v>0</v>
      </c>
      <c r="R174" s="148">
        <f>Q174*H174</f>
        <v>0</v>
      </c>
      <c r="S174" s="148">
        <v>0</v>
      </c>
      <c r="T174" s="149">
        <f>S174*H174</f>
        <v>0</v>
      </c>
      <c r="U174" s="33"/>
      <c r="V174" s="33"/>
      <c r="W174" s="33"/>
      <c r="X174" s="33"/>
      <c r="Y174" s="33"/>
      <c r="Z174" s="33"/>
      <c r="AA174" s="33"/>
      <c r="AB174" s="33"/>
      <c r="AC174" s="33"/>
      <c r="AD174" s="33"/>
      <c r="AE174" s="33"/>
      <c r="AR174" s="150" t="s">
        <v>145</v>
      </c>
      <c r="AT174" s="150" t="s">
        <v>140</v>
      </c>
      <c r="AU174" s="150" t="s">
        <v>139</v>
      </c>
      <c r="AY174" s="18" t="s">
        <v>134</v>
      </c>
      <c r="BE174" s="151">
        <f>IF(N174="základní",J174,0)</f>
        <v>0</v>
      </c>
      <c r="BF174" s="151">
        <f>IF(N174="snížená",J174,0)</f>
        <v>0</v>
      </c>
      <c r="BG174" s="151">
        <f>IF(N174="zákl. přenesená",J174,0)</f>
        <v>0</v>
      </c>
      <c r="BH174" s="151">
        <f>IF(N174="sníž. přenesená",J174,0)</f>
        <v>0</v>
      </c>
      <c r="BI174" s="151">
        <f>IF(N174="nulová",J174,0)</f>
        <v>0</v>
      </c>
      <c r="BJ174" s="18" t="s">
        <v>139</v>
      </c>
      <c r="BK174" s="151">
        <f>ROUND(I174*H174,2)</f>
        <v>0</v>
      </c>
      <c r="BL174" s="18" t="s">
        <v>145</v>
      </c>
      <c r="BM174" s="150" t="s">
        <v>283</v>
      </c>
    </row>
    <row r="175" spans="1:47" s="2" customFormat="1" ht="12">
      <c r="A175" s="33"/>
      <c r="B175" s="34"/>
      <c r="C175" s="33"/>
      <c r="D175" s="152" t="s">
        <v>148</v>
      </c>
      <c r="E175" s="33"/>
      <c r="F175" s="153" t="s">
        <v>284</v>
      </c>
      <c r="G175" s="33"/>
      <c r="H175" s="33"/>
      <c r="I175" s="154"/>
      <c r="J175" s="33"/>
      <c r="K175" s="33"/>
      <c r="L175" s="34"/>
      <c r="M175" s="155"/>
      <c r="N175" s="156"/>
      <c r="O175" s="54"/>
      <c r="P175" s="54"/>
      <c r="Q175" s="54"/>
      <c r="R175" s="54"/>
      <c r="S175" s="54"/>
      <c r="T175" s="55"/>
      <c r="U175" s="33"/>
      <c r="V175" s="33"/>
      <c r="W175" s="33"/>
      <c r="X175" s="33"/>
      <c r="Y175" s="33"/>
      <c r="Z175" s="33"/>
      <c r="AA175" s="33"/>
      <c r="AB175" s="33"/>
      <c r="AC175" s="33"/>
      <c r="AD175" s="33"/>
      <c r="AE175" s="33"/>
      <c r="AT175" s="18" t="s">
        <v>148</v>
      </c>
      <c r="AU175" s="18" t="s">
        <v>139</v>
      </c>
    </row>
    <row r="176" spans="2:63" s="12" customFormat="1" ht="22.9" customHeight="1">
      <c r="B176" s="125"/>
      <c r="D176" s="126" t="s">
        <v>70</v>
      </c>
      <c r="E176" s="136" t="s">
        <v>285</v>
      </c>
      <c r="F176" s="136" t="s">
        <v>286</v>
      </c>
      <c r="I176" s="128"/>
      <c r="J176" s="137">
        <f>BK176</f>
        <v>0</v>
      </c>
      <c r="L176" s="125"/>
      <c r="M176" s="130"/>
      <c r="N176" s="131"/>
      <c r="O176" s="131"/>
      <c r="P176" s="132">
        <f>SUM(P177:P178)</f>
        <v>0</v>
      </c>
      <c r="Q176" s="131"/>
      <c r="R176" s="132">
        <f>SUM(R177:R178)</f>
        <v>0</v>
      </c>
      <c r="S176" s="131"/>
      <c r="T176" s="133">
        <f>SUM(T177:T178)</f>
        <v>0</v>
      </c>
      <c r="AR176" s="126" t="s">
        <v>15</v>
      </c>
      <c r="AT176" s="134" t="s">
        <v>70</v>
      </c>
      <c r="AU176" s="134" t="s">
        <v>15</v>
      </c>
      <c r="AY176" s="126" t="s">
        <v>134</v>
      </c>
      <c r="BK176" s="135">
        <f>SUM(BK177:BK178)</f>
        <v>0</v>
      </c>
    </row>
    <row r="177" spans="1:65" s="2" customFormat="1" ht="55.5" customHeight="1">
      <c r="A177" s="33"/>
      <c r="B177" s="138"/>
      <c r="C177" s="139" t="s">
        <v>296</v>
      </c>
      <c r="D177" s="139" t="s">
        <v>140</v>
      </c>
      <c r="E177" s="140" t="s">
        <v>288</v>
      </c>
      <c r="F177" s="141" t="s">
        <v>289</v>
      </c>
      <c r="G177" s="142" t="s">
        <v>253</v>
      </c>
      <c r="H177" s="143">
        <v>0.019</v>
      </c>
      <c r="I177" s="144"/>
      <c r="J177" s="145">
        <f>ROUND(I177*H177,2)</f>
        <v>0</v>
      </c>
      <c r="K177" s="141" t="s">
        <v>144</v>
      </c>
      <c r="L177" s="34"/>
      <c r="M177" s="146" t="s">
        <v>3</v>
      </c>
      <c r="N177" s="147" t="s">
        <v>43</v>
      </c>
      <c r="O177" s="54"/>
      <c r="P177" s="148">
        <f>O177*H177</f>
        <v>0</v>
      </c>
      <c r="Q177" s="148">
        <v>0</v>
      </c>
      <c r="R177" s="148">
        <f>Q177*H177</f>
        <v>0</v>
      </c>
      <c r="S177" s="148">
        <v>0</v>
      </c>
      <c r="T177" s="149">
        <f>S177*H177</f>
        <v>0</v>
      </c>
      <c r="U177" s="33"/>
      <c r="V177" s="33"/>
      <c r="W177" s="33"/>
      <c r="X177" s="33"/>
      <c r="Y177" s="33"/>
      <c r="Z177" s="33"/>
      <c r="AA177" s="33"/>
      <c r="AB177" s="33"/>
      <c r="AC177" s="33"/>
      <c r="AD177" s="33"/>
      <c r="AE177" s="33"/>
      <c r="AR177" s="150" t="s">
        <v>145</v>
      </c>
      <c r="AT177" s="150" t="s">
        <v>140</v>
      </c>
      <c r="AU177" s="150" t="s">
        <v>139</v>
      </c>
      <c r="AY177" s="18" t="s">
        <v>134</v>
      </c>
      <c r="BE177" s="151">
        <f>IF(N177="základní",J177,0)</f>
        <v>0</v>
      </c>
      <c r="BF177" s="151">
        <f>IF(N177="snížená",J177,0)</f>
        <v>0</v>
      </c>
      <c r="BG177" s="151">
        <f>IF(N177="zákl. přenesená",J177,0)</f>
        <v>0</v>
      </c>
      <c r="BH177" s="151">
        <f>IF(N177="sníž. přenesená",J177,0)</f>
        <v>0</v>
      </c>
      <c r="BI177" s="151">
        <f>IF(N177="nulová",J177,0)</f>
        <v>0</v>
      </c>
      <c r="BJ177" s="18" t="s">
        <v>139</v>
      </c>
      <c r="BK177" s="151">
        <f>ROUND(I177*H177,2)</f>
        <v>0</v>
      </c>
      <c r="BL177" s="18" t="s">
        <v>145</v>
      </c>
      <c r="BM177" s="150" t="s">
        <v>290</v>
      </c>
    </row>
    <row r="178" spans="1:47" s="2" customFormat="1" ht="12">
      <c r="A178" s="33"/>
      <c r="B178" s="34"/>
      <c r="C178" s="33"/>
      <c r="D178" s="152" t="s">
        <v>148</v>
      </c>
      <c r="E178" s="33"/>
      <c r="F178" s="153" t="s">
        <v>291</v>
      </c>
      <c r="G178" s="33"/>
      <c r="H178" s="33"/>
      <c r="I178" s="154"/>
      <c r="J178" s="33"/>
      <c r="K178" s="33"/>
      <c r="L178" s="34"/>
      <c r="M178" s="155"/>
      <c r="N178" s="156"/>
      <c r="O178" s="54"/>
      <c r="P178" s="54"/>
      <c r="Q178" s="54"/>
      <c r="R178" s="54"/>
      <c r="S178" s="54"/>
      <c r="T178" s="55"/>
      <c r="U178" s="33"/>
      <c r="V178" s="33"/>
      <c r="W178" s="33"/>
      <c r="X178" s="33"/>
      <c r="Y178" s="33"/>
      <c r="Z178" s="33"/>
      <c r="AA178" s="33"/>
      <c r="AB178" s="33"/>
      <c r="AC178" s="33"/>
      <c r="AD178" s="33"/>
      <c r="AE178" s="33"/>
      <c r="AT178" s="18" t="s">
        <v>148</v>
      </c>
      <c r="AU178" s="18" t="s">
        <v>139</v>
      </c>
    </row>
    <row r="179" spans="2:63" s="12" customFormat="1" ht="25.9" customHeight="1">
      <c r="B179" s="125"/>
      <c r="D179" s="126" t="s">
        <v>70</v>
      </c>
      <c r="E179" s="127" t="s">
        <v>292</v>
      </c>
      <c r="F179" s="127" t="s">
        <v>293</v>
      </c>
      <c r="I179" s="128"/>
      <c r="J179" s="129">
        <f>BK179</f>
        <v>0</v>
      </c>
      <c r="L179" s="125"/>
      <c r="M179" s="130"/>
      <c r="N179" s="131"/>
      <c r="O179" s="131"/>
      <c r="P179" s="132">
        <f>P180+P225+P275+P279+P303+P315</f>
        <v>0</v>
      </c>
      <c r="Q179" s="131"/>
      <c r="R179" s="132">
        <f>R180+R225+R275+R279+R303+R315</f>
        <v>5.6169727</v>
      </c>
      <c r="S179" s="131"/>
      <c r="T179" s="133">
        <f>T180+T225+T275+T279+T303+T315</f>
        <v>7.4748399999999995</v>
      </c>
      <c r="AR179" s="126" t="s">
        <v>139</v>
      </c>
      <c r="AT179" s="134" t="s">
        <v>70</v>
      </c>
      <c r="AU179" s="134" t="s">
        <v>71</v>
      </c>
      <c r="AY179" s="126" t="s">
        <v>134</v>
      </c>
      <c r="BK179" s="135">
        <f>BK180+BK225+BK275+BK279+BK303+BK315</f>
        <v>0</v>
      </c>
    </row>
    <row r="180" spans="2:63" s="12" customFormat="1" ht="22.9" customHeight="1">
      <c r="B180" s="125"/>
      <c r="D180" s="126" t="s">
        <v>70</v>
      </c>
      <c r="E180" s="136" t="s">
        <v>294</v>
      </c>
      <c r="F180" s="136" t="s">
        <v>295</v>
      </c>
      <c r="I180" s="128"/>
      <c r="J180" s="137">
        <f>BK180</f>
        <v>0</v>
      </c>
      <c r="L180" s="125"/>
      <c r="M180" s="130"/>
      <c r="N180" s="131"/>
      <c r="O180" s="131"/>
      <c r="P180" s="132">
        <f>SUM(P181:P224)</f>
        <v>0</v>
      </c>
      <c r="Q180" s="131"/>
      <c r="R180" s="132">
        <f>SUM(R181:R224)</f>
        <v>0.6194154</v>
      </c>
      <c r="S180" s="131"/>
      <c r="T180" s="133">
        <f>SUM(T181:T224)</f>
        <v>0.71568</v>
      </c>
      <c r="AR180" s="126" t="s">
        <v>139</v>
      </c>
      <c r="AT180" s="134" t="s">
        <v>70</v>
      </c>
      <c r="AU180" s="134" t="s">
        <v>15</v>
      </c>
      <c r="AY180" s="126" t="s">
        <v>134</v>
      </c>
      <c r="BK180" s="135">
        <f>SUM(BK181:BK224)</f>
        <v>0</v>
      </c>
    </row>
    <row r="181" spans="1:65" s="2" customFormat="1" ht="44.25" customHeight="1">
      <c r="A181" s="33"/>
      <c r="B181" s="138"/>
      <c r="C181" s="139" t="s">
        <v>308</v>
      </c>
      <c r="D181" s="139" t="s">
        <v>140</v>
      </c>
      <c r="E181" s="140" t="s">
        <v>297</v>
      </c>
      <c r="F181" s="141" t="s">
        <v>298</v>
      </c>
      <c r="G181" s="142" t="s">
        <v>143</v>
      </c>
      <c r="H181" s="143">
        <v>198.8</v>
      </c>
      <c r="I181" s="144"/>
      <c r="J181" s="145">
        <f>ROUND(I181*H181,2)</f>
        <v>0</v>
      </c>
      <c r="K181" s="141" t="s">
        <v>144</v>
      </c>
      <c r="L181" s="34"/>
      <c r="M181" s="146" t="s">
        <v>3</v>
      </c>
      <c r="N181" s="147" t="s">
        <v>43</v>
      </c>
      <c r="O181" s="54"/>
      <c r="P181" s="148">
        <f>O181*H181</f>
        <v>0</v>
      </c>
      <c r="Q181" s="148">
        <v>0</v>
      </c>
      <c r="R181" s="148">
        <f>Q181*H181</f>
        <v>0</v>
      </c>
      <c r="S181" s="148">
        <v>0.0036</v>
      </c>
      <c r="T181" s="149">
        <f>S181*H181</f>
        <v>0.71568</v>
      </c>
      <c r="U181" s="33"/>
      <c r="V181" s="33"/>
      <c r="W181" s="33"/>
      <c r="X181" s="33"/>
      <c r="Y181" s="33"/>
      <c r="Z181" s="33"/>
      <c r="AA181" s="33"/>
      <c r="AB181" s="33"/>
      <c r="AC181" s="33"/>
      <c r="AD181" s="33"/>
      <c r="AE181" s="33"/>
      <c r="AR181" s="150" t="s">
        <v>229</v>
      </c>
      <c r="AT181" s="150" t="s">
        <v>140</v>
      </c>
      <c r="AU181" s="150" t="s">
        <v>139</v>
      </c>
      <c r="AY181" s="18" t="s">
        <v>134</v>
      </c>
      <c r="BE181" s="151">
        <f>IF(N181="základní",J181,0)</f>
        <v>0</v>
      </c>
      <c r="BF181" s="151">
        <f>IF(N181="snížená",J181,0)</f>
        <v>0</v>
      </c>
      <c r="BG181" s="151">
        <f>IF(N181="zákl. přenesená",J181,0)</f>
        <v>0</v>
      </c>
      <c r="BH181" s="151">
        <f>IF(N181="sníž. přenesená",J181,0)</f>
        <v>0</v>
      </c>
      <c r="BI181" s="151">
        <f>IF(N181="nulová",J181,0)</f>
        <v>0</v>
      </c>
      <c r="BJ181" s="18" t="s">
        <v>139</v>
      </c>
      <c r="BK181" s="151">
        <f>ROUND(I181*H181,2)</f>
        <v>0</v>
      </c>
      <c r="BL181" s="18" t="s">
        <v>229</v>
      </c>
      <c r="BM181" s="150" t="s">
        <v>299</v>
      </c>
    </row>
    <row r="182" spans="1:47" s="2" customFormat="1" ht="12">
      <c r="A182" s="33"/>
      <c r="B182" s="34"/>
      <c r="C182" s="33"/>
      <c r="D182" s="152" t="s">
        <v>148</v>
      </c>
      <c r="E182" s="33"/>
      <c r="F182" s="153" t="s">
        <v>300</v>
      </c>
      <c r="G182" s="33"/>
      <c r="H182" s="33"/>
      <c r="I182" s="154"/>
      <c r="J182" s="33"/>
      <c r="K182" s="33"/>
      <c r="L182" s="34"/>
      <c r="M182" s="155"/>
      <c r="N182" s="156"/>
      <c r="O182" s="54"/>
      <c r="P182" s="54"/>
      <c r="Q182" s="54"/>
      <c r="R182" s="54"/>
      <c r="S182" s="54"/>
      <c r="T182" s="55"/>
      <c r="U182" s="33"/>
      <c r="V182" s="33"/>
      <c r="W182" s="33"/>
      <c r="X182" s="33"/>
      <c r="Y182" s="33"/>
      <c r="Z182" s="33"/>
      <c r="AA182" s="33"/>
      <c r="AB182" s="33"/>
      <c r="AC182" s="33"/>
      <c r="AD182" s="33"/>
      <c r="AE182" s="33"/>
      <c r="AT182" s="18" t="s">
        <v>148</v>
      </c>
      <c r="AU182" s="18" t="s">
        <v>139</v>
      </c>
    </row>
    <row r="183" spans="2:51" s="13" customFormat="1" ht="12">
      <c r="B183" s="157"/>
      <c r="D183" s="158" t="s">
        <v>150</v>
      </c>
      <c r="E183" s="159" t="s">
        <v>3</v>
      </c>
      <c r="F183" s="160" t="s">
        <v>608</v>
      </c>
      <c r="H183" s="159" t="s">
        <v>3</v>
      </c>
      <c r="I183" s="161"/>
      <c r="L183" s="157"/>
      <c r="M183" s="162"/>
      <c r="N183" s="163"/>
      <c r="O183" s="163"/>
      <c r="P183" s="163"/>
      <c r="Q183" s="163"/>
      <c r="R183" s="163"/>
      <c r="S183" s="163"/>
      <c r="T183" s="164"/>
      <c r="AT183" s="159" t="s">
        <v>150</v>
      </c>
      <c r="AU183" s="159" t="s">
        <v>139</v>
      </c>
      <c r="AV183" s="13" t="s">
        <v>15</v>
      </c>
      <c r="AW183" s="13" t="s">
        <v>33</v>
      </c>
      <c r="AX183" s="13" t="s">
        <v>71</v>
      </c>
      <c r="AY183" s="159" t="s">
        <v>134</v>
      </c>
    </row>
    <row r="184" spans="2:51" s="14" customFormat="1" ht="12">
      <c r="B184" s="165"/>
      <c r="D184" s="158" t="s">
        <v>150</v>
      </c>
      <c r="E184" s="166" t="s">
        <v>3</v>
      </c>
      <c r="F184" s="167" t="s">
        <v>849</v>
      </c>
      <c r="H184" s="168">
        <v>159</v>
      </c>
      <c r="I184" s="169"/>
      <c r="L184" s="165"/>
      <c r="M184" s="170"/>
      <c r="N184" s="171"/>
      <c r="O184" s="171"/>
      <c r="P184" s="171"/>
      <c r="Q184" s="171"/>
      <c r="R184" s="171"/>
      <c r="S184" s="171"/>
      <c r="T184" s="172"/>
      <c r="AT184" s="166" t="s">
        <v>150</v>
      </c>
      <c r="AU184" s="166" t="s">
        <v>139</v>
      </c>
      <c r="AV184" s="14" t="s">
        <v>139</v>
      </c>
      <c r="AW184" s="14" t="s">
        <v>33</v>
      </c>
      <c r="AX184" s="14" t="s">
        <v>71</v>
      </c>
      <c r="AY184" s="166" t="s">
        <v>134</v>
      </c>
    </row>
    <row r="185" spans="2:51" s="13" customFormat="1" ht="12">
      <c r="B185" s="157"/>
      <c r="D185" s="158" t="s">
        <v>150</v>
      </c>
      <c r="E185" s="159" t="s">
        <v>3</v>
      </c>
      <c r="F185" s="160" t="s">
        <v>303</v>
      </c>
      <c r="H185" s="159" t="s">
        <v>3</v>
      </c>
      <c r="I185" s="161"/>
      <c r="L185" s="157"/>
      <c r="M185" s="162"/>
      <c r="N185" s="163"/>
      <c r="O185" s="163"/>
      <c r="P185" s="163"/>
      <c r="Q185" s="163"/>
      <c r="R185" s="163"/>
      <c r="S185" s="163"/>
      <c r="T185" s="164"/>
      <c r="AT185" s="159" t="s">
        <v>150</v>
      </c>
      <c r="AU185" s="159" t="s">
        <v>139</v>
      </c>
      <c r="AV185" s="13" t="s">
        <v>15</v>
      </c>
      <c r="AW185" s="13" t="s">
        <v>33</v>
      </c>
      <c r="AX185" s="13" t="s">
        <v>71</v>
      </c>
      <c r="AY185" s="159" t="s">
        <v>134</v>
      </c>
    </row>
    <row r="186" spans="2:51" s="14" customFormat="1" ht="12">
      <c r="B186" s="165"/>
      <c r="D186" s="158" t="s">
        <v>150</v>
      </c>
      <c r="E186" s="166" t="s">
        <v>3</v>
      </c>
      <c r="F186" s="167" t="s">
        <v>850</v>
      </c>
      <c r="H186" s="168">
        <v>19.16</v>
      </c>
      <c r="I186" s="169"/>
      <c r="L186" s="165"/>
      <c r="M186" s="170"/>
      <c r="N186" s="171"/>
      <c r="O186" s="171"/>
      <c r="P186" s="171"/>
      <c r="Q186" s="171"/>
      <c r="R186" s="171"/>
      <c r="S186" s="171"/>
      <c r="T186" s="172"/>
      <c r="AT186" s="166" t="s">
        <v>150</v>
      </c>
      <c r="AU186" s="166" t="s">
        <v>139</v>
      </c>
      <c r="AV186" s="14" t="s">
        <v>139</v>
      </c>
      <c r="AW186" s="14" t="s">
        <v>33</v>
      </c>
      <c r="AX186" s="14" t="s">
        <v>71</v>
      </c>
      <c r="AY186" s="166" t="s">
        <v>134</v>
      </c>
    </row>
    <row r="187" spans="2:51" s="13" customFormat="1" ht="12">
      <c r="B187" s="157"/>
      <c r="D187" s="158" t="s">
        <v>150</v>
      </c>
      <c r="E187" s="159" t="s">
        <v>3</v>
      </c>
      <c r="F187" s="160" t="s">
        <v>305</v>
      </c>
      <c r="H187" s="159" t="s">
        <v>3</v>
      </c>
      <c r="I187" s="161"/>
      <c r="L187" s="157"/>
      <c r="M187" s="162"/>
      <c r="N187" s="163"/>
      <c r="O187" s="163"/>
      <c r="P187" s="163"/>
      <c r="Q187" s="163"/>
      <c r="R187" s="163"/>
      <c r="S187" s="163"/>
      <c r="T187" s="164"/>
      <c r="AT187" s="159" t="s">
        <v>150</v>
      </c>
      <c r="AU187" s="159" t="s">
        <v>139</v>
      </c>
      <c r="AV187" s="13" t="s">
        <v>15</v>
      </c>
      <c r="AW187" s="13" t="s">
        <v>33</v>
      </c>
      <c r="AX187" s="13" t="s">
        <v>71</v>
      </c>
      <c r="AY187" s="159" t="s">
        <v>134</v>
      </c>
    </row>
    <row r="188" spans="2:51" s="14" customFormat="1" ht="12">
      <c r="B188" s="165"/>
      <c r="D188" s="158" t="s">
        <v>150</v>
      </c>
      <c r="E188" s="166" t="s">
        <v>3</v>
      </c>
      <c r="F188" s="167" t="s">
        <v>851</v>
      </c>
      <c r="H188" s="168">
        <v>20.64</v>
      </c>
      <c r="I188" s="169"/>
      <c r="L188" s="165"/>
      <c r="M188" s="170"/>
      <c r="N188" s="171"/>
      <c r="O188" s="171"/>
      <c r="P188" s="171"/>
      <c r="Q188" s="171"/>
      <c r="R188" s="171"/>
      <c r="S188" s="171"/>
      <c r="T188" s="172"/>
      <c r="AT188" s="166" t="s">
        <v>150</v>
      </c>
      <c r="AU188" s="166" t="s">
        <v>139</v>
      </c>
      <c r="AV188" s="14" t="s">
        <v>139</v>
      </c>
      <c r="AW188" s="14" t="s">
        <v>33</v>
      </c>
      <c r="AX188" s="14" t="s">
        <v>71</v>
      </c>
      <c r="AY188" s="166" t="s">
        <v>134</v>
      </c>
    </row>
    <row r="189" spans="2:51" s="15" customFormat="1" ht="12">
      <c r="B189" s="173"/>
      <c r="D189" s="158" t="s">
        <v>150</v>
      </c>
      <c r="E189" s="174" t="s">
        <v>3</v>
      </c>
      <c r="F189" s="175" t="s">
        <v>155</v>
      </c>
      <c r="H189" s="176">
        <v>198.8</v>
      </c>
      <c r="I189" s="177"/>
      <c r="L189" s="173"/>
      <c r="M189" s="178"/>
      <c r="N189" s="179"/>
      <c r="O189" s="179"/>
      <c r="P189" s="179"/>
      <c r="Q189" s="179"/>
      <c r="R189" s="179"/>
      <c r="S189" s="179"/>
      <c r="T189" s="180"/>
      <c r="AT189" s="174" t="s">
        <v>150</v>
      </c>
      <c r="AU189" s="174" t="s">
        <v>139</v>
      </c>
      <c r="AV189" s="15" t="s">
        <v>145</v>
      </c>
      <c r="AW189" s="15" t="s">
        <v>33</v>
      </c>
      <c r="AX189" s="15" t="s">
        <v>15</v>
      </c>
      <c r="AY189" s="174" t="s">
        <v>134</v>
      </c>
    </row>
    <row r="190" spans="1:65" s="2" customFormat="1" ht="16.5" customHeight="1">
      <c r="A190" s="33"/>
      <c r="B190" s="138"/>
      <c r="C190" s="139" t="s">
        <v>312</v>
      </c>
      <c r="D190" s="139" t="s">
        <v>140</v>
      </c>
      <c r="E190" s="140" t="s">
        <v>309</v>
      </c>
      <c r="F190" s="141" t="s">
        <v>310</v>
      </c>
      <c r="G190" s="142" t="s">
        <v>143</v>
      </c>
      <c r="H190" s="143">
        <v>198.8</v>
      </c>
      <c r="I190" s="144"/>
      <c r="J190" s="145">
        <f>ROUND(I190*H190,2)</f>
        <v>0</v>
      </c>
      <c r="K190" s="141" t="s">
        <v>3</v>
      </c>
      <c r="L190" s="34"/>
      <c r="M190" s="146" t="s">
        <v>3</v>
      </c>
      <c r="N190" s="147" t="s">
        <v>43</v>
      </c>
      <c r="O190" s="54"/>
      <c r="P190" s="148">
        <f>O190*H190</f>
        <v>0</v>
      </c>
      <c r="Q190" s="148">
        <v>0</v>
      </c>
      <c r="R190" s="148">
        <f>Q190*H190</f>
        <v>0</v>
      </c>
      <c r="S190" s="148">
        <v>0</v>
      </c>
      <c r="T190" s="149">
        <f>S190*H190</f>
        <v>0</v>
      </c>
      <c r="U190" s="33"/>
      <c r="V190" s="33"/>
      <c r="W190" s="33"/>
      <c r="X190" s="33"/>
      <c r="Y190" s="33"/>
      <c r="Z190" s="33"/>
      <c r="AA190" s="33"/>
      <c r="AB190" s="33"/>
      <c r="AC190" s="33"/>
      <c r="AD190" s="33"/>
      <c r="AE190" s="33"/>
      <c r="AR190" s="150" t="s">
        <v>229</v>
      </c>
      <c r="AT190" s="150" t="s">
        <v>140</v>
      </c>
      <c r="AU190" s="150" t="s">
        <v>139</v>
      </c>
      <c r="AY190" s="18" t="s">
        <v>134</v>
      </c>
      <c r="BE190" s="151">
        <f>IF(N190="základní",J190,0)</f>
        <v>0</v>
      </c>
      <c r="BF190" s="151">
        <f>IF(N190="snížená",J190,0)</f>
        <v>0</v>
      </c>
      <c r="BG190" s="151">
        <f>IF(N190="zákl. přenesená",J190,0)</f>
        <v>0</v>
      </c>
      <c r="BH190" s="151">
        <f>IF(N190="sníž. přenesená",J190,0)</f>
        <v>0</v>
      </c>
      <c r="BI190" s="151">
        <f>IF(N190="nulová",J190,0)</f>
        <v>0</v>
      </c>
      <c r="BJ190" s="18" t="s">
        <v>139</v>
      </c>
      <c r="BK190" s="151">
        <f>ROUND(I190*H190,2)</f>
        <v>0</v>
      </c>
      <c r="BL190" s="18" t="s">
        <v>229</v>
      </c>
      <c r="BM190" s="150" t="s">
        <v>311</v>
      </c>
    </row>
    <row r="191" spans="1:65" s="2" customFormat="1" ht="37.9" customHeight="1">
      <c r="A191" s="33"/>
      <c r="B191" s="138"/>
      <c r="C191" s="139" t="s">
        <v>323</v>
      </c>
      <c r="D191" s="139" t="s">
        <v>140</v>
      </c>
      <c r="E191" s="140" t="s">
        <v>313</v>
      </c>
      <c r="F191" s="141" t="s">
        <v>314</v>
      </c>
      <c r="G191" s="142" t="s">
        <v>143</v>
      </c>
      <c r="H191" s="143">
        <v>74.18</v>
      </c>
      <c r="I191" s="144"/>
      <c r="J191" s="145">
        <f>ROUND(I191*H191,2)</f>
        <v>0</v>
      </c>
      <c r="K191" s="141" t="s">
        <v>144</v>
      </c>
      <c r="L191" s="34"/>
      <c r="M191" s="146" t="s">
        <v>3</v>
      </c>
      <c r="N191" s="147" t="s">
        <v>43</v>
      </c>
      <c r="O191" s="54"/>
      <c r="P191" s="148">
        <f>O191*H191</f>
        <v>0</v>
      </c>
      <c r="Q191" s="148">
        <v>0</v>
      </c>
      <c r="R191" s="148">
        <f>Q191*H191</f>
        <v>0</v>
      </c>
      <c r="S191" s="148">
        <v>0</v>
      </c>
      <c r="T191" s="149">
        <f>S191*H191</f>
        <v>0</v>
      </c>
      <c r="U191" s="33"/>
      <c r="V191" s="33"/>
      <c r="W191" s="33"/>
      <c r="X191" s="33"/>
      <c r="Y191" s="33"/>
      <c r="Z191" s="33"/>
      <c r="AA191" s="33"/>
      <c r="AB191" s="33"/>
      <c r="AC191" s="33"/>
      <c r="AD191" s="33"/>
      <c r="AE191" s="33"/>
      <c r="AR191" s="150" t="s">
        <v>229</v>
      </c>
      <c r="AT191" s="150" t="s">
        <v>140</v>
      </c>
      <c r="AU191" s="150" t="s">
        <v>139</v>
      </c>
      <c r="AY191" s="18" t="s">
        <v>134</v>
      </c>
      <c r="BE191" s="151">
        <f>IF(N191="základní",J191,0)</f>
        <v>0</v>
      </c>
      <c r="BF191" s="151">
        <f>IF(N191="snížená",J191,0)</f>
        <v>0</v>
      </c>
      <c r="BG191" s="151">
        <f>IF(N191="zákl. přenesená",J191,0)</f>
        <v>0</v>
      </c>
      <c r="BH191" s="151">
        <f>IF(N191="sníž. přenesená",J191,0)</f>
        <v>0</v>
      </c>
      <c r="BI191" s="151">
        <f>IF(N191="nulová",J191,0)</f>
        <v>0</v>
      </c>
      <c r="BJ191" s="18" t="s">
        <v>139</v>
      </c>
      <c r="BK191" s="151">
        <f>ROUND(I191*H191,2)</f>
        <v>0</v>
      </c>
      <c r="BL191" s="18" t="s">
        <v>229</v>
      </c>
      <c r="BM191" s="150" t="s">
        <v>315</v>
      </c>
    </row>
    <row r="192" spans="1:47" s="2" customFormat="1" ht="12">
      <c r="A192" s="33"/>
      <c r="B192" s="34"/>
      <c r="C192" s="33"/>
      <c r="D192" s="152" t="s">
        <v>148</v>
      </c>
      <c r="E192" s="33"/>
      <c r="F192" s="153" t="s">
        <v>316</v>
      </c>
      <c r="G192" s="33"/>
      <c r="H192" s="33"/>
      <c r="I192" s="154"/>
      <c r="J192" s="33"/>
      <c r="K192" s="33"/>
      <c r="L192" s="34"/>
      <c r="M192" s="155"/>
      <c r="N192" s="156"/>
      <c r="O192" s="54"/>
      <c r="P192" s="54"/>
      <c r="Q192" s="54"/>
      <c r="R192" s="54"/>
      <c r="S192" s="54"/>
      <c r="T192" s="55"/>
      <c r="U192" s="33"/>
      <c r="V192" s="33"/>
      <c r="W192" s="33"/>
      <c r="X192" s="33"/>
      <c r="Y192" s="33"/>
      <c r="Z192" s="33"/>
      <c r="AA192" s="33"/>
      <c r="AB192" s="33"/>
      <c r="AC192" s="33"/>
      <c r="AD192" s="33"/>
      <c r="AE192" s="33"/>
      <c r="AT192" s="18" t="s">
        <v>148</v>
      </c>
      <c r="AU192" s="18" t="s">
        <v>139</v>
      </c>
    </row>
    <row r="193" spans="2:51" s="13" customFormat="1" ht="12">
      <c r="B193" s="157"/>
      <c r="D193" s="158" t="s">
        <v>150</v>
      </c>
      <c r="E193" s="159" t="s">
        <v>3</v>
      </c>
      <c r="F193" s="160" t="s">
        <v>317</v>
      </c>
      <c r="H193" s="159" t="s">
        <v>3</v>
      </c>
      <c r="I193" s="161"/>
      <c r="L193" s="157"/>
      <c r="M193" s="162"/>
      <c r="N193" s="163"/>
      <c r="O193" s="163"/>
      <c r="P193" s="163"/>
      <c r="Q193" s="163"/>
      <c r="R193" s="163"/>
      <c r="S193" s="163"/>
      <c r="T193" s="164"/>
      <c r="AT193" s="159" t="s">
        <v>150</v>
      </c>
      <c r="AU193" s="159" t="s">
        <v>139</v>
      </c>
      <c r="AV193" s="13" t="s">
        <v>15</v>
      </c>
      <c r="AW193" s="13" t="s">
        <v>33</v>
      </c>
      <c r="AX193" s="13" t="s">
        <v>71</v>
      </c>
      <c r="AY193" s="159" t="s">
        <v>134</v>
      </c>
    </row>
    <row r="194" spans="2:51" s="14" customFormat="1" ht="12">
      <c r="B194" s="165"/>
      <c r="D194" s="158" t="s">
        <v>150</v>
      </c>
      <c r="E194" s="166" t="s">
        <v>3</v>
      </c>
      <c r="F194" s="167" t="s">
        <v>852</v>
      </c>
      <c r="H194" s="168">
        <v>9.8</v>
      </c>
      <c r="I194" s="169"/>
      <c r="L194" s="165"/>
      <c r="M194" s="170"/>
      <c r="N194" s="171"/>
      <c r="O194" s="171"/>
      <c r="P194" s="171"/>
      <c r="Q194" s="171"/>
      <c r="R194" s="171"/>
      <c r="S194" s="171"/>
      <c r="T194" s="172"/>
      <c r="AT194" s="166" t="s">
        <v>150</v>
      </c>
      <c r="AU194" s="166" t="s">
        <v>139</v>
      </c>
      <c r="AV194" s="14" t="s">
        <v>139</v>
      </c>
      <c r="AW194" s="14" t="s">
        <v>33</v>
      </c>
      <c r="AX194" s="14" t="s">
        <v>71</v>
      </c>
      <c r="AY194" s="166" t="s">
        <v>134</v>
      </c>
    </row>
    <row r="195" spans="2:51" s="13" customFormat="1" ht="12">
      <c r="B195" s="157"/>
      <c r="D195" s="158" t="s">
        <v>150</v>
      </c>
      <c r="E195" s="159" t="s">
        <v>3</v>
      </c>
      <c r="F195" s="160" t="s">
        <v>319</v>
      </c>
      <c r="H195" s="159" t="s">
        <v>3</v>
      </c>
      <c r="I195" s="161"/>
      <c r="L195" s="157"/>
      <c r="M195" s="162"/>
      <c r="N195" s="163"/>
      <c r="O195" s="163"/>
      <c r="P195" s="163"/>
      <c r="Q195" s="163"/>
      <c r="R195" s="163"/>
      <c r="S195" s="163"/>
      <c r="T195" s="164"/>
      <c r="AT195" s="159" t="s">
        <v>150</v>
      </c>
      <c r="AU195" s="159" t="s">
        <v>139</v>
      </c>
      <c r="AV195" s="13" t="s">
        <v>15</v>
      </c>
      <c r="AW195" s="13" t="s">
        <v>33</v>
      </c>
      <c r="AX195" s="13" t="s">
        <v>71</v>
      </c>
      <c r="AY195" s="159" t="s">
        <v>134</v>
      </c>
    </row>
    <row r="196" spans="2:51" s="14" customFormat="1" ht="12">
      <c r="B196" s="165"/>
      <c r="D196" s="158" t="s">
        <v>150</v>
      </c>
      <c r="E196" s="166" t="s">
        <v>3</v>
      </c>
      <c r="F196" s="167" t="s">
        <v>853</v>
      </c>
      <c r="H196" s="168">
        <v>36</v>
      </c>
      <c r="I196" s="169"/>
      <c r="L196" s="165"/>
      <c r="M196" s="170"/>
      <c r="N196" s="171"/>
      <c r="O196" s="171"/>
      <c r="P196" s="171"/>
      <c r="Q196" s="171"/>
      <c r="R196" s="171"/>
      <c r="S196" s="171"/>
      <c r="T196" s="172"/>
      <c r="AT196" s="166" t="s">
        <v>150</v>
      </c>
      <c r="AU196" s="166" t="s">
        <v>139</v>
      </c>
      <c r="AV196" s="14" t="s">
        <v>139</v>
      </c>
      <c r="AW196" s="14" t="s">
        <v>33</v>
      </c>
      <c r="AX196" s="14" t="s">
        <v>71</v>
      </c>
      <c r="AY196" s="166" t="s">
        <v>134</v>
      </c>
    </row>
    <row r="197" spans="2:51" s="13" customFormat="1" ht="12">
      <c r="B197" s="157"/>
      <c r="D197" s="158" t="s">
        <v>150</v>
      </c>
      <c r="E197" s="159" t="s">
        <v>3</v>
      </c>
      <c r="F197" s="160" t="s">
        <v>305</v>
      </c>
      <c r="H197" s="159" t="s">
        <v>3</v>
      </c>
      <c r="I197" s="161"/>
      <c r="L197" s="157"/>
      <c r="M197" s="162"/>
      <c r="N197" s="163"/>
      <c r="O197" s="163"/>
      <c r="P197" s="163"/>
      <c r="Q197" s="163"/>
      <c r="R197" s="163"/>
      <c r="S197" s="163"/>
      <c r="T197" s="164"/>
      <c r="AT197" s="159" t="s">
        <v>150</v>
      </c>
      <c r="AU197" s="159" t="s">
        <v>139</v>
      </c>
      <c r="AV197" s="13" t="s">
        <v>15</v>
      </c>
      <c r="AW197" s="13" t="s">
        <v>33</v>
      </c>
      <c r="AX197" s="13" t="s">
        <v>71</v>
      </c>
      <c r="AY197" s="159" t="s">
        <v>134</v>
      </c>
    </row>
    <row r="198" spans="2:51" s="14" customFormat="1" ht="12">
      <c r="B198" s="165"/>
      <c r="D198" s="158" t="s">
        <v>150</v>
      </c>
      <c r="E198" s="166" t="s">
        <v>3</v>
      </c>
      <c r="F198" s="167" t="s">
        <v>854</v>
      </c>
      <c r="H198" s="168">
        <v>28.38</v>
      </c>
      <c r="I198" s="169"/>
      <c r="L198" s="165"/>
      <c r="M198" s="170"/>
      <c r="N198" s="171"/>
      <c r="O198" s="171"/>
      <c r="P198" s="171"/>
      <c r="Q198" s="171"/>
      <c r="R198" s="171"/>
      <c r="S198" s="171"/>
      <c r="T198" s="172"/>
      <c r="AT198" s="166" t="s">
        <v>150</v>
      </c>
      <c r="AU198" s="166" t="s">
        <v>139</v>
      </c>
      <c r="AV198" s="14" t="s">
        <v>139</v>
      </c>
      <c r="AW198" s="14" t="s">
        <v>33</v>
      </c>
      <c r="AX198" s="14" t="s">
        <v>71</v>
      </c>
      <c r="AY198" s="166" t="s">
        <v>134</v>
      </c>
    </row>
    <row r="199" spans="2:51" s="15" customFormat="1" ht="12">
      <c r="B199" s="173"/>
      <c r="D199" s="158" t="s">
        <v>150</v>
      </c>
      <c r="E199" s="174" t="s">
        <v>3</v>
      </c>
      <c r="F199" s="175" t="s">
        <v>155</v>
      </c>
      <c r="H199" s="176">
        <v>74.17999999999999</v>
      </c>
      <c r="I199" s="177"/>
      <c r="L199" s="173"/>
      <c r="M199" s="178"/>
      <c r="N199" s="179"/>
      <c r="O199" s="179"/>
      <c r="P199" s="179"/>
      <c r="Q199" s="179"/>
      <c r="R199" s="179"/>
      <c r="S199" s="179"/>
      <c r="T199" s="180"/>
      <c r="AT199" s="174" t="s">
        <v>150</v>
      </c>
      <c r="AU199" s="174" t="s">
        <v>139</v>
      </c>
      <c r="AV199" s="15" t="s">
        <v>145</v>
      </c>
      <c r="AW199" s="15" t="s">
        <v>33</v>
      </c>
      <c r="AX199" s="15" t="s">
        <v>15</v>
      </c>
      <c r="AY199" s="174" t="s">
        <v>134</v>
      </c>
    </row>
    <row r="200" spans="1:65" s="2" customFormat="1" ht="16.5" customHeight="1">
      <c r="A200" s="33"/>
      <c r="B200" s="138"/>
      <c r="C200" s="181" t="s">
        <v>329</v>
      </c>
      <c r="D200" s="181" t="s">
        <v>160</v>
      </c>
      <c r="E200" s="182" t="s">
        <v>324</v>
      </c>
      <c r="F200" s="183" t="s">
        <v>325</v>
      </c>
      <c r="G200" s="184" t="s">
        <v>253</v>
      </c>
      <c r="H200" s="185">
        <v>0.024</v>
      </c>
      <c r="I200" s="186"/>
      <c r="J200" s="187">
        <f>ROUND(I200*H200,2)</f>
        <v>0</v>
      </c>
      <c r="K200" s="183" t="s">
        <v>144</v>
      </c>
      <c r="L200" s="188"/>
      <c r="M200" s="189" t="s">
        <v>3</v>
      </c>
      <c r="N200" s="190" t="s">
        <v>43</v>
      </c>
      <c r="O200" s="54"/>
      <c r="P200" s="148">
        <f>O200*H200</f>
        <v>0</v>
      </c>
      <c r="Q200" s="148">
        <v>1</v>
      </c>
      <c r="R200" s="148">
        <f>Q200*H200</f>
        <v>0.024</v>
      </c>
      <c r="S200" s="148">
        <v>0</v>
      </c>
      <c r="T200" s="149">
        <f>S200*H200</f>
        <v>0</v>
      </c>
      <c r="U200" s="33"/>
      <c r="V200" s="33"/>
      <c r="W200" s="33"/>
      <c r="X200" s="33"/>
      <c r="Y200" s="33"/>
      <c r="Z200" s="33"/>
      <c r="AA200" s="33"/>
      <c r="AB200" s="33"/>
      <c r="AC200" s="33"/>
      <c r="AD200" s="33"/>
      <c r="AE200" s="33"/>
      <c r="AR200" s="150" t="s">
        <v>326</v>
      </c>
      <c r="AT200" s="150" t="s">
        <v>160</v>
      </c>
      <c r="AU200" s="150" t="s">
        <v>139</v>
      </c>
      <c r="AY200" s="18" t="s">
        <v>134</v>
      </c>
      <c r="BE200" s="151">
        <f>IF(N200="základní",J200,0)</f>
        <v>0</v>
      </c>
      <c r="BF200" s="151">
        <f>IF(N200="snížená",J200,0)</f>
        <v>0</v>
      </c>
      <c r="BG200" s="151">
        <f>IF(N200="zákl. přenesená",J200,0)</f>
        <v>0</v>
      </c>
      <c r="BH200" s="151">
        <f>IF(N200="sníž. přenesená",J200,0)</f>
        <v>0</v>
      </c>
      <c r="BI200" s="151">
        <f>IF(N200="nulová",J200,0)</f>
        <v>0</v>
      </c>
      <c r="BJ200" s="18" t="s">
        <v>139</v>
      </c>
      <c r="BK200" s="151">
        <f>ROUND(I200*H200,2)</f>
        <v>0</v>
      </c>
      <c r="BL200" s="18" t="s">
        <v>229</v>
      </c>
      <c r="BM200" s="150" t="s">
        <v>327</v>
      </c>
    </row>
    <row r="201" spans="2:51" s="14" customFormat="1" ht="12">
      <c r="B201" s="165"/>
      <c r="D201" s="158" t="s">
        <v>150</v>
      </c>
      <c r="F201" s="167" t="s">
        <v>855</v>
      </c>
      <c r="H201" s="168">
        <v>0.024</v>
      </c>
      <c r="I201" s="169"/>
      <c r="L201" s="165"/>
      <c r="M201" s="170"/>
      <c r="N201" s="171"/>
      <c r="O201" s="171"/>
      <c r="P201" s="171"/>
      <c r="Q201" s="171"/>
      <c r="R201" s="171"/>
      <c r="S201" s="171"/>
      <c r="T201" s="172"/>
      <c r="AT201" s="166" t="s">
        <v>150</v>
      </c>
      <c r="AU201" s="166" t="s">
        <v>139</v>
      </c>
      <c r="AV201" s="14" t="s">
        <v>139</v>
      </c>
      <c r="AW201" s="14" t="s">
        <v>4</v>
      </c>
      <c r="AX201" s="14" t="s">
        <v>15</v>
      </c>
      <c r="AY201" s="166" t="s">
        <v>134</v>
      </c>
    </row>
    <row r="202" spans="1:65" s="2" customFormat="1" ht="24.2" customHeight="1">
      <c r="A202" s="33"/>
      <c r="B202" s="138"/>
      <c r="C202" s="139" t="s">
        <v>326</v>
      </c>
      <c r="D202" s="139" t="s">
        <v>140</v>
      </c>
      <c r="E202" s="140" t="s">
        <v>330</v>
      </c>
      <c r="F202" s="141" t="s">
        <v>331</v>
      </c>
      <c r="G202" s="142" t="s">
        <v>143</v>
      </c>
      <c r="H202" s="143">
        <v>9.8</v>
      </c>
      <c r="I202" s="144"/>
      <c r="J202" s="145">
        <f>ROUND(I202*H202,2)</f>
        <v>0</v>
      </c>
      <c r="K202" s="141" t="s">
        <v>144</v>
      </c>
      <c r="L202" s="34"/>
      <c r="M202" s="146" t="s">
        <v>3</v>
      </c>
      <c r="N202" s="147" t="s">
        <v>43</v>
      </c>
      <c r="O202" s="54"/>
      <c r="P202" s="148">
        <f>O202*H202</f>
        <v>0</v>
      </c>
      <c r="Q202" s="148">
        <v>0.00088</v>
      </c>
      <c r="R202" s="148">
        <f>Q202*H202</f>
        <v>0.008624000000000001</v>
      </c>
      <c r="S202" s="148">
        <v>0</v>
      </c>
      <c r="T202" s="149">
        <f>S202*H202</f>
        <v>0</v>
      </c>
      <c r="U202" s="33"/>
      <c r="V202" s="33"/>
      <c r="W202" s="33"/>
      <c r="X202" s="33"/>
      <c r="Y202" s="33"/>
      <c r="Z202" s="33"/>
      <c r="AA202" s="33"/>
      <c r="AB202" s="33"/>
      <c r="AC202" s="33"/>
      <c r="AD202" s="33"/>
      <c r="AE202" s="33"/>
      <c r="AR202" s="150" t="s">
        <v>229</v>
      </c>
      <c r="AT202" s="150" t="s">
        <v>140</v>
      </c>
      <c r="AU202" s="150" t="s">
        <v>139</v>
      </c>
      <c r="AY202" s="18" t="s">
        <v>134</v>
      </c>
      <c r="BE202" s="151">
        <f>IF(N202="základní",J202,0)</f>
        <v>0</v>
      </c>
      <c r="BF202" s="151">
        <f>IF(N202="snížená",J202,0)</f>
        <v>0</v>
      </c>
      <c r="BG202" s="151">
        <f>IF(N202="zákl. přenesená",J202,0)</f>
        <v>0</v>
      </c>
      <c r="BH202" s="151">
        <f>IF(N202="sníž. přenesená",J202,0)</f>
        <v>0</v>
      </c>
      <c r="BI202" s="151">
        <f>IF(N202="nulová",J202,0)</f>
        <v>0</v>
      </c>
      <c r="BJ202" s="18" t="s">
        <v>139</v>
      </c>
      <c r="BK202" s="151">
        <f>ROUND(I202*H202,2)</f>
        <v>0</v>
      </c>
      <c r="BL202" s="18" t="s">
        <v>229</v>
      </c>
      <c r="BM202" s="150" t="s">
        <v>332</v>
      </c>
    </row>
    <row r="203" spans="1:47" s="2" customFormat="1" ht="12">
      <c r="A203" s="33"/>
      <c r="B203" s="34"/>
      <c r="C203" s="33"/>
      <c r="D203" s="152" t="s">
        <v>148</v>
      </c>
      <c r="E203" s="33"/>
      <c r="F203" s="153" t="s">
        <v>333</v>
      </c>
      <c r="G203" s="33"/>
      <c r="H203" s="33"/>
      <c r="I203" s="154"/>
      <c r="J203" s="33"/>
      <c r="K203" s="33"/>
      <c r="L203" s="34"/>
      <c r="M203" s="155"/>
      <c r="N203" s="156"/>
      <c r="O203" s="54"/>
      <c r="P203" s="54"/>
      <c r="Q203" s="54"/>
      <c r="R203" s="54"/>
      <c r="S203" s="54"/>
      <c r="T203" s="55"/>
      <c r="U203" s="33"/>
      <c r="V203" s="33"/>
      <c r="W203" s="33"/>
      <c r="X203" s="33"/>
      <c r="Y203" s="33"/>
      <c r="Z203" s="33"/>
      <c r="AA203" s="33"/>
      <c r="AB203" s="33"/>
      <c r="AC203" s="33"/>
      <c r="AD203" s="33"/>
      <c r="AE203" s="33"/>
      <c r="AT203" s="18" t="s">
        <v>148</v>
      </c>
      <c r="AU203" s="18" t="s">
        <v>139</v>
      </c>
    </row>
    <row r="204" spans="2:51" s="13" customFormat="1" ht="12">
      <c r="B204" s="157"/>
      <c r="D204" s="158" t="s">
        <v>150</v>
      </c>
      <c r="E204" s="159" t="s">
        <v>3</v>
      </c>
      <c r="F204" s="160" t="s">
        <v>317</v>
      </c>
      <c r="H204" s="159" t="s">
        <v>3</v>
      </c>
      <c r="I204" s="161"/>
      <c r="L204" s="157"/>
      <c r="M204" s="162"/>
      <c r="N204" s="163"/>
      <c r="O204" s="163"/>
      <c r="P204" s="163"/>
      <c r="Q204" s="163"/>
      <c r="R204" s="163"/>
      <c r="S204" s="163"/>
      <c r="T204" s="164"/>
      <c r="AT204" s="159" t="s">
        <v>150</v>
      </c>
      <c r="AU204" s="159" t="s">
        <v>139</v>
      </c>
      <c r="AV204" s="13" t="s">
        <v>15</v>
      </c>
      <c r="AW204" s="13" t="s">
        <v>33</v>
      </c>
      <c r="AX204" s="13" t="s">
        <v>71</v>
      </c>
      <c r="AY204" s="159" t="s">
        <v>134</v>
      </c>
    </row>
    <row r="205" spans="2:51" s="14" customFormat="1" ht="12">
      <c r="B205" s="165"/>
      <c r="D205" s="158" t="s">
        <v>150</v>
      </c>
      <c r="E205" s="166" t="s">
        <v>3</v>
      </c>
      <c r="F205" s="167" t="s">
        <v>852</v>
      </c>
      <c r="H205" s="168">
        <v>9.8</v>
      </c>
      <c r="I205" s="169"/>
      <c r="L205" s="165"/>
      <c r="M205" s="170"/>
      <c r="N205" s="171"/>
      <c r="O205" s="171"/>
      <c r="P205" s="171"/>
      <c r="Q205" s="171"/>
      <c r="R205" s="171"/>
      <c r="S205" s="171"/>
      <c r="T205" s="172"/>
      <c r="AT205" s="166" t="s">
        <v>150</v>
      </c>
      <c r="AU205" s="166" t="s">
        <v>139</v>
      </c>
      <c r="AV205" s="14" t="s">
        <v>139</v>
      </c>
      <c r="AW205" s="14" t="s">
        <v>33</v>
      </c>
      <c r="AX205" s="14" t="s">
        <v>15</v>
      </c>
      <c r="AY205" s="166" t="s">
        <v>134</v>
      </c>
    </row>
    <row r="206" spans="1:65" s="2" customFormat="1" ht="44.25" customHeight="1">
      <c r="A206" s="33"/>
      <c r="B206" s="138"/>
      <c r="C206" s="181" t="s">
        <v>83</v>
      </c>
      <c r="D206" s="181" t="s">
        <v>160</v>
      </c>
      <c r="E206" s="182" t="s">
        <v>334</v>
      </c>
      <c r="F206" s="183" t="s">
        <v>335</v>
      </c>
      <c r="G206" s="184" t="s">
        <v>143</v>
      </c>
      <c r="H206" s="185">
        <v>11.422</v>
      </c>
      <c r="I206" s="186"/>
      <c r="J206" s="187">
        <f>ROUND(I206*H206,2)</f>
        <v>0</v>
      </c>
      <c r="K206" s="183" t="s">
        <v>144</v>
      </c>
      <c r="L206" s="188"/>
      <c r="M206" s="189" t="s">
        <v>3</v>
      </c>
      <c r="N206" s="190" t="s">
        <v>43</v>
      </c>
      <c r="O206" s="54"/>
      <c r="P206" s="148">
        <f>O206*H206</f>
        <v>0</v>
      </c>
      <c r="Q206" s="148">
        <v>0.0054</v>
      </c>
      <c r="R206" s="148">
        <f>Q206*H206</f>
        <v>0.061678800000000006</v>
      </c>
      <c r="S206" s="148">
        <v>0</v>
      </c>
      <c r="T206" s="149">
        <f>S206*H206</f>
        <v>0</v>
      </c>
      <c r="U206" s="33"/>
      <c r="V206" s="33"/>
      <c r="W206" s="33"/>
      <c r="X206" s="33"/>
      <c r="Y206" s="33"/>
      <c r="Z206" s="33"/>
      <c r="AA206" s="33"/>
      <c r="AB206" s="33"/>
      <c r="AC206" s="33"/>
      <c r="AD206" s="33"/>
      <c r="AE206" s="33"/>
      <c r="AR206" s="150" t="s">
        <v>326</v>
      </c>
      <c r="AT206" s="150" t="s">
        <v>160</v>
      </c>
      <c r="AU206" s="150" t="s">
        <v>139</v>
      </c>
      <c r="AY206" s="18" t="s">
        <v>134</v>
      </c>
      <c r="BE206" s="151">
        <f>IF(N206="základní",J206,0)</f>
        <v>0</v>
      </c>
      <c r="BF206" s="151">
        <f>IF(N206="snížená",J206,0)</f>
        <v>0</v>
      </c>
      <c r="BG206" s="151">
        <f>IF(N206="zákl. přenesená",J206,0)</f>
        <v>0</v>
      </c>
      <c r="BH206" s="151">
        <f>IF(N206="sníž. přenesená",J206,0)</f>
        <v>0</v>
      </c>
      <c r="BI206" s="151">
        <f>IF(N206="nulová",J206,0)</f>
        <v>0</v>
      </c>
      <c r="BJ206" s="18" t="s">
        <v>139</v>
      </c>
      <c r="BK206" s="151">
        <f>ROUND(I206*H206,2)</f>
        <v>0</v>
      </c>
      <c r="BL206" s="18" t="s">
        <v>229</v>
      </c>
      <c r="BM206" s="150" t="s">
        <v>336</v>
      </c>
    </row>
    <row r="207" spans="2:51" s="14" customFormat="1" ht="12">
      <c r="B207" s="165"/>
      <c r="D207" s="158" t="s">
        <v>150</v>
      </c>
      <c r="F207" s="167" t="s">
        <v>856</v>
      </c>
      <c r="H207" s="168">
        <v>11.422</v>
      </c>
      <c r="I207" s="169"/>
      <c r="L207" s="165"/>
      <c r="M207" s="170"/>
      <c r="N207" s="171"/>
      <c r="O207" s="171"/>
      <c r="P207" s="171"/>
      <c r="Q207" s="171"/>
      <c r="R207" s="171"/>
      <c r="S207" s="171"/>
      <c r="T207" s="172"/>
      <c r="AT207" s="166" t="s">
        <v>150</v>
      </c>
      <c r="AU207" s="166" t="s">
        <v>139</v>
      </c>
      <c r="AV207" s="14" t="s">
        <v>139</v>
      </c>
      <c r="AW207" s="14" t="s">
        <v>4</v>
      </c>
      <c r="AX207" s="14" t="s">
        <v>15</v>
      </c>
      <c r="AY207" s="166" t="s">
        <v>134</v>
      </c>
    </row>
    <row r="208" spans="1:65" s="2" customFormat="1" ht="33" customHeight="1">
      <c r="A208" s="33"/>
      <c r="B208" s="138"/>
      <c r="C208" s="139" t="s">
        <v>342</v>
      </c>
      <c r="D208" s="139" t="s">
        <v>140</v>
      </c>
      <c r="E208" s="140" t="s">
        <v>338</v>
      </c>
      <c r="F208" s="141" t="s">
        <v>339</v>
      </c>
      <c r="G208" s="142" t="s">
        <v>143</v>
      </c>
      <c r="H208" s="143">
        <v>198.8</v>
      </c>
      <c r="I208" s="144"/>
      <c r="J208" s="145">
        <f>ROUND(I208*H208,2)</f>
        <v>0</v>
      </c>
      <c r="K208" s="141" t="s">
        <v>144</v>
      </c>
      <c r="L208" s="34"/>
      <c r="M208" s="146" t="s">
        <v>3</v>
      </c>
      <c r="N208" s="147" t="s">
        <v>43</v>
      </c>
      <c r="O208" s="54"/>
      <c r="P208" s="148">
        <f>O208*H208</f>
        <v>0</v>
      </c>
      <c r="Q208" s="148">
        <v>0</v>
      </c>
      <c r="R208" s="148">
        <f>Q208*H208</f>
        <v>0</v>
      </c>
      <c r="S208" s="148">
        <v>0</v>
      </c>
      <c r="T208" s="149">
        <f>S208*H208</f>
        <v>0</v>
      </c>
      <c r="U208" s="33"/>
      <c r="V208" s="33"/>
      <c r="W208" s="33"/>
      <c r="X208" s="33"/>
      <c r="Y208" s="33"/>
      <c r="Z208" s="33"/>
      <c r="AA208" s="33"/>
      <c r="AB208" s="33"/>
      <c r="AC208" s="33"/>
      <c r="AD208" s="33"/>
      <c r="AE208" s="33"/>
      <c r="AR208" s="150" t="s">
        <v>229</v>
      </c>
      <c r="AT208" s="150" t="s">
        <v>140</v>
      </c>
      <c r="AU208" s="150" t="s">
        <v>139</v>
      </c>
      <c r="AY208" s="18" t="s">
        <v>134</v>
      </c>
      <c r="BE208" s="151">
        <f>IF(N208="základní",J208,0)</f>
        <v>0</v>
      </c>
      <c r="BF208" s="151">
        <f>IF(N208="snížená",J208,0)</f>
        <v>0</v>
      </c>
      <c r="BG208" s="151">
        <f>IF(N208="zákl. přenesená",J208,0)</f>
        <v>0</v>
      </c>
      <c r="BH208" s="151">
        <f>IF(N208="sníž. přenesená",J208,0)</f>
        <v>0</v>
      </c>
      <c r="BI208" s="151">
        <f>IF(N208="nulová",J208,0)</f>
        <v>0</v>
      </c>
      <c r="BJ208" s="18" t="s">
        <v>139</v>
      </c>
      <c r="BK208" s="151">
        <f>ROUND(I208*H208,2)</f>
        <v>0</v>
      </c>
      <c r="BL208" s="18" t="s">
        <v>229</v>
      </c>
      <c r="BM208" s="150" t="s">
        <v>340</v>
      </c>
    </row>
    <row r="209" spans="1:47" s="2" customFormat="1" ht="12">
      <c r="A209" s="33"/>
      <c r="B209" s="34"/>
      <c r="C209" s="33"/>
      <c r="D209" s="152" t="s">
        <v>148</v>
      </c>
      <c r="E209" s="33"/>
      <c r="F209" s="153" t="s">
        <v>341</v>
      </c>
      <c r="G209" s="33"/>
      <c r="H209" s="33"/>
      <c r="I209" s="154"/>
      <c r="J209" s="33"/>
      <c r="K209" s="33"/>
      <c r="L209" s="34"/>
      <c r="M209" s="155"/>
      <c r="N209" s="156"/>
      <c r="O209" s="54"/>
      <c r="P209" s="54"/>
      <c r="Q209" s="54"/>
      <c r="R209" s="54"/>
      <c r="S209" s="54"/>
      <c r="T209" s="55"/>
      <c r="U209" s="33"/>
      <c r="V209" s="33"/>
      <c r="W209" s="33"/>
      <c r="X209" s="33"/>
      <c r="Y209" s="33"/>
      <c r="Z209" s="33"/>
      <c r="AA209" s="33"/>
      <c r="AB209" s="33"/>
      <c r="AC209" s="33"/>
      <c r="AD209" s="33"/>
      <c r="AE209" s="33"/>
      <c r="AT209" s="18" t="s">
        <v>148</v>
      </c>
      <c r="AU209" s="18" t="s">
        <v>139</v>
      </c>
    </row>
    <row r="210" spans="1:65" s="2" customFormat="1" ht="24.2" customHeight="1">
      <c r="A210" s="33"/>
      <c r="B210" s="138"/>
      <c r="C210" s="181" t="s">
        <v>347</v>
      </c>
      <c r="D210" s="181" t="s">
        <v>160</v>
      </c>
      <c r="E210" s="182" t="s">
        <v>343</v>
      </c>
      <c r="F210" s="183" t="s">
        <v>344</v>
      </c>
      <c r="G210" s="184" t="s">
        <v>143</v>
      </c>
      <c r="H210" s="185">
        <v>229.614</v>
      </c>
      <c r="I210" s="186"/>
      <c r="J210" s="187">
        <f>ROUND(I210*H210,2)</f>
        <v>0</v>
      </c>
      <c r="K210" s="183" t="s">
        <v>144</v>
      </c>
      <c r="L210" s="188"/>
      <c r="M210" s="189" t="s">
        <v>3</v>
      </c>
      <c r="N210" s="190" t="s">
        <v>43</v>
      </c>
      <c r="O210" s="54"/>
      <c r="P210" s="148">
        <f>O210*H210</f>
        <v>0</v>
      </c>
      <c r="Q210" s="148">
        <v>0.0003</v>
      </c>
      <c r="R210" s="148">
        <f>Q210*H210</f>
        <v>0.06888419999999999</v>
      </c>
      <c r="S210" s="148">
        <v>0</v>
      </c>
      <c r="T210" s="149">
        <f>S210*H210</f>
        <v>0</v>
      </c>
      <c r="U210" s="33"/>
      <c r="V210" s="33"/>
      <c r="W210" s="33"/>
      <c r="X210" s="33"/>
      <c r="Y210" s="33"/>
      <c r="Z210" s="33"/>
      <c r="AA210" s="33"/>
      <c r="AB210" s="33"/>
      <c r="AC210" s="33"/>
      <c r="AD210" s="33"/>
      <c r="AE210" s="33"/>
      <c r="AR210" s="150" t="s">
        <v>326</v>
      </c>
      <c r="AT210" s="150" t="s">
        <v>160</v>
      </c>
      <c r="AU210" s="150" t="s">
        <v>139</v>
      </c>
      <c r="AY210" s="18" t="s">
        <v>134</v>
      </c>
      <c r="BE210" s="151">
        <f>IF(N210="základní",J210,0)</f>
        <v>0</v>
      </c>
      <c r="BF210" s="151">
        <f>IF(N210="snížená",J210,0)</f>
        <v>0</v>
      </c>
      <c r="BG210" s="151">
        <f>IF(N210="zákl. přenesená",J210,0)</f>
        <v>0</v>
      </c>
      <c r="BH210" s="151">
        <f>IF(N210="sníž. přenesená",J210,0)</f>
        <v>0</v>
      </c>
      <c r="BI210" s="151">
        <f>IF(N210="nulová",J210,0)</f>
        <v>0</v>
      </c>
      <c r="BJ210" s="18" t="s">
        <v>139</v>
      </c>
      <c r="BK210" s="151">
        <f>ROUND(I210*H210,2)</f>
        <v>0</v>
      </c>
      <c r="BL210" s="18" t="s">
        <v>229</v>
      </c>
      <c r="BM210" s="150" t="s">
        <v>345</v>
      </c>
    </row>
    <row r="211" spans="2:51" s="14" customFormat="1" ht="12">
      <c r="B211" s="165"/>
      <c r="D211" s="158" t="s">
        <v>150</v>
      </c>
      <c r="F211" s="167" t="s">
        <v>857</v>
      </c>
      <c r="H211" s="168">
        <v>229.614</v>
      </c>
      <c r="I211" s="169"/>
      <c r="L211" s="165"/>
      <c r="M211" s="170"/>
      <c r="N211" s="171"/>
      <c r="O211" s="171"/>
      <c r="P211" s="171"/>
      <c r="Q211" s="171"/>
      <c r="R211" s="171"/>
      <c r="S211" s="171"/>
      <c r="T211" s="172"/>
      <c r="AT211" s="166" t="s">
        <v>150</v>
      </c>
      <c r="AU211" s="166" t="s">
        <v>139</v>
      </c>
      <c r="AV211" s="14" t="s">
        <v>139</v>
      </c>
      <c r="AW211" s="14" t="s">
        <v>4</v>
      </c>
      <c r="AX211" s="14" t="s">
        <v>15</v>
      </c>
      <c r="AY211" s="166" t="s">
        <v>134</v>
      </c>
    </row>
    <row r="212" spans="1:65" s="2" customFormat="1" ht="49.15" customHeight="1">
      <c r="A212" s="33"/>
      <c r="B212" s="138"/>
      <c r="C212" s="139" t="s">
        <v>351</v>
      </c>
      <c r="D212" s="139" t="s">
        <v>140</v>
      </c>
      <c r="E212" s="140" t="s">
        <v>348</v>
      </c>
      <c r="F212" s="141" t="s">
        <v>349</v>
      </c>
      <c r="G212" s="142" t="s">
        <v>143</v>
      </c>
      <c r="H212" s="143">
        <v>198.84</v>
      </c>
      <c r="I212" s="144"/>
      <c r="J212" s="145">
        <f>ROUND(I212*H212,2)</f>
        <v>0</v>
      </c>
      <c r="K212" s="141" t="s">
        <v>3</v>
      </c>
      <c r="L212" s="34"/>
      <c r="M212" s="146" t="s">
        <v>3</v>
      </c>
      <c r="N212" s="147" t="s">
        <v>43</v>
      </c>
      <c r="O212" s="54"/>
      <c r="P212" s="148">
        <f>O212*H212</f>
        <v>0</v>
      </c>
      <c r="Q212" s="148">
        <v>8E-05</v>
      </c>
      <c r="R212" s="148">
        <f>Q212*H212</f>
        <v>0.015907200000000003</v>
      </c>
      <c r="S212" s="148">
        <v>0</v>
      </c>
      <c r="T212" s="149">
        <f>S212*H212</f>
        <v>0</v>
      </c>
      <c r="U212" s="33"/>
      <c r="V212" s="33"/>
      <c r="W212" s="33"/>
      <c r="X212" s="33"/>
      <c r="Y212" s="33"/>
      <c r="Z212" s="33"/>
      <c r="AA212" s="33"/>
      <c r="AB212" s="33"/>
      <c r="AC212" s="33"/>
      <c r="AD212" s="33"/>
      <c r="AE212" s="33"/>
      <c r="AR212" s="150" t="s">
        <v>229</v>
      </c>
      <c r="AT212" s="150" t="s">
        <v>140</v>
      </c>
      <c r="AU212" s="150" t="s">
        <v>139</v>
      </c>
      <c r="AY212" s="18" t="s">
        <v>134</v>
      </c>
      <c r="BE212" s="151">
        <f>IF(N212="základní",J212,0)</f>
        <v>0</v>
      </c>
      <c r="BF212" s="151">
        <f>IF(N212="snížená",J212,0)</f>
        <v>0</v>
      </c>
      <c r="BG212" s="151">
        <f>IF(N212="zákl. přenesená",J212,0)</f>
        <v>0</v>
      </c>
      <c r="BH212" s="151">
        <f>IF(N212="sníž. přenesená",J212,0)</f>
        <v>0</v>
      </c>
      <c r="BI212" s="151">
        <f>IF(N212="nulová",J212,0)</f>
        <v>0</v>
      </c>
      <c r="BJ212" s="18" t="s">
        <v>139</v>
      </c>
      <c r="BK212" s="151">
        <f>ROUND(I212*H212,2)</f>
        <v>0</v>
      </c>
      <c r="BL212" s="18" t="s">
        <v>229</v>
      </c>
      <c r="BM212" s="150" t="s">
        <v>350</v>
      </c>
    </row>
    <row r="213" spans="2:51" s="13" customFormat="1" ht="12">
      <c r="B213" s="157"/>
      <c r="D213" s="158" t="s">
        <v>150</v>
      </c>
      <c r="E213" s="159" t="s">
        <v>3</v>
      </c>
      <c r="F213" s="160" t="s">
        <v>858</v>
      </c>
      <c r="H213" s="159" t="s">
        <v>3</v>
      </c>
      <c r="I213" s="161"/>
      <c r="L213" s="157"/>
      <c r="M213" s="162"/>
      <c r="N213" s="163"/>
      <c r="O213" s="163"/>
      <c r="P213" s="163"/>
      <c r="Q213" s="163"/>
      <c r="R213" s="163"/>
      <c r="S213" s="163"/>
      <c r="T213" s="164"/>
      <c r="AT213" s="159" t="s">
        <v>150</v>
      </c>
      <c r="AU213" s="159" t="s">
        <v>139</v>
      </c>
      <c r="AV213" s="13" t="s">
        <v>15</v>
      </c>
      <c r="AW213" s="13" t="s">
        <v>33</v>
      </c>
      <c r="AX213" s="13" t="s">
        <v>71</v>
      </c>
      <c r="AY213" s="159" t="s">
        <v>134</v>
      </c>
    </row>
    <row r="214" spans="2:51" s="14" customFormat="1" ht="12">
      <c r="B214" s="165"/>
      <c r="D214" s="158" t="s">
        <v>150</v>
      </c>
      <c r="E214" s="166" t="s">
        <v>3</v>
      </c>
      <c r="F214" s="167" t="s">
        <v>849</v>
      </c>
      <c r="H214" s="168">
        <v>159</v>
      </c>
      <c r="I214" s="169"/>
      <c r="L214" s="165"/>
      <c r="M214" s="170"/>
      <c r="N214" s="171"/>
      <c r="O214" s="171"/>
      <c r="P214" s="171"/>
      <c r="Q214" s="171"/>
      <c r="R214" s="171"/>
      <c r="S214" s="171"/>
      <c r="T214" s="172"/>
      <c r="AT214" s="166" t="s">
        <v>150</v>
      </c>
      <c r="AU214" s="166" t="s">
        <v>139</v>
      </c>
      <c r="AV214" s="14" t="s">
        <v>139</v>
      </c>
      <c r="AW214" s="14" t="s">
        <v>33</v>
      </c>
      <c r="AX214" s="14" t="s">
        <v>71</v>
      </c>
      <c r="AY214" s="166" t="s">
        <v>134</v>
      </c>
    </row>
    <row r="215" spans="2:51" s="13" customFormat="1" ht="12">
      <c r="B215" s="157"/>
      <c r="D215" s="158" t="s">
        <v>150</v>
      </c>
      <c r="E215" s="159" t="s">
        <v>3</v>
      </c>
      <c r="F215" s="160" t="s">
        <v>319</v>
      </c>
      <c r="H215" s="159" t="s">
        <v>3</v>
      </c>
      <c r="I215" s="161"/>
      <c r="L215" s="157"/>
      <c r="M215" s="162"/>
      <c r="N215" s="163"/>
      <c r="O215" s="163"/>
      <c r="P215" s="163"/>
      <c r="Q215" s="163"/>
      <c r="R215" s="163"/>
      <c r="S215" s="163"/>
      <c r="T215" s="164"/>
      <c r="AT215" s="159" t="s">
        <v>150</v>
      </c>
      <c r="AU215" s="159" t="s">
        <v>139</v>
      </c>
      <c r="AV215" s="13" t="s">
        <v>15</v>
      </c>
      <c r="AW215" s="13" t="s">
        <v>33</v>
      </c>
      <c r="AX215" s="13" t="s">
        <v>71</v>
      </c>
      <c r="AY215" s="159" t="s">
        <v>134</v>
      </c>
    </row>
    <row r="216" spans="2:51" s="14" customFormat="1" ht="12">
      <c r="B216" s="165"/>
      <c r="D216" s="158" t="s">
        <v>150</v>
      </c>
      <c r="E216" s="166" t="s">
        <v>3</v>
      </c>
      <c r="F216" s="167" t="s">
        <v>859</v>
      </c>
      <c r="H216" s="168">
        <v>19.2</v>
      </c>
      <c r="I216" s="169"/>
      <c r="L216" s="165"/>
      <c r="M216" s="170"/>
      <c r="N216" s="171"/>
      <c r="O216" s="171"/>
      <c r="P216" s="171"/>
      <c r="Q216" s="171"/>
      <c r="R216" s="171"/>
      <c r="S216" s="171"/>
      <c r="T216" s="172"/>
      <c r="AT216" s="166" t="s">
        <v>150</v>
      </c>
      <c r="AU216" s="166" t="s">
        <v>139</v>
      </c>
      <c r="AV216" s="14" t="s">
        <v>139</v>
      </c>
      <c r="AW216" s="14" t="s">
        <v>33</v>
      </c>
      <c r="AX216" s="14" t="s">
        <v>71</v>
      </c>
      <c r="AY216" s="166" t="s">
        <v>134</v>
      </c>
    </row>
    <row r="217" spans="2:51" s="13" customFormat="1" ht="12">
      <c r="B217" s="157"/>
      <c r="D217" s="158" t="s">
        <v>150</v>
      </c>
      <c r="E217" s="159" t="s">
        <v>3</v>
      </c>
      <c r="F217" s="160" t="s">
        <v>305</v>
      </c>
      <c r="H217" s="159" t="s">
        <v>3</v>
      </c>
      <c r="I217" s="161"/>
      <c r="L217" s="157"/>
      <c r="M217" s="162"/>
      <c r="N217" s="163"/>
      <c r="O217" s="163"/>
      <c r="P217" s="163"/>
      <c r="Q217" s="163"/>
      <c r="R217" s="163"/>
      <c r="S217" s="163"/>
      <c r="T217" s="164"/>
      <c r="AT217" s="159" t="s">
        <v>150</v>
      </c>
      <c r="AU217" s="159" t="s">
        <v>139</v>
      </c>
      <c r="AV217" s="13" t="s">
        <v>15</v>
      </c>
      <c r="AW217" s="13" t="s">
        <v>33</v>
      </c>
      <c r="AX217" s="13" t="s">
        <v>71</v>
      </c>
      <c r="AY217" s="159" t="s">
        <v>134</v>
      </c>
    </row>
    <row r="218" spans="2:51" s="14" customFormat="1" ht="12">
      <c r="B218" s="165"/>
      <c r="D218" s="158" t="s">
        <v>150</v>
      </c>
      <c r="E218" s="166" t="s">
        <v>3</v>
      </c>
      <c r="F218" s="167" t="s">
        <v>860</v>
      </c>
      <c r="H218" s="168">
        <v>20.64</v>
      </c>
      <c r="I218" s="169"/>
      <c r="L218" s="165"/>
      <c r="M218" s="170"/>
      <c r="N218" s="171"/>
      <c r="O218" s="171"/>
      <c r="P218" s="171"/>
      <c r="Q218" s="171"/>
      <c r="R218" s="171"/>
      <c r="S218" s="171"/>
      <c r="T218" s="172"/>
      <c r="AT218" s="166" t="s">
        <v>150</v>
      </c>
      <c r="AU218" s="166" t="s">
        <v>139</v>
      </c>
      <c r="AV218" s="14" t="s">
        <v>139</v>
      </c>
      <c r="AW218" s="14" t="s">
        <v>33</v>
      </c>
      <c r="AX218" s="14" t="s">
        <v>71</v>
      </c>
      <c r="AY218" s="166" t="s">
        <v>134</v>
      </c>
    </row>
    <row r="219" spans="2:51" s="15" customFormat="1" ht="12">
      <c r="B219" s="173"/>
      <c r="D219" s="158" t="s">
        <v>150</v>
      </c>
      <c r="E219" s="174" t="s">
        <v>3</v>
      </c>
      <c r="F219" s="175" t="s">
        <v>155</v>
      </c>
      <c r="H219" s="176">
        <v>198.83999999999997</v>
      </c>
      <c r="I219" s="177"/>
      <c r="L219" s="173"/>
      <c r="M219" s="178"/>
      <c r="N219" s="179"/>
      <c r="O219" s="179"/>
      <c r="P219" s="179"/>
      <c r="Q219" s="179"/>
      <c r="R219" s="179"/>
      <c r="S219" s="179"/>
      <c r="T219" s="180"/>
      <c r="AT219" s="174" t="s">
        <v>150</v>
      </c>
      <c r="AU219" s="174" t="s">
        <v>139</v>
      </c>
      <c r="AV219" s="15" t="s">
        <v>145</v>
      </c>
      <c r="AW219" s="15" t="s">
        <v>33</v>
      </c>
      <c r="AX219" s="15" t="s">
        <v>15</v>
      </c>
      <c r="AY219" s="174" t="s">
        <v>134</v>
      </c>
    </row>
    <row r="220" spans="1:65" s="2" customFormat="1" ht="24.2" customHeight="1">
      <c r="A220" s="33"/>
      <c r="B220" s="138"/>
      <c r="C220" s="181" t="s">
        <v>356</v>
      </c>
      <c r="D220" s="181" t="s">
        <v>160</v>
      </c>
      <c r="E220" s="182" t="s">
        <v>352</v>
      </c>
      <c r="F220" s="183" t="s">
        <v>353</v>
      </c>
      <c r="G220" s="184" t="s">
        <v>143</v>
      </c>
      <c r="H220" s="185">
        <v>231.748</v>
      </c>
      <c r="I220" s="186"/>
      <c r="J220" s="187">
        <f>ROUND(I220*H220,2)</f>
        <v>0</v>
      </c>
      <c r="K220" s="183" t="s">
        <v>144</v>
      </c>
      <c r="L220" s="188"/>
      <c r="M220" s="189" t="s">
        <v>3</v>
      </c>
      <c r="N220" s="190" t="s">
        <v>43</v>
      </c>
      <c r="O220" s="54"/>
      <c r="P220" s="148">
        <f>O220*H220</f>
        <v>0</v>
      </c>
      <c r="Q220" s="148">
        <v>0.0019</v>
      </c>
      <c r="R220" s="148">
        <f>Q220*H220</f>
        <v>0.44032119999999997</v>
      </c>
      <c r="S220" s="148">
        <v>0</v>
      </c>
      <c r="T220" s="149">
        <f>S220*H220</f>
        <v>0</v>
      </c>
      <c r="U220" s="33"/>
      <c r="V220" s="33"/>
      <c r="W220" s="33"/>
      <c r="X220" s="33"/>
      <c r="Y220" s="33"/>
      <c r="Z220" s="33"/>
      <c r="AA220" s="33"/>
      <c r="AB220" s="33"/>
      <c r="AC220" s="33"/>
      <c r="AD220" s="33"/>
      <c r="AE220" s="33"/>
      <c r="AR220" s="150" t="s">
        <v>326</v>
      </c>
      <c r="AT220" s="150" t="s">
        <v>160</v>
      </c>
      <c r="AU220" s="150" t="s">
        <v>139</v>
      </c>
      <c r="AY220" s="18" t="s">
        <v>134</v>
      </c>
      <c r="BE220" s="151">
        <f>IF(N220="základní",J220,0)</f>
        <v>0</v>
      </c>
      <c r="BF220" s="151">
        <f>IF(N220="snížená",J220,0)</f>
        <v>0</v>
      </c>
      <c r="BG220" s="151">
        <f>IF(N220="zákl. přenesená",J220,0)</f>
        <v>0</v>
      </c>
      <c r="BH220" s="151">
        <f>IF(N220="sníž. přenesená",J220,0)</f>
        <v>0</v>
      </c>
      <c r="BI220" s="151">
        <f>IF(N220="nulová",J220,0)</f>
        <v>0</v>
      </c>
      <c r="BJ220" s="18" t="s">
        <v>139</v>
      </c>
      <c r="BK220" s="151">
        <f>ROUND(I220*H220,2)</f>
        <v>0</v>
      </c>
      <c r="BL220" s="18" t="s">
        <v>229</v>
      </c>
      <c r="BM220" s="150" t="s">
        <v>354</v>
      </c>
    </row>
    <row r="221" spans="2:51" s="14" customFormat="1" ht="12">
      <c r="B221" s="165"/>
      <c r="D221" s="158" t="s">
        <v>150</v>
      </c>
      <c r="F221" s="167" t="s">
        <v>861</v>
      </c>
      <c r="H221" s="168">
        <v>231.748</v>
      </c>
      <c r="I221" s="169"/>
      <c r="L221" s="165"/>
      <c r="M221" s="170"/>
      <c r="N221" s="171"/>
      <c r="O221" s="171"/>
      <c r="P221" s="171"/>
      <c r="Q221" s="171"/>
      <c r="R221" s="171"/>
      <c r="S221" s="171"/>
      <c r="T221" s="172"/>
      <c r="AT221" s="166" t="s">
        <v>150</v>
      </c>
      <c r="AU221" s="166" t="s">
        <v>139</v>
      </c>
      <c r="AV221" s="14" t="s">
        <v>139</v>
      </c>
      <c r="AW221" s="14" t="s">
        <v>4</v>
      </c>
      <c r="AX221" s="14" t="s">
        <v>15</v>
      </c>
      <c r="AY221" s="166" t="s">
        <v>134</v>
      </c>
    </row>
    <row r="222" spans="1:65" s="2" customFormat="1" ht="24.2" customHeight="1">
      <c r="A222" s="33"/>
      <c r="B222" s="138"/>
      <c r="C222" s="139" t="s">
        <v>361</v>
      </c>
      <c r="D222" s="139" t="s">
        <v>140</v>
      </c>
      <c r="E222" s="140" t="s">
        <v>357</v>
      </c>
      <c r="F222" s="141" t="s">
        <v>358</v>
      </c>
      <c r="G222" s="142" t="s">
        <v>359</v>
      </c>
      <c r="H222" s="143">
        <v>11</v>
      </c>
      <c r="I222" s="144"/>
      <c r="J222" s="145">
        <f>ROUND(I222*H222,2)</f>
        <v>0</v>
      </c>
      <c r="K222" s="141" t="s">
        <v>3</v>
      </c>
      <c r="L222" s="34"/>
      <c r="M222" s="146" t="s">
        <v>3</v>
      </c>
      <c r="N222" s="147" t="s">
        <v>43</v>
      </c>
      <c r="O222" s="54"/>
      <c r="P222" s="148">
        <f>O222*H222</f>
        <v>0</v>
      </c>
      <c r="Q222" s="148">
        <v>0</v>
      </c>
      <c r="R222" s="148">
        <f>Q222*H222</f>
        <v>0</v>
      </c>
      <c r="S222" s="148">
        <v>0</v>
      </c>
      <c r="T222" s="149">
        <f>S222*H222</f>
        <v>0</v>
      </c>
      <c r="U222" s="33"/>
      <c r="V222" s="33"/>
      <c r="W222" s="33"/>
      <c r="X222" s="33"/>
      <c r="Y222" s="33"/>
      <c r="Z222" s="33"/>
      <c r="AA222" s="33"/>
      <c r="AB222" s="33"/>
      <c r="AC222" s="33"/>
      <c r="AD222" s="33"/>
      <c r="AE222" s="33"/>
      <c r="AR222" s="150" t="s">
        <v>229</v>
      </c>
      <c r="AT222" s="150" t="s">
        <v>140</v>
      </c>
      <c r="AU222" s="150" t="s">
        <v>139</v>
      </c>
      <c r="AY222" s="18" t="s">
        <v>134</v>
      </c>
      <c r="BE222" s="151">
        <f>IF(N222="základní",J222,0)</f>
        <v>0</v>
      </c>
      <c r="BF222" s="151">
        <f>IF(N222="snížená",J222,0)</f>
        <v>0</v>
      </c>
      <c r="BG222" s="151">
        <f>IF(N222="zákl. přenesená",J222,0)</f>
        <v>0</v>
      </c>
      <c r="BH222" s="151">
        <f>IF(N222="sníž. přenesená",J222,0)</f>
        <v>0</v>
      </c>
      <c r="BI222" s="151">
        <f>IF(N222="nulová",J222,0)</f>
        <v>0</v>
      </c>
      <c r="BJ222" s="18" t="s">
        <v>139</v>
      </c>
      <c r="BK222" s="151">
        <f>ROUND(I222*H222,2)</f>
        <v>0</v>
      </c>
      <c r="BL222" s="18" t="s">
        <v>229</v>
      </c>
      <c r="BM222" s="150" t="s">
        <v>360</v>
      </c>
    </row>
    <row r="223" spans="1:65" s="2" customFormat="1" ht="49.15" customHeight="1">
      <c r="A223" s="33"/>
      <c r="B223" s="138"/>
      <c r="C223" s="139" t="s">
        <v>368</v>
      </c>
      <c r="D223" s="139" t="s">
        <v>140</v>
      </c>
      <c r="E223" s="140" t="s">
        <v>362</v>
      </c>
      <c r="F223" s="141" t="s">
        <v>363</v>
      </c>
      <c r="G223" s="142" t="s">
        <v>253</v>
      </c>
      <c r="H223" s="143">
        <v>0.619</v>
      </c>
      <c r="I223" s="144"/>
      <c r="J223" s="145">
        <f>ROUND(I223*H223,2)</f>
        <v>0</v>
      </c>
      <c r="K223" s="141" t="s">
        <v>144</v>
      </c>
      <c r="L223" s="34"/>
      <c r="M223" s="146" t="s">
        <v>3</v>
      </c>
      <c r="N223" s="147" t="s">
        <v>43</v>
      </c>
      <c r="O223" s="54"/>
      <c r="P223" s="148">
        <f>O223*H223</f>
        <v>0</v>
      </c>
      <c r="Q223" s="148">
        <v>0</v>
      </c>
      <c r="R223" s="148">
        <f>Q223*H223</f>
        <v>0</v>
      </c>
      <c r="S223" s="148">
        <v>0</v>
      </c>
      <c r="T223" s="149">
        <f>S223*H223</f>
        <v>0</v>
      </c>
      <c r="U223" s="33"/>
      <c r="V223" s="33"/>
      <c r="W223" s="33"/>
      <c r="X223" s="33"/>
      <c r="Y223" s="33"/>
      <c r="Z223" s="33"/>
      <c r="AA223" s="33"/>
      <c r="AB223" s="33"/>
      <c r="AC223" s="33"/>
      <c r="AD223" s="33"/>
      <c r="AE223" s="33"/>
      <c r="AR223" s="150" t="s">
        <v>229</v>
      </c>
      <c r="AT223" s="150" t="s">
        <v>140</v>
      </c>
      <c r="AU223" s="150" t="s">
        <v>139</v>
      </c>
      <c r="AY223" s="18" t="s">
        <v>134</v>
      </c>
      <c r="BE223" s="151">
        <f>IF(N223="základní",J223,0)</f>
        <v>0</v>
      </c>
      <c r="BF223" s="151">
        <f>IF(N223="snížená",J223,0)</f>
        <v>0</v>
      </c>
      <c r="BG223" s="151">
        <f>IF(N223="zákl. přenesená",J223,0)</f>
        <v>0</v>
      </c>
      <c r="BH223" s="151">
        <f>IF(N223="sníž. přenesená",J223,0)</f>
        <v>0</v>
      </c>
      <c r="BI223" s="151">
        <f>IF(N223="nulová",J223,0)</f>
        <v>0</v>
      </c>
      <c r="BJ223" s="18" t="s">
        <v>139</v>
      </c>
      <c r="BK223" s="151">
        <f>ROUND(I223*H223,2)</f>
        <v>0</v>
      </c>
      <c r="BL223" s="18" t="s">
        <v>229</v>
      </c>
      <c r="BM223" s="150" t="s">
        <v>364</v>
      </c>
    </row>
    <row r="224" spans="1:47" s="2" customFormat="1" ht="12">
      <c r="A224" s="33"/>
      <c r="B224" s="34"/>
      <c r="C224" s="33"/>
      <c r="D224" s="152" t="s">
        <v>148</v>
      </c>
      <c r="E224" s="33"/>
      <c r="F224" s="153" t="s">
        <v>365</v>
      </c>
      <c r="G224" s="33"/>
      <c r="H224" s="33"/>
      <c r="I224" s="154"/>
      <c r="J224" s="33"/>
      <c r="K224" s="33"/>
      <c r="L224" s="34"/>
      <c r="M224" s="155"/>
      <c r="N224" s="156"/>
      <c r="O224" s="54"/>
      <c r="P224" s="54"/>
      <c r="Q224" s="54"/>
      <c r="R224" s="54"/>
      <c r="S224" s="54"/>
      <c r="T224" s="55"/>
      <c r="U224" s="33"/>
      <c r="V224" s="33"/>
      <c r="W224" s="33"/>
      <c r="X224" s="33"/>
      <c r="Y224" s="33"/>
      <c r="Z224" s="33"/>
      <c r="AA224" s="33"/>
      <c r="AB224" s="33"/>
      <c r="AC224" s="33"/>
      <c r="AD224" s="33"/>
      <c r="AE224" s="33"/>
      <c r="AT224" s="18" t="s">
        <v>148</v>
      </c>
      <c r="AU224" s="18" t="s">
        <v>139</v>
      </c>
    </row>
    <row r="225" spans="2:63" s="12" customFormat="1" ht="22.9" customHeight="1">
      <c r="B225" s="125"/>
      <c r="D225" s="126" t="s">
        <v>70</v>
      </c>
      <c r="E225" s="136" t="s">
        <v>366</v>
      </c>
      <c r="F225" s="136" t="s">
        <v>367</v>
      </c>
      <c r="I225" s="128"/>
      <c r="J225" s="137">
        <f>BK225</f>
        <v>0</v>
      </c>
      <c r="L225" s="125"/>
      <c r="M225" s="130"/>
      <c r="N225" s="131"/>
      <c r="O225" s="131"/>
      <c r="P225" s="132">
        <f>SUM(P226:P274)</f>
        <v>0</v>
      </c>
      <c r="Q225" s="131"/>
      <c r="R225" s="132">
        <f>SUM(R226:R274)</f>
        <v>1.3686977599999999</v>
      </c>
      <c r="S225" s="131"/>
      <c r="T225" s="133">
        <f>SUM(T226:T274)</f>
        <v>3.53416</v>
      </c>
      <c r="AR225" s="126" t="s">
        <v>139</v>
      </c>
      <c r="AT225" s="134" t="s">
        <v>70</v>
      </c>
      <c r="AU225" s="134" t="s">
        <v>15</v>
      </c>
      <c r="AY225" s="126" t="s">
        <v>134</v>
      </c>
      <c r="BK225" s="135">
        <f>SUM(BK226:BK274)</f>
        <v>0</v>
      </c>
    </row>
    <row r="226" spans="1:65" s="2" customFormat="1" ht="49.15" customHeight="1">
      <c r="A226" s="33"/>
      <c r="B226" s="138"/>
      <c r="C226" s="139" t="s">
        <v>373</v>
      </c>
      <c r="D226" s="139" t="s">
        <v>140</v>
      </c>
      <c r="E226" s="140" t="s">
        <v>369</v>
      </c>
      <c r="F226" s="141" t="s">
        <v>370</v>
      </c>
      <c r="G226" s="142" t="s">
        <v>143</v>
      </c>
      <c r="H226" s="143">
        <v>129</v>
      </c>
      <c r="I226" s="144"/>
      <c r="J226" s="145">
        <f>ROUND(I226*H226,2)</f>
        <v>0</v>
      </c>
      <c r="K226" s="141" t="s">
        <v>144</v>
      </c>
      <c r="L226" s="34"/>
      <c r="M226" s="146" t="s">
        <v>3</v>
      </c>
      <c r="N226" s="147" t="s">
        <v>43</v>
      </c>
      <c r="O226" s="54"/>
      <c r="P226" s="148">
        <f>O226*H226</f>
        <v>0</v>
      </c>
      <c r="Q226" s="148">
        <v>0</v>
      </c>
      <c r="R226" s="148">
        <f>Q226*H226</f>
        <v>0</v>
      </c>
      <c r="S226" s="148">
        <v>0.024</v>
      </c>
      <c r="T226" s="149">
        <f>S226*H226</f>
        <v>3.096</v>
      </c>
      <c r="U226" s="33"/>
      <c r="V226" s="33"/>
      <c r="W226" s="33"/>
      <c r="X226" s="33"/>
      <c r="Y226" s="33"/>
      <c r="Z226" s="33"/>
      <c r="AA226" s="33"/>
      <c r="AB226" s="33"/>
      <c r="AC226" s="33"/>
      <c r="AD226" s="33"/>
      <c r="AE226" s="33"/>
      <c r="AR226" s="150" t="s">
        <v>229</v>
      </c>
      <c r="AT226" s="150" t="s">
        <v>140</v>
      </c>
      <c r="AU226" s="150" t="s">
        <v>139</v>
      </c>
      <c r="AY226" s="18" t="s">
        <v>134</v>
      </c>
      <c r="BE226" s="151">
        <f>IF(N226="základní",J226,0)</f>
        <v>0</v>
      </c>
      <c r="BF226" s="151">
        <f>IF(N226="snížená",J226,0)</f>
        <v>0</v>
      </c>
      <c r="BG226" s="151">
        <f>IF(N226="zákl. přenesená",J226,0)</f>
        <v>0</v>
      </c>
      <c r="BH226" s="151">
        <f>IF(N226="sníž. přenesená",J226,0)</f>
        <v>0</v>
      </c>
      <c r="BI226" s="151">
        <f>IF(N226="nulová",J226,0)</f>
        <v>0</v>
      </c>
      <c r="BJ226" s="18" t="s">
        <v>139</v>
      </c>
      <c r="BK226" s="151">
        <f>ROUND(I226*H226,2)</f>
        <v>0</v>
      </c>
      <c r="BL226" s="18" t="s">
        <v>229</v>
      </c>
      <c r="BM226" s="150" t="s">
        <v>371</v>
      </c>
    </row>
    <row r="227" spans="1:47" s="2" customFormat="1" ht="12">
      <c r="A227" s="33"/>
      <c r="B227" s="34"/>
      <c r="C227" s="33"/>
      <c r="D227" s="152" t="s">
        <v>148</v>
      </c>
      <c r="E227" s="33"/>
      <c r="F227" s="153" t="s">
        <v>372</v>
      </c>
      <c r="G227" s="33"/>
      <c r="H227" s="33"/>
      <c r="I227" s="154"/>
      <c r="J227" s="33"/>
      <c r="K227" s="33"/>
      <c r="L227" s="34"/>
      <c r="M227" s="155"/>
      <c r="N227" s="156"/>
      <c r="O227" s="54"/>
      <c r="P227" s="54"/>
      <c r="Q227" s="54"/>
      <c r="R227" s="54"/>
      <c r="S227" s="54"/>
      <c r="T227" s="55"/>
      <c r="U227" s="33"/>
      <c r="V227" s="33"/>
      <c r="W227" s="33"/>
      <c r="X227" s="33"/>
      <c r="Y227" s="33"/>
      <c r="Z227" s="33"/>
      <c r="AA227" s="33"/>
      <c r="AB227" s="33"/>
      <c r="AC227" s="33"/>
      <c r="AD227" s="33"/>
      <c r="AE227" s="33"/>
      <c r="AT227" s="18" t="s">
        <v>148</v>
      </c>
      <c r="AU227" s="18" t="s">
        <v>139</v>
      </c>
    </row>
    <row r="228" spans="2:51" s="14" customFormat="1" ht="12">
      <c r="B228" s="165"/>
      <c r="D228" s="158" t="s">
        <v>150</v>
      </c>
      <c r="E228" s="166" t="s">
        <v>3</v>
      </c>
      <c r="F228" s="167" t="s">
        <v>846</v>
      </c>
      <c r="H228" s="168">
        <v>134</v>
      </c>
      <c r="I228" s="169"/>
      <c r="L228" s="165"/>
      <c r="M228" s="170"/>
      <c r="N228" s="171"/>
      <c r="O228" s="171"/>
      <c r="P228" s="171"/>
      <c r="Q228" s="171"/>
      <c r="R228" s="171"/>
      <c r="S228" s="171"/>
      <c r="T228" s="172"/>
      <c r="AT228" s="166" t="s">
        <v>150</v>
      </c>
      <c r="AU228" s="166" t="s">
        <v>139</v>
      </c>
      <c r="AV228" s="14" t="s">
        <v>139</v>
      </c>
      <c r="AW228" s="14" t="s">
        <v>33</v>
      </c>
      <c r="AX228" s="14" t="s">
        <v>71</v>
      </c>
      <c r="AY228" s="166" t="s">
        <v>134</v>
      </c>
    </row>
    <row r="229" spans="2:51" s="14" customFormat="1" ht="12">
      <c r="B229" s="165"/>
      <c r="D229" s="158" t="s">
        <v>150</v>
      </c>
      <c r="E229" s="166" t="s">
        <v>3</v>
      </c>
      <c r="F229" s="167" t="s">
        <v>847</v>
      </c>
      <c r="H229" s="168">
        <v>-5</v>
      </c>
      <c r="I229" s="169"/>
      <c r="L229" s="165"/>
      <c r="M229" s="170"/>
      <c r="N229" s="171"/>
      <c r="O229" s="171"/>
      <c r="P229" s="171"/>
      <c r="Q229" s="171"/>
      <c r="R229" s="171"/>
      <c r="S229" s="171"/>
      <c r="T229" s="172"/>
      <c r="AT229" s="166" t="s">
        <v>150</v>
      </c>
      <c r="AU229" s="166" t="s">
        <v>139</v>
      </c>
      <c r="AV229" s="14" t="s">
        <v>139</v>
      </c>
      <c r="AW229" s="14" t="s">
        <v>33</v>
      </c>
      <c r="AX229" s="14" t="s">
        <v>71</v>
      </c>
      <c r="AY229" s="166" t="s">
        <v>134</v>
      </c>
    </row>
    <row r="230" spans="2:51" s="15" customFormat="1" ht="12">
      <c r="B230" s="173"/>
      <c r="D230" s="158" t="s">
        <v>150</v>
      </c>
      <c r="E230" s="174" t="s">
        <v>3</v>
      </c>
      <c r="F230" s="175" t="s">
        <v>155</v>
      </c>
      <c r="H230" s="176">
        <v>129</v>
      </c>
      <c r="I230" s="177"/>
      <c r="L230" s="173"/>
      <c r="M230" s="178"/>
      <c r="N230" s="179"/>
      <c r="O230" s="179"/>
      <c r="P230" s="179"/>
      <c r="Q230" s="179"/>
      <c r="R230" s="179"/>
      <c r="S230" s="179"/>
      <c r="T230" s="180"/>
      <c r="AT230" s="174" t="s">
        <v>150</v>
      </c>
      <c r="AU230" s="174" t="s">
        <v>139</v>
      </c>
      <c r="AV230" s="15" t="s">
        <v>145</v>
      </c>
      <c r="AW230" s="15" t="s">
        <v>33</v>
      </c>
      <c r="AX230" s="15" t="s">
        <v>15</v>
      </c>
      <c r="AY230" s="174" t="s">
        <v>134</v>
      </c>
    </row>
    <row r="231" spans="1:65" s="2" customFormat="1" ht="37.9" customHeight="1">
      <c r="A231" s="33"/>
      <c r="B231" s="138"/>
      <c r="C231" s="139" t="s">
        <v>377</v>
      </c>
      <c r="D231" s="139" t="s">
        <v>140</v>
      </c>
      <c r="E231" s="140" t="s">
        <v>374</v>
      </c>
      <c r="F231" s="141" t="s">
        <v>375</v>
      </c>
      <c r="G231" s="142" t="s">
        <v>143</v>
      </c>
      <c r="H231" s="143">
        <v>129</v>
      </c>
      <c r="I231" s="144"/>
      <c r="J231" s="145">
        <f>ROUND(I231*H231,2)</f>
        <v>0</v>
      </c>
      <c r="K231" s="141" t="s">
        <v>3</v>
      </c>
      <c r="L231" s="34"/>
      <c r="M231" s="146" t="s">
        <v>3</v>
      </c>
      <c r="N231" s="147" t="s">
        <v>43</v>
      </c>
      <c r="O231" s="54"/>
      <c r="P231" s="148">
        <f>O231*H231</f>
        <v>0</v>
      </c>
      <c r="Q231" s="148">
        <v>0</v>
      </c>
      <c r="R231" s="148">
        <f>Q231*H231</f>
        <v>0</v>
      </c>
      <c r="S231" s="148">
        <v>0</v>
      </c>
      <c r="T231" s="149">
        <f>S231*H231</f>
        <v>0</v>
      </c>
      <c r="U231" s="33"/>
      <c r="V231" s="33"/>
      <c r="W231" s="33"/>
      <c r="X231" s="33"/>
      <c r="Y231" s="33"/>
      <c r="Z231" s="33"/>
      <c r="AA231" s="33"/>
      <c r="AB231" s="33"/>
      <c r="AC231" s="33"/>
      <c r="AD231" s="33"/>
      <c r="AE231" s="33"/>
      <c r="AR231" s="150" t="s">
        <v>229</v>
      </c>
      <c r="AT231" s="150" t="s">
        <v>140</v>
      </c>
      <c r="AU231" s="150" t="s">
        <v>139</v>
      </c>
      <c r="AY231" s="18" t="s">
        <v>134</v>
      </c>
      <c r="BE231" s="151">
        <f>IF(N231="základní",J231,0)</f>
        <v>0</v>
      </c>
      <c r="BF231" s="151">
        <f>IF(N231="snížená",J231,0)</f>
        <v>0</v>
      </c>
      <c r="BG231" s="151">
        <f>IF(N231="zákl. přenesená",J231,0)</f>
        <v>0</v>
      </c>
      <c r="BH231" s="151">
        <f>IF(N231="sníž. přenesená",J231,0)</f>
        <v>0</v>
      </c>
      <c r="BI231" s="151">
        <f>IF(N231="nulová",J231,0)</f>
        <v>0</v>
      </c>
      <c r="BJ231" s="18" t="s">
        <v>139</v>
      </c>
      <c r="BK231" s="151">
        <f>ROUND(I231*H231,2)</f>
        <v>0</v>
      </c>
      <c r="BL231" s="18" t="s">
        <v>229</v>
      </c>
      <c r="BM231" s="150" t="s">
        <v>376</v>
      </c>
    </row>
    <row r="232" spans="2:51" s="14" customFormat="1" ht="12">
      <c r="B232" s="165"/>
      <c r="D232" s="158" t="s">
        <v>150</v>
      </c>
      <c r="E232" s="166" t="s">
        <v>3</v>
      </c>
      <c r="F232" s="167" t="s">
        <v>846</v>
      </c>
      <c r="H232" s="168">
        <v>134</v>
      </c>
      <c r="I232" s="169"/>
      <c r="L232" s="165"/>
      <c r="M232" s="170"/>
      <c r="N232" s="171"/>
      <c r="O232" s="171"/>
      <c r="P232" s="171"/>
      <c r="Q232" s="171"/>
      <c r="R232" s="171"/>
      <c r="S232" s="171"/>
      <c r="T232" s="172"/>
      <c r="AT232" s="166" t="s">
        <v>150</v>
      </c>
      <c r="AU232" s="166" t="s">
        <v>139</v>
      </c>
      <c r="AV232" s="14" t="s">
        <v>139</v>
      </c>
      <c r="AW232" s="14" t="s">
        <v>33</v>
      </c>
      <c r="AX232" s="14" t="s">
        <v>71</v>
      </c>
      <c r="AY232" s="166" t="s">
        <v>134</v>
      </c>
    </row>
    <row r="233" spans="2:51" s="14" customFormat="1" ht="12">
      <c r="B233" s="165"/>
      <c r="D233" s="158" t="s">
        <v>150</v>
      </c>
      <c r="E233" s="166" t="s">
        <v>3</v>
      </c>
      <c r="F233" s="167" t="s">
        <v>847</v>
      </c>
      <c r="H233" s="168">
        <v>-5</v>
      </c>
      <c r="I233" s="169"/>
      <c r="L233" s="165"/>
      <c r="M233" s="170"/>
      <c r="N233" s="171"/>
      <c r="O233" s="171"/>
      <c r="P233" s="171"/>
      <c r="Q233" s="171"/>
      <c r="R233" s="171"/>
      <c r="S233" s="171"/>
      <c r="T233" s="172"/>
      <c r="AT233" s="166" t="s">
        <v>150</v>
      </c>
      <c r="AU233" s="166" t="s">
        <v>139</v>
      </c>
      <c r="AV233" s="14" t="s">
        <v>139</v>
      </c>
      <c r="AW233" s="14" t="s">
        <v>33</v>
      </c>
      <c r="AX233" s="14" t="s">
        <v>71</v>
      </c>
      <c r="AY233" s="166" t="s">
        <v>134</v>
      </c>
    </row>
    <row r="234" spans="2:51" s="15" customFormat="1" ht="12">
      <c r="B234" s="173"/>
      <c r="D234" s="158" t="s">
        <v>150</v>
      </c>
      <c r="E234" s="174" t="s">
        <v>3</v>
      </c>
      <c r="F234" s="175" t="s">
        <v>155</v>
      </c>
      <c r="H234" s="176">
        <v>129</v>
      </c>
      <c r="I234" s="177"/>
      <c r="L234" s="173"/>
      <c r="M234" s="178"/>
      <c r="N234" s="179"/>
      <c r="O234" s="179"/>
      <c r="P234" s="179"/>
      <c r="Q234" s="179"/>
      <c r="R234" s="179"/>
      <c r="S234" s="179"/>
      <c r="T234" s="180"/>
      <c r="AT234" s="174" t="s">
        <v>150</v>
      </c>
      <c r="AU234" s="174" t="s">
        <v>139</v>
      </c>
      <c r="AV234" s="15" t="s">
        <v>145</v>
      </c>
      <c r="AW234" s="15" t="s">
        <v>33</v>
      </c>
      <c r="AX234" s="15" t="s">
        <v>15</v>
      </c>
      <c r="AY234" s="174" t="s">
        <v>134</v>
      </c>
    </row>
    <row r="235" spans="1:65" s="2" customFormat="1" ht="21.75" customHeight="1">
      <c r="A235" s="33"/>
      <c r="B235" s="138"/>
      <c r="C235" s="181" t="s">
        <v>382</v>
      </c>
      <c r="D235" s="181" t="s">
        <v>160</v>
      </c>
      <c r="E235" s="182" t="s">
        <v>378</v>
      </c>
      <c r="F235" s="183" t="s">
        <v>379</v>
      </c>
      <c r="G235" s="184" t="s">
        <v>143</v>
      </c>
      <c r="H235" s="185">
        <v>135.45</v>
      </c>
      <c r="I235" s="186"/>
      <c r="J235" s="187">
        <f>ROUND(I235*H235,2)</f>
        <v>0</v>
      </c>
      <c r="K235" s="183" t="s">
        <v>3</v>
      </c>
      <c r="L235" s="188"/>
      <c r="M235" s="189" t="s">
        <v>3</v>
      </c>
      <c r="N235" s="190" t="s">
        <v>43</v>
      </c>
      <c r="O235" s="54"/>
      <c r="P235" s="148">
        <f>O235*H235</f>
        <v>0</v>
      </c>
      <c r="Q235" s="148">
        <v>0.006</v>
      </c>
      <c r="R235" s="148">
        <f>Q235*H235</f>
        <v>0.8127</v>
      </c>
      <c r="S235" s="148">
        <v>0</v>
      </c>
      <c r="T235" s="149">
        <f>S235*H235</f>
        <v>0</v>
      </c>
      <c r="U235" s="33"/>
      <c r="V235" s="33"/>
      <c r="W235" s="33"/>
      <c r="X235" s="33"/>
      <c r="Y235" s="33"/>
      <c r="Z235" s="33"/>
      <c r="AA235" s="33"/>
      <c r="AB235" s="33"/>
      <c r="AC235" s="33"/>
      <c r="AD235" s="33"/>
      <c r="AE235" s="33"/>
      <c r="AR235" s="150" t="s">
        <v>326</v>
      </c>
      <c r="AT235" s="150" t="s">
        <v>160</v>
      </c>
      <c r="AU235" s="150" t="s">
        <v>139</v>
      </c>
      <c r="AY235" s="18" t="s">
        <v>134</v>
      </c>
      <c r="BE235" s="151">
        <f>IF(N235="základní",J235,0)</f>
        <v>0</v>
      </c>
      <c r="BF235" s="151">
        <f>IF(N235="snížená",J235,0)</f>
        <v>0</v>
      </c>
      <c r="BG235" s="151">
        <f>IF(N235="zákl. přenesená",J235,0)</f>
        <v>0</v>
      </c>
      <c r="BH235" s="151">
        <f>IF(N235="sníž. přenesená",J235,0)</f>
        <v>0</v>
      </c>
      <c r="BI235" s="151">
        <f>IF(N235="nulová",J235,0)</f>
        <v>0</v>
      </c>
      <c r="BJ235" s="18" t="s">
        <v>139</v>
      </c>
      <c r="BK235" s="151">
        <f>ROUND(I235*H235,2)</f>
        <v>0</v>
      </c>
      <c r="BL235" s="18" t="s">
        <v>229</v>
      </c>
      <c r="BM235" s="150" t="s">
        <v>380</v>
      </c>
    </row>
    <row r="236" spans="2:51" s="14" customFormat="1" ht="12">
      <c r="B236" s="165"/>
      <c r="D236" s="158" t="s">
        <v>150</v>
      </c>
      <c r="F236" s="167" t="s">
        <v>862</v>
      </c>
      <c r="H236" s="168">
        <v>135.45</v>
      </c>
      <c r="I236" s="169"/>
      <c r="L236" s="165"/>
      <c r="M236" s="170"/>
      <c r="N236" s="171"/>
      <c r="O236" s="171"/>
      <c r="P236" s="171"/>
      <c r="Q236" s="171"/>
      <c r="R236" s="171"/>
      <c r="S236" s="171"/>
      <c r="T236" s="172"/>
      <c r="AT236" s="166" t="s">
        <v>150</v>
      </c>
      <c r="AU236" s="166" t="s">
        <v>139</v>
      </c>
      <c r="AV236" s="14" t="s">
        <v>139</v>
      </c>
      <c r="AW236" s="14" t="s">
        <v>4</v>
      </c>
      <c r="AX236" s="14" t="s">
        <v>15</v>
      </c>
      <c r="AY236" s="166" t="s">
        <v>134</v>
      </c>
    </row>
    <row r="237" spans="1:65" s="2" customFormat="1" ht="44.25" customHeight="1">
      <c r="A237" s="33"/>
      <c r="B237" s="138"/>
      <c r="C237" s="139" t="s">
        <v>387</v>
      </c>
      <c r="D237" s="139" t="s">
        <v>140</v>
      </c>
      <c r="E237" s="140" t="s">
        <v>383</v>
      </c>
      <c r="F237" s="141" t="s">
        <v>384</v>
      </c>
      <c r="G237" s="142" t="s">
        <v>143</v>
      </c>
      <c r="H237" s="143">
        <v>64.635</v>
      </c>
      <c r="I237" s="144"/>
      <c r="J237" s="145">
        <f>ROUND(I237*H237,2)</f>
        <v>0</v>
      </c>
      <c r="K237" s="141" t="s">
        <v>144</v>
      </c>
      <c r="L237" s="34"/>
      <c r="M237" s="146" t="s">
        <v>3</v>
      </c>
      <c r="N237" s="147" t="s">
        <v>43</v>
      </c>
      <c r="O237" s="54"/>
      <c r="P237" s="148">
        <f>O237*H237</f>
        <v>0</v>
      </c>
      <c r="Q237" s="148">
        <v>0</v>
      </c>
      <c r="R237" s="148">
        <f>Q237*H237</f>
        <v>0</v>
      </c>
      <c r="S237" s="148">
        <v>0.006</v>
      </c>
      <c r="T237" s="149">
        <f>S237*H237</f>
        <v>0.38781000000000004</v>
      </c>
      <c r="U237" s="33"/>
      <c r="V237" s="33"/>
      <c r="W237" s="33"/>
      <c r="X237" s="33"/>
      <c r="Y237" s="33"/>
      <c r="Z237" s="33"/>
      <c r="AA237" s="33"/>
      <c r="AB237" s="33"/>
      <c r="AC237" s="33"/>
      <c r="AD237" s="33"/>
      <c r="AE237" s="33"/>
      <c r="AR237" s="150" t="s">
        <v>229</v>
      </c>
      <c r="AT237" s="150" t="s">
        <v>140</v>
      </c>
      <c r="AU237" s="150" t="s">
        <v>139</v>
      </c>
      <c r="AY237" s="18" t="s">
        <v>134</v>
      </c>
      <c r="BE237" s="151">
        <f>IF(N237="základní",J237,0)</f>
        <v>0</v>
      </c>
      <c r="BF237" s="151">
        <f>IF(N237="snížená",J237,0)</f>
        <v>0</v>
      </c>
      <c r="BG237" s="151">
        <f>IF(N237="zákl. přenesená",J237,0)</f>
        <v>0</v>
      </c>
      <c r="BH237" s="151">
        <f>IF(N237="sníž. přenesená",J237,0)</f>
        <v>0</v>
      </c>
      <c r="BI237" s="151">
        <f>IF(N237="nulová",J237,0)</f>
        <v>0</v>
      </c>
      <c r="BJ237" s="18" t="s">
        <v>139</v>
      </c>
      <c r="BK237" s="151">
        <f>ROUND(I237*H237,2)</f>
        <v>0</v>
      </c>
      <c r="BL237" s="18" t="s">
        <v>229</v>
      </c>
      <c r="BM237" s="150" t="s">
        <v>385</v>
      </c>
    </row>
    <row r="238" spans="1:47" s="2" customFormat="1" ht="12">
      <c r="A238" s="33"/>
      <c r="B238" s="34"/>
      <c r="C238" s="33"/>
      <c r="D238" s="152" t="s">
        <v>148</v>
      </c>
      <c r="E238" s="33"/>
      <c r="F238" s="153" t="s">
        <v>386</v>
      </c>
      <c r="G238" s="33"/>
      <c r="H238" s="33"/>
      <c r="I238" s="154"/>
      <c r="J238" s="33"/>
      <c r="K238" s="33"/>
      <c r="L238" s="34"/>
      <c r="M238" s="155"/>
      <c r="N238" s="156"/>
      <c r="O238" s="54"/>
      <c r="P238" s="54"/>
      <c r="Q238" s="54"/>
      <c r="R238" s="54"/>
      <c r="S238" s="54"/>
      <c r="T238" s="55"/>
      <c r="U238" s="33"/>
      <c r="V238" s="33"/>
      <c r="W238" s="33"/>
      <c r="X238" s="33"/>
      <c r="Y238" s="33"/>
      <c r="Z238" s="33"/>
      <c r="AA238" s="33"/>
      <c r="AB238" s="33"/>
      <c r="AC238" s="33"/>
      <c r="AD238" s="33"/>
      <c r="AE238" s="33"/>
      <c r="AT238" s="18" t="s">
        <v>148</v>
      </c>
      <c r="AU238" s="18" t="s">
        <v>139</v>
      </c>
    </row>
    <row r="239" spans="2:51" s="13" customFormat="1" ht="12">
      <c r="B239" s="157"/>
      <c r="D239" s="158" t="s">
        <v>150</v>
      </c>
      <c r="E239" s="159" t="s">
        <v>3</v>
      </c>
      <c r="F239" s="160" t="s">
        <v>319</v>
      </c>
      <c r="H239" s="159" t="s">
        <v>3</v>
      </c>
      <c r="I239" s="161"/>
      <c r="L239" s="157"/>
      <c r="M239" s="162"/>
      <c r="N239" s="163"/>
      <c r="O239" s="163"/>
      <c r="P239" s="163"/>
      <c r="Q239" s="163"/>
      <c r="R239" s="163"/>
      <c r="S239" s="163"/>
      <c r="T239" s="164"/>
      <c r="AT239" s="159" t="s">
        <v>150</v>
      </c>
      <c r="AU239" s="159" t="s">
        <v>139</v>
      </c>
      <c r="AV239" s="13" t="s">
        <v>15</v>
      </c>
      <c r="AW239" s="13" t="s">
        <v>33</v>
      </c>
      <c r="AX239" s="13" t="s">
        <v>71</v>
      </c>
      <c r="AY239" s="159" t="s">
        <v>134</v>
      </c>
    </row>
    <row r="240" spans="2:51" s="14" customFormat="1" ht="12">
      <c r="B240" s="165"/>
      <c r="D240" s="158" t="s">
        <v>150</v>
      </c>
      <c r="E240" s="166" t="s">
        <v>3</v>
      </c>
      <c r="F240" s="167" t="s">
        <v>863</v>
      </c>
      <c r="H240" s="168">
        <v>35.925</v>
      </c>
      <c r="I240" s="169"/>
      <c r="L240" s="165"/>
      <c r="M240" s="170"/>
      <c r="N240" s="171"/>
      <c r="O240" s="171"/>
      <c r="P240" s="171"/>
      <c r="Q240" s="171"/>
      <c r="R240" s="171"/>
      <c r="S240" s="171"/>
      <c r="T240" s="172"/>
      <c r="AT240" s="166" t="s">
        <v>150</v>
      </c>
      <c r="AU240" s="166" t="s">
        <v>139</v>
      </c>
      <c r="AV240" s="14" t="s">
        <v>139</v>
      </c>
      <c r="AW240" s="14" t="s">
        <v>33</v>
      </c>
      <c r="AX240" s="14" t="s">
        <v>71</v>
      </c>
      <c r="AY240" s="166" t="s">
        <v>134</v>
      </c>
    </row>
    <row r="241" spans="2:51" s="13" customFormat="1" ht="12">
      <c r="B241" s="157"/>
      <c r="D241" s="158" t="s">
        <v>150</v>
      </c>
      <c r="E241" s="159" t="s">
        <v>3</v>
      </c>
      <c r="F241" s="160" t="s">
        <v>305</v>
      </c>
      <c r="H241" s="159" t="s">
        <v>3</v>
      </c>
      <c r="I241" s="161"/>
      <c r="L241" s="157"/>
      <c r="M241" s="162"/>
      <c r="N241" s="163"/>
      <c r="O241" s="163"/>
      <c r="P241" s="163"/>
      <c r="Q241" s="163"/>
      <c r="R241" s="163"/>
      <c r="S241" s="163"/>
      <c r="T241" s="164"/>
      <c r="AT241" s="159" t="s">
        <v>150</v>
      </c>
      <c r="AU241" s="159" t="s">
        <v>139</v>
      </c>
      <c r="AV241" s="13" t="s">
        <v>15</v>
      </c>
      <c r="AW241" s="13" t="s">
        <v>33</v>
      </c>
      <c r="AX241" s="13" t="s">
        <v>71</v>
      </c>
      <c r="AY241" s="159" t="s">
        <v>134</v>
      </c>
    </row>
    <row r="242" spans="2:51" s="14" customFormat="1" ht="12">
      <c r="B242" s="165"/>
      <c r="D242" s="158" t="s">
        <v>150</v>
      </c>
      <c r="E242" s="166" t="s">
        <v>3</v>
      </c>
      <c r="F242" s="167" t="s">
        <v>864</v>
      </c>
      <c r="H242" s="168">
        <v>28.71</v>
      </c>
      <c r="I242" s="169"/>
      <c r="L242" s="165"/>
      <c r="M242" s="170"/>
      <c r="N242" s="171"/>
      <c r="O242" s="171"/>
      <c r="P242" s="171"/>
      <c r="Q242" s="171"/>
      <c r="R242" s="171"/>
      <c r="S242" s="171"/>
      <c r="T242" s="172"/>
      <c r="AT242" s="166" t="s">
        <v>150</v>
      </c>
      <c r="AU242" s="166" t="s">
        <v>139</v>
      </c>
      <c r="AV242" s="14" t="s">
        <v>139</v>
      </c>
      <c r="AW242" s="14" t="s">
        <v>33</v>
      </c>
      <c r="AX242" s="14" t="s">
        <v>71</v>
      </c>
      <c r="AY242" s="166" t="s">
        <v>134</v>
      </c>
    </row>
    <row r="243" spans="2:51" s="15" customFormat="1" ht="12">
      <c r="B243" s="173"/>
      <c r="D243" s="158" t="s">
        <v>150</v>
      </c>
      <c r="E243" s="174" t="s">
        <v>3</v>
      </c>
      <c r="F243" s="175" t="s">
        <v>155</v>
      </c>
      <c r="H243" s="176">
        <v>64.63499999999999</v>
      </c>
      <c r="I243" s="177"/>
      <c r="L243" s="173"/>
      <c r="M243" s="178"/>
      <c r="N243" s="179"/>
      <c r="O243" s="179"/>
      <c r="P243" s="179"/>
      <c r="Q243" s="179"/>
      <c r="R243" s="179"/>
      <c r="S243" s="179"/>
      <c r="T243" s="180"/>
      <c r="AT243" s="174" t="s">
        <v>150</v>
      </c>
      <c r="AU243" s="174" t="s">
        <v>139</v>
      </c>
      <c r="AV243" s="15" t="s">
        <v>145</v>
      </c>
      <c r="AW243" s="15" t="s">
        <v>33</v>
      </c>
      <c r="AX243" s="15" t="s">
        <v>15</v>
      </c>
      <c r="AY243" s="174" t="s">
        <v>134</v>
      </c>
    </row>
    <row r="244" spans="1:65" s="2" customFormat="1" ht="44.25" customHeight="1">
      <c r="A244" s="33"/>
      <c r="B244" s="138"/>
      <c r="C244" s="139" t="s">
        <v>86</v>
      </c>
      <c r="D244" s="139" t="s">
        <v>140</v>
      </c>
      <c r="E244" s="140" t="s">
        <v>388</v>
      </c>
      <c r="F244" s="141" t="s">
        <v>389</v>
      </c>
      <c r="G244" s="142" t="s">
        <v>143</v>
      </c>
      <c r="H244" s="143">
        <v>35.925</v>
      </c>
      <c r="I244" s="144"/>
      <c r="J244" s="145">
        <f>ROUND(I244*H244,2)</f>
        <v>0</v>
      </c>
      <c r="K244" s="141" t="s">
        <v>144</v>
      </c>
      <c r="L244" s="34"/>
      <c r="M244" s="146" t="s">
        <v>3</v>
      </c>
      <c r="N244" s="147" t="s">
        <v>43</v>
      </c>
      <c r="O244" s="54"/>
      <c r="P244" s="148">
        <f>O244*H244</f>
        <v>0</v>
      </c>
      <c r="Q244" s="148">
        <v>0.00606</v>
      </c>
      <c r="R244" s="148">
        <f>Q244*H244</f>
        <v>0.2177055</v>
      </c>
      <c r="S244" s="148">
        <v>0</v>
      </c>
      <c r="T244" s="149">
        <f>S244*H244</f>
        <v>0</v>
      </c>
      <c r="U244" s="33"/>
      <c r="V244" s="33"/>
      <c r="W244" s="33"/>
      <c r="X244" s="33"/>
      <c r="Y244" s="33"/>
      <c r="Z244" s="33"/>
      <c r="AA244" s="33"/>
      <c r="AB244" s="33"/>
      <c r="AC244" s="33"/>
      <c r="AD244" s="33"/>
      <c r="AE244" s="33"/>
      <c r="AR244" s="150" t="s">
        <v>229</v>
      </c>
      <c r="AT244" s="150" t="s">
        <v>140</v>
      </c>
      <c r="AU244" s="150" t="s">
        <v>139</v>
      </c>
      <c r="AY244" s="18" t="s">
        <v>134</v>
      </c>
      <c r="BE244" s="151">
        <f>IF(N244="základní",J244,0)</f>
        <v>0</v>
      </c>
      <c r="BF244" s="151">
        <f>IF(N244="snížená",J244,0)</f>
        <v>0</v>
      </c>
      <c r="BG244" s="151">
        <f>IF(N244="zákl. přenesená",J244,0)</f>
        <v>0</v>
      </c>
      <c r="BH244" s="151">
        <f>IF(N244="sníž. přenesená",J244,0)</f>
        <v>0</v>
      </c>
      <c r="BI244" s="151">
        <f>IF(N244="nulová",J244,0)</f>
        <v>0</v>
      </c>
      <c r="BJ244" s="18" t="s">
        <v>139</v>
      </c>
      <c r="BK244" s="151">
        <f>ROUND(I244*H244,2)</f>
        <v>0</v>
      </c>
      <c r="BL244" s="18" t="s">
        <v>229</v>
      </c>
      <c r="BM244" s="150" t="s">
        <v>390</v>
      </c>
    </row>
    <row r="245" spans="1:47" s="2" customFormat="1" ht="12">
      <c r="A245" s="33"/>
      <c r="B245" s="34"/>
      <c r="C245" s="33"/>
      <c r="D245" s="152" t="s">
        <v>148</v>
      </c>
      <c r="E245" s="33"/>
      <c r="F245" s="153" t="s">
        <v>391</v>
      </c>
      <c r="G245" s="33"/>
      <c r="H245" s="33"/>
      <c r="I245" s="154"/>
      <c r="J245" s="33"/>
      <c r="K245" s="33"/>
      <c r="L245" s="34"/>
      <c r="M245" s="155"/>
      <c r="N245" s="156"/>
      <c r="O245" s="54"/>
      <c r="P245" s="54"/>
      <c r="Q245" s="54"/>
      <c r="R245" s="54"/>
      <c r="S245" s="54"/>
      <c r="T245" s="55"/>
      <c r="U245" s="33"/>
      <c r="V245" s="33"/>
      <c r="W245" s="33"/>
      <c r="X245" s="33"/>
      <c r="Y245" s="33"/>
      <c r="Z245" s="33"/>
      <c r="AA245" s="33"/>
      <c r="AB245" s="33"/>
      <c r="AC245" s="33"/>
      <c r="AD245" s="33"/>
      <c r="AE245" s="33"/>
      <c r="AT245" s="18" t="s">
        <v>148</v>
      </c>
      <c r="AU245" s="18" t="s">
        <v>139</v>
      </c>
    </row>
    <row r="246" spans="2:51" s="13" customFormat="1" ht="12">
      <c r="B246" s="157"/>
      <c r="D246" s="158" t="s">
        <v>150</v>
      </c>
      <c r="E246" s="159" t="s">
        <v>3</v>
      </c>
      <c r="F246" s="160" t="s">
        <v>319</v>
      </c>
      <c r="H246" s="159" t="s">
        <v>3</v>
      </c>
      <c r="I246" s="161"/>
      <c r="L246" s="157"/>
      <c r="M246" s="162"/>
      <c r="N246" s="163"/>
      <c r="O246" s="163"/>
      <c r="P246" s="163"/>
      <c r="Q246" s="163"/>
      <c r="R246" s="163"/>
      <c r="S246" s="163"/>
      <c r="T246" s="164"/>
      <c r="AT246" s="159" t="s">
        <v>150</v>
      </c>
      <c r="AU246" s="159" t="s">
        <v>139</v>
      </c>
      <c r="AV246" s="13" t="s">
        <v>15</v>
      </c>
      <c r="AW246" s="13" t="s">
        <v>33</v>
      </c>
      <c r="AX246" s="13" t="s">
        <v>71</v>
      </c>
      <c r="AY246" s="159" t="s">
        <v>134</v>
      </c>
    </row>
    <row r="247" spans="2:51" s="14" customFormat="1" ht="12">
      <c r="B247" s="165"/>
      <c r="D247" s="158" t="s">
        <v>150</v>
      </c>
      <c r="E247" s="166" t="s">
        <v>3</v>
      </c>
      <c r="F247" s="167" t="s">
        <v>863</v>
      </c>
      <c r="H247" s="168">
        <v>35.925</v>
      </c>
      <c r="I247" s="169"/>
      <c r="L247" s="165"/>
      <c r="M247" s="170"/>
      <c r="N247" s="171"/>
      <c r="O247" s="171"/>
      <c r="P247" s="171"/>
      <c r="Q247" s="171"/>
      <c r="R247" s="171"/>
      <c r="S247" s="171"/>
      <c r="T247" s="172"/>
      <c r="AT247" s="166" t="s">
        <v>150</v>
      </c>
      <c r="AU247" s="166" t="s">
        <v>139</v>
      </c>
      <c r="AV247" s="14" t="s">
        <v>139</v>
      </c>
      <c r="AW247" s="14" t="s">
        <v>33</v>
      </c>
      <c r="AX247" s="14" t="s">
        <v>15</v>
      </c>
      <c r="AY247" s="166" t="s">
        <v>134</v>
      </c>
    </row>
    <row r="248" spans="1:65" s="2" customFormat="1" ht="16.5" customHeight="1">
      <c r="A248" s="33"/>
      <c r="B248" s="138"/>
      <c r="C248" s="181" t="s">
        <v>396</v>
      </c>
      <c r="D248" s="181" t="s">
        <v>160</v>
      </c>
      <c r="E248" s="182" t="s">
        <v>392</v>
      </c>
      <c r="F248" s="183" t="s">
        <v>393</v>
      </c>
      <c r="G248" s="184" t="s">
        <v>143</v>
      </c>
      <c r="H248" s="185">
        <v>37.721</v>
      </c>
      <c r="I248" s="186"/>
      <c r="J248" s="187">
        <f>ROUND(I248*H248,2)</f>
        <v>0</v>
      </c>
      <c r="K248" s="183" t="s">
        <v>144</v>
      </c>
      <c r="L248" s="188"/>
      <c r="M248" s="189" t="s">
        <v>3</v>
      </c>
      <c r="N248" s="190" t="s">
        <v>43</v>
      </c>
      <c r="O248" s="54"/>
      <c r="P248" s="148">
        <f>O248*H248</f>
        <v>0</v>
      </c>
      <c r="Q248" s="148">
        <v>0.00136</v>
      </c>
      <c r="R248" s="148">
        <f>Q248*H248</f>
        <v>0.05130056</v>
      </c>
      <c r="S248" s="148">
        <v>0</v>
      </c>
      <c r="T248" s="149">
        <f>S248*H248</f>
        <v>0</v>
      </c>
      <c r="U248" s="33"/>
      <c r="V248" s="33"/>
      <c r="W248" s="33"/>
      <c r="X248" s="33"/>
      <c r="Y248" s="33"/>
      <c r="Z248" s="33"/>
      <c r="AA248" s="33"/>
      <c r="AB248" s="33"/>
      <c r="AC248" s="33"/>
      <c r="AD248" s="33"/>
      <c r="AE248" s="33"/>
      <c r="AR248" s="150" t="s">
        <v>326</v>
      </c>
      <c r="AT248" s="150" t="s">
        <v>160</v>
      </c>
      <c r="AU248" s="150" t="s">
        <v>139</v>
      </c>
      <c r="AY248" s="18" t="s">
        <v>134</v>
      </c>
      <c r="BE248" s="151">
        <f>IF(N248="základní",J248,0)</f>
        <v>0</v>
      </c>
      <c r="BF248" s="151">
        <f>IF(N248="snížená",J248,0)</f>
        <v>0</v>
      </c>
      <c r="BG248" s="151">
        <f>IF(N248="zákl. přenesená",J248,0)</f>
        <v>0</v>
      </c>
      <c r="BH248" s="151">
        <f>IF(N248="sníž. přenesená",J248,0)</f>
        <v>0</v>
      </c>
      <c r="BI248" s="151">
        <f>IF(N248="nulová",J248,0)</f>
        <v>0</v>
      </c>
      <c r="BJ248" s="18" t="s">
        <v>139</v>
      </c>
      <c r="BK248" s="151">
        <f>ROUND(I248*H248,2)</f>
        <v>0</v>
      </c>
      <c r="BL248" s="18" t="s">
        <v>229</v>
      </c>
      <c r="BM248" s="150" t="s">
        <v>394</v>
      </c>
    </row>
    <row r="249" spans="2:51" s="14" customFormat="1" ht="12">
      <c r="B249" s="165"/>
      <c r="D249" s="158" t="s">
        <v>150</v>
      </c>
      <c r="F249" s="167" t="s">
        <v>865</v>
      </c>
      <c r="H249" s="168">
        <v>37.721</v>
      </c>
      <c r="I249" s="169"/>
      <c r="L249" s="165"/>
      <c r="M249" s="170"/>
      <c r="N249" s="171"/>
      <c r="O249" s="171"/>
      <c r="P249" s="171"/>
      <c r="Q249" s="171"/>
      <c r="R249" s="171"/>
      <c r="S249" s="171"/>
      <c r="T249" s="172"/>
      <c r="AT249" s="166" t="s">
        <v>150</v>
      </c>
      <c r="AU249" s="166" t="s">
        <v>139</v>
      </c>
      <c r="AV249" s="14" t="s">
        <v>139</v>
      </c>
      <c r="AW249" s="14" t="s">
        <v>4</v>
      </c>
      <c r="AX249" s="14" t="s">
        <v>15</v>
      </c>
      <c r="AY249" s="166" t="s">
        <v>134</v>
      </c>
    </row>
    <row r="250" spans="1:65" s="2" customFormat="1" ht="44.25" customHeight="1">
      <c r="A250" s="33"/>
      <c r="B250" s="138"/>
      <c r="C250" s="139" t="s">
        <v>398</v>
      </c>
      <c r="D250" s="139" t="s">
        <v>140</v>
      </c>
      <c r="E250" s="140" t="s">
        <v>388</v>
      </c>
      <c r="F250" s="141" t="s">
        <v>389</v>
      </c>
      <c r="G250" s="142" t="s">
        <v>143</v>
      </c>
      <c r="H250" s="143">
        <v>28.71</v>
      </c>
      <c r="I250" s="144"/>
      <c r="J250" s="145">
        <f>ROUND(I250*H250,2)</f>
        <v>0</v>
      </c>
      <c r="K250" s="141" t="s">
        <v>144</v>
      </c>
      <c r="L250" s="34"/>
      <c r="M250" s="146" t="s">
        <v>3</v>
      </c>
      <c r="N250" s="147" t="s">
        <v>43</v>
      </c>
      <c r="O250" s="54"/>
      <c r="P250" s="148">
        <f>O250*H250</f>
        <v>0</v>
      </c>
      <c r="Q250" s="148">
        <v>0.00606</v>
      </c>
      <c r="R250" s="148">
        <f>Q250*H250</f>
        <v>0.17398260000000002</v>
      </c>
      <c r="S250" s="148">
        <v>0</v>
      </c>
      <c r="T250" s="149">
        <f>S250*H250</f>
        <v>0</v>
      </c>
      <c r="U250" s="33"/>
      <c r="V250" s="33"/>
      <c r="W250" s="33"/>
      <c r="X250" s="33"/>
      <c r="Y250" s="33"/>
      <c r="Z250" s="33"/>
      <c r="AA250" s="33"/>
      <c r="AB250" s="33"/>
      <c r="AC250" s="33"/>
      <c r="AD250" s="33"/>
      <c r="AE250" s="33"/>
      <c r="AR250" s="150" t="s">
        <v>229</v>
      </c>
      <c r="AT250" s="150" t="s">
        <v>140</v>
      </c>
      <c r="AU250" s="150" t="s">
        <v>139</v>
      </c>
      <c r="AY250" s="18" t="s">
        <v>134</v>
      </c>
      <c r="BE250" s="151">
        <f>IF(N250="základní",J250,0)</f>
        <v>0</v>
      </c>
      <c r="BF250" s="151">
        <f>IF(N250="snížená",J250,0)</f>
        <v>0</v>
      </c>
      <c r="BG250" s="151">
        <f>IF(N250="zákl. přenesená",J250,0)</f>
        <v>0</v>
      </c>
      <c r="BH250" s="151">
        <f>IF(N250="sníž. přenesená",J250,0)</f>
        <v>0</v>
      </c>
      <c r="BI250" s="151">
        <f>IF(N250="nulová",J250,0)</f>
        <v>0</v>
      </c>
      <c r="BJ250" s="18" t="s">
        <v>139</v>
      </c>
      <c r="BK250" s="151">
        <f>ROUND(I250*H250,2)</f>
        <v>0</v>
      </c>
      <c r="BL250" s="18" t="s">
        <v>229</v>
      </c>
      <c r="BM250" s="150" t="s">
        <v>397</v>
      </c>
    </row>
    <row r="251" spans="1:47" s="2" customFormat="1" ht="12">
      <c r="A251" s="33"/>
      <c r="B251" s="34"/>
      <c r="C251" s="33"/>
      <c r="D251" s="152" t="s">
        <v>148</v>
      </c>
      <c r="E251" s="33"/>
      <c r="F251" s="153" t="s">
        <v>391</v>
      </c>
      <c r="G251" s="33"/>
      <c r="H251" s="33"/>
      <c r="I251" s="154"/>
      <c r="J251" s="33"/>
      <c r="K251" s="33"/>
      <c r="L251" s="34"/>
      <c r="M251" s="155"/>
      <c r="N251" s="156"/>
      <c r="O251" s="54"/>
      <c r="P251" s="54"/>
      <c r="Q251" s="54"/>
      <c r="R251" s="54"/>
      <c r="S251" s="54"/>
      <c r="T251" s="55"/>
      <c r="U251" s="33"/>
      <c r="V251" s="33"/>
      <c r="W251" s="33"/>
      <c r="X251" s="33"/>
      <c r="Y251" s="33"/>
      <c r="Z251" s="33"/>
      <c r="AA251" s="33"/>
      <c r="AB251" s="33"/>
      <c r="AC251" s="33"/>
      <c r="AD251" s="33"/>
      <c r="AE251" s="33"/>
      <c r="AT251" s="18" t="s">
        <v>148</v>
      </c>
      <c r="AU251" s="18" t="s">
        <v>139</v>
      </c>
    </row>
    <row r="252" spans="2:51" s="13" customFormat="1" ht="12">
      <c r="B252" s="157"/>
      <c r="D252" s="158" t="s">
        <v>150</v>
      </c>
      <c r="E252" s="159" t="s">
        <v>3</v>
      </c>
      <c r="F252" s="160" t="s">
        <v>305</v>
      </c>
      <c r="H252" s="159" t="s">
        <v>3</v>
      </c>
      <c r="I252" s="161"/>
      <c r="L252" s="157"/>
      <c r="M252" s="162"/>
      <c r="N252" s="163"/>
      <c r="O252" s="163"/>
      <c r="P252" s="163"/>
      <c r="Q252" s="163"/>
      <c r="R252" s="163"/>
      <c r="S252" s="163"/>
      <c r="T252" s="164"/>
      <c r="AT252" s="159" t="s">
        <v>150</v>
      </c>
      <c r="AU252" s="159" t="s">
        <v>139</v>
      </c>
      <c r="AV252" s="13" t="s">
        <v>15</v>
      </c>
      <c r="AW252" s="13" t="s">
        <v>33</v>
      </c>
      <c r="AX252" s="13" t="s">
        <v>71</v>
      </c>
      <c r="AY252" s="159" t="s">
        <v>134</v>
      </c>
    </row>
    <row r="253" spans="2:51" s="14" customFormat="1" ht="12">
      <c r="B253" s="165"/>
      <c r="D253" s="158" t="s">
        <v>150</v>
      </c>
      <c r="E253" s="166" t="s">
        <v>3</v>
      </c>
      <c r="F253" s="167" t="s">
        <v>864</v>
      </c>
      <c r="H253" s="168">
        <v>28.71</v>
      </c>
      <c r="I253" s="169"/>
      <c r="L253" s="165"/>
      <c r="M253" s="170"/>
      <c r="N253" s="171"/>
      <c r="O253" s="171"/>
      <c r="P253" s="171"/>
      <c r="Q253" s="171"/>
      <c r="R253" s="171"/>
      <c r="S253" s="171"/>
      <c r="T253" s="172"/>
      <c r="AT253" s="166" t="s">
        <v>150</v>
      </c>
      <c r="AU253" s="166" t="s">
        <v>139</v>
      </c>
      <c r="AV253" s="14" t="s">
        <v>139</v>
      </c>
      <c r="AW253" s="14" t="s">
        <v>33</v>
      </c>
      <c r="AX253" s="14" t="s">
        <v>71</v>
      </c>
      <c r="AY253" s="166" t="s">
        <v>134</v>
      </c>
    </row>
    <row r="254" spans="2:51" s="15" customFormat="1" ht="12">
      <c r="B254" s="173"/>
      <c r="D254" s="158" t="s">
        <v>150</v>
      </c>
      <c r="E254" s="174" t="s">
        <v>3</v>
      </c>
      <c r="F254" s="175" t="s">
        <v>155</v>
      </c>
      <c r="H254" s="176">
        <v>28.71</v>
      </c>
      <c r="I254" s="177"/>
      <c r="L254" s="173"/>
      <c r="M254" s="178"/>
      <c r="N254" s="179"/>
      <c r="O254" s="179"/>
      <c r="P254" s="179"/>
      <c r="Q254" s="179"/>
      <c r="R254" s="179"/>
      <c r="S254" s="179"/>
      <c r="T254" s="180"/>
      <c r="AT254" s="174" t="s">
        <v>150</v>
      </c>
      <c r="AU254" s="174" t="s">
        <v>139</v>
      </c>
      <c r="AV254" s="15" t="s">
        <v>145</v>
      </c>
      <c r="AW254" s="15" t="s">
        <v>33</v>
      </c>
      <c r="AX254" s="15" t="s">
        <v>15</v>
      </c>
      <c r="AY254" s="174" t="s">
        <v>134</v>
      </c>
    </row>
    <row r="255" spans="1:65" s="2" customFormat="1" ht="16.5" customHeight="1">
      <c r="A255" s="33"/>
      <c r="B255" s="138"/>
      <c r="C255" s="181" t="s">
        <v>401</v>
      </c>
      <c r="D255" s="181" t="s">
        <v>160</v>
      </c>
      <c r="E255" s="182" t="s">
        <v>161</v>
      </c>
      <c r="F255" s="183" t="s">
        <v>162</v>
      </c>
      <c r="G255" s="184" t="s">
        <v>143</v>
      </c>
      <c r="H255" s="185">
        <v>30.146</v>
      </c>
      <c r="I255" s="186"/>
      <c r="J255" s="187">
        <f>ROUND(I255*H255,2)</f>
        <v>0</v>
      </c>
      <c r="K255" s="183" t="s">
        <v>144</v>
      </c>
      <c r="L255" s="188"/>
      <c r="M255" s="189" t="s">
        <v>3</v>
      </c>
      <c r="N255" s="190" t="s">
        <v>43</v>
      </c>
      <c r="O255" s="54"/>
      <c r="P255" s="148">
        <f>O255*H255</f>
        <v>0</v>
      </c>
      <c r="Q255" s="148">
        <v>0.00085</v>
      </c>
      <c r="R255" s="148">
        <f>Q255*H255</f>
        <v>0.0256241</v>
      </c>
      <c r="S255" s="148">
        <v>0</v>
      </c>
      <c r="T255" s="149">
        <f>S255*H255</f>
        <v>0</v>
      </c>
      <c r="U255" s="33"/>
      <c r="V255" s="33"/>
      <c r="W255" s="33"/>
      <c r="X255" s="33"/>
      <c r="Y255" s="33"/>
      <c r="Z255" s="33"/>
      <c r="AA255" s="33"/>
      <c r="AB255" s="33"/>
      <c r="AC255" s="33"/>
      <c r="AD255" s="33"/>
      <c r="AE255" s="33"/>
      <c r="AR255" s="150" t="s">
        <v>326</v>
      </c>
      <c r="AT255" s="150" t="s">
        <v>160</v>
      </c>
      <c r="AU255" s="150" t="s">
        <v>139</v>
      </c>
      <c r="AY255" s="18" t="s">
        <v>134</v>
      </c>
      <c r="BE255" s="151">
        <f>IF(N255="základní",J255,0)</f>
        <v>0</v>
      </c>
      <c r="BF255" s="151">
        <f>IF(N255="snížená",J255,0)</f>
        <v>0</v>
      </c>
      <c r="BG255" s="151">
        <f>IF(N255="zákl. přenesená",J255,0)</f>
        <v>0</v>
      </c>
      <c r="BH255" s="151">
        <f>IF(N255="sníž. přenesená",J255,0)</f>
        <v>0</v>
      </c>
      <c r="BI255" s="151">
        <f>IF(N255="nulová",J255,0)</f>
        <v>0</v>
      </c>
      <c r="BJ255" s="18" t="s">
        <v>139</v>
      </c>
      <c r="BK255" s="151">
        <f>ROUND(I255*H255,2)</f>
        <v>0</v>
      </c>
      <c r="BL255" s="18" t="s">
        <v>229</v>
      </c>
      <c r="BM255" s="150" t="s">
        <v>399</v>
      </c>
    </row>
    <row r="256" spans="2:51" s="14" customFormat="1" ht="12">
      <c r="B256" s="165"/>
      <c r="D256" s="158" t="s">
        <v>150</v>
      </c>
      <c r="F256" s="167" t="s">
        <v>866</v>
      </c>
      <c r="H256" s="168">
        <v>30.146</v>
      </c>
      <c r="I256" s="169"/>
      <c r="L256" s="165"/>
      <c r="M256" s="170"/>
      <c r="N256" s="171"/>
      <c r="O256" s="171"/>
      <c r="P256" s="171"/>
      <c r="Q256" s="171"/>
      <c r="R256" s="171"/>
      <c r="S256" s="171"/>
      <c r="T256" s="172"/>
      <c r="AT256" s="166" t="s">
        <v>150</v>
      </c>
      <c r="AU256" s="166" t="s">
        <v>139</v>
      </c>
      <c r="AV256" s="14" t="s">
        <v>139</v>
      </c>
      <c r="AW256" s="14" t="s">
        <v>4</v>
      </c>
      <c r="AX256" s="14" t="s">
        <v>15</v>
      </c>
      <c r="AY256" s="166" t="s">
        <v>134</v>
      </c>
    </row>
    <row r="257" spans="1:65" s="2" customFormat="1" ht="49.15" customHeight="1">
      <c r="A257" s="33"/>
      <c r="B257" s="138"/>
      <c r="C257" s="139" t="s">
        <v>406</v>
      </c>
      <c r="D257" s="139" t="s">
        <v>140</v>
      </c>
      <c r="E257" s="140" t="s">
        <v>402</v>
      </c>
      <c r="F257" s="141" t="s">
        <v>403</v>
      </c>
      <c r="G257" s="142" t="s">
        <v>143</v>
      </c>
      <c r="H257" s="143">
        <v>9.5</v>
      </c>
      <c r="I257" s="144"/>
      <c r="J257" s="145">
        <f>ROUND(I257*H257,2)</f>
        <v>0</v>
      </c>
      <c r="K257" s="141" t="s">
        <v>144</v>
      </c>
      <c r="L257" s="34"/>
      <c r="M257" s="146" t="s">
        <v>3</v>
      </c>
      <c r="N257" s="147" t="s">
        <v>43</v>
      </c>
      <c r="O257" s="54"/>
      <c r="P257" s="148">
        <f>O257*H257</f>
        <v>0</v>
      </c>
      <c r="Q257" s="148">
        <v>0</v>
      </c>
      <c r="R257" s="148">
        <f>Q257*H257</f>
        <v>0</v>
      </c>
      <c r="S257" s="148">
        <v>0.0053</v>
      </c>
      <c r="T257" s="149">
        <f>S257*H257</f>
        <v>0.05035</v>
      </c>
      <c r="U257" s="33"/>
      <c r="V257" s="33"/>
      <c r="W257" s="33"/>
      <c r="X257" s="33"/>
      <c r="Y257" s="33"/>
      <c r="Z257" s="33"/>
      <c r="AA257" s="33"/>
      <c r="AB257" s="33"/>
      <c r="AC257" s="33"/>
      <c r="AD257" s="33"/>
      <c r="AE257" s="33"/>
      <c r="AR257" s="150" t="s">
        <v>229</v>
      </c>
      <c r="AT257" s="150" t="s">
        <v>140</v>
      </c>
      <c r="AU257" s="150" t="s">
        <v>139</v>
      </c>
      <c r="AY257" s="18" t="s">
        <v>134</v>
      </c>
      <c r="BE257" s="151">
        <f>IF(N257="základní",J257,0)</f>
        <v>0</v>
      </c>
      <c r="BF257" s="151">
        <f>IF(N257="snížená",J257,0)</f>
        <v>0</v>
      </c>
      <c r="BG257" s="151">
        <f>IF(N257="zákl. přenesená",J257,0)</f>
        <v>0</v>
      </c>
      <c r="BH257" s="151">
        <f>IF(N257="sníž. přenesená",J257,0)</f>
        <v>0</v>
      </c>
      <c r="BI257" s="151">
        <f>IF(N257="nulová",J257,0)</f>
        <v>0</v>
      </c>
      <c r="BJ257" s="18" t="s">
        <v>139</v>
      </c>
      <c r="BK257" s="151">
        <f>ROUND(I257*H257,2)</f>
        <v>0</v>
      </c>
      <c r="BL257" s="18" t="s">
        <v>229</v>
      </c>
      <c r="BM257" s="150" t="s">
        <v>404</v>
      </c>
    </row>
    <row r="258" spans="1:47" s="2" customFormat="1" ht="12">
      <c r="A258" s="33"/>
      <c r="B258" s="34"/>
      <c r="C258" s="33"/>
      <c r="D258" s="152" t="s">
        <v>148</v>
      </c>
      <c r="E258" s="33"/>
      <c r="F258" s="153" t="s">
        <v>405</v>
      </c>
      <c r="G258" s="33"/>
      <c r="H258" s="33"/>
      <c r="I258" s="154"/>
      <c r="J258" s="33"/>
      <c r="K258" s="33"/>
      <c r="L258" s="34"/>
      <c r="M258" s="155"/>
      <c r="N258" s="156"/>
      <c r="O258" s="54"/>
      <c r="P258" s="54"/>
      <c r="Q258" s="54"/>
      <c r="R258" s="54"/>
      <c r="S258" s="54"/>
      <c r="T258" s="55"/>
      <c r="U258" s="33"/>
      <c r="V258" s="33"/>
      <c r="W258" s="33"/>
      <c r="X258" s="33"/>
      <c r="Y258" s="33"/>
      <c r="Z258" s="33"/>
      <c r="AA258" s="33"/>
      <c r="AB258" s="33"/>
      <c r="AC258" s="33"/>
      <c r="AD258" s="33"/>
      <c r="AE258" s="33"/>
      <c r="AT258" s="18" t="s">
        <v>148</v>
      </c>
      <c r="AU258" s="18" t="s">
        <v>139</v>
      </c>
    </row>
    <row r="259" spans="2:51" s="13" customFormat="1" ht="12">
      <c r="B259" s="157"/>
      <c r="D259" s="158" t="s">
        <v>150</v>
      </c>
      <c r="E259" s="159" t="s">
        <v>3</v>
      </c>
      <c r="F259" s="160" t="s">
        <v>317</v>
      </c>
      <c r="H259" s="159" t="s">
        <v>3</v>
      </c>
      <c r="I259" s="161"/>
      <c r="L259" s="157"/>
      <c r="M259" s="162"/>
      <c r="N259" s="163"/>
      <c r="O259" s="163"/>
      <c r="P259" s="163"/>
      <c r="Q259" s="163"/>
      <c r="R259" s="163"/>
      <c r="S259" s="163"/>
      <c r="T259" s="164"/>
      <c r="AT259" s="159" t="s">
        <v>150</v>
      </c>
      <c r="AU259" s="159" t="s">
        <v>139</v>
      </c>
      <c r="AV259" s="13" t="s">
        <v>15</v>
      </c>
      <c r="AW259" s="13" t="s">
        <v>33</v>
      </c>
      <c r="AX259" s="13" t="s">
        <v>71</v>
      </c>
      <c r="AY259" s="159" t="s">
        <v>134</v>
      </c>
    </row>
    <row r="260" spans="2:51" s="14" customFormat="1" ht="12">
      <c r="B260" s="165"/>
      <c r="D260" s="158" t="s">
        <v>150</v>
      </c>
      <c r="E260" s="166" t="s">
        <v>3</v>
      </c>
      <c r="F260" s="167" t="s">
        <v>867</v>
      </c>
      <c r="H260" s="168">
        <v>9.5</v>
      </c>
      <c r="I260" s="169"/>
      <c r="L260" s="165"/>
      <c r="M260" s="170"/>
      <c r="N260" s="171"/>
      <c r="O260" s="171"/>
      <c r="P260" s="171"/>
      <c r="Q260" s="171"/>
      <c r="R260" s="171"/>
      <c r="S260" s="171"/>
      <c r="T260" s="172"/>
      <c r="AT260" s="166" t="s">
        <v>150</v>
      </c>
      <c r="AU260" s="166" t="s">
        <v>139</v>
      </c>
      <c r="AV260" s="14" t="s">
        <v>139</v>
      </c>
      <c r="AW260" s="14" t="s">
        <v>33</v>
      </c>
      <c r="AX260" s="14" t="s">
        <v>15</v>
      </c>
      <c r="AY260" s="166" t="s">
        <v>134</v>
      </c>
    </row>
    <row r="261" spans="1:65" s="2" customFormat="1" ht="33" customHeight="1">
      <c r="A261" s="33"/>
      <c r="B261" s="138"/>
      <c r="C261" s="139" t="s">
        <v>411</v>
      </c>
      <c r="D261" s="139" t="s">
        <v>140</v>
      </c>
      <c r="E261" s="140" t="s">
        <v>407</v>
      </c>
      <c r="F261" s="141" t="s">
        <v>408</v>
      </c>
      <c r="G261" s="142" t="s">
        <v>143</v>
      </c>
      <c r="H261" s="143">
        <v>9.5</v>
      </c>
      <c r="I261" s="144"/>
      <c r="J261" s="145">
        <f>ROUND(I261*H261,2)</f>
        <v>0</v>
      </c>
      <c r="K261" s="141" t="s">
        <v>144</v>
      </c>
      <c r="L261" s="34"/>
      <c r="M261" s="146" t="s">
        <v>3</v>
      </c>
      <c r="N261" s="147" t="s">
        <v>43</v>
      </c>
      <c r="O261" s="54"/>
      <c r="P261" s="148">
        <f>O261*H261</f>
        <v>0</v>
      </c>
      <c r="Q261" s="148">
        <v>0.00058</v>
      </c>
      <c r="R261" s="148">
        <f>Q261*H261</f>
        <v>0.00551</v>
      </c>
      <c r="S261" s="148">
        <v>0</v>
      </c>
      <c r="T261" s="149">
        <f>S261*H261</f>
        <v>0</v>
      </c>
      <c r="U261" s="33"/>
      <c r="V261" s="33"/>
      <c r="W261" s="33"/>
      <c r="X261" s="33"/>
      <c r="Y261" s="33"/>
      <c r="Z261" s="33"/>
      <c r="AA261" s="33"/>
      <c r="AB261" s="33"/>
      <c r="AC261" s="33"/>
      <c r="AD261" s="33"/>
      <c r="AE261" s="33"/>
      <c r="AR261" s="150" t="s">
        <v>229</v>
      </c>
      <c r="AT261" s="150" t="s">
        <v>140</v>
      </c>
      <c r="AU261" s="150" t="s">
        <v>139</v>
      </c>
      <c r="AY261" s="18" t="s">
        <v>134</v>
      </c>
      <c r="BE261" s="151">
        <f>IF(N261="základní",J261,0)</f>
        <v>0</v>
      </c>
      <c r="BF261" s="151">
        <f>IF(N261="snížená",J261,0)</f>
        <v>0</v>
      </c>
      <c r="BG261" s="151">
        <f>IF(N261="zákl. přenesená",J261,0)</f>
        <v>0</v>
      </c>
      <c r="BH261" s="151">
        <f>IF(N261="sníž. přenesená",J261,0)</f>
        <v>0</v>
      </c>
      <c r="BI261" s="151">
        <f>IF(N261="nulová",J261,0)</f>
        <v>0</v>
      </c>
      <c r="BJ261" s="18" t="s">
        <v>139</v>
      </c>
      <c r="BK261" s="151">
        <f>ROUND(I261*H261,2)</f>
        <v>0</v>
      </c>
      <c r="BL261" s="18" t="s">
        <v>229</v>
      </c>
      <c r="BM261" s="150" t="s">
        <v>409</v>
      </c>
    </row>
    <row r="262" spans="1:47" s="2" customFormat="1" ht="12">
      <c r="A262" s="33"/>
      <c r="B262" s="34"/>
      <c r="C262" s="33"/>
      <c r="D262" s="152" t="s">
        <v>148</v>
      </c>
      <c r="E262" s="33"/>
      <c r="F262" s="153" t="s">
        <v>410</v>
      </c>
      <c r="G262" s="33"/>
      <c r="H262" s="33"/>
      <c r="I262" s="154"/>
      <c r="J262" s="33"/>
      <c r="K262" s="33"/>
      <c r="L262" s="34"/>
      <c r="M262" s="155"/>
      <c r="N262" s="156"/>
      <c r="O262" s="54"/>
      <c r="P262" s="54"/>
      <c r="Q262" s="54"/>
      <c r="R262" s="54"/>
      <c r="S262" s="54"/>
      <c r="T262" s="55"/>
      <c r="U262" s="33"/>
      <c r="V262" s="33"/>
      <c r="W262" s="33"/>
      <c r="X262" s="33"/>
      <c r="Y262" s="33"/>
      <c r="Z262" s="33"/>
      <c r="AA262" s="33"/>
      <c r="AB262" s="33"/>
      <c r="AC262" s="33"/>
      <c r="AD262" s="33"/>
      <c r="AE262" s="33"/>
      <c r="AT262" s="18" t="s">
        <v>148</v>
      </c>
      <c r="AU262" s="18" t="s">
        <v>139</v>
      </c>
    </row>
    <row r="263" spans="2:51" s="13" customFormat="1" ht="12">
      <c r="B263" s="157"/>
      <c r="D263" s="158" t="s">
        <v>150</v>
      </c>
      <c r="E263" s="159" t="s">
        <v>3</v>
      </c>
      <c r="F263" s="160" t="s">
        <v>317</v>
      </c>
      <c r="H263" s="159" t="s">
        <v>3</v>
      </c>
      <c r="I263" s="161"/>
      <c r="L263" s="157"/>
      <c r="M263" s="162"/>
      <c r="N263" s="163"/>
      <c r="O263" s="163"/>
      <c r="P263" s="163"/>
      <c r="Q263" s="163"/>
      <c r="R263" s="163"/>
      <c r="S263" s="163"/>
      <c r="T263" s="164"/>
      <c r="AT263" s="159" t="s">
        <v>150</v>
      </c>
      <c r="AU263" s="159" t="s">
        <v>139</v>
      </c>
      <c r="AV263" s="13" t="s">
        <v>15</v>
      </c>
      <c r="AW263" s="13" t="s">
        <v>33</v>
      </c>
      <c r="AX263" s="13" t="s">
        <v>71</v>
      </c>
      <c r="AY263" s="159" t="s">
        <v>134</v>
      </c>
    </row>
    <row r="264" spans="2:51" s="14" customFormat="1" ht="12">
      <c r="B264" s="165"/>
      <c r="D264" s="158" t="s">
        <v>150</v>
      </c>
      <c r="E264" s="166" t="s">
        <v>3</v>
      </c>
      <c r="F264" s="167" t="s">
        <v>867</v>
      </c>
      <c r="H264" s="168">
        <v>9.5</v>
      </c>
      <c r="I264" s="169"/>
      <c r="L264" s="165"/>
      <c r="M264" s="170"/>
      <c r="N264" s="171"/>
      <c r="O264" s="171"/>
      <c r="P264" s="171"/>
      <c r="Q264" s="171"/>
      <c r="R264" s="171"/>
      <c r="S264" s="171"/>
      <c r="T264" s="172"/>
      <c r="AT264" s="166" t="s">
        <v>150</v>
      </c>
      <c r="AU264" s="166" t="s">
        <v>139</v>
      </c>
      <c r="AV264" s="14" t="s">
        <v>139</v>
      </c>
      <c r="AW264" s="14" t="s">
        <v>33</v>
      </c>
      <c r="AX264" s="14" t="s">
        <v>15</v>
      </c>
      <c r="AY264" s="166" t="s">
        <v>134</v>
      </c>
    </row>
    <row r="265" spans="1:65" s="2" customFormat="1" ht="16.5" customHeight="1">
      <c r="A265" s="33"/>
      <c r="B265" s="138"/>
      <c r="C265" s="181" t="s">
        <v>418</v>
      </c>
      <c r="D265" s="181" t="s">
        <v>160</v>
      </c>
      <c r="E265" s="182" t="s">
        <v>412</v>
      </c>
      <c r="F265" s="183" t="s">
        <v>413</v>
      </c>
      <c r="G265" s="184" t="s">
        <v>414</v>
      </c>
      <c r="H265" s="185">
        <v>1.297</v>
      </c>
      <c r="I265" s="186"/>
      <c r="J265" s="187">
        <f>ROUND(I265*H265,2)</f>
        <v>0</v>
      </c>
      <c r="K265" s="183" t="s">
        <v>144</v>
      </c>
      <c r="L265" s="188"/>
      <c r="M265" s="189" t="s">
        <v>3</v>
      </c>
      <c r="N265" s="190" t="s">
        <v>43</v>
      </c>
      <c r="O265" s="54"/>
      <c r="P265" s="148">
        <f>O265*H265</f>
        <v>0</v>
      </c>
      <c r="Q265" s="148">
        <v>0.025</v>
      </c>
      <c r="R265" s="148">
        <f>Q265*H265</f>
        <v>0.032425</v>
      </c>
      <c r="S265" s="148">
        <v>0</v>
      </c>
      <c r="T265" s="149">
        <f>S265*H265</f>
        <v>0</v>
      </c>
      <c r="U265" s="33"/>
      <c r="V265" s="33"/>
      <c r="W265" s="33"/>
      <c r="X265" s="33"/>
      <c r="Y265" s="33"/>
      <c r="Z265" s="33"/>
      <c r="AA265" s="33"/>
      <c r="AB265" s="33"/>
      <c r="AC265" s="33"/>
      <c r="AD265" s="33"/>
      <c r="AE265" s="33"/>
      <c r="AR265" s="150" t="s">
        <v>326</v>
      </c>
      <c r="AT265" s="150" t="s">
        <v>160</v>
      </c>
      <c r="AU265" s="150" t="s">
        <v>139</v>
      </c>
      <c r="AY265" s="18" t="s">
        <v>134</v>
      </c>
      <c r="BE265" s="151">
        <f>IF(N265="základní",J265,0)</f>
        <v>0</v>
      </c>
      <c r="BF265" s="151">
        <f>IF(N265="snížená",J265,0)</f>
        <v>0</v>
      </c>
      <c r="BG265" s="151">
        <f>IF(N265="zákl. přenesená",J265,0)</f>
        <v>0</v>
      </c>
      <c r="BH265" s="151">
        <f>IF(N265="sníž. přenesená",J265,0)</f>
        <v>0</v>
      </c>
      <c r="BI265" s="151">
        <f>IF(N265="nulová",J265,0)</f>
        <v>0</v>
      </c>
      <c r="BJ265" s="18" t="s">
        <v>139</v>
      </c>
      <c r="BK265" s="151">
        <f>ROUND(I265*H265,2)</f>
        <v>0</v>
      </c>
      <c r="BL265" s="18" t="s">
        <v>229</v>
      </c>
      <c r="BM265" s="150" t="s">
        <v>415</v>
      </c>
    </row>
    <row r="266" spans="2:51" s="14" customFormat="1" ht="12">
      <c r="B266" s="165"/>
      <c r="D266" s="158" t="s">
        <v>150</v>
      </c>
      <c r="F266" s="167" t="s">
        <v>868</v>
      </c>
      <c r="H266" s="168">
        <v>1.297</v>
      </c>
      <c r="I266" s="169"/>
      <c r="L266" s="165"/>
      <c r="M266" s="170"/>
      <c r="N266" s="171"/>
      <c r="O266" s="171"/>
      <c r="P266" s="171"/>
      <c r="Q266" s="171"/>
      <c r="R266" s="171"/>
      <c r="S266" s="171"/>
      <c r="T266" s="172"/>
      <c r="AT266" s="166" t="s">
        <v>150</v>
      </c>
      <c r="AU266" s="166" t="s">
        <v>139</v>
      </c>
      <c r="AV266" s="14" t="s">
        <v>139</v>
      </c>
      <c r="AW266" s="14" t="s">
        <v>4</v>
      </c>
      <c r="AX266" s="14" t="s">
        <v>15</v>
      </c>
      <c r="AY266" s="166" t="s">
        <v>134</v>
      </c>
    </row>
    <row r="267" spans="1:65" s="2" customFormat="1" ht="37.9" customHeight="1">
      <c r="A267" s="33"/>
      <c r="B267" s="138"/>
      <c r="C267" s="139" t="s">
        <v>424</v>
      </c>
      <c r="D267" s="139" t="s">
        <v>140</v>
      </c>
      <c r="E267" s="140" t="s">
        <v>419</v>
      </c>
      <c r="F267" s="141" t="s">
        <v>420</v>
      </c>
      <c r="G267" s="142" t="s">
        <v>239</v>
      </c>
      <c r="H267" s="143">
        <v>43</v>
      </c>
      <c r="I267" s="144"/>
      <c r="J267" s="145">
        <f>ROUND(I267*H267,2)</f>
        <v>0</v>
      </c>
      <c r="K267" s="141" t="s">
        <v>144</v>
      </c>
      <c r="L267" s="34"/>
      <c r="M267" s="146" t="s">
        <v>3</v>
      </c>
      <c r="N267" s="147" t="s">
        <v>43</v>
      </c>
      <c r="O267" s="54"/>
      <c r="P267" s="148">
        <f>O267*H267</f>
        <v>0</v>
      </c>
      <c r="Q267" s="148">
        <v>0.0001</v>
      </c>
      <c r="R267" s="148">
        <f>Q267*H267</f>
        <v>0.0043</v>
      </c>
      <c r="S267" s="148">
        <v>0</v>
      </c>
      <c r="T267" s="149">
        <f>S267*H267</f>
        <v>0</v>
      </c>
      <c r="U267" s="33"/>
      <c r="V267" s="33"/>
      <c r="W267" s="33"/>
      <c r="X267" s="33"/>
      <c r="Y267" s="33"/>
      <c r="Z267" s="33"/>
      <c r="AA267" s="33"/>
      <c r="AB267" s="33"/>
      <c r="AC267" s="33"/>
      <c r="AD267" s="33"/>
      <c r="AE267" s="33"/>
      <c r="AR267" s="150" t="s">
        <v>229</v>
      </c>
      <c r="AT267" s="150" t="s">
        <v>140</v>
      </c>
      <c r="AU267" s="150" t="s">
        <v>139</v>
      </c>
      <c r="AY267" s="18" t="s">
        <v>134</v>
      </c>
      <c r="BE267" s="151">
        <f>IF(N267="základní",J267,0)</f>
        <v>0</v>
      </c>
      <c r="BF267" s="151">
        <f>IF(N267="snížená",J267,0)</f>
        <v>0</v>
      </c>
      <c r="BG267" s="151">
        <f>IF(N267="zákl. přenesená",J267,0)</f>
        <v>0</v>
      </c>
      <c r="BH267" s="151">
        <f>IF(N267="sníž. přenesená",J267,0)</f>
        <v>0</v>
      </c>
      <c r="BI267" s="151">
        <f>IF(N267="nulová",J267,0)</f>
        <v>0</v>
      </c>
      <c r="BJ267" s="18" t="s">
        <v>139</v>
      </c>
      <c r="BK267" s="151">
        <f>ROUND(I267*H267,2)</f>
        <v>0</v>
      </c>
      <c r="BL267" s="18" t="s">
        <v>229</v>
      </c>
      <c r="BM267" s="150" t="s">
        <v>421</v>
      </c>
    </row>
    <row r="268" spans="1:47" s="2" customFormat="1" ht="12">
      <c r="A268" s="33"/>
      <c r="B268" s="34"/>
      <c r="C268" s="33"/>
      <c r="D268" s="152" t="s">
        <v>148</v>
      </c>
      <c r="E268" s="33"/>
      <c r="F268" s="153" t="s">
        <v>422</v>
      </c>
      <c r="G268" s="33"/>
      <c r="H268" s="33"/>
      <c r="I268" s="154"/>
      <c r="J268" s="33"/>
      <c r="K268" s="33"/>
      <c r="L268" s="34"/>
      <c r="M268" s="155"/>
      <c r="N268" s="156"/>
      <c r="O268" s="54"/>
      <c r="P268" s="54"/>
      <c r="Q268" s="54"/>
      <c r="R268" s="54"/>
      <c r="S268" s="54"/>
      <c r="T268" s="55"/>
      <c r="U268" s="33"/>
      <c r="V268" s="33"/>
      <c r="W268" s="33"/>
      <c r="X268" s="33"/>
      <c r="Y268" s="33"/>
      <c r="Z268" s="33"/>
      <c r="AA268" s="33"/>
      <c r="AB268" s="33"/>
      <c r="AC268" s="33"/>
      <c r="AD268" s="33"/>
      <c r="AE268" s="33"/>
      <c r="AT268" s="18" t="s">
        <v>148</v>
      </c>
      <c r="AU268" s="18" t="s">
        <v>139</v>
      </c>
    </row>
    <row r="269" spans="2:51" s="14" customFormat="1" ht="12">
      <c r="B269" s="165"/>
      <c r="D269" s="158" t="s">
        <v>150</v>
      </c>
      <c r="E269" s="166" t="s">
        <v>3</v>
      </c>
      <c r="F269" s="167" t="s">
        <v>869</v>
      </c>
      <c r="H269" s="168">
        <v>43</v>
      </c>
      <c r="I269" s="169"/>
      <c r="L269" s="165"/>
      <c r="M269" s="170"/>
      <c r="N269" s="171"/>
      <c r="O269" s="171"/>
      <c r="P269" s="171"/>
      <c r="Q269" s="171"/>
      <c r="R269" s="171"/>
      <c r="S269" s="171"/>
      <c r="T269" s="172"/>
      <c r="AT269" s="166" t="s">
        <v>150</v>
      </c>
      <c r="AU269" s="166" t="s">
        <v>139</v>
      </c>
      <c r="AV269" s="14" t="s">
        <v>139</v>
      </c>
      <c r="AW269" s="14" t="s">
        <v>33</v>
      </c>
      <c r="AX269" s="14" t="s">
        <v>15</v>
      </c>
      <c r="AY269" s="166" t="s">
        <v>134</v>
      </c>
    </row>
    <row r="270" spans="1:65" s="2" customFormat="1" ht="16.5" customHeight="1">
      <c r="A270" s="33"/>
      <c r="B270" s="138"/>
      <c r="C270" s="181" t="s">
        <v>428</v>
      </c>
      <c r="D270" s="181" t="s">
        <v>160</v>
      </c>
      <c r="E270" s="182" t="s">
        <v>412</v>
      </c>
      <c r="F270" s="183" t="s">
        <v>413</v>
      </c>
      <c r="G270" s="184" t="s">
        <v>414</v>
      </c>
      <c r="H270" s="185">
        <v>1.806</v>
      </c>
      <c r="I270" s="186"/>
      <c r="J270" s="187">
        <f>ROUND(I270*H270,2)</f>
        <v>0</v>
      </c>
      <c r="K270" s="183" t="s">
        <v>144</v>
      </c>
      <c r="L270" s="188"/>
      <c r="M270" s="189" t="s">
        <v>3</v>
      </c>
      <c r="N270" s="190" t="s">
        <v>43</v>
      </c>
      <c r="O270" s="54"/>
      <c r="P270" s="148">
        <f>O270*H270</f>
        <v>0</v>
      </c>
      <c r="Q270" s="148">
        <v>0.025</v>
      </c>
      <c r="R270" s="148">
        <f>Q270*H270</f>
        <v>0.04515</v>
      </c>
      <c r="S270" s="148">
        <v>0</v>
      </c>
      <c r="T270" s="149">
        <f>S270*H270</f>
        <v>0</v>
      </c>
      <c r="U270" s="33"/>
      <c r="V270" s="33"/>
      <c r="W270" s="33"/>
      <c r="X270" s="33"/>
      <c r="Y270" s="33"/>
      <c r="Z270" s="33"/>
      <c r="AA270" s="33"/>
      <c r="AB270" s="33"/>
      <c r="AC270" s="33"/>
      <c r="AD270" s="33"/>
      <c r="AE270" s="33"/>
      <c r="AR270" s="150" t="s">
        <v>326</v>
      </c>
      <c r="AT270" s="150" t="s">
        <v>160</v>
      </c>
      <c r="AU270" s="150" t="s">
        <v>139</v>
      </c>
      <c r="AY270" s="18" t="s">
        <v>134</v>
      </c>
      <c r="BE270" s="151">
        <f>IF(N270="základní",J270,0)</f>
        <v>0</v>
      </c>
      <c r="BF270" s="151">
        <f>IF(N270="snížená",J270,0)</f>
        <v>0</v>
      </c>
      <c r="BG270" s="151">
        <f>IF(N270="zákl. přenesená",J270,0)</f>
        <v>0</v>
      </c>
      <c r="BH270" s="151">
        <f>IF(N270="sníž. přenesená",J270,0)</f>
        <v>0</v>
      </c>
      <c r="BI270" s="151">
        <f>IF(N270="nulová",J270,0)</f>
        <v>0</v>
      </c>
      <c r="BJ270" s="18" t="s">
        <v>139</v>
      </c>
      <c r="BK270" s="151">
        <f>ROUND(I270*H270,2)</f>
        <v>0</v>
      </c>
      <c r="BL270" s="18" t="s">
        <v>229</v>
      </c>
      <c r="BM270" s="150" t="s">
        <v>425</v>
      </c>
    </row>
    <row r="271" spans="2:51" s="14" customFormat="1" ht="12">
      <c r="B271" s="165"/>
      <c r="D271" s="158" t="s">
        <v>150</v>
      </c>
      <c r="E271" s="166" t="s">
        <v>3</v>
      </c>
      <c r="F271" s="167" t="s">
        <v>870</v>
      </c>
      <c r="H271" s="168">
        <v>1.72</v>
      </c>
      <c r="I271" s="169"/>
      <c r="L271" s="165"/>
      <c r="M271" s="170"/>
      <c r="N271" s="171"/>
      <c r="O271" s="171"/>
      <c r="P271" s="171"/>
      <c r="Q271" s="171"/>
      <c r="R271" s="171"/>
      <c r="S271" s="171"/>
      <c r="T271" s="172"/>
      <c r="AT271" s="166" t="s">
        <v>150</v>
      </c>
      <c r="AU271" s="166" t="s">
        <v>139</v>
      </c>
      <c r="AV271" s="14" t="s">
        <v>139</v>
      </c>
      <c r="AW271" s="14" t="s">
        <v>33</v>
      </c>
      <c r="AX271" s="14" t="s">
        <v>15</v>
      </c>
      <c r="AY271" s="166" t="s">
        <v>134</v>
      </c>
    </row>
    <row r="272" spans="2:51" s="14" customFormat="1" ht="12">
      <c r="B272" s="165"/>
      <c r="D272" s="158" t="s">
        <v>150</v>
      </c>
      <c r="F272" s="167" t="s">
        <v>871</v>
      </c>
      <c r="H272" s="168">
        <v>1.806</v>
      </c>
      <c r="I272" s="169"/>
      <c r="L272" s="165"/>
      <c r="M272" s="170"/>
      <c r="N272" s="171"/>
      <c r="O272" s="171"/>
      <c r="P272" s="171"/>
      <c r="Q272" s="171"/>
      <c r="R272" s="171"/>
      <c r="S272" s="171"/>
      <c r="T272" s="172"/>
      <c r="AT272" s="166" t="s">
        <v>150</v>
      </c>
      <c r="AU272" s="166" t="s">
        <v>139</v>
      </c>
      <c r="AV272" s="14" t="s">
        <v>139</v>
      </c>
      <c r="AW272" s="14" t="s">
        <v>4</v>
      </c>
      <c r="AX272" s="14" t="s">
        <v>15</v>
      </c>
      <c r="AY272" s="166" t="s">
        <v>134</v>
      </c>
    </row>
    <row r="273" spans="1:65" s="2" customFormat="1" ht="49.15" customHeight="1">
      <c r="A273" s="33"/>
      <c r="B273" s="138"/>
      <c r="C273" s="139" t="s">
        <v>435</v>
      </c>
      <c r="D273" s="139" t="s">
        <v>140</v>
      </c>
      <c r="E273" s="140" t="s">
        <v>429</v>
      </c>
      <c r="F273" s="141" t="s">
        <v>430</v>
      </c>
      <c r="G273" s="142" t="s">
        <v>253</v>
      </c>
      <c r="H273" s="143">
        <v>1.369</v>
      </c>
      <c r="I273" s="144"/>
      <c r="J273" s="145">
        <f>ROUND(I273*H273,2)</f>
        <v>0</v>
      </c>
      <c r="K273" s="141" t="s">
        <v>144</v>
      </c>
      <c r="L273" s="34"/>
      <c r="M273" s="146" t="s">
        <v>3</v>
      </c>
      <c r="N273" s="147" t="s">
        <v>43</v>
      </c>
      <c r="O273" s="54"/>
      <c r="P273" s="148">
        <f>O273*H273</f>
        <v>0</v>
      </c>
      <c r="Q273" s="148">
        <v>0</v>
      </c>
      <c r="R273" s="148">
        <f>Q273*H273</f>
        <v>0</v>
      </c>
      <c r="S273" s="148">
        <v>0</v>
      </c>
      <c r="T273" s="149">
        <f>S273*H273</f>
        <v>0</v>
      </c>
      <c r="U273" s="33"/>
      <c r="V273" s="33"/>
      <c r="W273" s="33"/>
      <c r="X273" s="33"/>
      <c r="Y273" s="33"/>
      <c r="Z273" s="33"/>
      <c r="AA273" s="33"/>
      <c r="AB273" s="33"/>
      <c r="AC273" s="33"/>
      <c r="AD273" s="33"/>
      <c r="AE273" s="33"/>
      <c r="AR273" s="150" t="s">
        <v>229</v>
      </c>
      <c r="AT273" s="150" t="s">
        <v>140</v>
      </c>
      <c r="AU273" s="150" t="s">
        <v>139</v>
      </c>
      <c r="AY273" s="18" t="s">
        <v>134</v>
      </c>
      <c r="BE273" s="151">
        <f>IF(N273="základní",J273,0)</f>
        <v>0</v>
      </c>
      <c r="BF273" s="151">
        <f>IF(N273="snížená",J273,0)</f>
        <v>0</v>
      </c>
      <c r="BG273" s="151">
        <f>IF(N273="zákl. přenesená",J273,0)</f>
        <v>0</v>
      </c>
      <c r="BH273" s="151">
        <f>IF(N273="sníž. přenesená",J273,0)</f>
        <v>0</v>
      </c>
      <c r="BI273" s="151">
        <f>IF(N273="nulová",J273,0)</f>
        <v>0</v>
      </c>
      <c r="BJ273" s="18" t="s">
        <v>139</v>
      </c>
      <c r="BK273" s="151">
        <f>ROUND(I273*H273,2)</f>
        <v>0</v>
      </c>
      <c r="BL273" s="18" t="s">
        <v>229</v>
      </c>
      <c r="BM273" s="150" t="s">
        <v>431</v>
      </c>
    </row>
    <row r="274" spans="1:47" s="2" customFormat="1" ht="12">
      <c r="A274" s="33"/>
      <c r="B274" s="34"/>
      <c r="C274" s="33"/>
      <c r="D274" s="152" t="s">
        <v>148</v>
      </c>
      <c r="E274" s="33"/>
      <c r="F274" s="153" t="s">
        <v>432</v>
      </c>
      <c r="G274" s="33"/>
      <c r="H274" s="33"/>
      <c r="I274" s="154"/>
      <c r="J274" s="33"/>
      <c r="K274" s="33"/>
      <c r="L274" s="34"/>
      <c r="M274" s="155"/>
      <c r="N274" s="156"/>
      <c r="O274" s="54"/>
      <c r="P274" s="54"/>
      <c r="Q274" s="54"/>
      <c r="R274" s="54"/>
      <c r="S274" s="54"/>
      <c r="T274" s="55"/>
      <c r="U274" s="33"/>
      <c r="V274" s="33"/>
      <c r="W274" s="33"/>
      <c r="X274" s="33"/>
      <c r="Y274" s="33"/>
      <c r="Z274" s="33"/>
      <c r="AA274" s="33"/>
      <c r="AB274" s="33"/>
      <c r="AC274" s="33"/>
      <c r="AD274" s="33"/>
      <c r="AE274" s="33"/>
      <c r="AT274" s="18" t="s">
        <v>148</v>
      </c>
      <c r="AU274" s="18" t="s">
        <v>139</v>
      </c>
    </row>
    <row r="275" spans="2:63" s="12" customFormat="1" ht="22.9" customHeight="1">
      <c r="B275" s="125"/>
      <c r="D275" s="126" t="s">
        <v>70</v>
      </c>
      <c r="E275" s="136" t="s">
        <v>433</v>
      </c>
      <c r="F275" s="136" t="s">
        <v>434</v>
      </c>
      <c r="I275" s="128"/>
      <c r="J275" s="137">
        <f>BK275</f>
        <v>0</v>
      </c>
      <c r="L275" s="125"/>
      <c r="M275" s="130"/>
      <c r="N275" s="131"/>
      <c r="O275" s="131"/>
      <c r="P275" s="132">
        <f>SUM(P276:P278)</f>
        <v>0</v>
      </c>
      <c r="Q275" s="131"/>
      <c r="R275" s="132">
        <f>SUM(R276:R278)</f>
        <v>0</v>
      </c>
      <c r="S275" s="131"/>
      <c r="T275" s="133">
        <f>SUM(T276:T278)</f>
        <v>0</v>
      </c>
      <c r="AR275" s="126" t="s">
        <v>139</v>
      </c>
      <c r="AT275" s="134" t="s">
        <v>70</v>
      </c>
      <c r="AU275" s="134" t="s">
        <v>15</v>
      </c>
      <c r="AY275" s="126" t="s">
        <v>134</v>
      </c>
      <c r="BK275" s="135">
        <f>SUM(BK276:BK278)</f>
        <v>0</v>
      </c>
    </row>
    <row r="276" spans="1:65" s="2" customFormat="1" ht="24.2" customHeight="1">
      <c r="A276" s="33"/>
      <c r="B276" s="138"/>
      <c r="C276" s="139" t="s">
        <v>440</v>
      </c>
      <c r="D276" s="139" t="s">
        <v>140</v>
      </c>
      <c r="E276" s="140" t="s">
        <v>436</v>
      </c>
      <c r="F276" s="141" t="s">
        <v>437</v>
      </c>
      <c r="G276" s="142" t="s">
        <v>438</v>
      </c>
      <c r="H276" s="143">
        <v>1</v>
      </c>
      <c r="I276" s="144"/>
      <c r="J276" s="145">
        <f>ROUND(I276*H276,2)</f>
        <v>0</v>
      </c>
      <c r="K276" s="141" t="s">
        <v>3</v>
      </c>
      <c r="L276" s="34"/>
      <c r="M276" s="146" t="s">
        <v>3</v>
      </c>
      <c r="N276" s="147" t="s">
        <v>43</v>
      </c>
      <c r="O276" s="54"/>
      <c r="P276" s="148">
        <f>O276*H276</f>
        <v>0</v>
      </c>
      <c r="Q276" s="148">
        <v>0</v>
      </c>
      <c r="R276" s="148">
        <f>Q276*H276</f>
        <v>0</v>
      </c>
      <c r="S276" s="148">
        <v>0</v>
      </c>
      <c r="T276" s="149">
        <f>S276*H276</f>
        <v>0</v>
      </c>
      <c r="U276" s="33"/>
      <c r="V276" s="33"/>
      <c r="W276" s="33"/>
      <c r="X276" s="33"/>
      <c r="Y276" s="33"/>
      <c r="Z276" s="33"/>
      <c r="AA276" s="33"/>
      <c r="AB276" s="33"/>
      <c r="AC276" s="33"/>
      <c r="AD276" s="33"/>
      <c r="AE276" s="33"/>
      <c r="AR276" s="150" t="s">
        <v>229</v>
      </c>
      <c r="AT276" s="150" t="s">
        <v>140</v>
      </c>
      <c r="AU276" s="150" t="s">
        <v>139</v>
      </c>
      <c r="AY276" s="18" t="s">
        <v>134</v>
      </c>
      <c r="BE276" s="151">
        <f>IF(N276="základní",J276,0)</f>
        <v>0</v>
      </c>
      <c r="BF276" s="151">
        <f>IF(N276="snížená",J276,0)</f>
        <v>0</v>
      </c>
      <c r="BG276" s="151">
        <f>IF(N276="zákl. přenesená",J276,0)</f>
        <v>0</v>
      </c>
      <c r="BH276" s="151">
        <f>IF(N276="sníž. přenesená",J276,0)</f>
        <v>0</v>
      </c>
      <c r="BI276" s="151">
        <f>IF(N276="nulová",J276,0)</f>
        <v>0</v>
      </c>
      <c r="BJ276" s="18" t="s">
        <v>139</v>
      </c>
      <c r="BK276" s="151">
        <f>ROUND(I276*H276,2)</f>
        <v>0</v>
      </c>
      <c r="BL276" s="18" t="s">
        <v>229</v>
      </c>
      <c r="BM276" s="150" t="s">
        <v>439</v>
      </c>
    </row>
    <row r="277" spans="1:65" s="2" customFormat="1" ht="16.5" customHeight="1">
      <c r="A277" s="33"/>
      <c r="B277" s="138"/>
      <c r="C277" s="139" t="s">
        <v>89</v>
      </c>
      <c r="D277" s="139" t="s">
        <v>140</v>
      </c>
      <c r="E277" s="140" t="s">
        <v>441</v>
      </c>
      <c r="F277" s="141" t="s">
        <v>442</v>
      </c>
      <c r="G277" s="142" t="s">
        <v>438</v>
      </c>
      <c r="H277" s="143">
        <v>1</v>
      </c>
      <c r="I277" s="144"/>
      <c r="J277" s="145">
        <f>ROUND(I277*H277,2)</f>
        <v>0</v>
      </c>
      <c r="K277" s="141" t="s">
        <v>3</v>
      </c>
      <c r="L277" s="34"/>
      <c r="M277" s="146" t="s">
        <v>3</v>
      </c>
      <c r="N277" s="147" t="s">
        <v>43</v>
      </c>
      <c r="O277" s="54"/>
      <c r="P277" s="148">
        <f>O277*H277</f>
        <v>0</v>
      </c>
      <c r="Q277" s="148">
        <v>0</v>
      </c>
      <c r="R277" s="148">
        <f>Q277*H277</f>
        <v>0</v>
      </c>
      <c r="S277" s="148">
        <v>0</v>
      </c>
      <c r="T277" s="149">
        <f>S277*H277</f>
        <v>0</v>
      </c>
      <c r="U277" s="33"/>
      <c r="V277" s="33"/>
      <c r="W277" s="33"/>
      <c r="X277" s="33"/>
      <c r="Y277" s="33"/>
      <c r="Z277" s="33"/>
      <c r="AA277" s="33"/>
      <c r="AB277" s="33"/>
      <c r="AC277" s="33"/>
      <c r="AD277" s="33"/>
      <c r="AE277" s="33"/>
      <c r="AR277" s="150" t="s">
        <v>229</v>
      </c>
      <c r="AT277" s="150" t="s">
        <v>140</v>
      </c>
      <c r="AU277" s="150" t="s">
        <v>139</v>
      </c>
      <c r="AY277" s="18" t="s">
        <v>134</v>
      </c>
      <c r="BE277" s="151">
        <f>IF(N277="základní",J277,0)</f>
        <v>0</v>
      </c>
      <c r="BF277" s="151">
        <f>IF(N277="snížená",J277,0)</f>
        <v>0</v>
      </c>
      <c r="BG277" s="151">
        <f>IF(N277="zákl. přenesená",J277,0)</f>
        <v>0</v>
      </c>
      <c r="BH277" s="151">
        <f>IF(N277="sníž. přenesená",J277,0)</f>
        <v>0</v>
      </c>
      <c r="BI277" s="151">
        <f>IF(N277="nulová",J277,0)</f>
        <v>0</v>
      </c>
      <c r="BJ277" s="18" t="s">
        <v>139</v>
      </c>
      <c r="BK277" s="151">
        <f>ROUND(I277*H277,2)</f>
        <v>0</v>
      </c>
      <c r="BL277" s="18" t="s">
        <v>229</v>
      </c>
      <c r="BM277" s="150" t="s">
        <v>443</v>
      </c>
    </row>
    <row r="278" spans="1:65" s="2" customFormat="1" ht="16.5" customHeight="1">
      <c r="A278" s="33"/>
      <c r="B278" s="138"/>
      <c r="C278" s="139" t="s">
        <v>449</v>
      </c>
      <c r="D278" s="139" t="s">
        <v>140</v>
      </c>
      <c r="E278" s="140" t="s">
        <v>444</v>
      </c>
      <c r="F278" s="141" t="s">
        <v>445</v>
      </c>
      <c r="G278" s="142" t="s">
        <v>438</v>
      </c>
      <c r="H278" s="143">
        <v>1</v>
      </c>
      <c r="I278" s="144"/>
      <c r="J278" s="145">
        <f>ROUND(I278*H278,2)</f>
        <v>0</v>
      </c>
      <c r="K278" s="141" t="s">
        <v>3</v>
      </c>
      <c r="L278" s="34"/>
      <c r="M278" s="146" t="s">
        <v>3</v>
      </c>
      <c r="N278" s="147" t="s">
        <v>43</v>
      </c>
      <c r="O278" s="54"/>
      <c r="P278" s="148">
        <f>O278*H278</f>
        <v>0</v>
      </c>
      <c r="Q278" s="148">
        <v>0</v>
      </c>
      <c r="R278" s="148">
        <f>Q278*H278</f>
        <v>0</v>
      </c>
      <c r="S278" s="148">
        <v>0</v>
      </c>
      <c r="T278" s="149">
        <f>S278*H278</f>
        <v>0</v>
      </c>
      <c r="U278" s="33"/>
      <c r="V278" s="33"/>
      <c r="W278" s="33"/>
      <c r="X278" s="33"/>
      <c r="Y278" s="33"/>
      <c r="Z278" s="33"/>
      <c r="AA278" s="33"/>
      <c r="AB278" s="33"/>
      <c r="AC278" s="33"/>
      <c r="AD278" s="33"/>
      <c r="AE278" s="33"/>
      <c r="AR278" s="150" t="s">
        <v>229</v>
      </c>
      <c r="AT278" s="150" t="s">
        <v>140</v>
      </c>
      <c r="AU278" s="150" t="s">
        <v>139</v>
      </c>
      <c r="AY278" s="18" t="s">
        <v>134</v>
      </c>
      <c r="BE278" s="151">
        <f>IF(N278="základní",J278,0)</f>
        <v>0</v>
      </c>
      <c r="BF278" s="151">
        <f>IF(N278="snížená",J278,0)</f>
        <v>0</v>
      </c>
      <c r="BG278" s="151">
        <f>IF(N278="zákl. přenesená",J278,0)</f>
        <v>0</v>
      </c>
      <c r="BH278" s="151">
        <f>IF(N278="sníž. přenesená",J278,0)</f>
        <v>0</v>
      </c>
      <c r="BI278" s="151">
        <f>IF(N278="nulová",J278,0)</f>
        <v>0</v>
      </c>
      <c r="BJ278" s="18" t="s">
        <v>139</v>
      </c>
      <c r="BK278" s="151">
        <f>ROUND(I278*H278,2)</f>
        <v>0</v>
      </c>
      <c r="BL278" s="18" t="s">
        <v>229</v>
      </c>
      <c r="BM278" s="150" t="s">
        <v>446</v>
      </c>
    </row>
    <row r="279" spans="2:63" s="12" customFormat="1" ht="22.9" customHeight="1">
      <c r="B279" s="125"/>
      <c r="D279" s="126" t="s">
        <v>70</v>
      </c>
      <c r="E279" s="136" t="s">
        <v>447</v>
      </c>
      <c r="F279" s="136" t="s">
        <v>448</v>
      </c>
      <c r="I279" s="128"/>
      <c r="J279" s="137">
        <f>BK279</f>
        <v>0</v>
      </c>
      <c r="L279" s="125"/>
      <c r="M279" s="130"/>
      <c r="N279" s="131"/>
      <c r="O279" s="131"/>
      <c r="P279" s="132">
        <f>SUM(P280:P302)</f>
        <v>0</v>
      </c>
      <c r="Q279" s="131"/>
      <c r="R279" s="132">
        <f>SUM(R280:R302)</f>
        <v>3.62885954</v>
      </c>
      <c r="S279" s="131"/>
      <c r="T279" s="133">
        <f>SUM(T280:T302)</f>
        <v>3.2249999999999996</v>
      </c>
      <c r="AR279" s="126" t="s">
        <v>139</v>
      </c>
      <c r="AT279" s="134" t="s">
        <v>70</v>
      </c>
      <c r="AU279" s="134" t="s">
        <v>15</v>
      </c>
      <c r="AY279" s="126" t="s">
        <v>134</v>
      </c>
      <c r="BK279" s="135">
        <f>SUM(BK280:BK302)</f>
        <v>0</v>
      </c>
    </row>
    <row r="280" spans="1:65" s="2" customFormat="1" ht="37.9" customHeight="1">
      <c r="A280" s="33"/>
      <c r="B280" s="138"/>
      <c r="C280" s="139" t="s">
        <v>454</v>
      </c>
      <c r="D280" s="139" t="s">
        <v>140</v>
      </c>
      <c r="E280" s="140" t="s">
        <v>450</v>
      </c>
      <c r="F280" s="141" t="s">
        <v>451</v>
      </c>
      <c r="G280" s="142" t="s">
        <v>414</v>
      </c>
      <c r="H280" s="143">
        <v>3.406</v>
      </c>
      <c r="I280" s="144"/>
      <c r="J280" s="145">
        <f>ROUND(I280*H280,2)</f>
        <v>0</v>
      </c>
      <c r="K280" s="141" t="s">
        <v>144</v>
      </c>
      <c r="L280" s="34"/>
      <c r="M280" s="146" t="s">
        <v>3</v>
      </c>
      <c r="N280" s="147" t="s">
        <v>43</v>
      </c>
      <c r="O280" s="54"/>
      <c r="P280" s="148">
        <f>O280*H280</f>
        <v>0</v>
      </c>
      <c r="Q280" s="148">
        <v>0.00122</v>
      </c>
      <c r="R280" s="148">
        <f>Q280*H280</f>
        <v>0.00415532</v>
      </c>
      <c r="S280" s="148">
        <v>0</v>
      </c>
      <c r="T280" s="149">
        <f>S280*H280</f>
        <v>0</v>
      </c>
      <c r="U280" s="33"/>
      <c r="V280" s="33"/>
      <c r="W280" s="33"/>
      <c r="X280" s="33"/>
      <c r="Y280" s="33"/>
      <c r="Z280" s="33"/>
      <c r="AA280" s="33"/>
      <c r="AB280" s="33"/>
      <c r="AC280" s="33"/>
      <c r="AD280" s="33"/>
      <c r="AE280" s="33"/>
      <c r="AR280" s="150" t="s">
        <v>229</v>
      </c>
      <c r="AT280" s="150" t="s">
        <v>140</v>
      </c>
      <c r="AU280" s="150" t="s">
        <v>139</v>
      </c>
      <c r="AY280" s="18" t="s">
        <v>134</v>
      </c>
      <c r="BE280" s="151">
        <f>IF(N280="základní",J280,0)</f>
        <v>0</v>
      </c>
      <c r="BF280" s="151">
        <f>IF(N280="snížená",J280,0)</f>
        <v>0</v>
      </c>
      <c r="BG280" s="151">
        <f>IF(N280="zákl. přenesená",J280,0)</f>
        <v>0</v>
      </c>
      <c r="BH280" s="151">
        <f>IF(N280="sníž. přenesená",J280,0)</f>
        <v>0</v>
      </c>
      <c r="BI280" s="151">
        <f>IF(N280="nulová",J280,0)</f>
        <v>0</v>
      </c>
      <c r="BJ280" s="18" t="s">
        <v>139</v>
      </c>
      <c r="BK280" s="151">
        <f>ROUND(I280*H280,2)</f>
        <v>0</v>
      </c>
      <c r="BL280" s="18" t="s">
        <v>229</v>
      </c>
      <c r="BM280" s="150" t="s">
        <v>452</v>
      </c>
    </row>
    <row r="281" spans="1:47" s="2" customFormat="1" ht="12">
      <c r="A281" s="33"/>
      <c r="B281" s="34"/>
      <c r="C281" s="33"/>
      <c r="D281" s="152" t="s">
        <v>148</v>
      </c>
      <c r="E281" s="33"/>
      <c r="F281" s="153" t="s">
        <v>453</v>
      </c>
      <c r="G281" s="33"/>
      <c r="H281" s="33"/>
      <c r="I281" s="154"/>
      <c r="J281" s="33"/>
      <c r="K281" s="33"/>
      <c r="L281" s="34"/>
      <c r="M281" s="155"/>
      <c r="N281" s="156"/>
      <c r="O281" s="54"/>
      <c r="P281" s="54"/>
      <c r="Q281" s="54"/>
      <c r="R281" s="54"/>
      <c r="S281" s="54"/>
      <c r="T281" s="55"/>
      <c r="U281" s="33"/>
      <c r="V281" s="33"/>
      <c r="W281" s="33"/>
      <c r="X281" s="33"/>
      <c r="Y281" s="33"/>
      <c r="Z281" s="33"/>
      <c r="AA281" s="33"/>
      <c r="AB281" s="33"/>
      <c r="AC281" s="33"/>
      <c r="AD281" s="33"/>
      <c r="AE281" s="33"/>
      <c r="AT281" s="18" t="s">
        <v>148</v>
      </c>
      <c r="AU281" s="18" t="s">
        <v>139</v>
      </c>
    </row>
    <row r="282" spans="1:65" s="2" customFormat="1" ht="49.15" customHeight="1">
      <c r="A282" s="33"/>
      <c r="B282" s="138"/>
      <c r="C282" s="139" t="s">
        <v>459</v>
      </c>
      <c r="D282" s="139" t="s">
        <v>140</v>
      </c>
      <c r="E282" s="140" t="s">
        <v>455</v>
      </c>
      <c r="F282" s="141" t="s">
        <v>456</v>
      </c>
      <c r="G282" s="142" t="s">
        <v>143</v>
      </c>
      <c r="H282" s="143">
        <v>129</v>
      </c>
      <c r="I282" s="144"/>
      <c r="J282" s="145">
        <f>ROUND(I282*H282,2)</f>
        <v>0</v>
      </c>
      <c r="K282" s="141" t="s">
        <v>144</v>
      </c>
      <c r="L282" s="34"/>
      <c r="M282" s="146" t="s">
        <v>3</v>
      </c>
      <c r="N282" s="147" t="s">
        <v>43</v>
      </c>
      <c r="O282" s="54"/>
      <c r="P282" s="148">
        <f>O282*H282</f>
        <v>0</v>
      </c>
      <c r="Q282" s="148">
        <v>0</v>
      </c>
      <c r="R282" s="148">
        <f>Q282*H282</f>
        <v>0</v>
      </c>
      <c r="S282" s="148">
        <v>0.015</v>
      </c>
      <c r="T282" s="149">
        <f>S282*H282</f>
        <v>1.9349999999999998</v>
      </c>
      <c r="U282" s="33"/>
      <c r="V282" s="33"/>
      <c r="W282" s="33"/>
      <c r="X282" s="33"/>
      <c r="Y282" s="33"/>
      <c r="Z282" s="33"/>
      <c r="AA282" s="33"/>
      <c r="AB282" s="33"/>
      <c r="AC282" s="33"/>
      <c r="AD282" s="33"/>
      <c r="AE282" s="33"/>
      <c r="AR282" s="150" t="s">
        <v>229</v>
      </c>
      <c r="AT282" s="150" t="s">
        <v>140</v>
      </c>
      <c r="AU282" s="150" t="s">
        <v>139</v>
      </c>
      <c r="AY282" s="18" t="s">
        <v>134</v>
      </c>
      <c r="BE282" s="151">
        <f>IF(N282="základní",J282,0)</f>
        <v>0</v>
      </c>
      <c r="BF282" s="151">
        <f>IF(N282="snížená",J282,0)</f>
        <v>0</v>
      </c>
      <c r="BG282" s="151">
        <f>IF(N282="zákl. přenesená",J282,0)</f>
        <v>0</v>
      </c>
      <c r="BH282" s="151">
        <f>IF(N282="sníž. přenesená",J282,0)</f>
        <v>0</v>
      </c>
      <c r="BI282" s="151">
        <f>IF(N282="nulová",J282,0)</f>
        <v>0</v>
      </c>
      <c r="BJ282" s="18" t="s">
        <v>139</v>
      </c>
      <c r="BK282" s="151">
        <f>ROUND(I282*H282,2)</f>
        <v>0</v>
      </c>
      <c r="BL282" s="18" t="s">
        <v>229</v>
      </c>
      <c r="BM282" s="150" t="s">
        <v>457</v>
      </c>
    </row>
    <row r="283" spans="1:47" s="2" customFormat="1" ht="12">
      <c r="A283" s="33"/>
      <c r="B283" s="34"/>
      <c r="C283" s="33"/>
      <c r="D283" s="152" t="s">
        <v>148</v>
      </c>
      <c r="E283" s="33"/>
      <c r="F283" s="153" t="s">
        <v>458</v>
      </c>
      <c r="G283" s="33"/>
      <c r="H283" s="33"/>
      <c r="I283" s="154"/>
      <c r="J283" s="33"/>
      <c r="K283" s="33"/>
      <c r="L283" s="34"/>
      <c r="M283" s="155"/>
      <c r="N283" s="156"/>
      <c r="O283" s="54"/>
      <c r="P283" s="54"/>
      <c r="Q283" s="54"/>
      <c r="R283" s="54"/>
      <c r="S283" s="54"/>
      <c r="T283" s="55"/>
      <c r="U283" s="33"/>
      <c r="V283" s="33"/>
      <c r="W283" s="33"/>
      <c r="X283" s="33"/>
      <c r="Y283" s="33"/>
      <c r="Z283" s="33"/>
      <c r="AA283" s="33"/>
      <c r="AB283" s="33"/>
      <c r="AC283" s="33"/>
      <c r="AD283" s="33"/>
      <c r="AE283" s="33"/>
      <c r="AT283" s="18" t="s">
        <v>148</v>
      </c>
      <c r="AU283" s="18" t="s">
        <v>139</v>
      </c>
    </row>
    <row r="284" spans="2:51" s="14" customFormat="1" ht="12">
      <c r="B284" s="165"/>
      <c r="D284" s="158" t="s">
        <v>150</v>
      </c>
      <c r="E284" s="166" t="s">
        <v>3</v>
      </c>
      <c r="F284" s="167" t="s">
        <v>846</v>
      </c>
      <c r="H284" s="168">
        <v>134</v>
      </c>
      <c r="I284" s="169"/>
      <c r="L284" s="165"/>
      <c r="M284" s="170"/>
      <c r="N284" s="171"/>
      <c r="O284" s="171"/>
      <c r="P284" s="171"/>
      <c r="Q284" s="171"/>
      <c r="R284" s="171"/>
      <c r="S284" s="171"/>
      <c r="T284" s="172"/>
      <c r="AT284" s="166" t="s">
        <v>150</v>
      </c>
      <c r="AU284" s="166" t="s">
        <v>139</v>
      </c>
      <c r="AV284" s="14" t="s">
        <v>139</v>
      </c>
      <c r="AW284" s="14" t="s">
        <v>33</v>
      </c>
      <c r="AX284" s="14" t="s">
        <v>71</v>
      </c>
      <c r="AY284" s="166" t="s">
        <v>134</v>
      </c>
    </row>
    <row r="285" spans="2:51" s="14" customFormat="1" ht="12">
      <c r="B285" s="165"/>
      <c r="D285" s="158" t="s">
        <v>150</v>
      </c>
      <c r="E285" s="166" t="s">
        <v>3</v>
      </c>
      <c r="F285" s="167" t="s">
        <v>847</v>
      </c>
      <c r="H285" s="168">
        <v>-5</v>
      </c>
      <c r="I285" s="169"/>
      <c r="L285" s="165"/>
      <c r="M285" s="170"/>
      <c r="N285" s="171"/>
      <c r="O285" s="171"/>
      <c r="P285" s="171"/>
      <c r="Q285" s="171"/>
      <c r="R285" s="171"/>
      <c r="S285" s="171"/>
      <c r="T285" s="172"/>
      <c r="AT285" s="166" t="s">
        <v>150</v>
      </c>
      <c r="AU285" s="166" t="s">
        <v>139</v>
      </c>
      <c r="AV285" s="14" t="s">
        <v>139</v>
      </c>
      <c r="AW285" s="14" t="s">
        <v>33</v>
      </c>
      <c r="AX285" s="14" t="s">
        <v>71</v>
      </c>
      <c r="AY285" s="166" t="s">
        <v>134</v>
      </c>
    </row>
    <row r="286" spans="2:51" s="15" customFormat="1" ht="12">
      <c r="B286" s="173"/>
      <c r="D286" s="158" t="s">
        <v>150</v>
      </c>
      <c r="E286" s="174" t="s">
        <v>3</v>
      </c>
      <c r="F286" s="175" t="s">
        <v>155</v>
      </c>
      <c r="H286" s="176">
        <v>129</v>
      </c>
      <c r="I286" s="177"/>
      <c r="L286" s="173"/>
      <c r="M286" s="178"/>
      <c r="N286" s="179"/>
      <c r="O286" s="179"/>
      <c r="P286" s="179"/>
      <c r="Q286" s="179"/>
      <c r="R286" s="179"/>
      <c r="S286" s="179"/>
      <c r="T286" s="180"/>
      <c r="AT286" s="174" t="s">
        <v>150</v>
      </c>
      <c r="AU286" s="174" t="s">
        <v>139</v>
      </c>
      <c r="AV286" s="15" t="s">
        <v>145</v>
      </c>
      <c r="AW286" s="15" t="s">
        <v>33</v>
      </c>
      <c r="AX286" s="15" t="s">
        <v>15</v>
      </c>
      <c r="AY286" s="174" t="s">
        <v>134</v>
      </c>
    </row>
    <row r="287" spans="1:65" s="2" customFormat="1" ht="37.9" customHeight="1">
      <c r="A287" s="33"/>
      <c r="B287" s="138"/>
      <c r="C287" s="139" t="s">
        <v>464</v>
      </c>
      <c r="D287" s="139" t="s">
        <v>140</v>
      </c>
      <c r="E287" s="140" t="s">
        <v>460</v>
      </c>
      <c r="F287" s="141" t="s">
        <v>461</v>
      </c>
      <c r="G287" s="142" t="s">
        <v>143</v>
      </c>
      <c r="H287" s="143">
        <v>129</v>
      </c>
      <c r="I287" s="144"/>
      <c r="J287" s="145">
        <f>ROUND(I287*H287,2)</f>
        <v>0</v>
      </c>
      <c r="K287" s="141" t="s">
        <v>144</v>
      </c>
      <c r="L287" s="34"/>
      <c r="M287" s="146" t="s">
        <v>3</v>
      </c>
      <c r="N287" s="147" t="s">
        <v>43</v>
      </c>
      <c r="O287" s="54"/>
      <c r="P287" s="148">
        <f>O287*H287</f>
        <v>0</v>
      </c>
      <c r="Q287" s="148">
        <v>0</v>
      </c>
      <c r="R287" s="148">
        <f>Q287*H287</f>
        <v>0</v>
      </c>
      <c r="S287" s="148">
        <v>0</v>
      </c>
      <c r="T287" s="149">
        <f>S287*H287</f>
        <v>0</v>
      </c>
      <c r="U287" s="33"/>
      <c r="V287" s="33"/>
      <c r="W287" s="33"/>
      <c r="X287" s="33"/>
      <c r="Y287" s="33"/>
      <c r="Z287" s="33"/>
      <c r="AA287" s="33"/>
      <c r="AB287" s="33"/>
      <c r="AC287" s="33"/>
      <c r="AD287" s="33"/>
      <c r="AE287" s="33"/>
      <c r="AR287" s="150" t="s">
        <v>229</v>
      </c>
      <c r="AT287" s="150" t="s">
        <v>140</v>
      </c>
      <c r="AU287" s="150" t="s">
        <v>139</v>
      </c>
      <c r="AY287" s="18" t="s">
        <v>134</v>
      </c>
      <c r="BE287" s="151">
        <f>IF(N287="základní",J287,0)</f>
        <v>0</v>
      </c>
      <c r="BF287" s="151">
        <f>IF(N287="snížená",J287,0)</f>
        <v>0</v>
      </c>
      <c r="BG287" s="151">
        <f>IF(N287="zákl. přenesená",J287,0)</f>
        <v>0</v>
      </c>
      <c r="BH287" s="151">
        <f>IF(N287="sníž. přenesená",J287,0)</f>
        <v>0</v>
      </c>
      <c r="BI287" s="151">
        <f>IF(N287="nulová",J287,0)</f>
        <v>0</v>
      </c>
      <c r="BJ287" s="18" t="s">
        <v>139</v>
      </c>
      <c r="BK287" s="151">
        <f>ROUND(I287*H287,2)</f>
        <v>0</v>
      </c>
      <c r="BL287" s="18" t="s">
        <v>229</v>
      </c>
      <c r="BM287" s="150" t="s">
        <v>462</v>
      </c>
    </row>
    <row r="288" spans="1:47" s="2" customFormat="1" ht="12">
      <c r="A288" s="33"/>
      <c r="B288" s="34"/>
      <c r="C288" s="33"/>
      <c r="D288" s="152" t="s">
        <v>148</v>
      </c>
      <c r="E288" s="33"/>
      <c r="F288" s="153" t="s">
        <v>463</v>
      </c>
      <c r="G288" s="33"/>
      <c r="H288" s="33"/>
      <c r="I288" s="154"/>
      <c r="J288" s="33"/>
      <c r="K288" s="33"/>
      <c r="L288" s="34"/>
      <c r="M288" s="155"/>
      <c r="N288" s="156"/>
      <c r="O288" s="54"/>
      <c r="P288" s="54"/>
      <c r="Q288" s="54"/>
      <c r="R288" s="54"/>
      <c r="S288" s="54"/>
      <c r="T288" s="55"/>
      <c r="U288" s="33"/>
      <c r="V288" s="33"/>
      <c r="W288" s="33"/>
      <c r="X288" s="33"/>
      <c r="Y288" s="33"/>
      <c r="Z288" s="33"/>
      <c r="AA288" s="33"/>
      <c r="AB288" s="33"/>
      <c r="AC288" s="33"/>
      <c r="AD288" s="33"/>
      <c r="AE288" s="33"/>
      <c r="AT288" s="18" t="s">
        <v>148</v>
      </c>
      <c r="AU288" s="18" t="s">
        <v>139</v>
      </c>
    </row>
    <row r="289" spans="1:65" s="2" customFormat="1" ht="16.5" customHeight="1">
      <c r="A289" s="33"/>
      <c r="B289" s="138"/>
      <c r="C289" s="181" t="s">
        <v>470</v>
      </c>
      <c r="D289" s="181" t="s">
        <v>160</v>
      </c>
      <c r="E289" s="182" t="s">
        <v>465</v>
      </c>
      <c r="F289" s="183" t="s">
        <v>466</v>
      </c>
      <c r="G289" s="184" t="s">
        <v>414</v>
      </c>
      <c r="H289" s="185">
        <v>3.406</v>
      </c>
      <c r="I289" s="186"/>
      <c r="J289" s="187">
        <f>ROUND(I289*H289,2)</f>
        <v>0</v>
      </c>
      <c r="K289" s="183" t="s">
        <v>144</v>
      </c>
      <c r="L289" s="188"/>
      <c r="M289" s="189" t="s">
        <v>3</v>
      </c>
      <c r="N289" s="190" t="s">
        <v>43</v>
      </c>
      <c r="O289" s="54"/>
      <c r="P289" s="148">
        <f>O289*H289</f>
        <v>0</v>
      </c>
      <c r="Q289" s="148">
        <v>0.55</v>
      </c>
      <c r="R289" s="148">
        <f>Q289*H289</f>
        <v>1.8733000000000002</v>
      </c>
      <c r="S289" s="148">
        <v>0</v>
      </c>
      <c r="T289" s="149">
        <f>S289*H289</f>
        <v>0</v>
      </c>
      <c r="U289" s="33"/>
      <c r="V289" s="33"/>
      <c r="W289" s="33"/>
      <c r="X289" s="33"/>
      <c r="Y289" s="33"/>
      <c r="Z289" s="33"/>
      <c r="AA289" s="33"/>
      <c r="AB289" s="33"/>
      <c r="AC289" s="33"/>
      <c r="AD289" s="33"/>
      <c r="AE289" s="33"/>
      <c r="AR289" s="150" t="s">
        <v>326</v>
      </c>
      <c r="AT289" s="150" t="s">
        <v>160</v>
      </c>
      <c r="AU289" s="150" t="s">
        <v>139</v>
      </c>
      <c r="AY289" s="18" t="s">
        <v>134</v>
      </c>
      <c r="BE289" s="151">
        <f>IF(N289="základní",J289,0)</f>
        <v>0</v>
      </c>
      <c r="BF289" s="151">
        <f>IF(N289="snížená",J289,0)</f>
        <v>0</v>
      </c>
      <c r="BG289" s="151">
        <f>IF(N289="zákl. přenesená",J289,0)</f>
        <v>0</v>
      </c>
      <c r="BH289" s="151">
        <f>IF(N289="sníž. přenesená",J289,0)</f>
        <v>0</v>
      </c>
      <c r="BI289" s="151">
        <f>IF(N289="nulová",J289,0)</f>
        <v>0</v>
      </c>
      <c r="BJ289" s="18" t="s">
        <v>139</v>
      </c>
      <c r="BK289" s="151">
        <f>ROUND(I289*H289,2)</f>
        <v>0</v>
      </c>
      <c r="BL289" s="18" t="s">
        <v>229</v>
      </c>
      <c r="BM289" s="150" t="s">
        <v>467</v>
      </c>
    </row>
    <row r="290" spans="2:51" s="14" customFormat="1" ht="12">
      <c r="B290" s="165"/>
      <c r="D290" s="158" t="s">
        <v>150</v>
      </c>
      <c r="E290" s="166" t="s">
        <v>3</v>
      </c>
      <c r="F290" s="167" t="s">
        <v>872</v>
      </c>
      <c r="H290" s="168">
        <v>3.096</v>
      </c>
      <c r="I290" s="169"/>
      <c r="L290" s="165"/>
      <c r="M290" s="170"/>
      <c r="N290" s="171"/>
      <c r="O290" s="171"/>
      <c r="P290" s="171"/>
      <c r="Q290" s="171"/>
      <c r="R290" s="171"/>
      <c r="S290" s="171"/>
      <c r="T290" s="172"/>
      <c r="AT290" s="166" t="s">
        <v>150</v>
      </c>
      <c r="AU290" s="166" t="s">
        <v>139</v>
      </c>
      <c r="AV290" s="14" t="s">
        <v>139</v>
      </c>
      <c r="AW290" s="14" t="s">
        <v>33</v>
      </c>
      <c r="AX290" s="14" t="s">
        <v>15</v>
      </c>
      <c r="AY290" s="166" t="s">
        <v>134</v>
      </c>
    </row>
    <row r="291" spans="2:51" s="14" customFormat="1" ht="12">
      <c r="B291" s="165"/>
      <c r="D291" s="158" t="s">
        <v>150</v>
      </c>
      <c r="F291" s="167" t="s">
        <v>873</v>
      </c>
      <c r="H291" s="168">
        <v>3.406</v>
      </c>
      <c r="I291" s="169"/>
      <c r="L291" s="165"/>
      <c r="M291" s="170"/>
      <c r="N291" s="171"/>
      <c r="O291" s="171"/>
      <c r="P291" s="171"/>
      <c r="Q291" s="171"/>
      <c r="R291" s="171"/>
      <c r="S291" s="171"/>
      <c r="T291" s="172"/>
      <c r="AT291" s="166" t="s">
        <v>150</v>
      </c>
      <c r="AU291" s="166" t="s">
        <v>139</v>
      </c>
      <c r="AV291" s="14" t="s">
        <v>139</v>
      </c>
      <c r="AW291" s="14" t="s">
        <v>4</v>
      </c>
      <c r="AX291" s="14" t="s">
        <v>15</v>
      </c>
      <c r="AY291" s="166" t="s">
        <v>134</v>
      </c>
    </row>
    <row r="292" spans="1:65" s="2" customFormat="1" ht="37.9" customHeight="1">
      <c r="A292" s="33"/>
      <c r="B292" s="138"/>
      <c r="C292" s="139" t="s">
        <v>475</v>
      </c>
      <c r="D292" s="139" t="s">
        <v>140</v>
      </c>
      <c r="E292" s="140" t="s">
        <v>471</v>
      </c>
      <c r="F292" s="141" t="s">
        <v>472</v>
      </c>
      <c r="G292" s="142" t="s">
        <v>414</v>
      </c>
      <c r="H292" s="143">
        <v>3.406</v>
      </c>
      <c r="I292" s="144"/>
      <c r="J292" s="145">
        <f>ROUND(I292*H292,2)</f>
        <v>0</v>
      </c>
      <c r="K292" s="141" t="s">
        <v>144</v>
      </c>
      <c r="L292" s="34"/>
      <c r="M292" s="146" t="s">
        <v>3</v>
      </c>
      <c r="N292" s="147" t="s">
        <v>43</v>
      </c>
      <c r="O292" s="54"/>
      <c r="P292" s="148">
        <f>O292*H292</f>
        <v>0</v>
      </c>
      <c r="Q292" s="148">
        <v>0.02337</v>
      </c>
      <c r="R292" s="148">
        <f>Q292*H292</f>
        <v>0.07959822</v>
      </c>
      <c r="S292" s="148">
        <v>0</v>
      </c>
      <c r="T292" s="149">
        <f>S292*H292</f>
        <v>0</v>
      </c>
      <c r="U292" s="33"/>
      <c r="V292" s="33"/>
      <c r="W292" s="33"/>
      <c r="X292" s="33"/>
      <c r="Y292" s="33"/>
      <c r="Z292" s="33"/>
      <c r="AA292" s="33"/>
      <c r="AB292" s="33"/>
      <c r="AC292" s="33"/>
      <c r="AD292" s="33"/>
      <c r="AE292" s="33"/>
      <c r="AR292" s="150" t="s">
        <v>229</v>
      </c>
      <c r="AT292" s="150" t="s">
        <v>140</v>
      </c>
      <c r="AU292" s="150" t="s">
        <v>139</v>
      </c>
      <c r="AY292" s="18" t="s">
        <v>134</v>
      </c>
      <c r="BE292" s="151">
        <f>IF(N292="základní",J292,0)</f>
        <v>0</v>
      </c>
      <c r="BF292" s="151">
        <f>IF(N292="snížená",J292,0)</f>
        <v>0</v>
      </c>
      <c r="BG292" s="151">
        <f>IF(N292="zákl. přenesená",J292,0)</f>
        <v>0</v>
      </c>
      <c r="BH292" s="151">
        <f>IF(N292="sníž. přenesená",J292,0)</f>
        <v>0</v>
      </c>
      <c r="BI292" s="151">
        <f>IF(N292="nulová",J292,0)</f>
        <v>0</v>
      </c>
      <c r="BJ292" s="18" t="s">
        <v>139</v>
      </c>
      <c r="BK292" s="151">
        <f>ROUND(I292*H292,2)</f>
        <v>0</v>
      </c>
      <c r="BL292" s="18" t="s">
        <v>229</v>
      </c>
      <c r="BM292" s="150" t="s">
        <v>473</v>
      </c>
    </row>
    <row r="293" spans="1:47" s="2" customFormat="1" ht="12">
      <c r="A293" s="33"/>
      <c r="B293" s="34"/>
      <c r="C293" s="33"/>
      <c r="D293" s="152" t="s">
        <v>148</v>
      </c>
      <c r="E293" s="33"/>
      <c r="F293" s="153" t="s">
        <v>474</v>
      </c>
      <c r="G293" s="33"/>
      <c r="H293" s="33"/>
      <c r="I293" s="154"/>
      <c r="J293" s="33"/>
      <c r="K293" s="33"/>
      <c r="L293" s="34"/>
      <c r="M293" s="155"/>
      <c r="N293" s="156"/>
      <c r="O293" s="54"/>
      <c r="P293" s="54"/>
      <c r="Q293" s="54"/>
      <c r="R293" s="54"/>
      <c r="S293" s="54"/>
      <c r="T293" s="55"/>
      <c r="U293" s="33"/>
      <c r="V293" s="33"/>
      <c r="W293" s="33"/>
      <c r="X293" s="33"/>
      <c r="Y293" s="33"/>
      <c r="Z293" s="33"/>
      <c r="AA293" s="33"/>
      <c r="AB293" s="33"/>
      <c r="AC293" s="33"/>
      <c r="AD293" s="33"/>
      <c r="AE293" s="33"/>
      <c r="AT293" s="18" t="s">
        <v>148</v>
      </c>
      <c r="AU293" s="18" t="s">
        <v>139</v>
      </c>
    </row>
    <row r="294" spans="1:65" s="2" customFormat="1" ht="62.65" customHeight="1">
      <c r="A294" s="33"/>
      <c r="B294" s="138"/>
      <c r="C294" s="139" t="s">
        <v>137</v>
      </c>
      <c r="D294" s="139" t="s">
        <v>140</v>
      </c>
      <c r="E294" s="140" t="s">
        <v>476</v>
      </c>
      <c r="F294" s="141" t="s">
        <v>477</v>
      </c>
      <c r="G294" s="142" t="s">
        <v>143</v>
      </c>
      <c r="H294" s="143">
        <v>27.35</v>
      </c>
      <c r="I294" s="144"/>
      <c r="J294" s="145">
        <f>ROUND(I294*H294,2)</f>
        <v>0</v>
      </c>
      <c r="K294" s="141" t="s">
        <v>3</v>
      </c>
      <c r="L294" s="34"/>
      <c r="M294" s="146" t="s">
        <v>3</v>
      </c>
      <c r="N294" s="147" t="s">
        <v>43</v>
      </c>
      <c r="O294" s="54"/>
      <c r="P294" s="148">
        <f>O294*H294</f>
        <v>0</v>
      </c>
      <c r="Q294" s="148">
        <v>0.01396</v>
      </c>
      <c r="R294" s="148">
        <f>Q294*H294</f>
        <v>0.38180600000000003</v>
      </c>
      <c r="S294" s="148">
        <v>0</v>
      </c>
      <c r="T294" s="149">
        <f>S294*H294</f>
        <v>0</v>
      </c>
      <c r="U294" s="33"/>
      <c r="V294" s="33"/>
      <c r="W294" s="33"/>
      <c r="X294" s="33"/>
      <c r="Y294" s="33"/>
      <c r="Z294" s="33"/>
      <c r="AA294" s="33"/>
      <c r="AB294" s="33"/>
      <c r="AC294" s="33"/>
      <c r="AD294" s="33"/>
      <c r="AE294" s="33"/>
      <c r="AR294" s="150" t="s">
        <v>229</v>
      </c>
      <c r="AT294" s="150" t="s">
        <v>140</v>
      </c>
      <c r="AU294" s="150" t="s">
        <v>139</v>
      </c>
      <c r="AY294" s="18" t="s">
        <v>134</v>
      </c>
      <c r="BE294" s="151">
        <f>IF(N294="základní",J294,0)</f>
        <v>0</v>
      </c>
      <c r="BF294" s="151">
        <f>IF(N294="snížená",J294,0)</f>
        <v>0</v>
      </c>
      <c r="BG294" s="151">
        <f>IF(N294="zákl. přenesená",J294,0)</f>
        <v>0</v>
      </c>
      <c r="BH294" s="151">
        <f>IF(N294="sníž. přenesená",J294,0)</f>
        <v>0</v>
      </c>
      <c r="BI294" s="151">
        <f>IF(N294="nulová",J294,0)</f>
        <v>0</v>
      </c>
      <c r="BJ294" s="18" t="s">
        <v>139</v>
      </c>
      <c r="BK294" s="151">
        <f>ROUND(I294*H294,2)</f>
        <v>0</v>
      </c>
      <c r="BL294" s="18" t="s">
        <v>229</v>
      </c>
      <c r="BM294" s="150" t="s">
        <v>478</v>
      </c>
    </row>
    <row r="295" spans="2:51" s="13" customFormat="1" ht="12">
      <c r="B295" s="157"/>
      <c r="D295" s="158" t="s">
        <v>150</v>
      </c>
      <c r="E295" s="159" t="s">
        <v>3</v>
      </c>
      <c r="F295" s="160" t="s">
        <v>479</v>
      </c>
      <c r="H295" s="159" t="s">
        <v>3</v>
      </c>
      <c r="I295" s="161"/>
      <c r="L295" s="157"/>
      <c r="M295" s="162"/>
      <c r="N295" s="163"/>
      <c r="O295" s="163"/>
      <c r="P295" s="163"/>
      <c r="Q295" s="163"/>
      <c r="R295" s="163"/>
      <c r="S295" s="163"/>
      <c r="T295" s="164"/>
      <c r="AT295" s="159" t="s">
        <v>150</v>
      </c>
      <c r="AU295" s="159" t="s">
        <v>139</v>
      </c>
      <c r="AV295" s="13" t="s">
        <v>15</v>
      </c>
      <c r="AW295" s="13" t="s">
        <v>33</v>
      </c>
      <c r="AX295" s="13" t="s">
        <v>71</v>
      </c>
      <c r="AY295" s="159" t="s">
        <v>134</v>
      </c>
    </row>
    <row r="296" spans="2:51" s="14" customFormat="1" ht="12">
      <c r="B296" s="165"/>
      <c r="D296" s="158" t="s">
        <v>150</v>
      </c>
      <c r="E296" s="166" t="s">
        <v>3</v>
      </c>
      <c r="F296" s="167" t="s">
        <v>874</v>
      </c>
      <c r="H296" s="168">
        <v>20</v>
      </c>
      <c r="I296" s="169"/>
      <c r="L296" s="165"/>
      <c r="M296" s="170"/>
      <c r="N296" s="171"/>
      <c r="O296" s="171"/>
      <c r="P296" s="171"/>
      <c r="Q296" s="171"/>
      <c r="R296" s="171"/>
      <c r="S296" s="171"/>
      <c r="T296" s="172"/>
      <c r="AT296" s="166" t="s">
        <v>150</v>
      </c>
      <c r="AU296" s="166" t="s">
        <v>139</v>
      </c>
      <c r="AV296" s="14" t="s">
        <v>139</v>
      </c>
      <c r="AW296" s="14" t="s">
        <v>33</v>
      </c>
      <c r="AX296" s="14" t="s">
        <v>71</v>
      </c>
      <c r="AY296" s="166" t="s">
        <v>134</v>
      </c>
    </row>
    <row r="297" spans="2:51" s="13" customFormat="1" ht="12">
      <c r="B297" s="157"/>
      <c r="D297" s="158" t="s">
        <v>150</v>
      </c>
      <c r="E297" s="159" t="s">
        <v>3</v>
      </c>
      <c r="F297" s="160" t="s">
        <v>481</v>
      </c>
      <c r="H297" s="159" t="s">
        <v>3</v>
      </c>
      <c r="I297" s="161"/>
      <c r="L297" s="157"/>
      <c r="M297" s="162"/>
      <c r="N297" s="163"/>
      <c r="O297" s="163"/>
      <c r="P297" s="163"/>
      <c r="Q297" s="163"/>
      <c r="R297" s="163"/>
      <c r="S297" s="163"/>
      <c r="T297" s="164"/>
      <c r="AT297" s="159" t="s">
        <v>150</v>
      </c>
      <c r="AU297" s="159" t="s">
        <v>139</v>
      </c>
      <c r="AV297" s="13" t="s">
        <v>15</v>
      </c>
      <c r="AW297" s="13" t="s">
        <v>33</v>
      </c>
      <c r="AX297" s="13" t="s">
        <v>71</v>
      </c>
      <c r="AY297" s="159" t="s">
        <v>134</v>
      </c>
    </row>
    <row r="298" spans="2:51" s="14" customFormat="1" ht="12">
      <c r="B298" s="165"/>
      <c r="D298" s="158" t="s">
        <v>150</v>
      </c>
      <c r="E298" s="166" t="s">
        <v>3</v>
      </c>
      <c r="F298" s="167" t="s">
        <v>875</v>
      </c>
      <c r="H298" s="168">
        <v>7.35</v>
      </c>
      <c r="I298" s="169"/>
      <c r="L298" s="165"/>
      <c r="M298" s="170"/>
      <c r="N298" s="171"/>
      <c r="O298" s="171"/>
      <c r="P298" s="171"/>
      <c r="Q298" s="171"/>
      <c r="R298" s="171"/>
      <c r="S298" s="171"/>
      <c r="T298" s="172"/>
      <c r="AT298" s="166" t="s">
        <v>150</v>
      </c>
      <c r="AU298" s="166" t="s">
        <v>139</v>
      </c>
      <c r="AV298" s="14" t="s">
        <v>139</v>
      </c>
      <c r="AW298" s="14" t="s">
        <v>33</v>
      </c>
      <c r="AX298" s="14" t="s">
        <v>71</v>
      </c>
      <c r="AY298" s="166" t="s">
        <v>134</v>
      </c>
    </row>
    <row r="299" spans="2:51" s="15" customFormat="1" ht="12">
      <c r="B299" s="173"/>
      <c r="D299" s="158" t="s">
        <v>150</v>
      </c>
      <c r="E299" s="174" t="s">
        <v>3</v>
      </c>
      <c r="F299" s="175" t="s">
        <v>155</v>
      </c>
      <c r="H299" s="176">
        <v>27.35</v>
      </c>
      <c r="I299" s="177"/>
      <c r="L299" s="173"/>
      <c r="M299" s="178"/>
      <c r="N299" s="179"/>
      <c r="O299" s="179"/>
      <c r="P299" s="179"/>
      <c r="Q299" s="179"/>
      <c r="R299" s="179"/>
      <c r="S299" s="179"/>
      <c r="T299" s="180"/>
      <c r="AT299" s="174" t="s">
        <v>150</v>
      </c>
      <c r="AU299" s="174" t="s">
        <v>139</v>
      </c>
      <c r="AV299" s="15" t="s">
        <v>145</v>
      </c>
      <c r="AW299" s="15" t="s">
        <v>33</v>
      </c>
      <c r="AX299" s="15" t="s">
        <v>15</v>
      </c>
      <c r="AY299" s="174" t="s">
        <v>134</v>
      </c>
    </row>
    <row r="300" spans="1:65" s="2" customFormat="1" ht="76.35" customHeight="1">
      <c r="A300" s="33"/>
      <c r="B300" s="138"/>
      <c r="C300" s="139" t="s">
        <v>486</v>
      </c>
      <c r="D300" s="139" t="s">
        <v>140</v>
      </c>
      <c r="E300" s="140" t="s">
        <v>483</v>
      </c>
      <c r="F300" s="141" t="s">
        <v>484</v>
      </c>
      <c r="G300" s="142" t="s">
        <v>143</v>
      </c>
      <c r="H300" s="143">
        <v>129</v>
      </c>
      <c r="I300" s="144"/>
      <c r="J300" s="145">
        <f>ROUND(I300*H300,2)</f>
        <v>0</v>
      </c>
      <c r="K300" s="141" t="s">
        <v>3</v>
      </c>
      <c r="L300" s="34"/>
      <c r="M300" s="146" t="s">
        <v>3</v>
      </c>
      <c r="N300" s="147" t="s">
        <v>43</v>
      </c>
      <c r="O300" s="54"/>
      <c r="P300" s="148">
        <f>O300*H300</f>
        <v>0</v>
      </c>
      <c r="Q300" s="148">
        <v>0.01</v>
      </c>
      <c r="R300" s="148">
        <f>Q300*H300</f>
        <v>1.29</v>
      </c>
      <c r="S300" s="148">
        <v>0.01</v>
      </c>
      <c r="T300" s="149">
        <f>S300*H300</f>
        <v>1.29</v>
      </c>
      <c r="U300" s="33"/>
      <c r="V300" s="33"/>
      <c r="W300" s="33"/>
      <c r="X300" s="33"/>
      <c r="Y300" s="33"/>
      <c r="Z300" s="33"/>
      <c r="AA300" s="33"/>
      <c r="AB300" s="33"/>
      <c r="AC300" s="33"/>
      <c r="AD300" s="33"/>
      <c r="AE300" s="33"/>
      <c r="AR300" s="150" t="s">
        <v>229</v>
      </c>
      <c r="AT300" s="150" t="s">
        <v>140</v>
      </c>
      <c r="AU300" s="150" t="s">
        <v>139</v>
      </c>
      <c r="AY300" s="18" t="s">
        <v>134</v>
      </c>
      <c r="BE300" s="151">
        <f>IF(N300="základní",J300,0)</f>
        <v>0</v>
      </c>
      <c r="BF300" s="151">
        <f>IF(N300="snížená",J300,0)</f>
        <v>0</v>
      </c>
      <c r="BG300" s="151">
        <f>IF(N300="zákl. přenesená",J300,0)</f>
        <v>0</v>
      </c>
      <c r="BH300" s="151">
        <f>IF(N300="sníž. přenesená",J300,0)</f>
        <v>0</v>
      </c>
      <c r="BI300" s="151">
        <f>IF(N300="nulová",J300,0)</f>
        <v>0</v>
      </c>
      <c r="BJ300" s="18" t="s">
        <v>139</v>
      </c>
      <c r="BK300" s="151">
        <f>ROUND(I300*H300,2)</f>
        <v>0</v>
      </c>
      <c r="BL300" s="18" t="s">
        <v>229</v>
      </c>
      <c r="BM300" s="150" t="s">
        <v>485</v>
      </c>
    </row>
    <row r="301" spans="1:65" s="2" customFormat="1" ht="49.15" customHeight="1">
      <c r="A301" s="33"/>
      <c r="B301" s="138"/>
      <c r="C301" s="139" t="s">
        <v>493</v>
      </c>
      <c r="D301" s="139" t="s">
        <v>140</v>
      </c>
      <c r="E301" s="140" t="s">
        <v>487</v>
      </c>
      <c r="F301" s="141" t="s">
        <v>488</v>
      </c>
      <c r="G301" s="142" t="s">
        <v>253</v>
      </c>
      <c r="H301" s="143">
        <v>3.629</v>
      </c>
      <c r="I301" s="144"/>
      <c r="J301" s="145">
        <f>ROUND(I301*H301,2)</f>
        <v>0</v>
      </c>
      <c r="K301" s="141" t="s">
        <v>144</v>
      </c>
      <c r="L301" s="34"/>
      <c r="M301" s="146" t="s">
        <v>3</v>
      </c>
      <c r="N301" s="147" t="s">
        <v>43</v>
      </c>
      <c r="O301" s="54"/>
      <c r="P301" s="148">
        <f>O301*H301</f>
        <v>0</v>
      </c>
      <c r="Q301" s="148">
        <v>0</v>
      </c>
      <c r="R301" s="148">
        <f>Q301*H301</f>
        <v>0</v>
      </c>
      <c r="S301" s="148">
        <v>0</v>
      </c>
      <c r="T301" s="149">
        <f>S301*H301</f>
        <v>0</v>
      </c>
      <c r="U301" s="33"/>
      <c r="V301" s="33"/>
      <c r="W301" s="33"/>
      <c r="X301" s="33"/>
      <c r="Y301" s="33"/>
      <c r="Z301" s="33"/>
      <c r="AA301" s="33"/>
      <c r="AB301" s="33"/>
      <c r="AC301" s="33"/>
      <c r="AD301" s="33"/>
      <c r="AE301" s="33"/>
      <c r="AR301" s="150" t="s">
        <v>229</v>
      </c>
      <c r="AT301" s="150" t="s">
        <v>140</v>
      </c>
      <c r="AU301" s="150" t="s">
        <v>139</v>
      </c>
      <c r="AY301" s="18" t="s">
        <v>134</v>
      </c>
      <c r="BE301" s="151">
        <f>IF(N301="základní",J301,0)</f>
        <v>0</v>
      </c>
      <c r="BF301" s="151">
        <f>IF(N301="snížená",J301,0)</f>
        <v>0</v>
      </c>
      <c r="BG301" s="151">
        <f>IF(N301="zákl. přenesená",J301,0)</f>
        <v>0</v>
      </c>
      <c r="BH301" s="151">
        <f>IF(N301="sníž. přenesená",J301,0)</f>
        <v>0</v>
      </c>
      <c r="BI301" s="151">
        <f>IF(N301="nulová",J301,0)</f>
        <v>0</v>
      </c>
      <c r="BJ301" s="18" t="s">
        <v>139</v>
      </c>
      <c r="BK301" s="151">
        <f>ROUND(I301*H301,2)</f>
        <v>0</v>
      </c>
      <c r="BL301" s="18" t="s">
        <v>229</v>
      </c>
      <c r="BM301" s="150" t="s">
        <v>489</v>
      </c>
    </row>
    <row r="302" spans="1:47" s="2" customFormat="1" ht="12">
      <c r="A302" s="33"/>
      <c r="B302" s="34"/>
      <c r="C302" s="33"/>
      <c r="D302" s="152" t="s">
        <v>148</v>
      </c>
      <c r="E302" s="33"/>
      <c r="F302" s="153" t="s">
        <v>490</v>
      </c>
      <c r="G302" s="33"/>
      <c r="H302" s="33"/>
      <c r="I302" s="154"/>
      <c r="J302" s="33"/>
      <c r="K302" s="33"/>
      <c r="L302" s="34"/>
      <c r="M302" s="155"/>
      <c r="N302" s="156"/>
      <c r="O302" s="54"/>
      <c r="P302" s="54"/>
      <c r="Q302" s="54"/>
      <c r="R302" s="54"/>
      <c r="S302" s="54"/>
      <c r="T302" s="55"/>
      <c r="U302" s="33"/>
      <c r="V302" s="33"/>
      <c r="W302" s="33"/>
      <c r="X302" s="33"/>
      <c r="Y302" s="33"/>
      <c r="Z302" s="33"/>
      <c r="AA302" s="33"/>
      <c r="AB302" s="33"/>
      <c r="AC302" s="33"/>
      <c r="AD302" s="33"/>
      <c r="AE302" s="33"/>
      <c r="AT302" s="18" t="s">
        <v>148</v>
      </c>
      <c r="AU302" s="18" t="s">
        <v>139</v>
      </c>
    </row>
    <row r="303" spans="2:63" s="12" customFormat="1" ht="22.9" customHeight="1">
      <c r="B303" s="125"/>
      <c r="D303" s="126" t="s">
        <v>70</v>
      </c>
      <c r="E303" s="136" t="s">
        <v>491</v>
      </c>
      <c r="F303" s="136" t="s">
        <v>492</v>
      </c>
      <c r="I303" s="128"/>
      <c r="J303" s="137">
        <f>BK303</f>
        <v>0</v>
      </c>
      <c r="L303" s="125"/>
      <c r="M303" s="130"/>
      <c r="N303" s="131"/>
      <c r="O303" s="131"/>
      <c r="P303" s="132">
        <f>SUM(P304:P314)</f>
        <v>0</v>
      </c>
      <c r="Q303" s="131"/>
      <c r="R303" s="132">
        <f>SUM(R304:R314)</f>
        <v>0</v>
      </c>
      <c r="S303" s="131"/>
      <c r="T303" s="133">
        <f>SUM(T304:T314)</f>
        <v>0</v>
      </c>
      <c r="AR303" s="126" t="s">
        <v>139</v>
      </c>
      <c r="AT303" s="134" t="s">
        <v>70</v>
      </c>
      <c r="AU303" s="134" t="s">
        <v>15</v>
      </c>
      <c r="AY303" s="126" t="s">
        <v>134</v>
      </c>
      <c r="BK303" s="135">
        <f>SUM(BK304:BK314)</f>
        <v>0</v>
      </c>
    </row>
    <row r="304" spans="1:65" s="2" customFormat="1" ht="37.9" customHeight="1">
      <c r="A304" s="33"/>
      <c r="B304" s="138"/>
      <c r="C304" s="139" t="s">
        <v>511</v>
      </c>
      <c r="D304" s="139" t="s">
        <v>140</v>
      </c>
      <c r="E304" s="140" t="s">
        <v>494</v>
      </c>
      <c r="F304" s="141" t="s">
        <v>495</v>
      </c>
      <c r="G304" s="142" t="s">
        <v>239</v>
      </c>
      <c r="H304" s="143">
        <v>70</v>
      </c>
      <c r="I304" s="144"/>
      <c r="J304" s="145">
        <f aca="true" t="shared" si="0" ref="J304:J313">ROUND(I304*H304,2)</f>
        <v>0</v>
      </c>
      <c r="K304" s="141" t="s">
        <v>3</v>
      </c>
      <c r="L304" s="34"/>
      <c r="M304" s="146" t="s">
        <v>3</v>
      </c>
      <c r="N304" s="147" t="s">
        <v>43</v>
      </c>
      <c r="O304" s="54"/>
      <c r="P304" s="148">
        <f aca="true" t="shared" si="1" ref="P304:P313">O304*H304</f>
        <v>0</v>
      </c>
      <c r="Q304" s="148">
        <v>0</v>
      </c>
      <c r="R304" s="148">
        <f aca="true" t="shared" si="2" ref="R304:R313">Q304*H304</f>
        <v>0</v>
      </c>
      <c r="S304" s="148">
        <v>0</v>
      </c>
      <c r="T304" s="149">
        <f aca="true" t="shared" si="3" ref="T304:T313">S304*H304</f>
        <v>0</v>
      </c>
      <c r="U304" s="33"/>
      <c r="V304" s="33"/>
      <c r="W304" s="33"/>
      <c r="X304" s="33"/>
      <c r="Y304" s="33"/>
      <c r="Z304" s="33"/>
      <c r="AA304" s="33"/>
      <c r="AB304" s="33"/>
      <c r="AC304" s="33"/>
      <c r="AD304" s="33"/>
      <c r="AE304" s="33"/>
      <c r="AR304" s="150" t="s">
        <v>229</v>
      </c>
      <c r="AT304" s="150" t="s">
        <v>140</v>
      </c>
      <c r="AU304" s="150" t="s">
        <v>139</v>
      </c>
      <c r="AY304" s="18" t="s">
        <v>134</v>
      </c>
      <c r="BE304" s="151">
        <f aca="true" t="shared" si="4" ref="BE304:BE313">IF(N304="základní",J304,0)</f>
        <v>0</v>
      </c>
      <c r="BF304" s="151">
        <f aca="true" t="shared" si="5" ref="BF304:BF313">IF(N304="snížená",J304,0)</f>
        <v>0</v>
      </c>
      <c r="BG304" s="151">
        <f aca="true" t="shared" si="6" ref="BG304:BG313">IF(N304="zákl. přenesená",J304,0)</f>
        <v>0</v>
      </c>
      <c r="BH304" s="151">
        <f aca="true" t="shared" si="7" ref="BH304:BH313">IF(N304="sníž. přenesená",J304,0)</f>
        <v>0</v>
      </c>
      <c r="BI304" s="151">
        <f aca="true" t="shared" si="8" ref="BI304:BI313">IF(N304="nulová",J304,0)</f>
        <v>0</v>
      </c>
      <c r="BJ304" s="18" t="s">
        <v>139</v>
      </c>
      <c r="BK304" s="151">
        <f aca="true" t="shared" si="9" ref="BK304:BK313">ROUND(I304*H304,2)</f>
        <v>0</v>
      </c>
      <c r="BL304" s="18" t="s">
        <v>229</v>
      </c>
      <c r="BM304" s="150" t="s">
        <v>496</v>
      </c>
    </row>
    <row r="305" spans="1:65" s="2" customFormat="1" ht="37.9" customHeight="1">
      <c r="A305" s="33"/>
      <c r="B305" s="138"/>
      <c r="C305" s="139" t="s">
        <v>515</v>
      </c>
      <c r="D305" s="139" t="s">
        <v>140</v>
      </c>
      <c r="E305" s="140" t="s">
        <v>499</v>
      </c>
      <c r="F305" s="141" t="s">
        <v>500</v>
      </c>
      <c r="G305" s="142" t="s">
        <v>239</v>
      </c>
      <c r="H305" s="143">
        <v>19</v>
      </c>
      <c r="I305" s="144"/>
      <c r="J305" s="145">
        <f t="shared" si="0"/>
        <v>0</v>
      </c>
      <c r="K305" s="141" t="s">
        <v>3</v>
      </c>
      <c r="L305" s="34"/>
      <c r="M305" s="146" t="s">
        <v>3</v>
      </c>
      <c r="N305" s="147" t="s">
        <v>43</v>
      </c>
      <c r="O305" s="54"/>
      <c r="P305" s="148">
        <f t="shared" si="1"/>
        <v>0</v>
      </c>
      <c r="Q305" s="148">
        <v>0</v>
      </c>
      <c r="R305" s="148">
        <f t="shared" si="2"/>
        <v>0</v>
      </c>
      <c r="S305" s="148">
        <v>0</v>
      </c>
      <c r="T305" s="149">
        <f t="shared" si="3"/>
        <v>0</v>
      </c>
      <c r="U305" s="33"/>
      <c r="V305" s="33"/>
      <c r="W305" s="33"/>
      <c r="X305" s="33"/>
      <c r="Y305" s="33"/>
      <c r="Z305" s="33"/>
      <c r="AA305" s="33"/>
      <c r="AB305" s="33"/>
      <c r="AC305" s="33"/>
      <c r="AD305" s="33"/>
      <c r="AE305" s="33"/>
      <c r="AR305" s="150" t="s">
        <v>229</v>
      </c>
      <c r="AT305" s="150" t="s">
        <v>140</v>
      </c>
      <c r="AU305" s="150" t="s">
        <v>139</v>
      </c>
      <c r="AY305" s="18" t="s">
        <v>134</v>
      </c>
      <c r="BE305" s="151">
        <f t="shared" si="4"/>
        <v>0</v>
      </c>
      <c r="BF305" s="151">
        <f t="shared" si="5"/>
        <v>0</v>
      </c>
      <c r="BG305" s="151">
        <f t="shared" si="6"/>
        <v>0</v>
      </c>
      <c r="BH305" s="151">
        <f t="shared" si="7"/>
        <v>0</v>
      </c>
      <c r="BI305" s="151">
        <f t="shared" si="8"/>
        <v>0</v>
      </c>
      <c r="BJ305" s="18" t="s">
        <v>139</v>
      </c>
      <c r="BK305" s="151">
        <f t="shared" si="9"/>
        <v>0</v>
      </c>
      <c r="BL305" s="18" t="s">
        <v>229</v>
      </c>
      <c r="BM305" s="150" t="s">
        <v>501</v>
      </c>
    </row>
    <row r="306" spans="1:65" s="2" customFormat="1" ht="24.2" customHeight="1">
      <c r="A306" s="33"/>
      <c r="B306" s="138"/>
      <c r="C306" s="139" t="s">
        <v>519</v>
      </c>
      <c r="D306" s="139" t="s">
        <v>140</v>
      </c>
      <c r="E306" s="140" t="s">
        <v>503</v>
      </c>
      <c r="F306" s="141" t="s">
        <v>504</v>
      </c>
      <c r="G306" s="142" t="s">
        <v>239</v>
      </c>
      <c r="H306" s="143">
        <v>6</v>
      </c>
      <c r="I306" s="144"/>
      <c r="J306" s="145">
        <f t="shared" si="0"/>
        <v>0</v>
      </c>
      <c r="K306" s="141" t="s">
        <v>3</v>
      </c>
      <c r="L306" s="34"/>
      <c r="M306" s="146" t="s">
        <v>3</v>
      </c>
      <c r="N306" s="147" t="s">
        <v>43</v>
      </c>
      <c r="O306" s="54"/>
      <c r="P306" s="148">
        <f t="shared" si="1"/>
        <v>0</v>
      </c>
      <c r="Q306" s="148">
        <v>0</v>
      </c>
      <c r="R306" s="148">
        <f t="shared" si="2"/>
        <v>0</v>
      </c>
      <c r="S306" s="148">
        <v>0</v>
      </c>
      <c r="T306" s="149">
        <f t="shared" si="3"/>
        <v>0</v>
      </c>
      <c r="U306" s="33"/>
      <c r="V306" s="33"/>
      <c r="W306" s="33"/>
      <c r="X306" s="33"/>
      <c r="Y306" s="33"/>
      <c r="Z306" s="33"/>
      <c r="AA306" s="33"/>
      <c r="AB306" s="33"/>
      <c r="AC306" s="33"/>
      <c r="AD306" s="33"/>
      <c r="AE306" s="33"/>
      <c r="AR306" s="150" t="s">
        <v>229</v>
      </c>
      <c r="AT306" s="150" t="s">
        <v>140</v>
      </c>
      <c r="AU306" s="150" t="s">
        <v>139</v>
      </c>
      <c r="AY306" s="18" t="s">
        <v>134</v>
      </c>
      <c r="BE306" s="151">
        <f t="shared" si="4"/>
        <v>0</v>
      </c>
      <c r="BF306" s="151">
        <f t="shared" si="5"/>
        <v>0</v>
      </c>
      <c r="BG306" s="151">
        <f t="shared" si="6"/>
        <v>0</v>
      </c>
      <c r="BH306" s="151">
        <f t="shared" si="7"/>
        <v>0</v>
      </c>
      <c r="BI306" s="151">
        <f t="shared" si="8"/>
        <v>0</v>
      </c>
      <c r="BJ306" s="18" t="s">
        <v>139</v>
      </c>
      <c r="BK306" s="151">
        <f t="shared" si="9"/>
        <v>0</v>
      </c>
      <c r="BL306" s="18" t="s">
        <v>229</v>
      </c>
      <c r="BM306" s="150" t="s">
        <v>505</v>
      </c>
    </row>
    <row r="307" spans="1:65" s="2" customFormat="1" ht="37.9" customHeight="1">
      <c r="A307" s="33"/>
      <c r="B307" s="138"/>
      <c r="C307" s="139" t="s">
        <v>523</v>
      </c>
      <c r="D307" s="139" t="s">
        <v>140</v>
      </c>
      <c r="E307" s="140" t="s">
        <v>507</v>
      </c>
      <c r="F307" s="141" t="s">
        <v>508</v>
      </c>
      <c r="G307" s="142" t="s">
        <v>239</v>
      </c>
      <c r="H307" s="143">
        <v>6</v>
      </c>
      <c r="I307" s="144"/>
      <c r="J307" s="145">
        <f t="shared" si="0"/>
        <v>0</v>
      </c>
      <c r="K307" s="141" t="s">
        <v>3</v>
      </c>
      <c r="L307" s="34"/>
      <c r="M307" s="146" t="s">
        <v>3</v>
      </c>
      <c r="N307" s="147" t="s">
        <v>43</v>
      </c>
      <c r="O307" s="54"/>
      <c r="P307" s="148">
        <f t="shared" si="1"/>
        <v>0</v>
      </c>
      <c r="Q307" s="148">
        <v>0</v>
      </c>
      <c r="R307" s="148">
        <f t="shared" si="2"/>
        <v>0</v>
      </c>
      <c r="S307" s="148">
        <v>0</v>
      </c>
      <c r="T307" s="149">
        <f t="shared" si="3"/>
        <v>0</v>
      </c>
      <c r="U307" s="33"/>
      <c r="V307" s="33"/>
      <c r="W307" s="33"/>
      <c r="X307" s="33"/>
      <c r="Y307" s="33"/>
      <c r="Z307" s="33"/>
      <c r="AA307" s="33"/>
      <c r="AB307" s="33"/>
      <c r="AC307" s="33"/>
      <c r="AD307" s="33"/>
      <c r="AE307" s="33"/>
      <c r="AR307" s="150" t="s">
        <v>229</v>
      </c>
      <c r="AT307" s="150" t="s">
        <v>140</v>
      </c>
      <c r="AU307" s="150" t="s">
        <v>139</v>
      </c>
      <c r="AY307" s="18" t="s">
        <v>134</v>
      </c>
      <c r="BE307" s="151">
        <f t="shared" si="4"/>
        <v>0</v>
      </c>
      <c r="BF307" s="151">
        <f t="shared" si="5"/>
        <v>0</v>
      </c>
      <c r="BG307" s="151">
        <f t="shared" si="6"/>
        <v>0</v>
      </c>
      <c r="BH307" s="151">
        <f t="shared" si="7"/>
        <v>0</v>
      </c>
      <c r="BI307" s="151">
        <f t="shared" si="8"/>
        <v>0</v>
      </c>
      <c r="BJ307" s="18" t="s">
        <v>139</v>
      </c>
      <c r="BK307" s="151">
        <f t="shared" si="9"/>
        <v>0</v>
      </c>
      <c r="BL307" s="18" t="s">
        <v>229</v>
      </c>
      <c r="BM307" s="150" t="s">
        <v>509</v>
      </c>
    </row>
    <row r="308" spans="1:65" s="2" customFormat="1" ht="62.65" customHeight="1">
      <c r="A308" s="33"/>
      <c r="B308" s="138"/>
      <c r="C308" s="139" t="s">
        <v>528</v>
      </c>
      <c r="D308" s="139" t="s">
        <v>140</v>
      </c>
      <c r="E308" s="140" t="s">
        <v>512</v>
      </c>
      <c r="F308" s="141" t="s">
        <v>513</v>
      </c>
      <c r="G308" s="142" t="s">
        <v>239</v>
      </c>
      <c r="H308" s="143">
        <v>8</v>
      </c>
      <c r="I308" s="144"/>
      <c r="J308" s="145">
        <f t="shared" si="0"/>
        <v>0</v>
      </c>
      <c r="K308" s="141" t="s">
        <v>3</v>
      </c>
      <c r="L308" s="34"/>
      <c r="M308" s="146" t="s">
        <v>3</v>
      </c>
      <c r="N308" s="147" t="s">
        <v>43</v>
      </c>
      <c r="O308" s="54"/>
      <c r="P308" s="148">
        <f t="shared" si="1"/>
        <v>0</v>
      </c>
      <c r="Q308" s="148">
        <v>0</v>
      </c>
      <c r="R308" s="148">
        <f t="shared" si="2"/>
        <v>0</v>
      </c>
      <c r="S308" s="148">
        <v>0</v>
      </c>
      <c r="T308" s="149">
        <f t="shared" si="3"/>
        <v>0</v>
      </c>
      <c r="U308" s="33"/>
      <c r="V308" s="33"/>
      <c r="W308" s="33"/>
      <c r="X308" s="33"/>
      <c r="Y308" s="33"/>
      <c r="Z308" s="33"/>
      <c r="AA308" s="33"/>
      <c r="AB308" s="33"/>
      <c r="AC308" s="33"/>
      <c r="AD308" s="33"/>
      <c r="AE308" s="33"/>
      <c r="AR308" s="150" t="s">
        <v>229</v>
      </c>
      <c r="AT308" s="150" t="s">
        <v>140</v>
      </c>
      <c r="AU308" s="150" t="s">
        <v>139</v>
      </c>
      <c r="AY308" s="18" t="s">
        <v>134</v>
      </c>
      <c r="BE308" s="151">
        <f t="shared" si="4"/>
        <v>0</v>
      </c>
      <c r="BF308" s="151">
        <f t="shared" si="5"/>
        <v>0</v>
      </c>
      <c r="BG308" s="151">
        <f t="shared" si="6"/>
        <v>0</v>
      </c>
      <c r="BH308" s="151">
        <f t="shared" si="7"/>
        <v>0</v>
      </c>
      <c r="BI308" s="151">
        <f t="shared" si="8"/>
        <v>0</v>
      </c>
      <c r="BJ308" s="18" t="s">
        <v>139</v>
      </c>
      <c r="BK308" s="151">
        <f t="shared" si="9"/>
        <v>0</v>
      </c>
      <c r="BL308" s="18" t="s">
        <v>229</v>
      </c>
      <c r="BM308" s="150" t="s">
        <v>514</v>
      </c>
    </row>
    <row r="309" spans="1:65" s="2" customFormat="1" ht="37.9" customHeight="1">
      <c r="A309" s="33"/>
      <c r="B309" s="138"/>
      <c r="C309" s="139" t="s">
        <v>533</v>
      </c>
      <c r="D309" s="139" t="s">
        <v>140</v>
      </c>
      <c r="E309" s="140" t="s">
        <v>516</v>
      </c>
      <c r="F309" s="141" t="s">
        <v>517</v>
      </c>
      <c r="G309" s="142" t="s">
        <v>239</v>
      </c>
      <c r="H309" s="143">
        <v>8</v>
      </c>
      <c r="I309" s="144"/>
      <c r="J309" s="145">
        <f t="shared" si="0"/>
        <v>0</v>
      </c>
      <c r="K309" s="141" t="s">
        <v>3</v>
      </c>
      <c r="L309" s="34"/>
      <c r="M309" s="146" t="s">
        <v>3</v>
      </c>
      <c r="N309" s="147" t="s">
        <v>43</v>
      </c>
      <c r="O309" s="54"/>
      <c r="P309" s="148">
        <f t="shared" si="1"/>
        <v>0</v>
      </c>
      <c r="Q309" s="148">
        <v>0</v>
      </c>
      <c r="R309" s="148">
        <f t="shared" si="2"/>
        <v>0</v>
      </c>
      <c r="S309" s="148">
        <v>0</v>
      </c>
      <c r="T309" s="149">
        <f t="shared" si="3"/>
        <v>0</v>
      </c>
      <c r="U309" s="33"/>
      <c r="V309" s="33"/>
      <c r="W309" s="33"/>
      <c r="X309" s="33"/>
      <c r="Y309" s="33"/>
      <c r="Z309" s="33"/>
      <c r="AA309" s="33"/>
      <c r="AB309" s="33"/>
      <c r="AC309" s="33"/>
      <c r="AD309" s="33"/>
      <c r="AE309" s="33"/>
      <c r="AR309" s="150" t="s">
        <v>229</v>
      </c>
      <c r="AT309" s="150" t="s">
        <v>140</v>
      </c>
      <c r="AU309" s="150" t="s">
        <v>139</v>
      </c>
      <c r="AY309" s="18" t="s">
        <v>134</v>
      </c>
      <c r="BE309" s="151">
        <f t="shared" si="4"/>
        <v>0</v>
      </c>
      <c r="BF309" s="151">
        <f t="shared" si="5"/>
        <v>0</v>
      </c>
      <c r="BG309" s="151">
        <f t="shared" si="6"/>
        <v>0</v>
      </c>
      <c r="BH309" s="151">
        <f t="shared" si="7"/>
        <v>0</v>
      </c>
      <c r="BI309" s="151">
        <f t="shared" si="8"/>
        <v>0</v>
      </c>
      <c r="BJ309" s="18" t="s">
        <v>139</v>
      </c>
      <c r="BK309" s="151">
        <f t="shared" si="9"/>
        <v>0</v>
      </c>
      <c r="BL309" s="18" t="s">
        <v>229</v>
      </c>
      <c r="BM309" s="150" t="s">
        <v>518</v>
      </c>
    </row>
    <row r="310" spans="1:65" s="2" customFormat="1" ht="37.9" customHeight="1">
      <c r="A310" s="33"/>
      <c r="B310" s="138"/>
      <c r="C310" s="139" t="s">
        <v>541</v>
      </c>
      <c r="D310" s="139" t="s">
        <v>140</v>
      </c>
      <c r="E310" s="140" t="s">
        <v>520</v>
      </c>
      <c r="F310" s="141" t="s">
        <v>521</v>
      </c>
      <c r="G310" s="142" t="s">
        <v>239</v>
      </c>
      <c r="H310" s="143">
        <v>50</v>
      </c>
      <c r="I310" s="144"/>
      <c r="J310" s="145">
        <f t="shared" si="0"/>
        <v>0</v>
      </c>
      <c r="K310" s="141" t="s">
        <v>3</v>
      </c>
      <c r="L310" s="34"/>
      <c r="M310" s="146" t="s">
        <v>3</v>
      </c>
      <c r="N310" s="147" t="s">
        <v>43</v>
      </c>
      <c r="O310" s="54"/>
      <c r="P310" s="148">
        <f t="shared" si="1"/>
        <v>0</v>
      </c>
      <c r="Q310" s="148">
        <v>0</v>
      </c>
      <c r="R310" s="148">
        <f t="shared" si="2"/>
        <v>0</v>
      </c>
      <c r="S310" s="148">
        <v>0</v>
      </c>
      <c r="T310" s="149">
        <f t="shared" si="3"/>
        <v>0</v>
      </c>
      <c r="U310" s="33"/>
      <c r="V310" s="33"/>
      <c r="W310" s="33"/>
      <c r="X310" s="33"/>
      <c r="Y310" s="33"/>
      <c r="Z310" s="33"/>
      <c r="AA310" s="33"/>
      <c r="AB310" s="33"/>
      <c r="AC310" s="33"/>
      <c r="AD310" s="33"/>
      <c r="AE310" s="33"/>
      <c r="AR310" s="150" t="s">
        <v>229</v>
      </c>
      <c r="AT310" s="150" t="s">
        <v>140</v>
      </c>
      <c r="AU310" s="150" t="s">
        <v>139</v>
      </c>
      <c r="AY310" s="18" t="s">
        <v>134</v>
      </c>
      <c r="BE310" s="151">
        <f t="shared" si="4"/>
        <v>0</v>
      </c>
      <c r="BF310" s="151">
        <f t="shared" si="5"/>
        <v>0</v>
      </c>
      <c r="BG310" s="151">
        <f t="shared" si="6"/>
        <v>0</v>
      </c>
      <c r="BH310" s="151">
        <f t="shared" si="7"/>
        <v>0</v>
      </c>
      <c r="BI310" s="151">
        <f t="shared" si="8"/>
        <v>0</v>
      </c>
      <c r="BJ310" s="18" t="s">
        <v>139</v>
      </c>
      <c r="BK310" s="151">
        <f t="shared" si="9"/>
        <v>0</v>
      </c>
      <c r="BL310" s="18" t="s">
        <v>229</v>
      </c>
      <c r="BM310" s="150" t="s">
        <v>522</v>
      </c>
    </row>
    <row r="311" spans="1:65" s="2" customFormat="1" ht="37.9" customHeight="1">
      <c r="A311" s="33"/>
      <c r="B311" s="138"/>
      <c r="C311" s="139" t="s">
        <v>546</v>
      </c>
      <c r="D311" s="139" t="s">
        <v>140</v>
      </c>
      <c r="E311" s="140" t="s">
        <v>524</v>
      </c>
      <c r="F311" s="141" t="s">
        <v>525</v>
      </c>
      <c r="G311" s="142" t="s">
        <v>239</v>
      </c>
      <c r="H311" s="143">
        <v>56</v>
      </c>
      <c r="I311" s="144"/>
      <c r="J311" s="145">
        <f t="shared" si="0"/>
        <v>0</v>
      </c>
      <c r="K311" s="141" t="s">
        <v>3</v>
      </c>
      <c r="L311" s="34"/>
      <c r="M311" s="146" t="s">
        <v>3</v>
      </c>
      <c r="N311" s="147" t="s">
        <v>43</v>
      </c>
      <c r="O311" s="54"/>
      <c r="P311" s="148">
        <f t="shared" si="1"/>
        <v>0</v>
      </c>
      <c r="Q311" s="148">
        <v>0</v>
      </c>
      <c r="R311" s="148">
        <f t="shared" si="2"/>
        <v>0</v>
      </c>
      <c r="S311" s="148">
        <v>0</v>
      </c>
      <c r="T311" s="149">
        <f t="shared" si="3"/>
        <v>0</v>
      </c>
      <c r="U311" s="33"/>
      <c r="V311" s="33"/>
      <c r="W311" s="33"/>
      <c r="X311" s="33"/>
      <c r="Y311" s="33"/>
      <c r="Z311" s="33"/>
      <c r="AA311" s="33"/>
      <c r="AB311" s="33"/>
      <c r="AC311" s="33"/>
      <c r="AD311" s="33"/>
      <c r="AE311" s="33"/>
      <c r="AR311" s="150" t="s">
        <v>229</v>
      </c>
      <c r="AT311" s="150" t="s">
        <v>140</v>
      </c>
      <c r="AU311" s="150" t="s">
        <v>139</v>
      </c>
      <c r="AY311" s="18" t="s">
        <v>134</v>
      </c>
      <c r="BE311" s="151">
        <f t="shared" si="4"/>
        <v>0</v>
      </c>
      <c r="BF311" s="151">
        <f t="shared" si="5"/>
        <v>0</v>
      </c>
      <c r="BG311" s="151">
        <f t="shared" si="6"/>
        <v>0</v>
      </c>
      <c r="BH311" s="151">
        <f t="shared" si="7"/>
        <v>0</v>
      </c>
      <c r="BI311" s="151">
        <f t="shared" si="8"/>
        <v>0</v>
      </c>
      <c r="BJ311" s="18" t="s">
        <v>139</v>
      </c>
      <c r="BK311" s="151">
        <f t="shared" si="9"/>
        <v>0</v>
      </c>
      <c r="BL311" s="18" t="s">
        <v>229</v>
      </c>
      <c r="BM311" s="150" t="s">
        <v>526</v>
      </c>
    </row>
    <row r="312" spans="1:65" s="2" customFormat="1" ht="33" customHeight="1">
      <c r="A312" s="33"/>
      <c r="B312" s="138"/>
      <c r="C312" s="139" t="s">
        <v>550</v>
      </c>
      <c r="D312" s="139" t="s">
        <v>140</v>
      </c>
      <c r="E312" s="140" t="s">
        <v>529</v>
      </c>
      <c r="F312" s="141" t="s">
        <v>530</v>
      </c>
      <c r="G312" s="142" t="s">
        <v>239</v>
      </c>
      <c r="H312" s="143">
        <v>20</v>
      </c>
      <c r="I312" s="144"/>
      <c r="J312" s="145">
        <f t="shared" si="0"/>
        <v>0</v>
      </c>
      <c r="K312" s="141" t="s">
        <v>3</v>
      </c>
      <c r="L312" s="34"/>
      <c r="M312" s="146" t="s">
        <v>3</v>
      </c>
      <c r="N312" s="147" t="s">
        <v>43</v>
      </c>
      <c r="O312" s="54"/>
      <c r="P312" s="148">
        <f t="shared" si="1"/>
        <v>0</v>
      </c>
      <c r="Q312" s="148">
        <v>0</v>
      </c>
      <c r="R312" s="148">
        <f t="shared" si="2"/>
        <v>0</v>
      </c>
      <c r="S312" s="148">
        <v>0</v>
      </c>
      <c r="T312" s="149">
        <f t="shared" si="3"/>
        <v>0</v>
      </c>
      <c r="U312" s="33"/>
      <c r="V312" s="33"/>
      <c r="W312" s="33"/>
      <c r="X312" s="33"/>
      <c r="Y312" s="33"/>
      <c r="Z312" s="33"/>
      <c r="AA312" s="33"/>
      <c r="AB312" s="33"/>
      <c r="AC312" s="33"/>
      <c r="AD312" s="33"/>
      <c r="AE312" s="33"/>
      <c r="AR312" s="150" t="s">
        <v>229</v>
      </c>
      <c r="AT312" s="150" t="s">
        <v>140</v>
      </c>
      <c r="AU312" s="150" t="s">
        <v>139</v>
      </c>
      <c r="AY312" s="18" t="s">
        <v>134</v>
      </c>
      <c r="BE312" s="151">
        <f t="shared" si="4"/>
        <v>0</v>
      </c>
      <c r="BF312" s="151">
        <f t="shared" si="5"/>
        <v>0</v>
      </c>
      <c r="BG312" s="151">
        <f t="shared" si="6"/>
        <v>0</v>
      </c>
      <c r="BH312" s="151">
        <f t="shared" si="7"/>
        <v>0</v>
      </c>
      <c r="BI312" s="151">
        <f t="shared" si="8"/>
        <v>0</v>
      </c>
      <c r="BJ312" s="18" t="s">
        <v>139</v>
      </c>
      <c r="BK312" s="151">
        <f t="shared" si="9"/>
        <v>0</v>
      </c>
      <c r="BL312" s="18" t="s">
        <v>229</v>
      </c>
      <c r="BM312" s="150" t="s">
        <v>531</v>
      </c>
    </row>
    <row r="313" spans="1:65" s="2" customFormat="1" ht="44.25" customHeight="1">
      <c r="A313" s="33"/>
      <c r="B313" s="138"/>
      <c r="C313" s="139" t="s">
        <v>558</v>
      </c>
      <c r="D313" s="139" t="s">
        <v>140</v>
      </c>
      <c r="E313" s="140" t="s">
        <v>534</v>
      </c>
      <c r="F313" s="141" t="s">
        <v>535</v>
      </c>
      <c r="G313" s="142" t="s">
        <v>536</v>
      </c>
      <c r="H313" s="191"/>
      <c r="I313" s="144"/>
      <c r="J313" s="145">
        <f t="shared" si="0"/>
        <v>0</v>
      </c>
      <c r="K313" s="141" t="s">
        <v>144</v>
      </c>
      <c r="L313" s="34"/>
      <c r="M313" s="146" t="s">
        <v>3</v>
      </c>
      <c r="N313" s="147" t="s">
        <v>43</v>
      </c>
      <c r="O313" s="54"/>
      <c r="P313" s="148">
        <f t="shared" si="1"/>
        <v>0</v>
      </c>
      <c r="Q313" s="148">
        <v>0</v>
      </c>
      <c r="R313" s="148">
        <f t="shared" si="2"/>
        <v>0</v>
      </c>
      <c r="S313" s="148">
        <v>0</v>
      </c>
      <c r="T313" s="149">
        <f t="shared" si="3"/>
        <v>0</v>
      </c>
      <c r="U313" s="33"/>
      <c r="V313" s="33"/>
      <c r="W313" s="33"/>
      <c r="X313" s="33"/>
      <c r="Y313" s="33"/>
      <c r="Z313" s="33"/>
      <c r="AA313" s="33"/>
      <c r="AB313" s="33"/>
      <c r="AC313" s="33"/>
      <c r="AD313" s="33"/>
      <c r="AE313" s="33"/>
      <c r="AR313" s="150" t="s">
        <v>229</v>
      </c>
      <c r="AT313" s="150" t="s">
        <v>140</v>
      </c>
      <c r="AU313" s="150" t="s">
        <v>139</v>
      </c>
      <c r="AY313" s="18" t="s">
        <v>134</v>
      </c>
      <c r="BE313" s="151">
        <f t="shared" si="4"/>
        <v>0</v>
      </c>
      <c r="BF313" s="151">
        <f t="shared" si="5"/>
        <v>0</v>
      </c>
      <c r="BG313" s="151">
        <f t="shared" si="6"/>
        <v>0</v>
      </c>
      <c r="BH313" s="151">
        <f t="shared" si="7"/>
        <v>0</v>
      </c>
      <c r="BI313" s="151">
        <f t="shared" si="8"/>
        <v>0</v>
      </c>
      <c r="BJ313" s="18" t="s">
        <v>139</v>
      </c>
      <c r="BK313" s="151">
        <f t="shared" si="9"/>
        <v>0</v>
      </c>
      <c r="BL313" s="18" t="s">
        <v>229</v>
      </c>
      <c r="BM313" s="150" t="s">
        <v>537</v>
      </c>
    </row>
    <row r="314" spans="1:47" s="2" customFormat="1" ht="12">
      <c r="A314" s="33"/>
      <c r="B314" s="34"/>
      <c r="C314" s="33"/>
      <c r="D314" s="152" t="s">
        <v>148</v>
      </c>
      <c r="E314" s="33"/>
      <c r="F314" s="153" t="s">
        <v>538</v>
      </c>
      <c r="G314" s="33"/>
      <c r="H314" s="33"/>
      <c r="I314" s="154"/>
      <c r="J314" s="33"/>
      <c r="K314" s="33"/>
      <c r="L314" s="34"/>
      <c r="M314" s="155"/>
      <c r="N314" s="156"/>
      <c r="O314" s="54"/>
      <c r="P314" s="54"/>
      <c r="Q314" s="54"/>
      <c r="R314" s="54"/>
      <c r="S314" s="54"/>
      <c r="T314" s="55"/>
      <c r="U314" s="33"/>
      <c r="V314" s="33"/>
      <c r="W314" s="33"/>
      <c r="X314" s="33"/>
      <c r="Y314" s="33"/>
      <c r="Z314" s="33"/>
      <c r="AA314" s="33"/>
      <c r="AB314" s="33"/>
      <c r="AC314" s="33"/>
      <c r="AD314" s="33"/>
      <c r="AE314" s="33"/>
      <c r="AT314" s="18" t="s">
        <v>148</v>
      </c>
      <c r="AU314" s="18" t="s">
        <v>139</v>
      </c>
    </row>
    <row r="315" spans="2:63" s="12" customFormat="1" ht="22.9" customHeight="1">
      <c r="B315" s="125"/>
      <c r="D315" s="126" t="s">
        <v>70</v>
      </c>
      <c r="E315" s="136" t="s">
        <v>539</v>
      </c>
      <c r="F315" s="136" t="s">
        <v>540</v>
      </c>
      <c r="I315" s="128"/>
      <c r="J315" s="137">
        <f>BK315</f>
        <v>0</v>
      </c>
      <c r="L315" s="125"/>
      <c r="M315" s="130"/>
      <c r="N315" s="131"/>
      <c r="O315" s="131"/>
      <c r="P315" s="132">
        <f>SUM(P316:P323)</f>
        <v>0</v>
      </c>
      <c r="Q315" s="131"/>
      <c r="R315" s="132">
        <f>SUM(R316:R323)</f>
        <v>0</v>
      </c>
      <c r="S315" s="131"/>
      <c r="T315" s="133">
        <f>SUM(T316:T323)</f>
        <v>0</v>
      </c>
      <c r="AR315" s="126" t="s">
        <v>139</v>
      </c>
      <c r="AT315" s="134" t="s">
        <v>70</v>
      </c>
      <c r="AU315" s="134" t="s">
        <v>15</v>
      </c>
      <c r="AY315" s="126" t="s">
        <v>134</v>
      </c>
      <c r="BK315" s="135">
        <f>SUM(BK316:BK323)</f>
        <v>0</v>
      </c>
    </row>
    <row r="316" spans="1:65" s="2" customFormat="1" ht="24.2" customHeight="1">
      <c r="A316" s="33"/>
      <c r="B316" s="138"/>
      <c r="C316" s="139" t="s">
        <v>562</v>
      </c>
      <c r="D316" s="139" t="s">
        <v>140</v>
      </c>
      <c r="E316" s="140" t="s">
        <v>542</v>
      </c>
      <c r="F316" s="141" t="s">
        <v>543</v>
      </c>
      <c r="G316" s="142" t="s">
        <v>544</v>
      </c>
      <c r="H316" s="143">
        <v>4</v>
      </c>
      <c r="I316" s="144"/>
      <c r="J316" s="145">
        <f aca="true" t="shared" si="10" ref="J316:J322">ROUND(I316*H316,2)</f>
        <v>0</v>
      </c>
      <c r="K316" s="141" t="s">
        <v>3</v>
      </c>
      <c r="L316" s="34"/>
      <c r="M316" s="146" t="s">
        <v>3</v>
      </c>
      <c r="N316" s="147" t="s">
        <v>43</v>
      </c>
      <c r="O316" s="54"/>
      <c r="P316" s="148">
        <f aca="true" t="shared" si="11" ref="P316:P322">O316*H316</f>
        <v>0</v>
      </c>
      <c r="Q316" s="148">
        <v>0</v>
      </c>
      <c r="R316" s="148">
        <f aca="true" t="shared" si="12" ref="R316:R322">Q316*H316</f>
        <v>0</v>
      </c>
      <c r="S316" s="148">
        <v>0</v>
      </c>
      <c r="T316" s="149">
        <f aca="true" t="shared" si="13" ref="T316:T322">S316*H316</f>
        <v>0</v>
      </c>
      <c r="U316" s="33"/>
      <c r="V316" s="33"/>
      <c r="W316" s="33"/>
      <c r="X316" s="33"/>
      <c r="Y316" s="33"/>
      <c r="Z316" s="33"/>
      <c r="AA316" s="33"/>
      <c r="AB316" s="33"/>
      <c r="AC316" s="33"/>
      <c r="AD316" s="33"/>
      <c r="AE316" s="33"/>
      <c r="AR316" s="150" t="s">
        <v>229</v>
      </c>
      <c r="AT316" s="150" t="s">
        <v>140</v>
      </c>
      <c r="AU316" s="150" t="s">
        <v>139</v>
      </c>
      <c r="AY316" s="18" t="s">
        <v>134</v>
      </c>
      <c r="BE316" s="151">
        <f aca="true" t="shared" si="14" ref="BE316:BE322">IF(N316="základní",J316,0)</f>
        <v>0</v>
      </c>
      <c r="BF316" s="151">
        <f aca="true" t="shared" si="15" ref="BF316:BF322">IF(N316="snížená",J316,0)</f>
        <v>0</v>
      </c>
      <c r="BG316" s="151">
        <f aca="true" t="shared" si="16" ref="BG316:BG322">IF(N316="zákl. přenesená",J316,0)</f>
        <v>0</v>
      </c>
      <c r="BH316" s="151">
        <f aca="true" t="shared" si="17" ref="BH316:BH322">IF(N316="sníž. přenesená",J316,0)</f>
        <v>0</v>
      </c>
      <c r="BI316" s="151">
        <f aca="true" t="shared" si="18" ref="BI316:BI322">IF(N316="nulová",J316,0)</f>
        <v>0</v>
      </c>
      <c r="BJ316" s="18" t="s">
        <v>139</v>
      </c>
      <c r="BK316" s="151">
        <f aca="true" t="shared" si="19" ref="BK316:BK322">ROUND(I316*H316,2)</f>
        <v>0</v>
      </c>
      <c r="BL316" s="18" t="s">
        <v>229</v>
      </c>
      <c r="BM316" s="150" t="s">
        <v>545</v>
      </c>
    </row>
    <row r="317" spans="1:65" s="2" customFormat="1" ht="16.5" customHeight="1">
      <c r="A317" s="33"/>
      <c r="B317" s="138"/>
      <c r="C317" s="139" t="s">
        <v>566</v>
      </c>
      <c r="D317" s="139" t="s">
        <v>140</v>
      </c>
      <c r="E317" s="140" t="s">
        <v>547</v>
      </c>
      <c r="F317" s="141" t="s">
        <v>548</v>
      </c>
      <c r="G317" s="142" t="s">
        <v>544</v>
      </c>
      <c r="H317" s="143">
        <v>4</v>
      </c>
      <c r="I317" s="144"/>
      <c r="J317" s="145">
        <f t="shared" si="10"/>
        <v>0</v>
      </c>
      <c r="K317" s="141" t="s">
        <v>3</v>
      </c>
      <c r="L317" s="34"/>
      <c r="M317" s="146" t="s">
        <v>3</v>
      </c>
      <c r="N317" s="147" t="s">
        <v>43</v>
      </c>
      <c r="O317" s="54"/>
      <c r="P317" s="148">
        <f t="shared" si="11"/>
        <v>0</v>
      </c>
      <c r="Q317" s="148">
        <v>0</v>
      </c>
      <c r="R317" s="148">
        <f t="shared" si="12"/>
        <v>0</v>
      </c>
      <c r="S317" s="148">
        <v>0</v>
      </c>
      <c r="T317" s="149">
        <f t="shared" si="13"/>
        <v>0</v>
      </c>
      <c r="U317" s="33"/>
      <c r="V317" s="33"/>
      <c r="W317" s="33"/>
      <c r="X317" s="33"/>
      <c r="Y317" s="33"/>
      <c r="Z317" s="33"/>
      <c r="AA317" s="33"/>
      <c r="AB317" s="33"/>
      <c r="AC317" s="33"/>
      <c r="AD317" s="33"/>
      <c r="AE317" s="33"/>
      <c r="AR317" s="150" t="s">
        <v>229</v>
      </c>
      <c r="AT317" s="150" t="s">
        <v>140</v>
      </c>
      <c r="AU317" s="150" t="s">
        <v>139</v>
      </c>
      <c r="AY317" s="18" t="s">
        <v>134</v>
      </c>
      <c r="BE317" s="151">
        <f t="shared" si="14"/>
        <v>0</v>
      </c>
      <c r="BF317" s="151">
        <f t="shared" si="15"/>
        <v>0</v>
      </c>
      <c r="BG317" s="151">
        <f t="shared" si="16"/>
        <v>0</v>
      </c>
      <c r="BH317" s="151">
        <f t="shared" si="17"/>
        <v>0</v>
      </c>
      <c r="BI317" s="151">
        <f t="shared" si="18"/>
        <v>0</v>
      </c>
      <c r="BJ317" s="18" t="s">
        <v>139</v>
      </c>
      <c r="BK317" s="151">
        <f t="shared" si="19"/>
        <v>0</v>
      </c>
      <c r="BL317" s="18" t="s">
        <v>229</v>
      </c>
      <c r="BM317" s="150" t="s">
        <v>549</v>
      </c>
    </row>
    <row r="318" spans="1:65" s="2" customFormat="1" ht="24.2" customHeight="1">
      <c r="A318" s="33"/>
      <c r="B318" s="138"/>
      <c r="C318" s="139" t="s">
        <v>573</v>
      </c>
      <c r="D318" s="139" t="s">
        <v>140</v>
      </c>
      <c r="E318" s="140" t="s">
        <v>551</v>
      </c>
      <c r="F318" s="141" t="s">
        <v>552</v>
      </c>
      <c r="G318" s="142" t="s">
        <v>359</v>
      </c>
      <c r="H318" s="143">
        <v>2</v>
      </c>
      <c r="I318" s="144"/>
      <c r="J318" s="145">
        <f t="shared" si="10"/>
        <v>0</v>
      </c>
      <c r="K318" s="141" t="s">
        <v>3</v>
      </c>
      <c r="L318" s="34"/>
      <c r="M318" s="146" t="s">
        <v>3</v>
      </c>
      <c r="N318" s="147" t="s">
        <v>43</v>
      </c>
      <c r="O318" s="54"/>
      <c r="P318" s="148">
        <f t="shared" si="11"/>
        <v>0</v>
      </c>
      <c r="Q318" s="148">
        <v>0</v>
      </c>
      <c r="R318" s="148">
        <f t="shared" si="12"/>
        <v>0</v>
      </c>
      <c r="S318" s="148">
        <v>0</v>
      </c>
      <c r="T318" s="149">
        <f t="shared" si="13"/>
        <v>0</v>
      </c>
      <c r="U318" s="33"/>
      <c r="V318" s="33"/>
      <c r="W318" s="33"/>
      <c r="X318" s="33"/>
      <c r="Y318" s="33"/>
      <c r="Z318" s="33"/>
      <c r="AA318" s="33"/>
      <c r="AB318" s="33"/>
      <c r="AC318" s="33"/>
      <c r="AD318" s="33"/>
      <c r="AE318" s="33"/>
      <c r="AR318" s="150" t="s">
        <v>229</v>
      </c>
      <c r="AT318" s="150" t="s">
        <v>140</v>
      </c>
      <c r="AU318" s="150" t="s">
        <v>139</v>
      </c>
      <c r="AY318" s="18" t="s">
        <v>134</v>
      </c>
      <c r="BE318" s="151">
        <f t="shared" si="14"/>
        <v>0</v>
      </c>
      <c r="BF318" s="151">
        <f t="shared" si="15"/>
        <v>0</v>
      </c>
      <c r="BG318" s="151">
        <f t="shared" si="16"/>
        <v>0</v>
      </c>
      <c r="BH318" s="151">
        <f t="shared" si="17"/>
        <v>0</v>
      </c>
      <c r="BI318" s="151">
        <f t="shared" si="18"/>
        <v>0</v>
      </c>
      <c r="BJ318" s="18" t="s">
        <v>139</v>
      </c>
      <c r="BK318" s="151">
        <f t="shared" si="19"/>
        <v>0</v>
      </c>
      <c r="BL318" s="18" t="s">
        <v>229</v>
      </c>
      <c r="BM318" s="150" t="s">
        <v>553</v>
      </c>
    </row>
    <row r="319" spans="1:65" s="2" customFormat="1" ht="24.2" customHeight="1">
      <c r="A319" s="33"/>
      <c r="B319" s="138"/>
      <c r="C319" s="139" t="s">
        <v>577</v>
      </c>
      <c r="D319" s="139" t="s">
        <v>140</v>
      </c>
      <c r="E319" s="140" t="s">
        <v>555</v>
      </c>
      <c r="F319" s="141" t="s">
        <v>556</v>
      </c>
      <c r="G319" s="142" t="s">
        <v>359</v>
      </c>
      <c r="H319" s="143">
        <v>5</v>
      </c>
      <c r="I319" s="144"/>
      <c r="J319" s="145">
        <f t="shared" si="10"/>
        <v>0</v>
      </c>
      <c r="K319" s="141" t="s">
        <v>3</v>
      </c>
      <c r="L319" s="34"/>
      <c r="M319" s="146" t="s">
        <v>3</v>
      </c>
      <c r="N319" s="147" t="s">
        <v>43</v>
      </c>
      <c r="O319" s="54"/>
      <c r="P319" s="148">
        <f t="shared" si="11"/>
        <v>0</v>
      </c>
      <c r="Q319" s="148">
        <v>0</v>
      </c>
      <c r="R319" s="148">
        <f t="shared" si="12"/>
        <v>0</v>
      </c>
      <c r="S319" s="148">
        <v>0</v>
      </c>
      <c r="T319" s="149">
        <f t="shared" si="13"/>
        <v>0</v>
      </c>
      <c r="U319" s="33"/>
      <c r="V319" s="33"/>
      <c r="W319" s="33"/>
      <c r="X319" s="33"/>
      <c r="Y319" s="33"/>
      <c r="Z319" s="33"/>
      <c r="AA319" s="33"/>
      <c r="AB319" s="33"/>
      <c r="AC319" s="33"/>
      <c r="AD319" s="33"/>
      <c r="AE319" s="33"/>
      <c r="AR319" s="150" t="s">
        <v>229</v>
      </c>
      <c r="AT319" s="150" t="s">
        <v>140</v>
      </c>
      <c r="AU319" s="150" t="s">
        <v>139</v>
      </c>
      <c r="AY319" s="18" t="s">
        <v>134</v>
      </c>
      <c r="BE319" s="151">
        <f t="shared" si="14"/>
        <v>0</v>
      </c>
      <c r="BF319" s="151">
        <f t="shared" si="15"/>
        <v>0</v>
      </c>
      <c r="BG319" s="151">
        <f t="shared" si="16"/>
        <v>0</v>
      </c>
      <c r="BH319" s="151">
        <f t="shared" si="17"/>
        <v>0</v>
      </c>
      <c r="BI319" s="151">
        <f t="shared" si="18"/>
        <v>0</v>
      </c>
      <c r="BJ319" s="18" t="s">
        <v>139</v>
      </c>
      <c r="BK319" s="151">
        <f t="shared" si="19"/>
        <v>0</v>
      </c>
      <c r="BL319" s="18" t="s">
        <v>229</v>
      </c>
      <c r="BM319" s="150" t="s">
        <v>557</v>
      </c>
    </row>
    <row r="320" spans="1:65" s="2" customFormat="1" ht="24.2" customHeight="1">
      <c r="A320" s="33"/>
      <c r="B320" s="138"/>
      <c r="C320" s="139" t="s">
        <v>581</v>
      </c>
      <c r="D320" s="139" t="s">
        <v>140</v>
      </c>
      <c r="E320" s="140" t="s">
        <v>559</v>
      </c>
      <c r="F320" s="141" t="s">
        <v>560</v>
      </c>
      <c r="G320" s="142" t="s">
        <v>359</v>
      </c>
      <c r="H320" s="143">
        <v>1</v>
      </c>
      <c r="I320" s="144"/>
      <c r="J320" s="145">
        <f t="shared" si="10"/>
        <v>0</v>
      </c>
      <c r="K320" s="141" t="s">
        <v>3</v>
      </c>
      <c r="L320" s="34"/>
      <c r="M320" s="146" t="s">
        <v>3</v>
      </c>
      <c r="N320" s="147" t="s">
        <v>43</v>
      </c>
      <c r="O320" s="54"/>
      <c r="P320" s="148">
        <f t="shared" si="11"/>
        <v>0</v>
      </c>
      <c r="Q320" s="148">
        <v>0</v>
      </c>
      <c r="R320" s="148">
        <f t="shared" si="12"/>
        <v>0</v>
      </c>
      <c r="S320" s="148">
        <v>0</v>
      </c>
      <c r="T320" s="149">
        <f t="shared" si="13"/>
        <v>0</v>
      </c>
      <c r="U320" s="33"/>
      <c r="V320" s="33"/>
      <c r="W320" s="33"/>
      <c r="X320" s="33"/>
      <c r="Y320" s="33"/>
      <c r="Z320" s="33"/>
      <c r="AA320" s="33"/>
      <c r="AB320" s="33"/>
      <c r="AC320" s="33"/>
      <c r="AD320" s="33"/>
      <c r="AE320" s="33"/>
      <c r="AR320" s="150" t="s">
        <v>229</v>
      </c>
      <c r="AT320" s="150" t="s">
        <v>140</v>
      </c>
      <c r="AU320" s="150" t="s">
        <v>139</v>
      </c>
      <c r="AY320" s="18" t="s">
        <v>134</v>
      </c>
      <c r="BE320" s="151">
        <f t="shared" si="14"/>
        <v>0</v>
      </c>
      <c r="BF320" s="151">
        <f t="shared" si="15"/>
        <v>0</v>
      </c>
      <c r="BG320" s="151">
        <f t="shared" si="16"/>
        <v>0</v>
      </c>
      <c r="BH320" s="151">
        <f t="shared" si="17"/>
        <v>0</v>
      </c>
      <c r="BI320" s="151">
        <f t="shared" si="18"/>
        <v>0</v>
      </c>
      <c r="BJ320" s="18" t="s">
        <v>139</v>
      </c>
      <c r="BK320" s="151">
        <f t="shared" si="19"/>
        <v>0</v>
      </c>
      <c r="BL320" s="18" t="s">
        <v>229</v>
      </c>
      <c r="BM320" s="150" t="s">
        <v>561</v>
      </c>
    </row>
    <row r="321" spans="1:65" s="2" customFormat="1" ht="24.2" customHeight="1">
      <c r="A321" s="33"/>
      <c r="B321" s="138"/>
      <c r="C321" s="139" t="s">
        <v>585</v>
      </c>
      <c r="D321" s="139" t="s">
        <v>140</v>
      </c>
      <c r="E321" s="140" t="s">
        <v>563</v>
      </c>
      <c r="F321" s="141" t="s">
        <v>564</v>
      </c>
      <c r="G321" s="142" t="s">
        <v>359</v>
      </c>
      <c r="H321" s="143">
        <v>2</v>
      </c>
      <c r="I321" s="144"/>
      <c r="J321" s="145">
        <f t="shared" si="10"/>
        <v>0</v>
      </c>
      <c r="K321" s="141" t="s">
        <v>3</v>
      </c>
      <c r="L321" s="34"/>
      <c r="M321" s="146" t="s">
        <v>3</v>
      </c>
      <c r="N321" s="147" t="s">
        <v>43</v>
      </c>
      <c r="O321" s="54"/>
      <c r="P321" s="148">
        <f t="shared" si="11"/>
        <v>0</v>
      </c>
      <c r="Q321" s="148">
        <v>0</v>
      </c>
      <c r="R321" s="148">
        <f t="shared" si="12"/>
        <v>0</v>
      </c>
      <c r="S321" s="148">
        <v>0</v>
      </c>
      <c r="T321" s="149">
        <f t="shared" si="13"/>
        <v>0</v>
      </c>
      <c r="U321" s="33"/>
      <c r="V321" s="33"/>
      <c r="W321" s="33"/>
      <c r="X321" s="33"/>
      <c r="Y321" s="33"/>
      <c r="Z321" s="33"/>
      <c r="AA321" s="33"/>
      <c r="AB321" s="33"/>
      <c r="AC321" s="33"/>
      <c r="AD321" s="33"/>
      <c r="AE321" s="33"/>
      <c r="AR321" s="150" t="s">
        <v>229</v>
      </c>
      <c r="AT321" s="150" t="s">
        <v>140</v>
      </c>
      <c r="AU321" s="150" t="s">
        <v>139</v>
      </c>
      <c r="AY321" s="18" t="s">
        <v>134</v>
      </c>
      <c r="BE321" s="151">
        <f t="shared" si="14"/>
        <v>0</v>
      </c>
      <c r="BF321" s="151">
        <f t="shared" si="15"/>
        <v>0</v>
      </c>
      <c r="BG321" s="151">
        <f t="shared" si="16"/>
        <v>0</v>
      </c>
      <c r="BH321" s="151">
        <f t="shared" si="17"/>
        <v>0</v>
      </c>
      <c r="BI321" s="151">
        <f t="shared" si="18"/>
        <v>0</v>
      </c>
      <c r="BJ321" s="18" t="s">
        <v>139</v>
      </c>
      <c r="BK321" s="151">
        <f t="shared" si="19"/>
        <v>0</v>
      </c>
      <c r="BL321" s="18" t="s">
        <v>229</v>
      </c>
      <c r="BM321" s="150" t="s">
        <v>565</v>
      </c>
    </row>
    <row r="322" spans="1:65" s="2" customFormat="1" ht="44.25" customHeight="1">
      <c r="A322" s="33"/>
      <c r="B322" s="138"/>
      <c r="C322" s="139" t="s">
        <v>589</v>
      </c>
      <c r="D322" s="139" t="s">
        <v>140</v>
      </c>
      <c r="E322" s="140" t="s">
        <v>567</v>
      </c>
      <c r="F322" s="141" t="s">
        <v>568</v>
      </c>
      <c r="G322" s="142" t="s">
        <v>536</v>
      </c>
      <c r="H322" s="191"/>
      <c r="I322" s="144"/>
      <c r="J322" s="145">
        <f t="shared" si="10"/>
        <v>0</v>
      </c>
      <c r="K322" s="141" t="s">
        <v>144</v>
      </c>
      <c r="L322" s="34"/>
      <c r="M322" s="146" t="s">
        <v>3</v>
      </c>
      <c r="N322" s="147" t="s">
        <v>43</v>
      </c>
      <c r="O322" s="54"/>
      <c r="P322" s="148">
        <f t="shared" si="11"/>
        <v>0</v>
      </c>
      <c r="Q322" s="148">
        <v>0</v>
      </c>
      <c r="R322" s="148">
        <f t="shared" si="12"/>
        <v>0</v>
      </c>
      <c r="S322" s="148">
        <v>0</v>
      </c>
      <c r="T322" s="149">
        <f t="shared" si="13"/>
        <v>0</v>
      </c>
      <c r="U322" s="33"/>
      <c r="V322" s="33"/>
      <c r="W322" s="33"/>
      <c r="X322" s="33"/>
      <c r="Y322" s="33"/>
      <c r="Z322" s="33"/>
      <c r="AA322" s="33"/>
      <c r="AB322" s="33"/>
      <c r="AC322" s="33"/>
      <c r="AD322" s="33"/>
      <c r="AE322" s="33"/>
      <c r="AR322" s="150" t="s">
        <v>229</v>
      </c>
      <c r="AT322" s="150" t="s">
        <v>140</v>
      </c>
      <c r="AU322" s="150" t="s">
        <v>139</v>
      </c>
      <c r="AY322" s="18" t="s">
        <v>134</v>
      </c>
      <c r="BE322" s="151">
        <f t="shared" si="14"/>
        <v>0</v>
      </c>
      <c r="BF322" s="151">
        <f t="shared" si="15"/>
        <v>0</v>
      </c>
      <c r="BG322" s="151">
        <f t="shared" si="16"/>
        <v>0</v>
      </c>
      <c r="BH322" s="151">
        <f t="shared" si="17"/>
        <v>0</v>
      </c>
      <c r="BI322" s="151">
        <f t="shared" si="18"/>
        <v>0</v>
      </c>
      <c r="BJ322" s="18" t="s">
        <v>139</v>
      </c>
      <c r="BK322" s="151">
        <f t="shared" si="19"/>
        <v>0</v>
      </c>
      <c r="BL322" s="18" t="s">
        <v>229</v>
      </c>
      <c r="BM322" s="150" t="s">
        <v>569</v>
      </c>
    </row>
    <row r="323" spans="1:47" s="2" customFormat="1" ht="12">
      <c r="A323" s="33"/>
      <c r="B323" s="34"/>
      <c r="C323" s="33"/>
      <c r="D323" s="152" t="s">
        <v>148</v>
      </c>
      <c r="E323" s="33"/>
      <c r="F323" s="153" t="s">
        <v>570</v>
      </c>
      <c r="G323" s="33"/>
      <c r="H323" s="33"/>
      <c r="I323" s="154"/>
      <c r="J323" s="33"/>
      <c r="K323" s="33"/>
      <c r="L323" s="34"/>
      <c r="M323" s="155"/>
      <c r="N323" s="156"/>
      <c r="O323" s="54"/>
      <c r="P323" s="54"/>
      <c r="Q323" s="54"/>
      <c r="R323" s="54"/>
      <c r="S323" s="54"/>
      <c r="T323" s="55"/>
      <c r="U323" s="33"/>
      <c r="V323" s="33"/>
      <c r="W323" s="33"/>
      <c r="X323" s="33"/>
      <c r="Y323" s="33"/>
      <c r="Z323" s="33"/>
      <c r="AA323" s="33"/>
      <c r="AB323" s="33"/>
      <c r="AC323" s="33"/>
      <c r="AD323" s="33"/>
      <c r="AE323" s="33"/>
      <c r="AT323" s="18" t="s">
        <v>148</v>
      </c>
      <c r="AU323" s="18" t="s">
        <v>139</v>
      </c>
    </row>
    <row r="324" spans="2:63" s="12" customFormat="1" ht="25.9" customHeight="1">
      <c r="B324" s="125"/>
      <c r="D324" s="126" t="s">
        <v>70</v>
      </c>
      <c r="E324" s="127" t="s">
        <v>571</v>
      </c>
      <c r="F324" s="127" t="s">
        <v>572</v>
      </c>
      <c r="I324" s="128"/>
      <c r="J324" s="129">
        <f>BK324</f>
        <v>0</v>
      </c>
      <c r="L324" s="125"/>
      <c r="M324" s="130"/>
      <c r="N324" s="131"/>
      <c r="O324" s="131"/>
      <c r="P324" s="132">
        <f>SUM(P325:P329)</f>
        <v>0</v>
      </c>
      <c r="Q324" s="131"/>
      <c r="R324" s="132">
        <f>SUM(R325:R329)</f>
        <v>0</v>
      </c>
      <c r="S324" s="131"/>
      <c r="T324" s="133">
        <f>SUM(T325:T329)</f>
        <v>0</v>
      </c>
      <c r="AR324" s="126" t="s">
        <v>170</v>
      </c>
      <c r="AT324" s="134" t="s">
        <v>70</v>
      </c>
      <c r="AU324" s="134" t="s">
        <v>71</v>
      </c>
      <c r="AY324" s="126" t="s">
        <v>134</v>
      </c>
      <c r="BK324" s="135">
        <f>SUM(BK325:BK329)</f>
        <v>0</v>
      </c>
    </row>
    <row r="325" spans="1:65" s="2" customFormat="1" ht="37.9" customHeight="1">
      <c r="A325" s="33"/>
      <c r="B325" s="138"/>
      <c r="C325" s="139" t="s">
        <v>695</v>
      </c>
      <c r="D325" s="139" t="s">
        <v>140</v>
      </c>
      <c r="E325" s="140" t="s">
        <v>590</v>
      </c>
      <c r="F325" s="141" t="s">
        <v>591</v>
      </c>
      <c r="G325" s="142" t="s">
        <v>438</v>
      </c>
      <c r="H325" s="143">
        <v>1</v>
      </c>
      <c r="I325" s="144"/>
      <c r="J325" s="145">
        <f>ROUND(I325*H325,2)</f>
        <v>0</v>
      </c>
      <c r="K325" s="141" t="s">
        <v>3</v>
      </c>
      <c r="L325" s="34"/>
      <c r="M325" s="146" t="s">
        <v>3</v>
      </c>
      <c r="N325" s="147" t="s">
        <v>43</v>
      </c>
      <c r="O325" s="54"/>
      <c r="P325" s="148">
        <f>O325*H325</f>
        <v>0</v>
      </c>
      <c r="Q325" s="148">
        <v>0</v>
      </c>
      <c r="R325" s="148">
        <f>Q325*H325</f>
        <v>0</v>
      </c>
      <c r="S325" s="148">
        <v>0</v>
      </c>
      <c r="T325" s="149">
        <f>S325*H325</f>
        <v>0</v>
      </c>
      <c r="U325" s="33"/>
      <c r="V325" s="33"/>
      <c r="W325" s="33"/>
      <c r="X325" s="33"/>
      <c r="Y325" s="33"/>
      <c r="Z325" s="33"/>
      <c r="AA325" s="33"/>
      <c r="AB325" s="33"/>
      <c r="AC325" s="33"/>
      <c r="AD325" s="33"/>
      <c r="AE325" s="33"/>
      <c r="AR325" s="150" t="s">
        <v>145</v>
      </c>
      <c r="AT325" s="150" t="s">
        <v>140</v>
      </c>
      <c r="AU325" s="150" t="s">
        <v>15</v>
      </c>
      <c r="AY325" s="18" t="s">
        <v>134</v>
      </c>
      <c r="BE325" s="151">
        <f>IF(N325="základní",J325,0)</f>
        <v>0</v>
      </c>
      <c r="BF325" s="151">
        <f>IF(N325="snížená",J325,0)</f>
        <v>0</v>
      </c>
      <c r="BG325" s="151">
        <f>IF(N325="zákl. přenesená",J325,0)</f>
        <v>0</v>
      </c>
      <c r="BH325" s="151">
        <f>IF(N325="sníž. přenesená",J325,0)</f>
        <v>0</v>
      </c>
      <c r="BI325" s="151">
        <f>IF(N325="nulová",J325,0)</f>
        <v>0</v>
      </c>
      <c r="BJ325" s="18" t="s">
        <v>139</v>
      </c>
      <c r="BK325" s="151">
        <f>ROUND(I325*H325,2)</f>
        <v>0</v>
      </c>
      <c r="BL325" s="18" t="s">
        <v>145</v>
      </c>
      <c r="BM325" s="150" t="s">
        <v>876</v>
      </c>
    </row>
    <row r="326" spans="1:65" s="2" customFormat="1" ht="232.15" customHeight="1">
      <c r="A326" s="33"/>
      <c r="B326" s="138"/>
      <c r="C326" s="139" t="s">
        <v>687</v>
      </c>
      <c r="D326" s="139" t="s">
        <v>140</v>
      </c>
      <c r="E326" s="140" t="s">
        <v>574</v>
      </c>
      <c r="F326" s="141" t="s">
        <v>575</v>
      </c>
      <c r="G326" s="142" t="s">
        <v>438</v>
      </c>
      <c r="H326" s="143">
        <v>1</v>
      </c>
      <c r="I326" s="144"/>
      <c r="J326" s="145">
        <f>ROUND(I326*H326,2)</f>
        <v>0</v>
      </c>
      <c r="K326" s="141" t="s">
        <v>3</v>
      </c>
      <c r="L326" s="34"/>
      <c r="M326" s="146" t="s">
        <v>3</v>
      </c>
      <c r="N326" s="147" t="s">
        <v>43</v>
      </c>
      <c r="O326" s="54"/>
      <c r="P326" s="148">
        <f>O326*H326</f>
        <v>0</v>
      </c>
      <c r="Q326" s="148">
        <v>0</v>
      </c>
      <c r="R326" s="148">
        <f>Q326*H326</f>
        <v>0</v>
      </c>
      <c r="S326" s="148">
        <v>0</v>
      </c>
      <c r="T326" s="149">
        <f>S326*H326</f>
        <v>0</v>
      </c>
      <c r="U326" s="33"/>
      <c r="V326" s="33"/>
      <c r="W326" s="33"/>
      <c r="X326" s="33"/>
      <c r="Y326" s="33"/>
      <c r="Z326" s="33"/>
      <c r="AA326" s="33"/>
      <c r="AB326" s="33"/>
      <c r="AC326" s="33"/>
      <c r="AD326" s="33"/>
      <c r="AE326" s="33"/>
      <c r="AR326" s="150" t="s">
        <v>145</v>
      </c>
      <c r="AT326" s="150" t="s">
        <v>140</v>
      </c>
      <c r="AU326" s="150" t="s">
        <v>15</v>
      </c>
      <c r="AY326" s="18" t="s">
        <v>134</v>
      </c>
      <c r="BE326" s="151">
        <f>IF(N326="základní",J326,0)</f>
        <v>0</v>
      </c>
      <c r="BF326" s="151">
        <f>IF(N326="snížená",J326,0)</f>
        <v>0</v>
      </c>
      <c r="BG326" s="151">
        <f>IF(N326="zákl. přenesená",J326,0)</f>
        <v>0</v>
      </c>
      <c r="BH326" s="151">
        <f>IF(N326="sníž. přenesená",J326,0)</f>
        <v>0</v>
      </c>
      <c r="BI326" s="151">
        <f>IF(N326="nulová",J326,0)</f>
        <v>0</v>
      </c>
      <c r="BJ326" s="18" t="s">
        <v>139</v>
      </c>
      <c r="BK326" s="151">
        <f>ROUND(I326*H326,2)</f>
        <v>0</v>
      </c>
      <c r="BL326" s="18" t="s">
        <v>145</v>
      </c>
      <c r="BM326" s="150" t="s">
        <v>877</v>
      </c>
    </row>
    <row r="327" spans="1:65" s="2" customFormat="1" ht="204.95" customHeight="1">
      <c r="A327" s="33"/>
      <c r="B327" s="138"/>
      <c r="C327" s="139" t="s">
        <v>691</v>
      </c>
      <c r="D327" s="139" t="s">
        <v>140</v>
      </c>
      <c r="E327" s="140" t="s">
        <v>578</v>
      </c>
      <c r="F327" s="141" t="s">
        <v>579</v>
      </c>
      <c r="G327" s="142" t="s">
        <v>438</v>
      </c>
      <c r="H327" s="143">
        <v>1</v>
      </c>
      <c r="I327" s="144"/>
      <c r="J327" s="145">
        <f>ROUND(I327*H327,2)</f>
        <v>0</v>
      </c>
      <c r="K327" s="141" t="s">
        <v>3</v>
      </c>
      <c r="L327" s="34"/>
      <c r="M327" s="146" t="s">
        <v>3</v>
      </c>
      <c r="N327" s="147" t="s">
        <v>43</v>
      </c>
      <c r="O327" s="54"/>
      <c r="P327" s="148">
        <f>O327*H327</f>
        <v>0</v>
      </c>
      <c r="Q327" s="148">
        <v>0</v>
      </c>
      <c r="R327" s="148">
        <f>Q327*H327</f>
        <v>0</v>
      </c>
      <c r="S327" s="148">
        <v>0</v>
      </c>
      <c r="T327" s="149">
        <f>S327*H327</f>
        <v>0</v>
      </c>
      <c r="U327" s="33"/>
      <c r="V327" s="33"/>
      <c r="W327" s="33"/>
      <c r="X327" s="33"/>
      <c r="Y327" s="33"/>
      <c r="Z327" s="33"/>
      <c r="AA327" s="33"/>
      <c r="AB327" s="33"/>
      <c r="AC327" s="33"/>
      <c r="AD327" s="33"/>
      <c r="AE327" s="33"/>
      <c r="AR327" s="150" t="s">
        <v>145</v>
      </c>
      <c r="AT327" s="150" t="s">
        <v>140</v>
      </c>
      <c r="AU327" s="150" t="s">
        <v>15</v>
      </c>
      <c r="AY327" s="18" t="s">
        <v>134</v>
      </c>
      <c r="BE327" s="151">
        <f>IF(N327="základní",J327,0)</f>
        <v>0</v>
      </c>
      <c r="BF327" s="151">
        <f>IF(N327="snížená",J327,0)</f>
        <v>0</v>
      </c>
      <c r="BG327" s="151">
        <f>IF(N327="zákl. přenesená",J327,0)</f>
        <v>0</v>
      </c>
      <c r="BH327" s="151">
        <f>IF(N327="sníž. přenesená",J327,0)</f>
        <v>0</v>
      </c>
      <c r="BI327" s="151">
        <f>IF(N327="nulová",J327,0)</f>
        <v>0</v>
      </c>
      <c r="BJ327" s="18" t="s">
        <v>139</v>
      </c>
      <c r="BK327" s="151">
        <f>ROUND(I327*H327,2)</f>
        <v>0</v>
      </c>
      <c r="BL327" s="18" t="s">
        <v>145</v>
      </c>
      <c r="BM327" s="150" t="s">
        <v>878</v>
      </c>
    </row>
    <row r="328" spans="1:65" s="2" customFormat="1" ht="271.5" customHeight="1">
      <c r="A328" s="33"/>
      <c r="B328" s="138"/>
      <c r="C328" s="139" t="s">
        <v>692</v>
      </c>
      <c r="D328" s="139" t="s">
        <v>140</v>
      </c>
      <c r="E328" s="140" t="s">
        <v>582</v>
      </c>
      <c r="F328" s="141" t="s">
        <v>583</v>
      </c>
      <c r="G328" s="142" t="s">
        <v>438</v>
      </c>
      <c r="H328" s="143">
        <v>1</v>
      </c>
      <c r="I328" s="144"/>
      <c r="J328" s="145">
        <f>ROUND(I328*H328,2)</f>
        <v>0</v>
      </c>
      <c r="K328" s="141" t="s">
        <v>3</v>
      </c>
      <c r="L328" s="34"/>
      <c r="M328" s="146" t="s">
        <v>3</v>
      </c>
      <c r="N328" s="147" t="s">
        <v>43</v>
      </c>
      <c r="O328" s="54"/>
      <c r="P328" s="148">
        <f>O328*H328</f>
        <v>0</v>
      </c>
      <c r="Q328" s="148">
        <v>0</v>
      </c>
      <c r="R328" s="148">
        <f>Q328*H328</f>
        <v>0</v>
      </c>
      <c r="S328" s="148">
        <v>0</v>
      </c>
      <c r="T328" s="149">
        <f>S328*H328</f>
        <v>0</v>
      </c>
      <c r="U328" s="33"/>
      <c r="V328" s="33"/>
      <c r="W328" s="33"/>
      <c r="X328" s="33"/>
      <c r="Y328" s="33"/>
      <c r="Z328" s="33"/>
      <c r="AA328" s="33"/>
      <c r="AB328" s="33"/>
      <c r="AC328" s="33"/>
      <c r="AD328" s="33"/>
      <c r="AE328" s="33"/>
      <c r="AR328" s="150" t="s">
        <v>145</v>
      </c>
      <c r="AT328" s="150" t="s">
        <v>140</v>
      </c>
      <c r="AU328" s="150" t="s">
        <v>15</v>
      </c>
      <c r="AY328" s="18" t="s">
        <v>134</v>
      </c>
      <c r="BE328" s="151">
        <f>IF(N328="základní",J328,0)</f>
        <v>0</v>
      </c>
      <c r="BF328" s="151">
        <f>IF(N328="snížená",J328,0)</f>
        <v>0</v>
      </c>
      <c r="BG328" s="151">
        <f>IF(N328="zákl. přenesená",J328,0)</f>
        <v>0</v>
      </c>
      <c r="BH328" s="151">
        <f>IF(N328="sníž. přenesená",J328,0)</f>
        <v>0</v>
      </c>
      <c r="BI328" s="151">
        <f>IF(N328="nulová",J328,0)</f>
        <v>0</v>
      </c>
      <c r="BJ328" s="18" t="s">
        <v>139</v>
      </c>
      <c r="BK328" s="151">
        <f>ROUND(I328*H328,2)</f>
        <v>0</v>
      </c>
      <c r="BL328" s="18" t="s">
        <v>145</v>
      </c>
      <c r="BM328" s="150" t="s">
        <v>879</v>
      </c>
    </row>
    <row r="329" spans="1:65" s="2" customFormat="1" ht="167.85" customHeight="1">
      <c r="A329" s="33"/>
      <c r="B329" s="138"/>
      <c r="C329" s="139" t="s">
        <v>693</v>
      </c>
      <c r="D329" s="139" t="s">
        <v>140</v>
      </c>
      <c r="E329" s="140" t="s">
        <v>586</v>
      </c>
      <c r="F329" s="141" t="s">
        <v>587</v>
      </c>
      <c r="G329" s="142" t="s">
        <v>438</v>
      </c>
      <c r="H329" s="143">
        <v>1</v>
      </c>
      <c r="I329" s="144"/>
      <c r="J329" s="145">
        <f>ROUND(I329*H329,2)</f>
        <v>0</v>
      </c>
      <c r="K329" s="141" t="s">
        <v>3</v>
      </c>
      <c r="L329" s="34"/>
      <c r="M329" s="192" t="s">
        <v>3</v>
      </c>
      <c r="N329" s="193" t="s">
        <v>43</v>
      </c>
      <c r="O329" s="194"/>
      <c r="P329" s="195">
        <f>O329*H329</f>
        <v>0</v>
      </c>
      <c r="Q329" s="195">
        <v>0</v>
      </c>
      <c r="R329" s="195">
        <f>Q329*H329</f>
        <v>0</v>
      </c>
      <c r="S329" s="195">
        <v>0</v>
      </c>
      <c r="T329" s="196">
        <f>S329*H329</f>
        <v>0</v>
      </c>
      <c r="U329" s="33"/>
      <c r="V329" s="33"/>
      <c r="W329" s="33"/>
      <c r="X329" s="33"/>
      <c r="Y329" s="33"/>
      <c r="Z329" s="33"/>
      <c r="AA329" s="33"/>
      <c r="AB329" s="33"/>
      <c r="AC329" s="33"/>
      <c r="AD329" s="33"/>
      <c r="AE329" s="33"/>
      <c r="AR329" s="150" t="s">
        <v>145</v>
      </c>
      <c r="AT329" s="150" t="s">
        <v>140</v>
      </c>
      <c r="AU329" s="150" t="s">
        <v>15</v>
      </c>
      <c r="AY329" s="18" t="s">
        <v>134</v>
      </c>
      <c r="BE329" s="151">
        <f>IF(N329="základní",J329,0)</f>
        <v>0</v>
      </c>
      <c r="BF329" s="151">
        <f>IF(N329="snížená",J329,0)</f>
        <v>0</v>
      </c>
      <c r="BG329" s="151">
        <f>IF(N329="zákl. přenesená",J329,0)</f>
        <v>0</v>
      </c>
      <c r="BH329" s="151">
        <f>IF(N329="sníž. přenesená",J329,0)</f>
        <v>0</v>
      </c>
      <c r="BI329" s="151">
        <f>IF(N329="nulová",J329,0)</f>
        <v>0</v>
      </c>
      <c r="BJ329" s="18" t="s">
        <v>139</v>
      </c>
      <c r="BK329" s="151">
        <f>ROUND(I329*H329,2)</f>
        <v>0</v>
      </c>
      <c r="BL329" s="18" t="s">
        <v>145</v>
      </c>
      <c r="BM329" s="150" t="s">
        <v>880</v>
      </c>
    </row>
    <row r="330" spans="1:31" s="2" customFormat="1" ht="6.95" customHeight="1">
      <c r="A330" s="33"/>
      <c r="B330" s="43"/>
      <c r="C330" s="44"/>
      <c r="D330" s="44"/>
      <c r="E330" s="44"/>
      <c r="F330" s="44"/>
      <c r="G330" s="44"/>
      <c r="H330" s="44"/>
      <c r="I330" s="44"/>
      <c r="J330" s="44"/>
      <c r="K330" s="44"/>
      <c r="L330" s="34"/>
      <c r="M330" s="33"/>
      <c r="O330" s="33"/>
      <c r="P330" s="33"/>
      <c r="Q330" s="33"/>
      <c r="R330" s="33"/>
      <c r="S330" s="33"/>
      <c r="T330" s="33"/>
      <c r="U330" s="33"/>
      <c r="V330" s="33"/>
      <c r="W330" s="33"/>
      <c r="X330" s="33"/>
      <c r="Y330" s="33"/>
      <c r="Z330" s="33"/>
      <c r="AA330" s="33"/>
      <c r="AB330" s="33"/>
      <c r="AC330" s="33"/>
      <c r="AD330" s="33"/>
      <c r="AE330" s="33"/>
    </row>
  </sheetData>
  <autoFilter ref="C95:K329"/>
  <mergeCells count="9">
    <mergeCell ref="E50:H50"/>
    <mergeCell ref="E86:H86"/>
    <mergeCell ref="E88:H88"/>
    <mergeCell ref="L2:V2"/>
    <mergeCell ref="E7:H7"/>
    <mergeCell ref="E9:H9"/>
    <mergeCell ref="E18:H18"/>
    <mergeCell ref="E27:H27"/>
    <mergeCell ref="E48:H48"/>
  </mergeCells>
  <hyperlinks>
    <hyperlink ref="F101" r:id="rId1" display="https://podminky.urs.cz/item/CS_URS_2022_02/622131121"/>
    <hyperlink ref="F108" r:id="rId2" display="https://podminky.urs.cz/item/CS_URS_2022_02/622211011"/>
    <hyperlink ref="F114" r:id="rId3" display="https://podminky.urs.cz/item/CS_URS_2022_02/622211021"/>
    <hyperlink ref="F120" r:id="rId4" display="https://podminky.urs.cz/item/CS_URS_2022_02/622251101"/>
    <hyperlink ref="F122" r:id="rId5" display="https://podminky.urs.cz/item/CS_URS_2022_02/622151001"/>
    <hyperlink ref="F124" r:id="rId6" display="https://podminky.urs.cz/item/CS_URS_2022_02/622531012"/>
    <hyperlink ref="F128" r:id="rId7" display="https://podminky.urs.cz/item/CS_URS_2022_02/941211112"/>
    <hyperlink ref="F132" r:id="rId8" display="https://podminky.urs.cz/item/CS_URS_2022_02/941211211"/>
    <hyperlink ref="F135" r:id="rId9" display="https://podminky.urs.cz/item/CS_URS_2022_02/941211812"/>
    <hyperlink ref="F137" r:id="rId10" display="https://podminky.urs.cz/item/CS_URS_2022_02/944511111"/>
    <hyperlink ref="F139" r:id="rId11" display="https://podminky.urs.cz/item/CS_URS_2022_02/944511211"/>
    <hyperlink ref="F141" r:id="rId12" display="https://podminky.urs.cz/item/CS_URS_2022_02/944511811"/>
    <hyperlink ref="F144" r:id="rId13" display="https://podminky.urs.cz/item/CS_URS_2022_02/966080101"/>
    <hyperlink ref="F148" r:id="rId14" display="https://podminky.urs.cz/item/CS_URS_2022_02/966080103"/>
    <hyperlink ref="F162" r:id="rId15" display="https://podminky.urs.cz/item/CS_URS_2022_02/997013215"/>
    <hyperlink ref="F164" r:id="rId16" display="https://podminky.urs.cz/item/CS_URS_2022_02/997013501"/>
    <hyperlink ref="F166" r:id="rId17" display="https://podminky.urs.cz/item/CS_URS_2022_02/997013509"/>
    <hyperlink ref="F169" r:id="rId18" display="https://podminky.urs.cz/item/CS_URS_2022_02/997013631"/>
    <hyperlink ref="F171" r:id="rId19" display="https://podminky.urs.cz/item/CS_URS_2022_02/997013811"/>
    <hyperlink ref="F173" r:id="rId20" display="https://podminky.urs.cz/item/CS_URS_2022_02/997013813"/>
    <hyperlink ref="F175" r:id="rId21" display="https://podminky.urs.cz/item/CS_URS_2022_02/997013814"/>
    <hyperlink ref="F178" r:id="rId22" display="https://podminky.urs.cz/item/CS_URS_2022_02/998018003"/>
    <hyperlink ref="F182" r:id="rId23" display="https://podminky.urs.cz/item/CS_URS_2022_02/712363803"/>
    <hyperlink ref="F192" r:id="rId24" display="https://podminky.urs.cz/item/CS_URS_2022_02/712311101"/>
    <hyperlink ref="F203" r:id="rId25" display="https://podminky.urs.cz/item/CS_URS_2022_02/712341559"/>
    <hyperlink ref="F209" r:id="rId26" display="https://podminky.urs.cz/item/CS_URS_2022_02/712391171"/>
    <hyperlink ref="F224" r:id="rId27" display="https://podminky.urs.cz/item/CS_URS_2022_02/998712103"/>
    <hyperlink ref="F227" r:id="rId28" display="https://podminky.urs.cz/item/CS_URS_2022_02/713140813"/>
    <hyperlink ref="F238" r:id="rId29" display="https://podminky.urs.cz/item/CS_URS_2022_02/713130851"/>
    <hyperlink ref="F245" r:id="rId30" display="https://podminky.urs.cz/item/CS_URS_2022_02/713131143"/>
    <hyperlink ref="F251" r:id="rId31" display="https://podminky.urs.cz/item/CS_URS_2022_02/713131143"/>
    <hyperlink ref="F258" r:id="rId32" display="https://podminky.urs.cz/item/CS_URS_2022_02/713140863"/>
    <hyperlink ref="F262" r:id="rId33" display="https://podminky.urs.cz/item/CS_URS_2022_02/713141335"/>
    <hyperlink ref="F268" r:id="rId34" display="https://podminky.urs.cz/item/CS_URS_2022_02/713141351"/>
    <hyperlink ref="F274" r:id="rId35" display="https://podminky.urs.cz/item/CS_URS_2022_02/998713103"/>
    <hyperlink ref="F281" r:id="rId36" display="https://podminky.urs.cz/item/CS_URS_2022_02/762083111"/>
    <hyperlink ref="F283" r:id="rId37" display="https://podminky.urs.cz/item/CS_URS_2022_02/762341811"/>
    <hyperlink ref="F288" r:id="rId38" display="https://podminky.urs.cz/item/CS_URS_2022_02/762341210"/>
    <hyperlink ref="F293" r:id="rId39" display="https://podminky.urs.cz/item/CS_URS_2022_02/762395000"/>
    <hyperlink ref="F302" r:id="rId40" display="https://podminky.urs.cz/item/CS_URS_2022_02/998762103"/>
    <hyperlink ref="F314" r:id="rId41" display="https://podminky.urs.cz/item/CS_URS_2022_02/998764203"/>
    <hyperlink ref="F323" r:id="rId42" display="https://podminky.urs.cz/item/CS_URS_2022_02/998767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197" customWidth="1"/>
    <col min="2" max="2" width="1.7109375" style="197" customWidth="1"/>
    <col min="3" max="4" width="5.00390625" style="197" customWidth="1"/>
    <col min="5" max="5" width="11.7109375" style="197" customWidth="1"/>
    <col min="6" max="6" width="9.140625" style="197" customWidth="1"/>
    <col min="7" max="7" width="5.00390625" style="197" customWidth="1"/>
    <col min="8" max="8" width="77.8515625" style="197" customWidth="1"/>
    <col min="9" max="10" width="20.00390625" style="197" customWidth="1"/>
    <col min="11" max="11" width="1.7109375" style="197" customWidth="1"/>
  </cols>
  <sheetData>
    <row r="1" s="1" customFormat="1" ht="37.5" customHeight="1"/>
    <row r="2" spans="2:11" s="1" customFormat="1" ht="7.5" customHeight="1">
      <c r="B2" s="198"/>
      <c r="C2" s="199"/>
      <c r="D2" s="199"/>
      <c r="E2" s="199"/>
      <c r="F2" s="199"/>
      <c r="G2" s="199"/>
      <c r="H2" s="199"/>
      <c r="I2" s="199"/>
      <c r="J2" s="199"/>
      <c r="K2" s="200"/>
    </row>
    <row r="3" spans="2:11" s="16" customFormat="1" ht="45" customHeight="1">
      <c r="B3" s="201"/>
      <c r="C3" s="321" t="s">
        <v>881</v>
      </c>
      <c r="D3" s="321"/>
      <c r="E3" s="321"/>
      <c r="F3" s="321"/>
      <c r="G3" s="321"/>
      <c r="H3" s="321"/>
      <c r="I3" s="321"/>
      <c r="J3" s="321"/>
      <c r="K3" s="202"/>
    </row>
    <row r="4" spans="2:11" s="1" customFormat="1" ht="25.5" customHeight="1">
      <c r="B4" s="203"/>
      <c r="C4" s="322" t="s">
        <v>882</v>
      </c>
      <c r="D4" s="322"/>
      <c r="E4" s="322"/>
      <c r="F4" s="322"/>
      <c r="G4" s="322"/>
      <c r="H4" s="322"/>
      <c r="I4" s="322"/>
      <c r="J4" s="322"/>
      <c r="K4" s="204"/>
    </row>
    <row r="5" spans="2:11" s="1" customFormat="1" ht="5.25" customHeight="1">
      <c r="B5" s="203"/>
      <c r="C5" s="205"/>
      <c r="D5" s="205"/>
      <c r="E5" s="205"/>
      <c r="F5" s="205"/>
      <c r="G5" s="205"/>
      <c r="H5" s="205"/>
      <c r="I5" s="205"/>
      <c r="J5" s="205"/>
      <c r="K5" s="204"/>
    </row>
    <row r="6" spans="2:11" s="1" customFormat="1" ht="15" customHeight="1">
      <c r="B6" s="203"/>
      <c r="C6" s="320" t="s">
        <v>883</v>
      </c>
      <c r="D6" s="320"/>
      <c r="E6" s="320"/>
      <c r="F6" s="320"/>
      <c r="G6" s="320"/>
      <c r="H6" s="320"/>
      <c r="I6" s="320"/>
      <c r="J6" s="320"/>
      <c r="K6" s="204"/>
    </row>
    <row r="7" spans="2:11" s="1" customFormat="1" ht="15" customHeight="1">
      <c r="B7" s="207"/>
      <c r="C7" s="320" t="s">
        <v>884</v>
      </c>
      <c r="D7" s="320"/>
      <c r="E7" s="320"/>
      <c r="F7" s="320"/>
      <c r="G7" s="320"/>
      <c r="H7" s="320"/>
      <c r="I7" s="320"/>
      <c r="J7" s="320"/>
      <c r="K7" s="204"/>
    </row>
    <row r="8" spans="2:11" s="1" customFormat="1" ht="12.75" customHeight="1">
      <c r="B8" s="207"/>
      <c r="C8" s="206"/>
      <c r="D8" s="206"/>
      <c r="E8" s="206"/>
      <c r="F8" s="206"/>
      <c r="G8" s="206"/>
      <c r="H8" s="206"/>
      <c r="I8" s="206"/>
      <c r="J8" s="206"/>
      <c r="K8" s="204"/>
    </row>
    <row r="9" spans="2:11" s="1" customFormat="1" ht="15" customHeight="1">
      <c r="B9" s="207"/>
      <c r="C9" s="320" t="s">
        <v>885</v>
      </c>
      <c r="D9" s="320"/>
      <c r="E9" s="320"/>
      <c r="F9" s="320"/>
      <c r="G9" s="320"/>
      <c r="H9" s="320"/>
      <c r="I9" s="320"/>
      <c r="J9" s="320"/>
      <c r="K9" s="204"/>
    </row>
    <row r="10" spans="2:11" s="1" customFormat="1" ht="15" customHeight="1">
      <c r="B10" s="207"/>
      <c r="C10" s="206"/>
      <c r="D10" s="320" t="s">
        <v>886</v>
      </c>
      <c r="E10" s="320"/>
      <c r="F10" s="320"/>
      <c r="G10" s="320"/>
      <c r="H10" s="320"/>
      <c r="I10" s="320"/>
      <c r="J10" s="320"/>
      <c r="K10" s="204"/>
    </row>
    <row r="11" spans="2:11" s="1" customFormat="1" ht="15" customHeight="1">
      <c r="B11" s="207"/>
      <c r="C11" s="208"/>
      <c r="D11" s="320" t="s">
        <v>887</v>
      </c>
      <c r="E11" s="320"/>
      <c r="F11" s="320"/>
      <c r="G11" s="320"/>
      <c r="H11" s="320"/>
      <c r="I11" s="320"/>
      <c r="J11" s="320"/>
      <c r="K11" s="204"/>
    </row>
    <row r="12" spans="2:11" s="1" customFormat="1" ht="15" customHeight="1">
      <c r="B12" s="207"/>
      <c r="C12" s="208"/>
      <c r="D12" s="206"/>
      <c r="E12" s="206"/>
      <c r="F12" s="206"/>
      <c r="G12" s="206"/>
      <c r="H12" s="206"/>
      <c r="I12" s="206"/>
      <c r="J12" s="206"/>
      <c r="K12" s="204"/>
    </row>
    <row r="13" spans="2:11" s="1" customFormat="1" ht="15" customHeight="1">
      <c r="B13" s="207"/>
      <c r="C13" s="208"/>
      <c r="D13" s="209" t="s">
        <v>888</v>
      </c>
      <c r="E13" s="206"/>
      <c r="F13" s="206"/>
      <c r="G13" s="206"/>
      <c r="H13" s="206"/>
      <c r="I13" s="206"/>
      <c r="J13" s="206"/>
      <c r="K13" s="204"/>
    </row>
    <row r="14" spans="2:11" s="1" customFormat="1" ht="12.75" customHeight="1">
      <c r="B14" s="207"/>
      <c r="C14" s="208"/>
      <c r="D14" s="208"/>
      <c r="E14" s="208"/>
      <c r="F14" s="208"/>
      <c r="G14" s="208"/>
      <c r="H14" s="208"/>
      <c r="I14" s="208"/>
      <c r="J14" s="208"/>
      <c r="K14" s="204"/>
    </row>
    <row r="15" spans="2:11" s="1" customFormat="1" ht="15" customHeight="1">
      <c r="B15" s="207"/>
      <c r="C15" s="208"/>
      <c r="D15" s="320" t="s">
        <v>889</v>
      </c>
      <c r="E15" s="320"/>
      <c r="F15" s="320"/>
      <c r="G15" s="320"/>
      <c r="H15" s="320"/>
      <c r="I15" s="320"/>
      <c r="J15" s="320"/>
      <c r="K15" s="204"/>
    </row>
    <row r="16" spans="2:11" s="1" customFormat="1" ht="15" customHeight="1">
      <c r="B16" s="207"/>
      <c r="C16" s="208"/>
      <c r="D16" s="320" t="s">
        <v>890</v>
      </c>
      <c r="E16" s="320"/>
      <c r="F16" s="320"/>
      <c r="G16" s="320"/>
      <c r="H16" s="320"/>
      <c r="I16" s="320"/>
      <c r="J16" s="320"/>
      <c r="K16" s="204"/>
    </row>
    <row r="17" spans="2:11" s="1" customFormat="1" ht="15" customHeight="1">
      <c r="B17" s="207"/>
      <c r="C17" s="208"/>
      <c r="D17" s="320" t="s">
        <v>891</v>
      </c>
      <c r="E17" s="320"/>
      <c r="F17" s="320"/>
      <c r="G17" s="320"/>
      <c r="H17" s="320"/>
      <c r="I17" s="320"/>
      <c r="J17" s="320"/>
      <c r="K17" s="204"/>
    </row>
    <row r="18" spans="2:11" s="1" customFormat="1" ht="15" customHeight="1">
      <c r="B18" s="207"/>
      <c r="C18" s="208"/>
      <c r="D18" s="208"/>
      <c r="E18" s="210" t="s">
        <v>78</v>
      </c>
      <c r="F18" s="320" t="s">
        <v>892</v>
      </c>
      <c r="G18" s="320"/>
      <c r="H18" s="320"/>
      <c r="I18" s="320"/>
      <c r="J18" s="320"/>
      <c r="K18" s="204"/>
    </row>
    <row r="19" spans="2:11" s="1" customFormat="1" ht="15" customHeight="1">
      <c r="B19" s="207"/>
      <c r="C19" s="208"/>
      <c r="D19" s="208"/>
      <c r="E19" s="210" t="s">
        <v>893</v>
      </c>
      <c r="F19" s="320" t="s">
        <v>894</v>
      </c>
      <c r="G19" s="320"/>
      <c r="H19" s="320"/>
      <c r="I19" s="320"/>
      <c r="J19" s="320"/>
      <c r="K19" s="204"/>
    </row>
    <row r="20" spans="2:11" s="1" customFormat="1" ht="15" customHeight="1">
      <c r="B20" s="207"/>
      <c r="C20" s="208"/>
      <c r="D20" s="208"/>
      <c r="E20" s="210" t="s">
        <v>895</v>
      </c>
      <c r="F20" s="320" t="s">
        <v>896</v>
      </c>
      <c r="G20" s="320"/>
      <c r="H20" s="320"/>
      <c r="I20" s="320"/>
      <c r="J20" s="320"/>
      <c r="K20" s="204"/>
    </row>
    <row r="21" spans="2:11" s="1" customFormat="1" ht="15" customHeight="1">
      <c r="B21" s="207"/>
      <c r="C21" s="208"/>
      <c r="D21" s="208"/>
      <c r="E21" s="210" t="s">
        <v>897</v>
      </c>
      <c r="F21" s="320" t="s">
        <v>898</v>
      </c>
      <c r="G21" s="320"/>
      <c r="H21" s="320"/>
      <c r="I21" s="320"/>
      <c r="J21" s="320"/>
      <c r="K21" s="204"/>
    </row>
    <row r="22" spans="2:11" s="1" customFormat="1" ht="15" customHeight="1">
      <c r="B22" s="207"/>
      <c r="C22" s="208"/>
      <c r="D22" s="208"/>
      <c r="E22" s="210" t="s">
        <v>899</v>
      </c>
      <c r="F22" s="320" t="s">
        <v>900</v>
      </c>
      <c r="G22" s="320"/>
      <c r="H22" s="320"/>
      <c r="I22" s="320"/>
      <c r="J22" s="320"/>
      <c r="K22" s="204"/>
    </row>
    <row r="23" spans="2:11" s="1" customFormat="1" ht="15" customHeight="1">
      <c r="B23" s="207"/>
      <c r="C23" s="208"/>
      <c r="D23" s="208"/>
      <c r="E23" s="210" t="s">
        <v>901</v>
      </c>
      <c r="F23" s="320" t="s">
        <v>902</v>
      </c>
      <c r="G23" s="320"/>
      <c r="H23" s="320"/>
      <c r="I23" s="320"/>
      <c r="J23" s="320"/>
      <c r="K23" s="204"/>
    </row>
    <row r="24" spans="2:11" s="1" customFormat="1" ht="12.75" customHeight="1">
      <c r="B24" s="207"/>
      <c r="C24" s="208"/>
      <c r="D24" s="208"/>
      <c r="E24" s="208"/>
      <c r="F24" s="208"/>
      <c r="G24" s="208"/>
      <c r="H24" s="208"/>
      <c r="I24" s="208"/>
      <c r="J24" s="208"/>
      <c r="K24" s="204"/>
    </row>
    <row r="25" spans="2:11" s="1" customFormat="1" ht="15" customHeight="1">
      <c r="B25" s="207"/>
      <c r="C25" s="320" t="s">
        <v>903</v>
      </c>
      <c r="D25" s="320"/>
      <c r="E25" s="320"/>
      <c r="F25" s="320"/>
      <c r="G25" s="320"/>
      <c r="H25" s="320"/>
      <c r="I25" s="320"/>
      <c r="J25" s="320"/>
      <c r="K25" s="204"/>
    </row>
    <row r="26" spans="2:11" s="1" customFormat="1" ht="15" customHeight="1">
      <c r="B26" s="207"/>
      <c r="C26" s="320" t="s">
        <v>904</v>
      </c>
      <c r="D26" s="320"/>
      <c r="E26" s="320"/>
      <c r="F26" s="320"/>
      <c r="G26" s="320"/>
      <c r="H26" s="320"/>
      <c r="I26" s="320"/>
      <c r="J26" s="320"/>
      <c r="K26" s="204"/>
    </row>
    <row r="27" spans="2:11" s="1" customFormat="1" ht="15" customHeight="1">
      <c r="B27" s="207"/>
      <c r="C27" s="206"/>
      <c r="D27" s="320" t="s">
        <v>905</v>
      </c>
      <c r="E27" s="320"/>
      <c r="F27" s="320"/>
      <c r="G27" s="320"/>
      <c r="H27" s="320"/>
      <c r="I27" s="320"/>
      <c r="J27" s="320"/>
      <c r="K27" s="204"/>
    </row>
    <row r="28" spans="2:11" s="1" customFormat="1" ht="15" customHeight="1">
      <c r="B28" s="207"/>
      <c r="C28" s="208"/>
      <c r="D28" s="320" t="s">
        <v>906</v>
      </c>
      <c r="E28" s="320"/>
      <c r="F28" s="320"/>
      <c r="G28" s="320"/>
      <c r="H28" s="320"/>
      <c r="I28" s="320"/>
      <c r="J28" s="320"/>
      <c r="K28" s="204"/>
    </row>
    <row r="29" spans="2:11" s="1" customFormat="1" ht="12.75" customHeight="1">
      <c r="B29" s="207"/>
      <c r="C29" s="208"/>
      <c r="D29" s="208"/>
      <c r="E29" s="208"/>
      <c r="F29" s="208"/>
      <c r="G29" s="208"/>
      <c r="H29" s="208"/>
      <c r="I29" s="208"/>
      <c r="J29" s="208"/>
      <c r="K29" s="204"/>
    </row>
    <row r="30" spans="2:11" s="1" customFormat="1" ht="15" customHeight="1">
      <c r="B30" s="207"/>
      <c r="C30" s="208"/>
      <c r="D30" s="320" t="s">
        <v>907</v>
      </c>
      <c r="E30" s="320"/>
      <c r="F30" s="320"/>
      <c r="G30" s="320"/>
      <c r="H30" s="320"/>
      <c r="I30" s="320"/>
      <c r="J30" s="320"/>
      <c r="K30" s="204"/>
    </row>
    <row r="31" spans="2:11" s="1" customFormat="1" ht="15" customHeight="1">
      <c r="B31" s="207"/>
      <c r="C31" s="208"/>
      <c r="D31" s="320" t="s">
        <v>908</v>
      </c>
      <c r="E31" s="320"/>
      <c r="F31" s="320"/>
      <c r="G31" s="320"/>
      <c r="H31" s="320"/>
      <c r="I31" s="320"/>
      <c r="J31" s="320"/>
      <c r="K31" s="204"/>
    </row>
    <row r="32" spans="2:11" s="1" customFormat="1" ht="12.75" customHeight="1">
      <c r="B32" s="207"/>
      <c r="C32" s="208"/>
      <c r="D32" s="208"/>
      <c r="E32" s="208"/>
      <c r="F32" s="208"/>
      <c r="G32" s="208"/>
      <c r="H32" s="208"/>
      <c r="I32" s="208"/>
      <c r="J32" s="208"/>
      <c r="K32" s="204"/>
    </row>
    <row r="33" spans="2:11" s="1" customFormat="1" ht="15" customHeight="1">
      <c r="B33" s="207"/>
      <c r="C33" s="208"/>
      <c r="D33" s="320" t="s">
        <v>909</v>
      </c>
      <c r="E33" s="320"/>
      <c r="F33" s="320"/>
      <c r="G33" s="320"/>
      <c r="H33" s="320"/>
      <c r="I33" s="320"/>
      <c r="J33" s="320"/>
      <c r="K33" s="204"/>
    </row>
    <row r="34" spans="2:11" s="1" customFormat="1" ht="15" customHeight="1">
      <c r="B34" s="207"/>
      <c r="C34" s="208"/>
      <c r="D34" s="320" t="s">
        <v>910</v>
      </c>
      <c r="E34" s="320"/>
      <c r="F34" s="320"/>
      <c r="G34" s="320"/>
      <c r="H34" s="320"/>
      <c r="I34" s="320"/>
      <c r="J34" s="320"/>
      <c r="K34" s="204"/>
    </row>
    <row r="35" spans="2:11" s="1" customFormat="1" ht="15" customHeight="1">
      <c r="B35" s="207"/>
      <c r="C35" s="208"/>
      <c r="D35" s="320" t="s">
        <v>911</v>
      </c>
      <c r="E35" s="320"/>
      <c r="F35" s="320"/>
      <c r="G35" s="320"/>
      <c r="H35" s="320"/>
      <c r="I35" s="320"/>
      <c r="J35" s="320"/>
      <c r="K35" s="204"/>
    </row>
    <row r="36" spans="2:11" s="1" customFormat="1" ht="15" customHeight="1">
      <c r="B36" s="207"/>
      <c r="C36" s="208"/>
      <c r="D36" s="206"/>
      <c r="E36" s="209" t="s">
        <v>120</v>
      </c>
      <c r="F36" s="206"/>
      <c r="G36" s="320" t="s">
        <v>912</v>
      </c>
      <c r="H36" s="320"/>
      <c r="I36" s="320"/>
      <c r="J36" s="320"/>
      <c r="K36" s="204"/>
    </row>
    <row r="37" spans="2:11" s="1" customFormat="1" ht="30.75" customHeight="1">
      <c r="B37" s="207"/>
      <c r="C37" s="208"/>
      <c r="D37" s="206"/>
      <c r="E37" s="209" t="s">
        <v>913</v>
      </c>
      <c r="F37" s="206"/>
      <c r="G37" s="320" t="s">
        <v>914</v>
      </c>
      <c r="H37" s="320"/>
      <c r="I37" s="320"/>
      <c r="J37" s="320"/>
      <c r="K37" s="204"/>
    </row>
    <row r="38" spans="2:11" s="1" customFormat="1" ht="15" customHeight="1">
      <c r="B38" s="207"/>
      <c r="C38" s="208"/>
      <c r="D38" s="206"/>
      <c r="E38" s="209" t="s">
        <v>52</v>
      </c>
      <c r="F38" s="206"/>
      <c r="G38" s="320" t="s">
        <v>915</v>
      </c>
      <c r="H38" s="320"/>
      <c r="I38" s="320"/>
      <c r="J38" s="320"/>
      <c r="K38" s="204"/>
    </row>
    <row r="39" spans="2:11" s="1" customFormat="1" ht="15" customHeight="1">
      <c r="B39" s="207"/>
      <c r="C39" s="208"/>
      <c r="D39" s="206"/>
      <c r="E39" s="209" t="s">
        <v>53</v>
      </c>
      <c r="F39" s="206"/>
      <c r="G39" s="320" t="s">
        <v>916</v>
      </c>
      <c r="H39" s="320"/>
      <c r="I39" s="320"/>
      <c r="J39" s="320"/>
      <c r="K39" s="204"/>
    </row>
    <row r="40" spans="2:11" s="1" customFormat="1" ht="15" customHeight="1">
      <c r="B40" s="207"/>
      <c r="C40" s="208"/>
      <c r="D40" s="206"/>
      <c r="E40" s="209" t="s">
        <v>121</v>
      </c>
      <c r="F40" s="206"/>
      <c r="G40" s="320" t="s">
        <v>917</v>
      </c>
      <c r="H40" s="320"/>
      <c r="I40" s="320"/>
      <c r="J40" s="320"/>
      <c r="K40" s="204"/>
    </row>
    <row r="41" spans="2:11" s="1" customFormat="1" ht="15" customHeight="1">
      <c r="B41" s="207"/>
      <c r="C41" s="208"/>
      <c r="D41" s="206"/>
      <c r="E41" s="209" t="s">
        <v>122</v>
      </c>
      <c r="F41" s="206"/>
      <c r="G41" s="320" t="s">
        <v>918</v>
      </c>
      <c r="H41" s="320"/>
      <c r="I41" s="320"/>
      <c r="J41" s="320"/>
      <c r="K41" s="204"/>
    </row>
    <row r="42" spans="2:11" s="1" customFormat="1" ht="15" customHeight="1">
      <c r="B42" s="207"/>
      <c r="C42" s="208"/>
      <c r="D42" s="206"/>
      <c r="E42" s="209" t="s">
        <v>919</v>
      </c>
      <c r="F42" s="206"/>
      <c r="G42" s="320" t="s">
        <v>920</v>
      </c>
      <c r="H42" s="320"/>
      <c r="I42" s="320"/>
      <c r="J42" s="320"/>
      <c r="K42" s="204"/>
    </row>
    <row r="43" spans="2:11" s="1" customFormat="1" ht="15" customHeight="1">
      <c r="B43" s="207"/>
      <c r="C43" s="208"/>
      <c r="D43" s="206"/>
      <c r="E43" s="209"/>
      <c r="F43" s="206"/>
      <c r="G43" s="320" t="s">
        <v>921</v>
      </c>
      <c r="H43" s="320"/>
      <c r="I43" s="320"/>
      <c r="J43" s="320"/>
      <c r="K43" s="204"/>
    </row>
    <row r="44" spans="2:11" s="1" customFormat="1" ht="15" customHeight="1">
      <c r="B44" s="207"/>
      <c r="C44" s="208"/>
      <c r="D44" s="206"/>
      <c r="E44" s="209" t="s">
        <v>922</v>
      </c>
      <c r="F44" s="206"/>
      <c r="G44" s="320" t="s">
        <v>923</v>
      </c>
      <c r="H44" s="320"/>
      <c r="I44" s="320"/>
      <c r="J44" s="320"/>
      <c r="K44" s="204"/>
    </row>
    <row r="45" spans="2:11" s="1" customFormat="1" ht="15" customHeight="1">
      <c r="B45" s="207"/>
      <c r="C45" s="208"/>
      <c r="D45" s="206"/>
      <c r="E45" s="209" t="s">
        <v>124</v>
      </c>
      <c r="F45" s="206"/>
      <c r="G45" s="320" t="s">
        <v>924</v>
      </c>
      <c r="H45" s="320"/>
      <c r="I45" s="320"/>
      <c r="J45" s="320"/>
      <c r="K45" s="204"/>
    </row>
    <row r="46" spans="2:11" s="1" customFormat="1" ht="12.75" customHeight="1">
      <c r="B46" s="207"/>
      <c r="C46" s="208"/>
      <c r="D46" s="206"/>
      <c r="E46" s="206"/>
      <c r="F46" s="206"/>
      <c r="G46" s="206"/>
      <c r="H46" s="206"/>
      <c r="I46" s="206"/>
      <c r="J46" s="206"/>
      <c r="K46" s="204"/>
    </row>
    <row r="47" spans="2:11" s="1" customFormat="1" ht="15" customHeight="1">
      <c r="B47" s="207"/>
      <c r="C47" s="208"/>
      <c r="D47" s="320" t="s">
        <v>925</v>
      </c>
      <c r="E47" s="320"/>
      <c r="F47" s="320"/>
      <c r="G47" s="320"/>
      <c r="H47" s="320"/>
      <c r="I47" s="320"/>
      <c r="J47" s="320"/>
      <c r="K47" s="204"/>
    </row>
    <row r="48" spans="2:11" s="1" customFormat="1" ht="15" customHeight="1">
      <c r="B48" s="207"/>
      <c r="C48" s="208"/>
      <c r="D48" s="208"/>
      <c r="E48" s="320" t="s">
        <v>926</v>
      </c>
      <c r="F48" s="320"/>
      <c r="G48" s="320"/>
      <c r="H48" s="320"/>
      <c r="I48" s="320"/>
      <c r="J48" s="320"/>
      <c r="K48" s="204"/>
    </row>
    <row r="49" spans="2:11" s="1" customFormat="1" ht="15" customHeight="1">
      <c r="B49" s="207"/>
      <c r="C49" s="208"/>
      <c r="D49" s="208"/>
      <c r="E49" s="320" t="s">
        <v>927</v>
      </c>
      <c r="F49" s="320"/>
      <c r="G49" s="320"/>
      <c r="H49" s="320"/>
      <c r="I49" s="320"/>
      <c r="J49" s="320"/>
      <c r="K49" s="204"/>
    </row>
    <row r="50" spans="2:11" s="1" customFormat="1" ht="15" customHeight="1">
      <c r="B50" s="207"/>
      <c r="C50" s="208"/>
      <c r="D50" s="208"/>
      <c r="E50" s="320" t="s">
        <v>928</v>
      </c>
      <c r="F50" s="320"/>
      <c r="G50" s="320"/>
      <c r="H50" s="320"/>
      <c r="I50" s="320"/>
      <c r="J50" s="320"/>
      <c r="K50" s="204"/>
    </row>
    <row r="51" spans="2:11" s="1" customFormat="1" ht="15" customHeight="1">
      <c r="B51" s="207"/>
      <c r="C51" s="208"/>
      <c r="D51" s="320" t="s">
        <v>929</v>
      </c>
      <c r="E51" s="320"/>
      <c r="F51" s="320"/>
      <c r="G51" s="320"/>
      <c r="H51" s="320"/>
      <c r="I51" s="320"/>
      <c r="J51" s="320"/>
      <c r="K51" s="204"/>
    </row>
    <row r="52" spans="2:11" s="1" customFormat="1" ht="25.5" customHeight="1">
      <c r="B52" s="203"/>
      <c r="C52" s="322" t="s">
        <v>930</v>
      </c>
      <c r="D52" s="322"/>
      <c r="E52" s="322"/>
      <c r="F52" s="322"/>
      <c r="G52" s="322"/>
      <c r="H52" s="322"/>
      <c r="I52" s="322"/>
      <c r="J52" s="322"/>
      <c r="K52" s="204"/>
    </row>
    <row r="53" spans="2:11" s="1" customFormat="1" ht="5.25" customHeight="1">
      <c r="B53" s="203"/>
      <c r="C53" s="205"/>
      <c r="D53" s="205"/>
      <c r="E53" s="205"/>
      <c r="F53" s="205"/>
      <c r="G53" s="205"/>
      <c r="H53" s="205"/>
      <c r="I53" s="205"/>
      <c r="J53" s="205"/>
      <c r="K53" s="204"/>
    </row>
    <row r="54" spans="2:11" s="1" customFormat="1" ht="15" customHeight="1">
      <c r="B54" s="203"/>
      <c r="C54" s="320" t="s">
        <v>931</v>
      </c>
      <c r="D54" s="320"/>
      <c r="E54" s="320"/>
      <c r="F54" s="320"/>
      <c r="G54" s="320"/>
      <c r="H54" s="320"/>
      <c r="I54" s="320"/>
      <c r="J54" s="320"/>
      <c r="K54" s="204"/>
    </row>
    <row r="55" spans="2:11" s="1" customFormat="1" ht="15" customHeight="1">
      <c r="B55" s="203"/>
      <c r="C55" s="320" t="s">
        <v>932</v>
      </c>
      <c r="D55" s="320"/>
      <c r="E55" s="320"/>
      <c r="F55" s="320"/>
      <c r="G55" s="320"/>
      <c r="H55" s="320"/>
      <c r="I55" s="320"/>
      <c r="J55" s="320"/>
      <c r="K55" s="204"/>
    </row>
    <row r="56" spans="2:11" s="1" customFormat="1" ht="12.75" customHeight="1">
      <c r="B56" s="203"/>
      <c r="C56" s="206"/>
      <c r="D56" s="206"/>
      <c r="E56" s="206"/>
      <c r="F56" s="206"/>
      <c r="G56" s="206"/>
      <c r="H56" s="206"/>
      <c r="I56" s="206"/>
      <c r="J56" s="206"/>
      <c r="K56" s="204"/>
    </row>
    <row r="57" spans="2:11" s="1" customFormat="1" ht="15" customHeight="1">
      <c r="B57" s="203"/>
      <c r="C57" s="320" t="s">
        <v>933</v>
      </c>
      <c r="D57" s="320"/>
      <c r="E57" s="320"/>
      <c r="F57" s="320"/>
      <c r="G57" s="320"/>
      <c r="H57" s="320"/>
      <c r="I57" s="320"/>
      <c r="J57" s="320"/>
      <c r="K57" s="204"/>
    </row>
    <row r="58" spans="2:11" s="1" customFormat="1" ht="15" customHeight="1">
      <c r="B58" s="203"/>
      <c r="C58" s="208"/>
      <c r="D58" s="320" t="s">
        <v>934</v>
      </c>
      <c r="E58" s="320"/>
      <c r="F58" s="320"/>
      <c r="G58" s="320"/>
      <c r="H58" s="320"/>
      <c r="I58" s="320"/>
      <c r="J58" s="320"/>
      <c r="K58" s="204"/>
    </row>
    <row r="59" spans="2:11" s="1" customFormat="1" ht="15" customHeight="1">
      <c r="B59" s="203"/>
      <c r="C59" s="208"/>
      <c r="D59" s="320" t="s">
        <v>935</v>
      </c>
      <c r="E59" s="320"/>
      <c r="F59" s="320"/>
      <c r="G59" s="320"/>
      <c r="H59" s="320"/>
      <c r="I59" s="320"/>
      <c r="J59" s="320"/>
      <c r="K59" s="204"/>
    </row>
    <row r="60" spans="2:11" s="1" customFormat="1" ht="15" customHeight="1">
      <c r="B60" s="203"/>
      <c r="C60" s="208"/>
      <c r="D60" s="320" t="s">
        <v>936</v>
      </c>
      <c r="E60" s="320"/>
      <c r="F60" s="320"/>
      <c r="G60" s="320"/>
      <c r="H60" s="320"/>
      <c r="I60" s="320"/>
      <c r="J60" s="320"/>
      <c r="K60" s="204"/>
    </row>
    <row r="61" spans="2:11" s="1" customFormat="1" ht="15" customHeight="1">
      <c r="B61" s="203"/>
      <c r="C61" s="208"/>
      <c r="D61" s="320" t="s">
        <v>937</v>
      </c>
      <c r="E61" s="320"/>
      <c r="F61" s="320"/>
      <c r="G61" s="320"/>
      <c r="H61" s="320"/>
      <c r="I61" s="320"/>
      <c r="J61" s="320"/>
      <c r="K61" s="204"/>
    </row>
    <row r="62" spans="2:11" s="1" customFormat="1" ht="15" customHeight="1">
      <c r="B62" s="203"/>
      <c r="C62" s="208"/>
      <c r="D62" s="324" t="s">
        <v>938</v>
      </c>
      <c r="E62" s="324"/>
      <c r="F62" s="324"/>
      <c r="G62" s="324"/>
      <c r="H62" s="324"/>
      <c r="I62" s="324"/>
      <c r="J62" s="324"/>
      <c r="K62" s="204"/>
    </row>
    <row r="63" spans="2:11" s="1" customFormat="1" ht="15" customHeight="1">
      <c r="B63" s="203"/>
      <c r="C63" s="208"/>
      <c r="D63" s="320" t="s">
        <v>939</v>
      </c>
      <c r="E63" s="320"/>
      <c r="F63" s="320"/>
      <c r="G63" s="320"/>
      <c r="H63" s="320"/>
      <c r="I63" s="320"/>
      <c r="J63" s="320"/>
      <c r="K63" s="204"/>
    </row>
    <row r="64" spans="2:11" s="1" customFormat="1" ht="12.75" customHeight="1">
      <c r="B64" s="203"/>
      <c r="C64" s="208"/>
      <c r="D64" s="208"/>
      <c r="E64" s="211"/>
      <c r="F64" s="208"/>
      <c r="G64" s="208"/>
      <c r="H64" s="208"/>
      <c r="I64" s="208"/>
      <c r="J64" s="208"/>
      <c r="K64" s="204"/>
    </row>
    <row r="65" spans="2:11" s="1" customFormat="1" ht="15" customHeight="1">
      <c r="B65" s="203"/>
      <c r="C65" s="208"/>
      <c r="D65" s="320" t="s">
        <v>940</v>
      </c>
      <c r="E65" s="320"/>
      <c r="F65" s="320"/>
      <c r="G65" s="320"/>
      <c r="H65" s="320"/>
      <c r="I65" s="320"/>
      <c r="J65" s="320"/>
      <c r="K65" s="204"/>
    </row>
    <row r="66" spans="2:11" s="1" customFormat="1" ht="15" customHeight="1">
      <c r="B66" s="203"/>
      <c r="C66" s="208"/>
      <c r="D66" s="324" t="s">
        <v>941</v>
      </c>
      <c r="E66" s="324"/>
      <c r="F66" s="324"/>
      <c r="G66" s="324"/>
      <c r="H66" s="324"/>
      <c r="I66" s="324"/>
      <c r="J66" s="324"/>
      <c r="K66" s="204"/>
    </row>
    <row r="67" spans="2:11" s="1" customFormat="1" ht="15" customHeight="1">
      <c r="B67" s="203"/>
      <c r="C67" s="208"/>
      <c r="D67" s="320" t="s">
        <v>942</v>
      </c>
      <c r="E67" s="320"/>
      <c r="F67" s="320"/>
      <c r="G67" s="320"/>
      <c r="H67" s="320"/>
      <c r="I67" s="320"/>
      <c r="J67" s="320"/>
      <c r="K67" s="204"/>
    </row>
    <row r="68" spans="2:11" s="1" customFormat="1" ht="15" customHeight="1">
      <c r="B68" s="203"/>
      <c r="C68" s="208"/>
      <c r="D68" s="320" t="s">
        <v>943</v>
      </c>
      <c r="E68" s="320"/>
      <c r="F68" s="320"/>
      <c r="G68" s="320"/>
      <c r="H68" s="320"/>
      <c r="I68" s="320"/>
      <c r="J68" s="320"/>
      <c r="K68" s="204"/>
    </row>
    <row r="69" spans="2:11" s="1" customFormat="1" ht="15" customHeight="1">
      <c r="B69" s="203"/>
      <c r="C69" s="208"/>
      <c r="D69" s="320" t="s">
        <v>944</v>
      </c>
      <c r="E69" s="320"/>
      <c r="F69" s="320"/>
      <c r="G69" s="320"/>
      <c r="H69" s="320"/>
      <c r="I69" s="320"/>
      <c r="J69" s="320"/>
      <c r="K69" s="204"/>
    </row>
    <row r="70" spans="2:11" s="1" customFormat="1" ht="15" customHeight="1">
      <c r="B70" s="203"/>
      <c r="C70" s="208"/>
      <c r="D70" s="320" t="s">
        <v>945</v>
      </c>
      <c r="E70" s="320"/>
      <c r="F70" s="320"/>
      <c r="G70" s="320"/>
      <c r="H70" s="320"/>
      <c r="I70" s="320"/>
      <c r="J70" s="320"/>
      <c r="K70" s="204"/>
    </row>
    <row r="71" spans="2:11" s="1" customFormat="1" ht="12.75" customHeight="1">
      <c r="B71" s="212"/>
      <c r="C71" s="213"/>
      <c r="D71" s="213"/>
      <c r="E71" s="213"/>
      <c r="F71" s="213"/>
      <c r="G71" s="213"/>
      <c r="H71" s="213"/>
      <c r="I71" s="213"/>
      <c r="J71" s="213"/>
      <c r="K71" s="214"/>
    </row>
    <row r="72" spans="2:11" s="1" customFormat="1" ht="18.75" customHeight="1">
      <c r="B72" s="215"/>
      <c r="C72" s="215"/>
      <c r="D72" s="215"/>
      <c r="E72" s="215"/>
      <c r="F72" s="215"/>
      <c r="G72" s="215"/>
      <c r="H72" s="215"/>
      <c r="I72" s="215"/>
      <c r="J72" s="215"/>
      <c r="K72" s="216"/>
    </row>
    <row r="73" spans="2:11" s="1" customFormat="1" ht="18.75" customHeight="1">
      <c r="B73" s="216"/>
      <c r="C73" s="216"/>
      <c r="D73" s="216"/>
      <c r="E73" s="216"/>
      <c r="F73" s="216"/>
      <c r="G73" s="216"/>
      <c r="H73" s="216"/>
      <c r="I73" s="216"/>
      <c r="J73" s="216"/>
      <c r="K73" s="216"/>
    </row>
    <row r="74" spans="2:11" s="1" customFormat="1" ht="7.5" customHeight="1">
      <c r="B74" s="217"/>
      <c r="C74" s="218"/>
      <c r="D74" s="218"/>
      <c r="E74" s="218"/>
      <c r="F74" s="218"/>
      <c r="G74" s="218"/>
      <c r="H74" s="218"/>
      <c r="I74" s="218"/>
      <c r="J74" s="218"/>
      <c r="K74" s="219"/>
    </row>
    <row r="75" spans="2:11" s="1" customFormat="1" ht="45" customHeight="1">
      <c r="B75" s="220"/>
      <c r="C75" s="323" t="s">
        <v>946</v>
      </c>
      <c r="D75" s="323"/>
      <c r="E75" s="323"/>
      <c r="F75" s="323"/>
      <c r="G75" s="323"/>
      <c r="H75" s="323"/>
      <c r="I75" s="323"/>
      <c r="J75" s="323"/>
      <c r="K75" s="221"/>
    </row>
    <row r="76" spans="2:11" s="1" customFormat="1" ht="17.25" customHeight="1">
      <c r="B76" s="220"/>
      <c r="C76" s="222" t="s">
        <v>947</v>
      </c>
      <c r="D76" s="222"/>
      <c r="E76" s="222"/>
      <c r="F76" s="222" t="s">
        <v>948</v>
      </c>
      <c r="G76" s="223"/>
      <c r="H76" s="222" t="s">
        <v>53</v>
      </c>
      <c r="I76" s="222" t="s">
        <v>56</v>
      </c>
      <c r="J76" s="222" t="s">
        <v>949</v>
      </c>
      <c r="K76" s="221"/>
    </row>
    <row r="77" spans="2:11" s="1" customFormat="1" ht="17.25" customHeight="1">
      <c r="B77" s="220"/>
      <c r="C77" s="224" t="s">
        <v>950</v>
      </c>
      <c r="D77" s="224"/>
      <c r="E77" s="224"/>
      <c r="F77" s="225" t="s">
        <v>951</v>
      </c>
      <c r="G77" s="226"/>
      <c r="H77" s="224"/>
      <c r="I77" s="224"/>
      <c r="J77" s="224" t="s">
        <v>952</v>
      </c>
      <c r="K77" s="221"/>
    </row>
    <row r="78" spans="2:11" s="1" customFormat="1" ht="5.25" customHeight="1">
      <c r="B78" s="220"/>
      <c r="C78" s="227"/>
      <c r="D78" s="227"/>
      <c r="E78" s="227"/>
      <c r="F78" s="227"/>
      <c r="G78" s="228"/>
      <c r="H78" s="227"/>
      <c r="I78" s="227"/>
      <c r="J78" s="227"/>
      <c r="K78" s="221"/>
    </row>
    <row r="79" spans="2:11" s="1" customFormat="1" ht="15" customHeight="1">
      <c r="B79" s="220"/>
      <c r="C79" s="209" t="s">
        <v>52</v>
      </c>
      <c r="D79" s="229"/>
      <c r="E79" s="229"/>
      <c r="F79" s="230" t="s">
        <v>953</v>
      </c>
      <c r="G79" s="231"/>
      <c r="H79" s="209" t="s">
        <v>954</v>
      </c>
      <c r="I79" s="209" t="s">
        <v>955</v>
      </c>
      <c r="J79" s="209">
        <v>20</v>
      </c>
      <c r="K79" s="221"/>
    </row>
    <row r="80" spans="2:11" s="1" customFormat="1" ht="15" customHeight="1">
      <c r="B80" s="220"/>
      <c r="C80" s="209" t="s">
        <v>956</v>
      </c>
      <c r="D80" s="209"/>
      <c r="E80" s="209"/>
      <c r="F80" s="230" t="s">
        <v>953</v>
      </c>
      <c r="G80" s="231"/>
      <c r="H80" s="209" t="s">
        <v>957</v>
      </c>
      <c r="I80" s="209" t="s">
        <v>955</v>
      </c>
      <c r="J80" s="209">
        <v>120</v>
      </c>
      <c r="K80" s="221"/>
    </row>
    <row r="81" spans="2:11" s="1" customFormat="1" ht="15" customHeight="1">
      <c r="B81" s="232"/>
      <c r="C81" s="209" t="s">
        <v>958</v>
      </c>
      <c r="D81" s="209"/>
      <c r="E81" s="209"/>
      <c r="F81" s="230" t="s">
        <v>959</v>
      </c>
      <c r="G81" s="231"/>
      <c r="H81" s="209" t="s">
        <v>960</v>
      </c>
      <c r="I81" s="209" t="s">
        <v>955</v>
      </c>
      <c r="J81" s="209">
        <v>50</v>
      </c>
      <c r="K81" s="221"/>
    </row>
    <row r="82" spans="2:11" s="1" customFormat="1" ht="15" customHeight="1">
      <c r="B82" s="232"/>
      <c r="C82" s="209" t="s">
        <v>961</v>
      </c>
      <c r="D82" s="209"/>
      <c r="E82" s="209"/>
      <c r="F82" s="230" t="s">
        <v>953</v>
      </c>
      <c r="G82" s="231"/>
      <c r="H82" s="209" t="s">
        <v>962</v>
      </c>
      <c r="I82" s="209" t="s">
        <v>963</v>
      </c>
      <c r="J82" s="209"/>
      <c r="K82" s="221"/>
    </row>
    <row r="83" spans="2:11" s="1" customFormat="1" ht="15" customHeight="1">
      <c r="B83" s="232"/>
      <c r="C83" s="233" t="s">
        <v>964</v>
      </c>
      <c r="D83" s="233"/>
      <c r="E83" s="233"/>
      <c r="F83" s="234" t="s">
        <v>959</v>
      </c>
      <c r="G83" s="233"/>
      <c r="H83" s="233" t="s">
        <v>965</v>
      </c>
      <c r="I83" s="233" t="s">
        <v>955</v>
      </c>
      <c r="J83" s="233">
        <v>15</v>
      </c>
      <c r="K83" s="221"/>
    </row>
    <row r="84" spans="2:11" s="1" customFormat="1" ht="15" customHeight="1">
      <c r="B84" s="232"/>
      <c r="C84" s="233" t="s">
        <v>966</v>
      </c>
      <c r="D84" s="233"/>
      <c r="E84" s="233"/>
      <c r="F84" s="234" t="s">
        <v>959</v>
      </c>
      <c r="G84" s="233"/>
      <c r="H84" s="233" t="s">
        <v>967</v>
      </c>
      <c r="I84" s="233" t="s">
        <v>955</v>
      </c>
      <c r="J84" s="233">
        <v>15</v>
      </c>
      <c r="K84" s="221"/>
    </row>
    <row r="85" spans="2:11" s="1" customFormat="1" ht="15" customHeight="1">
      <c r="B85" s="232"/>
      <c r="C85" s="233" t="s">
        <v>968</v>
      </c>
      <c r="D85" s="233"/>
      <c r="E85" s="233"/>
      <c r="F85" s="234" t="s">
        <v>959</v>
      </c>
      <c r="G85" s="233"/>
      <c r="H85" s="233" t="s">
        <v>969</v>
      </c>
      <c r="I85" s="233" t="s">
        <v>955</v>
      </c>
      <c r="J85" s="233">
        <v>20</v>
      </c>
      <c r="K85" s="221"/>
    </row>
    <row r="86" spans="2:11" s="1" customFormat="1" ht="15" customHeight="1">
      <c r="B86" s="232"/>
      <c r="C86" s="233" t="s">
        <v>970</v>
      </c>
      <c r="D86" s="233"/>
      <c r="E86" s="233"/>
      <c r="F86" s="234" t="s">
        <v>959</v>
      </c>
      <c r="G86" s="233"/>
      <c r="H86" s="233" t="s">
        <v>971</v>
      </c>
      <c r="I86" s="233" t="s">
        <v>955</v>
      </c>
      <c r="J86" s="233">
        <v>20</v>
      </c>
      <c r="K86" s="221"/>
    </row>
    <row r="87" spans="2:11" s="1" customFormat="1" ht="15" customHeight="1">
      <c r="B87" s="232"/>
      <c r="C87" s="209" t="s">
        <v>972</v>
      </c>
      <c r="D87" s="209"/>
      <c r="E87" s="209"/>
      <c r="F87" s="230" t="s">
        <v>959</v>
      </c>
      <c r="G87" s="231"/>
      <c r="H87" s="209" t="s">
        <v>973</v>
      </c>
      <c r="I87" s="209" t="s">
        <v>955</v>
      </c>
      <c r="J87" s="209">
        <v>50</v>
      </c>
      <c r="K87" s="221"/>
    </row>
    <row r="88" spans="2:11" s="1" customFormat="1" ht="15" customHeight="1">
      <c r="B88" s="232"/>
      <c r="C88" s="209" t="s">
        <v>974</v>
      </c>
      <c r="D88" s="209"/>
      <c r="E88" s="209"/>
      <c r="F88" s="230" t="s">
        <v>959</v>
      </c>
      <c r="G88" s="231"/>
      <c r="H88" s="209" t="s">
        <v>975</v>
      </c>
      <c r="I88" s="209" t="s">
        <v>955</v>
      </c>
      <c r="J88" s="209">
        <v>20</v>
      </c>
      <c r="K88" s="221"/>
    </row>
    <row r="89" spans="2:11" s="1" customFormat="1" ht="15" customHeight="1">
      <c r="B89" s="232"/>
      <c r="C89" s="209" t="s">
        <v>976</v>
      </c>
      <c r="D89" s="209"/>
      <c r="E89" s="209"/>
      <c r="F89" s="230" t="s">
        <v>959</v>
      </c>
      <c r="G89" s="231"/>
      <c r="H89" s="209" t="s">
        <v>977</v>
      </c>
      <c r="I89" s="209" t="s">
        <v>955</v>
      </c>
      <c r="J89" s="209">
        <v>20</v>
      </c>
      <c r="K89" s="221"/>
    </row>
    <row r="90" spans="2:11" s="1" customFormat="1" ht="15" customHeight="1">
      <c r="B90" s="232"/>
      <c r="C90" s="209" t="s">
        <v>978</v>
      </c>
      <c r="D90" s="209"/>
      <c r="E90" s="209"/>
      <c r="F90" s="230" t="s">
        <v>959</v>
      </c>
      <c r="G90" s="231"/>
      <c r="H90" s="209" t="s">
        <v>979</v>
      </c>
      <c r="I90" s="209" t="s">
        <v>955</v>
      </c>
      <c r="J90" s="209">
        <v>50</v>
      </c>
      <c r="K90" s="221"/>
    </row>
    <row r="91" spans="2:11" s="1" customFormat="1" ht="15" customHeight="1">
      <c r="B91" s="232"/>
      <c r="C91" s="209" t="s">
        <v>980</v>
      </c>
      <c r="D91" s="209"/>
      <c r="E91" s="209"/>
      <c r="F91" s="230" t="s">
        <v>959</v>
      </c>
      <c r="G91" s="231"/>
      <c r="H91" s="209" t="s">
        <v>980</v>
      </c>
      <c r="I91" s="209" t="s">
        <v>955</v>
      </c>
      <c r="J91" s="209">
        <v>50</v>
      </c>
      <c r="K91" s="221"/>
    </row>
    <row r="92" spans="2:11" s="1" customFormat="1" ht="15" customHeight="1">
      <c r="B92" s="232"/>
      <c r="C92" s="209" t="s">
        <v>981</v>
      </c>
      <c r="D92" s="209"/>
      <c r="E92" s="209"/>
      <c r="F92" s="230" t="s">
        <v>959</v>
      </c>
      <c r="G92" s="231"/>
      <c r="H92" s="209" t="s">
        <v>982</v>
      </c>
      <c r="I92" s="209" t="s">
        <v>955</v>
      </c>
      <c r="J92" s="209">
        <v>255</v>
      </c>
      <c r="K92" s="221"/>
    </row>
    <row r="93" spans="2:11" s="1" customFormat="1" ht="15" customHeight="1">
      <c r="B93" s="232"/>
      <c r="C93" s="209" t="s">
        <v>983</v>
      </c>
      <c r="D93" s="209"/>
      <c r="E93" s="209"/>
      <c r="F93" s="230" t="s">
        <v>953</v>
      </c>
      <c r="G93" s="231"/>
      <c r="H93" s="209" t="s">
        <v>984</v>
      </c>
      <c r="I93" s="209" t="s">
        <v>985</v>
      </c>
      <c r="J93" s="209"/>
      <c r="K93" s="221"/>
    </row>
    <row r="94" spans="2:11" s="1" customFormat="1" ht="15" customHeight="1">
      <c r="B94" s="232"/>
      <c r="C94" s="209" t="s">
        <v>986</v>
      </c>
      <c r="D94" s="209"/>
      <c r="E94" s="209"/>
      <c r="F94" s="230" t="s">
        <v>953</v>
      </c>
      <c r="G94" s="231"/>
      <c r="H94" s="209" t="s">
        <v>987</v>
      </c>
      <c r="I94" s="209" t="s">
        <v>988</v>
      </c>
      <c r="J94" s="209"/>
      <c r="K94" s="221"/>
    </row>
    <row r="95" spans="2:11" s="1" customFormat="1" ht="15" customHeight="1">
      <c r="B95" s="232"/>
      <c r="C95" s="209" t="s">
        <v>989</v>
      </c>
      <c r="D95" s="209"/>
      <c r="E95" s="209"/>
      <c r="F95" s="230" t="s">
        <v>953</v>
      </c>
      <c r="G95" s="231"/>
      <c r="H95" s="209" t="s">
        <v>989</v>
      </c>
      <c r="I95" s="209" t="s">
        <v>988</v>
      </c>
      <c r="J95" s="209"/>
      <c r="K95" s="221"/>
    </row>
    <row r="96" spans="2:11" s="1" customFormat="1" ht="15" customHeight="1">
      <c r="B96" s="232"/>
      <c r="C96" s="209" t="s">
        <v>37</v>
      </c>
      <c r="D96" s="209"/>
      <c r="E96" s="209"/>
      <c r="F96" s="230" t="s">
        <v>953</v>
      </c>
      <c r="G96" s="231"/>
      <c r="H96" s="209" t="s">
        <v>990</v>
      </c>
      <c r="I96" s="209" t="s">
        <v>988</v>
      </c>
      <c r="J96" s="209"/>
      <c r="K96" s="221"/>
    </row>
    <row r="97" spans="2:11" s="1" customFormat="1" ht="15" customHeight="1">
      <c r="B97" s="232"/>
      <c r="C97" s="209" t="s">
        <v>47</v>
      </c>
      <c r="D97" s="209"/>
      <c r="E97" s="209"/>
      <c r="F97" s="230" t="s">
        <v>953</v>
      </c>
      <c r="G97" s="231"/>
      <c r="H97" s="209" t="s">
        <v>991</v>
      </c>
      <c r="I97" s="209" t="s">
        <v>988</v>
      </c>
      <c r="J97" s="209"/>
      <c r="K97" s="221"/>
    </row>
    <row r="98" spans="2:11" s="1" customFormat="1" ht="15" customHeight="1">
      <c r="B98" s="235"/>
      <c r="C98" s="236"/>
      <c r="D98" s="236"/>
      <c r="E98" s="236"/>
      <c r="F98" s="236"/>
      <c r="G98" s="236"/>
      <c r="H98" s="236"/>
      <c r="I98" s="236"/>
      <c r="J98" s="236"/>
      <c r="K98" s="237"/>
    </row>
    <row r="99" spans="2:11" s="1" customFormat="1" ht="18.75" customHeight="1">
      <c r="B99" s="238"/>
      <c r="C99" s="239"/>
      <c r="D99" s="239"/>
      <c r="E99" s="239"/>
      <c r="F99" s="239"/>
      <c r="G99" s="239"/>
      <c r="H99" s="239"/>
      <c r="I99" s="239"/>
      <c r="J99" s="239"/>
      <c r="K99" s="238"/>
    </row>
    <row r="100" spans="2:11" s="1" customFormat="1" ht="18.75" customHeight="1">
      <c r="B100" s="216"/>
      <c r="C100" s="216"/>
      <c r="D100" s="216"/>
      <c r="E100" s="216"/>
      <c r="F100" s="216"/>
      <c r="G100" s="216"/>
      <c r="H100" s="216"/>
      <c r="I100" s="216"/>
      <c r="J100" s="216"/>
      <c r="K100" s="216"/>
    </row>
    <row r="101" spans="2:11" s="1" customFormat="1" ht="7.5" customHeight="1">
      <c r="B101" s="217"/>
      <c r="C101" s="218"/>
      <c r="D101" s="218"/>
      <c r="E101" s="218"/>
      <c r="F101" s="218"/>
      <c r="G101" s="218"/>
      <c r="H101" s="218"/>
      <c r="I101" s="218"/>
      <c r="J101" s="218"/>
      <c r="K101" s="219"/>
    </row>
    <row r="102" spans="2:11" s="1" customFormat="1" ht="45" customHeight="1">
      <c r="B102" s="220"/>
      <c r="C102" s="323" t="s">
        <v>992</v>
      </c>
      <c r="D102" s="323"/>
      <c r="E102" s="323"/>
      <c r="F102" s="323"/>
      <c r="G102" s="323"/>
      <c r="H102" s="323"/>
      <c r="I102" s="323"/>
      <c r="J102" s="323"/>
      <c r="K102" s="221"/>
    </row>
    <row r="103" spans="2:11" s="1" customFormat="1" ht="17.25" customHeight="1">
      <c r="B103" s="220"/>
      <c r="C103" s="222" t="s">
        <v>947</v>
      </c>
      <c r="D103" s="222"/>
      <c r="E103" s="222"/>
      <c r="F103" s="222" t="s">
        <v>948</v>
      </c>
      <c r="G103" s="223"/>
      <c r="H103" s="222" t="s">
        <v>53</v>
      </c>
      <c r="I103" s="222" t="s">
        <v>56</v>
      </c>
      <c r="J103" s="222" t="s">
        <v>949</v>
      </c>
      <c r="K103" s="221"/>
    </row>
    <row r="104" spans="2:11" s="1" customFormat="1" ht="17.25" customHeight="1">
      <c r="B104" s="220"/>
      <c r="C104" s="224" t="s">
        <v>950</v>
      </c>
      <c r="D104" s="224"/>
      <c r="E104" s="224"/>
      <c r="F104" s="225" t="s">
        <v>951</v>
      </c>
      <c r="G104" s="226"/>
      <c r="H104" s="224"/>
      <c r="I104" s="224"/>
      <c r="J104" s="224" t="s">
        <v>952</v>
      </c>
      <c r="K104" s="221"/>
    </row>
    <row r="105" spans="2:11" s="1" customFormat="1" ht="5.25" customHeight="1">
      <c r="B105" s="220"/>
      <c r="C105" s="222"/>
      <c r="D105" s="222"/>
      <c r="E105" s="222"/>
      <c r="F105" s="222"/>
      <c r="G105" s="240"/>
      <c r="H105" s="222"/>
      <c r="I105" s="222"/>
      <c r="J105" s="222"/>
      <c r="K105" s="221"/>
    </row>
    <row r="106" spans="2:11" s="1" customFormat="1" ht="15" customHeight="1">
      <c r="B106" s="220"/>
      <c r="C106" s="209" t="s">
        <v>52</v>
      </c>
      <c r="D106" s="229"/>
      <c r="E106" s="229"/>
      <c r="F106" s="230" t="s">
        <v>953</v>
      </c>
      <c r="G106" s="209"/>
      <c r="H106" s="209" t="s">
        <v>993</v>
      </c>
      <c r="I106" s="209" t="s">
        <v>955</v>
      </c>
      <c r="J106" s="209">
        <v>20</v>
      </c>
      <c r="K106" s="221"/>
    </row>
    <row r="107" spans="2:11" s="1" customFormat="1" ht="15" customHeight="1">
      <c r="B107" s="220"/>
      <c r="C107" s="209" t="s">
        <v>956</v>
      </c>
      <c r="D107" s="209"/>
      <c r="E107" s="209"/>
      <c r="F107" s="230" t="s">
        <v>953</v>
      </c>
      <c r="G107" s="209"/>
      <c r="H107" s="209" t="s">
        <v>993</v>
      </c>
      <c r="I107" s="209" t="s">
        <v>955</v>
      </c>
      <c r="J107" s="209">
        <v>120</v>
      </c>
      <c r="K107" s="221"/>
    </row>
    <row r="108" spans="2:11" s="1" customFormat="1" ht="15" customHeight="1">
      <c r="B108" s="232"/>
      <c r="C108" s="209" t="s">
        <v>958</v>
      </c>
      <c r="D108" s="209"/>
      <c r="E108" s="209"/>
      <c r="F108" s="230" t="s">
        <v>959</v>
      </c>
      <c r="G108" s="209"/>
      <c r="H108" s="209" t="s">
        <v>993</v>
      </c>
      <c r="I108" s="209" t="s">
        <v>955</v>
      </c>
      <c r="J108" s="209">
        <v>50</v>
      </c>
      <c r="K108" s="221"/>
    </row>
    <row r="109" spans="2:11" s="1" customFormat="1" ht="15" customHeight="1">
      <c r="B109" s="232"/>
      <c r="C109" s="209" t="s">
        <v>961</v>
      </c>
      <c r="D109" s="209"/>
      <c r="E109" s="209"/>
      <c r="F109" s="230" t="s">
        <v>953</v>
      </c>
      <c r="G109" s="209"/>
      <c r="H109" s="209" t="s">
        <v>993</v>
      </c>
      <c r="I109" s="209" t="s">
        <v>963</v>
      </c>
      <c r="J109" s="209"/>
      <c r="K109" s="221"/>
    </row>
    <row r="110" spans="2:11" s="1" customFormat="1" ht="15" customHeight="1">
      <c r="B110" s="232"/>
      <c r="C110" s="209" t="s">
        <v>972</v>
      </c>
      <c r="D110" s="209"/>
      <c r="E110" s="209"/>
      <c r="F110" s="230" t="s">
        <v>959</v>
      </c>
      <c r="G110" s="209"/>
      <c r="H110" s="209" t="s">
        <v>993</v>
      </c>
      <c r="I110" s="209" t="s">
        <v>955</v>
      </c>
      <c r="J110" s="209">
        <v>50</v>
      </c>
      <c r="K110" s="221"/>
    </row>
    <row r="111" spans="2:11" s="1" customFormat="1" ht="15" customHeight="1">
      <c r="B111" s="232"/>
      <c r="C111" s="209" t="s">
        <v>980</v>
      </c>
      <c r="D111" s="209"/>
      <c r="E111" s="209"/>
      <c r="F111" s="230" t="s">
        <v>959</v>
      </c>
      <c r="G111" s="209"/>
      <c r="H111" s="209" t="s">
        <v>993</v>
      </c>
      <c r="I111" s="209" t="s">
        <v>955</v>
      </c>
      <c r="J111" s="209">
        <v>50</v>
      </c>
      <c r="K111" s="221"/>
    </row>
    <row r="112" spans="2:11" s="1" customFormat="1" ht="15" customHeight="1">
      <c r="B112" s="232"/>
      <c r="C112" s="209" t="s">
        <v>978</v>
      </c>
      <c r="D112" s="209"/>
      <c r="E112" s="209"/>
      <c r="F112" s="230" t="s">
        <v>959</v>
      </c>
      <c r="G112" s="209"/>
      <c r="H112" s="209" t="s">
        <v>993</v>
      </c>
      <c r="I112" s="209" t="s">
        <v>955</v>
      </c>
      <c r="J112" s="209">
        <v>50</v>
      </c>
      <c r="K112" s="221"/>
    </row>
    <row r="113" spans="2:11" s="1" customFormat="1" ht="15" customHeight="1">
      <c r="B113" s="232"/>
      <c r="C113" s="209" t="s">
        <v>52</v>
      </c>
      <c r="D113" s="209"/>
      <c r="E113" s="209"/>
      <c r="F113" s="230" t="s">
        <v>953</v>
      </c>
      <c r="G113" s="209"/>
      <c r="H113" s="209" t="s">
        <v>994</v>
      </c>
      <c r="I113" s="209" t="s">
        <v>955</v>
      </c>
      <c r="J113" s="209">
        <v>20</v>
      </c>
      <c r="K113" s="221"/>
    </row>
    <row r="114" spans="2:11" s="1" customFormat="1" ht="15" customHeight="1">
      <c r="B114" s="232"/>
      <c r="C114" s="209" t="s">
        <v>995</v>
      </c>
      <c r="D114" s="209"/>
      <c r="E114" s="209"/>
      <c r="F114" s="230" t="s">
        <v>953</v>
      </c>
      <c r="G114" s="209"/>
      <c r="H114" s="209" t="s">
        <v>996</v>
      </c>
      <c r="I114" s="209" t="s">
        <v>955</v>
      </c>
      <c r="J114" s="209">
        <v>120</v>
      </c>
      <c r="K114" s="221"/>
    </row>
    <row r="115" spans="2:11" s="1" customFormat="1" ht="15" customHeight="1">
      <c r="B115" s="232"/>
      <c r="C115" s="209" t="s">
        <v>37</v>
      </c>
      <c r="D115" s="209"/>
      <c r="E115" s="209"/>
      <c r="F115" s="230" t="s">
        <v>953</v>
      </c>
      <c r="G115" s="209"/>
      <c r="H115" s="209" t="s">
        <v>997</v>
      </c>
      <c r="I115" s="209" t="s">
        <v>988</v>
      </c>
      <c r="J115" s="209"/>
      <c r="K115" s="221"/>
    </row>
    <row r="116" spans="2:11" s="1" customFormat="1" ht="15" customHeight="1">
      <c r="B116" s="232"/>
      <c r="C116" s="209" t="s">
        <v>47</v>
      </c>
      <c r="D116" s="209"/>
      <c r="E116" s="209"/>
      <c r="F116" s="230" t="s">
        <v>953</v>
      </c>
      <c r="G116" s="209"/>
      <c r="H116" s="209" t="s">
        <v>998</v>
      </c>
      <c r="I116" s="209" t="s">
        <v>988</v>
      </c>
      <c r="J116" s="209"/>
      <c r="K116" s="221"/>
    </row>
    <row r="117" spans="2:11" s="1" customFormat="1" ht="15" customHeight="1">
      <c r="B117" s="232"/>
      <c r="C117" s="209" t="s">
        <v>56</v>
      </c>
      <c r="D117" s="209"/>
      <c r="E117" s="209"/>
      <c r="F117" s="230" t="s">
        <v>953</v>
      </c>
      <c r="G117" s="209"/>
      <c r="H117" s="209" t="s">
        <v>999</v>
      </c>
      <c r="I117" s="209" t="s">
        <v>1000</v>
      </c>
      <c r="J117" s="209"/>
      <c r="K117" s="221"/>
    </row>
    <row r="118" spans="2:11" s="1" customFormat="1" ht="15" customHeight="1">
      <c r="B118" s="235"/>
      <c r="C118" s="241"/>
      <c r="D118" s="241"/>
      <c r="E118" s="241"/>
      <c r="F118" s="241"/>
      <c r="G118" s="241"/>
      <c r="H118" s="241"/>
      <c r="I118" s="241"/>
      <c r="J118" s="241"/>
      <c r="K118" s="237"/>
    </row>
    <row r="119" spans="2:11" s="1" customFormat="1" ht="18.75" customHeight="1">
      <c r="B119" s="242"/>
      <c r="C119" s="243"/>
      <c r="D119" s="243"/>
      <c r="E119" s="243"/>
      <c r="F119" s="244"/>
      <c r="G119" s="243"/>
      <c r="H119" s="243"/>
      <c r="I119" s="243"/>
      <c r="J119" s="243"/>
      <c r="K119" s="242"/>
    </row>
    <row r="120" spans="2:11" s="1" customFormat="1" ht="18.75" customHeight="1">
      <c r="B120" s="216"/>
      <c r="C120" s="216"/>
      <c r="D120" s="216"/>
      <c r="E120" s="216"/>
      <c r="F120" s="216"/>
      <c r="G120" s="216"/>
      <c r="H120" s="216"/>
      <c r="I120" s="216"/>
      <c r="J120" s="216"/>
      <c r="K120" s="216"/>
    </row>
    <row r="121" spans="2:11" s="1" customFormat="1" ht="7.5" customHeight="1">
      <c r="B121" s="245"/>
      <c r="C121" s="246"/>
      <c r="D121" s="246"/>
      <c r="E121" s="246"/>
      <c r="F121" s="246"/>
      <c r="G121" s="246"/>
      <c r="H121" s="246"/>
      <c r="I121" s="246"/>
      <c r="J121" s="246"/>
      <c r="K121" s="247"/>
    </row>
    <row r="122" spans="2:11" s="1" customFormat="1" ht="45" customHeight="1">
      <c r="B122" s="248"/>
      <c r="C122" s="321" t="s">
        <v>1001</v>
      </c>
      <c r="D122" s="321"/>
      <c r="E122" s="321"/>
      <c r="F122" s="321"/>
      <c r="G122" s="321"/>
      <c r="H122" s="321"/>
      <c r="I122" s="321"/>
      <c r="J122" s="321"/>
      <c r="K122" s="249"/>
    </row>
    <row r="123" spans="2:11" s="1" customFormat="1" ht="17.25" customHeight="1">
      <c r="B123" s="250"/>
      <c r="C123" s="222" t="s">
        <v>947</v>
      </c>
      <c r="D123" s="222"/>
      <c r="E123" s="222"/>
      <c r="F123" s="222" t="s">
        <v>948</v>
      </c>
      <c r="G123" s="223"/>
      <c r="H123" s="222" t="s">
        <v>53</v>
      </c>
      <c r="I123" s="222" t="s">
        <v>56</v>
      </c>
      <c r="J123" s="222" t="s">
        <v>949</v>
      </c>
      <c r="K123" s="251"/>
    </row>
    <row r="124" spans="2:11" s="1" customFormat="1" ht="17.25" customHeight="1">
      <c r="B124" s="250"/>
      <c r="C124" s="224" t="s">
        <v>950</v>
      </c>
      <c r="D124" s="224"/>
      <c r="E124" s="224"/>
      <c r="F124" s="225" t="s">
        <v>951</v>
      </c>
      <c r="G124" s="226"/>
      <c r="H124" s="224"/>
      <c r="I124" s="224"/>
      <c r="J124" s="224" t="s">
        <v>952</v>
      </c>
      <c r="K124" s="251"/>
    </row>
    <row r="125" spans="2:11" s="1" customFormat="1" ht="5.25" customHeight="1">
      <c r="B125" s="252"/>
      <c r="C125" s="227"/>
      <c r="D125" s="227"/>
      <c r="E125" s="227"/>
      <c r="F125" s="227"/>
      <c r="G125" s="253"/>
      <c r="H125" s="227"/>
      <c r="I125" s="227"/>
      <c r="J125" s="227"/>
      <c r="K125" s="254"/>
    </row>
    <row r="126" spans="2:11" s="1" customFormat="1" ht="15" customHeight="1">
      <c r="B126" s="252"/>
      <c r="C126" s="209" t="s">
        <v>956</v>
      </c>
      <c r="D126" s="229"/>
      <c r="E126" s="229"/>
      <c r="F126" s="230" t="s">
        <v>953</v>
      </c>
      <c r="G126" s="209"/>
      <c r="H126" s="209" t="s">
        <v>993</v>
      </c>
      <c r="I126" s="209" t="s">
        <v>955</v>
      </c>
      <c r="J126" s="209">
        <v>120</v>
      </c>
      <c r="K126" s="255"/>
    </row>
    <row r="127" spans="2:11" s="1" customFormat="1" ht="15" customHeight="1">
      <c r="B127" s="252"/>
      <c r="C127" s="209" t="s">
        <v>1002</v>
      </c>
      <c r="D127" s="209"/>
      <c r="E127" s="209"/>
      <c r="F127" s="230" t="s">
        <v>953</v>
      </c>
      <c r="G127" s="209"/>
      <c r="H127" s="209" t="s">
        <v>1003</v>
      </c>
      <c r="I127" s="209" t="s">
        <v>955</v>
      </c>
      <c r="J127" s="209" t="s">
        <v>1004</v>
      </c>
      <c r="K127" s="255"/>
    </row>
    <row r="128" spans="2:11" s="1" customFormat="1" ht="15" customHeight="1">
      <c r="B128" s="252"/>
      <c r="C128" s="209" t="s">
        <v>901</v>
      </c>
      <c r="D128" s="209"/>
      <c r="E128" s="209"/>
      <c r="F128" s="230" t="s">
        <v>953</v>
      </c>
      <c r="G128" s="209"/>
      <c r="H128" s="209" t="s">
        <v>1005</v>
      </c>
      <c r="I128" s="209" t="s">
        <v>955</v>
      </c>
      <c r="J128" s="209" t="s">
        <v>1004</v>
      </c>
      <c r="K128" s="255"/>
    </row>
    <row r="129" spans="2:11" s="1" customFormat="1" ht="15" customHeight="1">
      <c r="B129" s="252"/>
      <c r="C129" s="209" t="s">
        <v>964</v>
      </c>
      <c r="D129" s="209"/>
      <c r="E129" s="209"/>
      <c r="F129" s="230" t="s">
        <v>959</v>
      </c>
      <c r="G129" s="209"/>
      <c r="H129" s="209" t="s">
        <v>965</v>
      </c>
      <c r="I129" s="209" t="s">
        <v>955</v>
      </c>
      <c r="J129" s="209">
        <v>15</v>
      </c>
      <c r="K129" s="255"/>
    </row>
    <row r="130" spans="2:11" s="1" customFormat="1" ht="15" customHeight="1">
      <c r="B130" s="252"/>
      <c r="C130" s="233" t="s">
        <v>966</v>
      </c>
      <c r="D130" s="233"/>
      <c r="E130" s="233"/>
      <c r="F130" s="234" t="s">
        <v>959</v>
      </c>
      <c r="G130" s="233"/>
      <c r="H130" s="233" t="s">
        <v>967</v>
      </c>
      <c r="I130" s="233" t="s">
        <v>955</v>
      </c>
      <c r="J130" s="233">
        <v>15</v>
      </c>
      <c r="K130" s="255"/>
    </row>
    <row r="131" spans="2:11" s="1" customFormat="1" ht="15" customHeight="1">
      <c r="B131" s="252"/>
      <c r="C131" s="233" t="s">
        <v>968</v>
      </c>
      <c r="D131" s="233"/>
      <c r="E131" s="233"/>
      <c r="F131" s="234" t="s">
        <v>959</v>
      </c>
      <c r="G131" s="233"/>
      <c r="H131" s="233" t="s">
        <v>969</v>
      </c>
      <c r="I131" s="233" t="s">
        <v>955</v>
      </c>
      <c r="J131" s="233">
        <v>20</v>
      </c>
      <c r="K131" s="255"/>
    </row>
    <row r="132" spans="2:11" s="1" customFormat="1" ht="15" customHeight="1">
      <c r="B132" s="252"/>
      <c r="C132" s="233" t="s">
        <v>970</v>
      </c>
      <c r="D132" s="233"/>
      <c r="E132" s="233"/>
      <c r="F132" s="234" t="s">
        <v>959</v>
      </c>
      <c r="G132" s="233"/>
      <c r="H132" s="233" t="s">
        <v>971</v>
      </c>
      <c r="I132" s="233" t="s">
        <v>955</v>
      </c>
      <c r="J132" s="233">
        <v>20</v>
      </c>
      <c r="K132" s="255"/>
    </row>
    <row r="133" spans="2:11" s="1" customFormat="1" ht="15" customHeight="1">
      <c r="B133" s="252"/>
      <c r="C133" s="209" t="s">
        <v>958</v>
      </c>
      <c r="D133" s="209"/>
      <c r="E133" s="209"/>
      <c r="F133" s="230" t="s">
        <v>959</v>
      </c>
      <c r="G133" s="209"/>
      <c r="H133" s="209" t="s">
        <v>993</v>
      </c>
      <c r="I133" s="209" t="s">
        <v>955</v>
      </c>
      <c r="J133" s="209">
        <v>50</v>
      </c>
      <c r="K133" s="255"/>
    </row>
    <row r="134" spans="2:11" s="1" customFormat="1" ht="15" customHeight="1">
      <c r="B134" s="252"/>
      <c r="C134" s="209" t="s">
        <v>972</v>
      </c>
      <c r="D134" s="209"/>
      <c r="E134" s="209"/>
      <c r="F134" s="230" t="s">
        <v>959</v>
      </c>
      <c r="G134" s="209"/>
      <c r="H134" s="209" t="s">
        <v>993</v>
      </c>
      <c r="I134" s="209" t="s">
        <v>955</v>
      </c>
      <c r="J134" s="209">
        <v>50</v>
      </c>
      <c r="K134" s="255"/>
    </row>
    <row r="135" spans="2:11" s="1" customFormat="1" ht="15" customHeight="1">
      <c r="B135" s="252"/>
      <c r="C135" s="209" t="s">
        <v>978</v>
      </c>
      <c r="D135" s="209"/>
      <c r="E135" s="209"/>
      <c r="F135" s="230" t="s">
        <v>959</v>
      </c>
      <c r="G135" s="209"/>
      <c r="H135" s="209" t="s">
        <v>993</v>
      </c>
      <c r="I135" s="209" t="s">
        <v>955</v>
      </c>
      <c r="J135" s="209">
        <v>50</v>
      </c>
      <c r="K135" s="255"/>
    </row>
    <row r="136" spans="2:11" s="1" customFormat="1" ht="15" customHeight="1">
      <c r="B136" s="252"/>
      <c r="C136" s="209" t="s">
        <v>980</v>
      </c>
      <c r="D136" s="209"/>
      <c r="E136" s="209"/>
      <c r="F136" s="230" t="s">
        <v>959</v>
      </c>
      <c r="G136" s="209"/>
      <c r="H136" s="209" t="s">
        <v>993</v>
      </c>
      <c r="I136" s="209" t="s">
        <v>955</v>
      </c>
      <c r="J136" s="209">
        <v>50</v>
      </c>
      <c r="K136" s="255"/>
    </row>
    <row r="137" spans="2:11" s="1" customFormat="1" ht="15" customHeight="1">
      <c r="B137" s="252"/>
      <c r="C137" s="209" t="s">
        <v>981</v>
      </c>
      <c r="D137" s="209"/>
      <c r="E137" s="209"/>
      <c r="F137" s="230" t="s">
        <v>959</v>
      </c>
      <c r="G137" s="209"/>
      <c r="H137" s="209" t="s">
        <v>1006</v>
      </c>
      <c r="I137" s="209" t="s">
        <v>955</v>
      </c>
      <c r="J137" s="209">
        <v>255</v>
      </c>
      <c r="K137" s="255"/>
    </row>
    <row r="138" spans="2:11" s="1" customFormat="1" ht="15" customHeight="1">
      <c r="B138" s="252"/>
      <c r="C138" s="209" t="s">
        <v>983</v>
      </c>
      <c r="D138" s="209"/>
      <c r="E138" s="209"/>
      <c r="F138" s="230" t="s">
        <v>953</v>
      </c>
      <c r="G138" s="209"/>
      <c r="H138" s="209" t="s">
        <v>1007</v>
      </c>
      <c r="I138" s="209" t="s">
        <v>985</v>
      </c>
      <c r="J138" s="209"/>
      <c r="K138" s="255"/>
    </row>
    <row r="139" spans="2:11" s="1" customFormat="1" ht="15" customHeight="1">
      <c r="B139" s="252"/>
      <c r="C139" s="209" t="s">
        <v>986</v>
      </c>
      <c r="D139" s="209"/>
      <c r="E139" s="209"/>
      <c r="F139" s="230" t="s">
        <v>953</v>
      </c>
      <c r="G139" s="209"/>
      <c r="H139" s="209" t="s">
        <v>1008</v>
      </c>
      <c r="I139" s="209" t="s">
        <v>988</v>
      </c>
      <c r="J139" s="209"/>
      <c r="K139" s="255"/>
    </row>
    <row r="140" spans="2:11" s="1" customFormat="1" ht="15" customHeight="1">
      <c r="B140" s="252"/>
      <c r="C140" s="209" t="s">
        <v>989</v>
      </c>
      <c r="D140" s="209"/>
      <c r="E140" s="209"/>
      <c r="F140" s="230" t="s">
        <v>953</v>
      </c>
      <c r="G140" s="209"/>
      <c r="H140" s="209" t="s">
        <v>989</v>
      </c>
      <c r="I140" s="209" t="s">
        <v>988</v>
      </c>
      <c r="J140" s="209"/>
      <c r="K140" s="255"/>
    </row>
    <row r="141" spans="2:11" s="1" customFormat="1" ht="15" customHeight="1">
      <c r="B141" s="252"/>
      <c r="C141" s="209" t="s">
        <v>37</v>
      </c>
      <c r="D141" s="209"/>
      <c r="E141" s="209"/>
      <c r="F141" s="230" t="s">
        <v>953</v>
      </c>
      <c r="G141" s="209"/>
      <c r="H141" s="209" t="s">
        <v>1009</v>
      </c>
      <c r="I141" s="209" t="s">
        <v>988</v>
      </c>
      <c r="J141" s="209"/>
      <c r="K141" s="255"/>
    </row>
    <row r="142" spans="2:11" s="1" customFormat="1" ht="15" customHeight="1">
      <c r="B142" s="252"/>
      <c r="C142" s="209" t="s">
        <v>1010</v>
      </c>
      <c r="D142" s="209"/>
      <c r="E142" s="209"/>
      <c r="F142" s="230" t="s">
        <v>953</v>
      </c>
      <c r="G142" s="209"/>
      <c r="H142" s="209" t="s">
        <v>1011</v>
      </c>
      <c r="I142" s="209" t="s">
        <v>988</v>
      </c>
      <c r="J142" s="209"/>
      <c r="K142" s="255"/>
    </row>
    <row r="143" spans="2:11" s="1" customFormat="1" ht="15" customHeight="1">
      <c r="B143" s="256"/>
      <c r="C143" s="257"/>
      <c r="D143" s="257"/>
      <c r="E143" s="257"/>
      <c r="F143" s="257"/>
      <c r="G143" s="257"/>
      <c r="H143" s="257"/>
      <c r="I143" s="257"/>
      <c r="J143" s="257"/>
      <c r="K143" s="258"/>
    </row>
    <row r="144" spans="2:11" s="1" customFormat="1" ht="18.75" customHeight="1">
      <c r="B144" s="243"/>
      <c r="C144" s="243"/>
      <c r="D144" s="243"/>
      <c r="E144" s="243"/>
      <c r="F144" s="244"/>
      <c r="G144" s="243"/>
      <c r="H144" s="243"/>
      <c r="I144" s="243"/>
      <c r="J144" s="243"/>
      <c r="K144" s="243"/>
    </row>
    <row r="145" spans="2:11" s="1" customFormat="1" ht="18.75" customHeight="1">
      <c r="B145" s="216"/>
      <c r="C145" s="216"/>
      <c r="D145" s="216"/>
      <c r="E145" s="216"/>
      <c r="F145" s="216"/>
      <c r="G145" s="216"/>
      <c r="H145" s="216"/>
      <c r="I145" s="216"/>
      <c r="J145" s="216"/>
      <c r="K145" s="216"/>
    </row>
    <row r="146" spans="2:11" s="1" customFormat="1" ht="7.5" customHeight="1">
      <c r="B146" s="217"/>
      <c r="C146" s="218"/>
      <c r="D146" s="218"/>
      <c r="E146" s="218"/>
      <c r="F146" s="218"/>
      <c r="G146" s="218"/>
      <c r="H146" s="218"/>
      <c r="I146" s="218"/>
      <c r="J146" s="218"/>
      <c r="K146" s="219"/>
    </row>
    <row r="147" spans="2:11" s="1" customFormat="1" ht="45" customHeight="1">
      <c r="B147" s="220"/>
      <c r="C147" s="323" t="s">
        <v>1012</v>
      </c>
      <c r="D147" s="323"/>
      <c r="E147" s="323"/>
      <c r="F147" s="323"/>
      <c r="G147" s="323"/>
      <c r="H147" s="323"/>
      <c r="I147" s="323"/>
      <c r="J147" s="323"/>
      <c r="K147" s="221"/>
    </row>
    <row r="148" spans="2:11" s="1" customFormat="1" ht="17.25" customHeight="1">
      <c r="B148" s="220"/>
      <c r="C148" s="222" t="s">
        <v>947</v>
      </c>
      <c r="D148" s="222"/>
      <c r="E148" s="222"/>
      <c r="F148" s="222" t="s">
        <v>948</v>
      </c>
      <c r="G148" s="223"/>
      <c r="H148" s="222" t="s">
        <v>53</v>
      </c>
      <c r="I148" s="222" t="s">
        <v>56</v>
      </c>
      <c r="J148" s="222" t="s">
        <v>949</v>
      </c>
      <c r="K148" s="221"/>
    </row>
    <row r="149" spans="2:11" s="1" customFormat="1" ht="17.25" customHeight="1">
      <c r="B149" s="220"/>
      <c r="C149" s="224" t="s">
        <v>950</v>
      </c>
      <c r="D149" s="224"/>
      <c r="E149" s="224"/>
      <c r="F149" s="225" t="s">
        <v>951</v>
      </c>
      <c r="G149" s="226"/>
      <c r="H149" s="224"/>
      <c r="I149" s="224"/>
      <c r="J149" s="224" t="s">
        <v>952</v>
      </c>
      <c r="K149" s="221"/>
    </row>
    <row r="150" spans="2:11" s="1" customFormat="1" ht="5.25" customHeight="1">
      <c r="B150" s="232"/>
      <c r="C150" s="227"/>
      <c r="D150" s="227"/>
      <c r="E150" s="227"/>
      <c r="F150" s="227"/>
      <c r="G150" s="228"/>
      <c r="H150" s="227"/>
      <c r="I150" s="227"/>
      <c r="J150" s="227"/>
      <c r="K150" s="255"/>
    </row>
    <row r="151" spans="2:11" s="1" customFormat="1" ht="15" customHeight="1">
      <c r="B151" s="232"/>
      <c r="C151" s="259" t="s">
        <v>956</v>
      </c>
      <c r="D151" s="209"/>
      <c r="E151" s="209"/>
      <c r="F151" s="260" t="s">
        <v>953</v>
      </c>
      <c r="G151" s="209"/>
      <c r="H151" s="259" t="s">
        <v>993</v>
      </c>
      <c r="I151" s="259" t="s">
        <v>955</v>
      </c>
      <c r="J151" s="259">
        <v>120</v>
      </c>
      <c r="K151" s="255"/>
    </row>
    <row r="152" spans="2:11" s="1" customFormat="1" ht="15" customHeight="1">
      <c r="B152" s="232"/>
      <c r="C152" s="259" t="s">
        <v>1002</v>
      </c>
      <c r="D152" s="209"/>
      <c r="E152" s="209"/>
      <c r="F152" s="260" t="s">
        <v>953</v>
      </c>
      <c r="G152" s="209"/>
      <c r="H152" s="259" t="s">
        <v>1013</v>
      </c>
      <c r="I152" s="259" t="s">
        <v>955</v>
      </c>
      <c r="J152" s="259" t="s">
        <v>1004</v>
      </c>
      <c r="K152" s="255"/>
    </row>
    <row r="153" spans="2:11" s="1" customFormat="1" ht="15" customHeight="1">
      <c r="B153" s="232"/>
      <c r="C153" s="259" t="s">
        <v>901</v>
      </c>
      <c r="D153" s="209"/>
      <c r="E153" s="209"/>
      <c r="F153" s="260" t="s">
        <v>953</v>
      </c>
      <c r="G153" s="209"/>
      <c r="H153" s="259" t="s">
        <v>1014</v>
      </c>
      <c r="I153" s="259" t="s">
        <v>955</v>
      </c>
      <c r="J153" s="259" t="s">
        <v>1004</v>
      </c>
      <c r="K153" s="255"/>
    </row>
    <row r="154" spans="2:11" s="1" customFormat="1" ht="15" customHeight="1">
      <c r="B154" s="232"/>
      <c r="C154" s="259" t="s">
        <v>958</v>
      </c>
      <c r="D154" s="209"/>
      <c r="E154" s="209"/>
      <c r="F154" s="260" t="s">
        <v>959</v>
      </c>
      <c r="G154" s="209"/>
      <c r="H154" s="259" t="s">
        <v>993</v>
      </c>
      <c r="I154" s="259" t="s">
        <v>955</v>
      </c>
      <c r="J154" s="259">
        <v>50</v>
      </c>
      <c r="K154" s="255"/>
    </row>
    <row r="155" spans="2:11" s="1" customFormat="1" ht="15" customHeight="1">
      <c r="B155" s="232"/>
      <c r="C155" s="259" t="s">
        <v>961</v>
      </c>
      <c r="D155" s="209"/>
      <c r="E155" s="209"/>
      <c r="F155" s="260" t="s">
        <v>953</v>
      </c>
      <c r="G155" s="209"/>
      <c r="H155" s="259" t="s">
        <v>993</v>
      </c>
      <c r="I155" s="259" t="s">
        <v>963</v>
      </c>
      <c r="J155" s="259"/>
      <c r="K155" s="255"/>
    </row>
    <row r="156" spans="2:11" s="1" customFormat="1" ht="15" customHeight="1">
      <c r="B156" s="232"/>
      <c r="C156" s="259" t="s">
        <v>972</v>
      </c>
      <c r="D156" s="209"/>
      <c r="E156" s="209"/>
      <c r="F156" s="260" t="s">
        <v>959</v>
      </c>
      <c r="G156" s="209"/>
      <c r="H156" s="259" t="s">
        <v>993</v>
      </c>
      <c r="I156" s="259" t="s">
        <v>955</v>
      </c>
      <c r="J156" s="259">
        <v>50</v>
      </c>
      <c r="K156" s="255"/>
    </row>
    <row r="157" spans="2:11" s="1" customFormat="1" ht="15" customHeight="1">
      <c r="B157" s="232"/>
      <c r="C157" s="259" t="s">
        <v>980</v>
      </c>
      <c r="D157" s="209"/>
      <c r="E157" s="209"/>
      <c r="F157" s="260" t="s">
        <v>959</v>
      </c>
      <c r="G157" s="209"/>
      <c r="H157" s="259" t="s">
        <v>993</v>
      </c>
      <c r="I157" s="259" t="s">
        <v>955</v>
      </c>
      <c r="J157" s="259">
        <v>50</v>
      </c>
      <c r="K157" s="255"/>
    </row>
    <row r="158" spans="2:11" s="1" customFormat="1" ht="15" customHeight="1">
      <c r="B158" s="232"/>
      <c r="C158" s="259" t="s">
        <v>978</v>
      </c>
      <c r="D158" s="209"/>
      <c r="E158" s="209"/>
      <c r="F158" s="260" t="s">
        <v>959</v>
      </c>
      <c r="G158" s="209"/>
      <c r="H158" s="259" t="s">
        <v>993</v>
      </c>
      <c r="I158" s="259" t="s">
        <v>955</v>
      </c>
      <c r="J158" s="259">
        <v>50</v>
      </c>
      <c r="K158" s="255"/>
    </row>
    <row r="159" spans="2:11" s="1" customFormat="1" ht="15" customHeight="1">
      <c r="B159" s="232"/>
      <c r="C159" s="259" t="s">
        <v>99</v>
      </c>
      <c r="D159" s="209"/>
      <c r="E159" s="209"/>
      <c r="F159" s="260" t="s">
        <v>953</v>
      </c>
      <c r="G159" s="209"/>
      <c r="H159" s="259" t="s">
        <v>1015</v>
      </c>
      <c r="I159" s="259" t="s">
        <v>955</v>
      </c>
      <c r="J159" s="259" t="s">
        <v>1016</v>
      </c>
      <c r="K159" s="255"/>
    </row>
    <row r="160" spans="2:11" s="1" customFormat="1" ht="15" customHeight="1">
      <c r="B160" s="232"/>
      <c r="C160" s="259" t="s">
        <v>1017</v>
      </c>
      <c r="D160" s="209"/>
      <c r="E160" s="209"/>
      <c r="F160" s="260" t="s">
        <v>953</v>
      </c>
      <c r="G160" s="209"/>
      <c r="H160" s="259" t="s">
        <v>1018</v>
      </c>
      <c r="I160" s="259" t="s">
        <v>988</v>
      </c>
      <c r="J160" s="259"/>
      <c r="K160" s="255"/>
    </row>
    <row r="161" spans="2:11" s="1" customFormat="1" ht="15" customHeight="1">
      <c r="B161" s="261"/>
      <c r="C161" s="241"/>
      <c r="D161" s="241"/>
      <c r="E161" s="241"/>
      <c r="F161" s="241"/>
      <c r="G161" s="241"/>
      <c r="H161" s="241"/>
      <c r="I161" s="241"/>
      <c r="J161" s="241"/>
      <c r="K161" s="262"/>
    </row>
    <row r="162" spans="2:11" s="1" customFormat="1" ht="18.75" customHeight="1">
      <c r="B162" s="243"/>
      <c r="C162" s="253"/>
      <c r="D162" s="253"/>
      <c r="E162" s="253"/>
      <c r="F162" s="263"/>
      <c r="G162" s="253"/>
      <c r="H162" s="253"/>
      <c r="I162" s="253"/>
      <c r="J162" s="253"/>
      <c r="K162" s="243"/>
    </row>
    <row r="163" spans="2:11" s="1" customFormat="1" ht="18.75" customHeight="1">
      <c r="B163" s="216"/>
      <c r="C163" s="216"/>
      <c r="D163" s="216"/>
      <c r="E163" s="216"/>
      <c r="F163" s="216"/>
      <c r="G163" s="216"/>
      <c r="H163" s="216"/>
      <c r="I163" s="216"/>
      <c r="J163" s="216"/>
      <c r="K163" s="216"/>
    </row>
    <row r="164" spans="2:11" s="1" customFormat="1" ht="7.5" customHeight="1">
      <c r="B164" s="198"/>
      <c r="C164" s="199"/>
      <c r="D164" s="199"/>
      <c r="E164" s="199"/>
      <c r="F164" s="199"/>
      <c r="G164" s="199"/>
      <c r="H164" s="199"/>
      <c r="I164" s="199"/>
      <c r="J164" s="199"/>
      <c r="K164" s="200"/>
    </row>
    <row r="165" spans="2:11" s="1" customFormat="1" ht="45" customHeight="1">
      <c r="B165" s="201"/>
      <c r="C165" s="321" t="s">
        <v>1019</v>
      </c>
      <c r="D165" s="321"/>
      <c r="E165" s="321"/>
      <c r="F165" s="321"/>
      <c r="G165" s="321"/>
      <c r="H165" s="321"/>
      <c r="I165" s="321"/>
      <c r="J165" s="321"/>
      <c r="K165" s="202"/>
    </row>
    <row r="166" spans="2:11" s="1" customFormat="1" ht="17.25" customHeight="1">
      <c r="B166" s="201"/>
      <c r="C166" s="222" t="s">
        <v>947</v>
      </c>
      <c r="D166" s="222"/>
      <c r="E166" s="222"/>
      <c r="F166" s="222" t="s">
        <v>948</v>
      </c>
      <c r="G166" s="264"/>
      <c r="H166" s="265" t="s">
        <v>53</v>
      </c>
      <c r="I166" s="265" t="s">
        <v>56</v>
      </c>
      <c r="J166" s="222" t="s">
        <v>949</v>
      </c>
      <c r="K166" s="202"/>
    </row>
    <row r="167" spans="2:11" s="1" customFormat="1" ht="17.25" customHeight="1">
      <c r="B167" s="203"/>
      <c r="C167" s="224" t="s">
        <v>950</v>
      </c>
      <c r="D167" s="224"/>
      <c r="E167" s="224"/>
      <c r="F167" s="225" t="s">
        <v>951</v>
      </c>
      <c r="G167" s="266"/>
      <c r="H167" s="267"/>
      <c r="I167" s="267"/>
      <c r="J167" s="224" t="s">
        <v>952</v>
      </c>
      <c r="K167" s="204"/>
    </row>
    <row r="168" spans="2:11" s="1" customFormat="1" ht="5.25" customHeight="1">
      <c r="B168" s="232"/>
      <c r="C168" s="227"/>
      <c r="D168" s="227"/>
      <c r="E168" s="227"/>
      <c r="F168" s="227"/>
      <c r="G168" s="228"/>
      <c r="H168" s="227"/>
      <c r="I168" s="227"/>
      <c r="J168" s="227"/>
      <c r="K168" s="255"/>
    </row>
    <row r="169" spans="2:11" s="1" customFormat="1" ht="15" customHeight="1">
      <c r="B169" s="232"/>
      <c r="C169" s="209" t="s">
        <v>956</v>
      </c>
      <c r="D169" s="209"/>
      <c r="E169" s="209"/>
      <c r="F169" s="230" t="s">
        <v>953</v>
      </c>
      <c r="G169" s="209"/>
      <c r="H169" s="209" t="s">
        <v>993</v>
      </c>
      <c r="I169" s="209" t="s">
        <v>955</v>
      </c>
      <c r="J169" s="209">
        <v>120</v>
      </c>
      <c r="K169" s="255"/>
    </row>
    <row r="170" spans="2:11" s="1" customFormat="1" ht="15" customHeight="1">
      <c r="B170" s="232"/>
      <c r="C170" s="209" t="s">
        <v>1002</v>
      </c>
      <c r="D170" s="209"/>
      <c r="E170" s="209"/>
      <c r="F170" s="230" t="s">
        <v>953</v>
      </c>
      <c r="G170" s="209"/>
      <c r="H170" s="209" t="s">
        <v>1003</v>
      </c>
      <c r="I170" s="209" t="s">
        <v>955</v>
      </c>
      <c r="J170" s="209" t="s">
        <v>1004</v>
      </c>
      <c r="K170" s="255"/>
    </row>
    <row r="171" spans="2:11" s="1" customFormat="1" ht="15" customHeight="1">
      <c r="B171" s="232"/>
      <c r="C171" s="209" t="s">
        <v>901</v>
      </c>
      <c r="D171" s="209"/>
      <c r="E171" s="209"/>
      <c r="F171" s="230" t="s">
        <v>953</v>
      </c>
      <c r="G171" s="209"/>
      <c r="H171" s="209" t="s">
        <v>1020</v>
      </c>
      <c r="I171" s="209" t="s">
        <v>955</v>
      </c>
      <c r="J171" s="209" t="s">
        <v>1004</v>
      </c>
      <c r="K171" s="255"/>
    </row>
    <row r="172" spans="2:11" s="1" customFormat="1" ht="15" customHeight="1">
      <c r="B172" s="232"/>
      <c r="C172" s="209" t="s">
        <v>958</v>
      </c>
      <c r="D172" s="209"/>
      <c r="E172" s="209"/>
      <c r="F172" s="230" t="s">
        <v>959</v>
      </c>
      <c r="G172" s="209"/>
      <c r="H172" s="209" t="s">
        <v>1020</v>
      </c>
      <c r="I172" s="209" t="s">
        <v>955</v>
      </c>
      <c r="J172" s="209">
        <v>50</v>
      </c>
      <c r="K172" s="255"/>
    </row>
    <row r="173" spans="2:11" s="1" customFormat="1" ht="15" customHeight="1">
      <c r="B173" s="232"/>
      <c r="C173" s="209" t="s">
        <v>961</v>
      </c>
      <c r="D173" s="209"/>
      <c r="E173" s="209"/>
      <c r="F173" s="230" t="s">
        <v>953</v>
      </c>
      <c r="G173" s="209"/>
      <c r="H173" s="209" t="s">
        <v>1020</v>
      </c>
      <c r="I173" s="209" t="s">
        <v>963</v>
      </c>
      <c r="J173" s="209"/>
      <c r="K173" s="255"/>
    </row>
    <row r="174" spans="2:11" s="1" customFormat="1" ht="15" customHeight="1">
      <c r="B174" s="232"/>
      <c r="C174" s="209" t="s">
        <v>972</v>
      </c>
      <c r="D174" s="209"/>
      <c r="E174" s="209"/>
      <c r="F174" s="230" t="s">
        <v>959</v>
      </c>
      <c r="G174" s="209"/>
      <c r="H174" s="209" t="s">
        <v>1020</v>
      </c>
      <c r="I174" s="209" t="s">
        <v>955</v>
      </c>
      <c r="J174" s="209">
        <v>50</v>
      </c>
      <c r="K174" s="255"/>
    </row>
    <row r="175" spans="2:11" s="1" customFormat="1" ht="15" customHeight="1">
      <c r="B175" s="232"/>
      <c r="C175" s="209" t="s">
        <v>980</v>
      </c>
      <c r="D175" s="209"/>
      <c r="E175" s="209"/>
      <c r="F175" s="230" t="s">
        <v>959</v>
      </c>
      <c r="G175" s="209"/>
      <c r="H175" s="209" t="s">
        <v>1020</v>
      </c>
      <c r="I175" s="209" t="s">
        <v>955</v>
      </c>
      <c r="J175" s="209">
        <v>50</v>
      </c>
      <c r="K175" s="255"/>
    </row>
    <row r="176" spans="2:11" s="1" customFormat="1" ht="15" customHeight="1">
      <c r="B176" s="232"/>
      <c r="C176" s="209" t="s">
        <v>978</v>
      </c>
      <c r="D176" s="209"/>
      <c r="E176" s="209"/>
      <c r="F176" s="230" t="s">
        <v>959</v>
      </c>
      <c r="G176" s="209"/>
      <c r="H176" s="209" t="s">
        <v>1020</v>
      </c>
      <c r="I176" s="209" t="s">
        <v>955</v>
      </c>
      <c r="J176" s="209">
        <v>50</v>
      </c>
      <c r="K176" s="255"/>
    </row>
    <row r="177" spans="2:11" s="1" customFormat="1" ht="15" customHeight="1">
      <c r="B177" s="232"/>
      <c r="C177" s="209" t="s">
        <v>120</v>
      </c>
      <c r="D177" s="209"/>
      <c r="E177" s="209"/>
      <c r="F177" s="230" t="s">
        <v>953</v>
      </c>
      <c r="G177" s="209"/>
      <c r="H177" s="209" t="s">
        <v>1021</v>
      </c>
      <c r="I177" s="209" t="s">
        <v>1022</v>
      </c>
      <c r="J177" s="209"/>
      <c r="K177" s="255"/>
    </row>
    <row r="178" spans="2:11" s="1" customFormat="1" ht="15" customHeight="1">
      <c r="B178" s="232"/>
      <c r="C178" s="209" t="s">
        <v>56</v>
      </c>
      <c r="D178" s="209"/>
      <c r="E178" s="209"/>
      <c r="F178" s="230" t="s">
        <v>953</v>
      </c>
      <c r="G178" s="209"/>
      <c r="H178" s="209" t="s">
        <v>1023</v>
      </c>
      <c r="I178" s="209" t="s">
        <v>1024</v>
      </c>
      <c r="J178" s="209">
        <v>1</v>
      </c>
      <c r="K178" s="255"/>
    </row>
    <row r="179" spans="2:11" s="1" customFormat="1" ht="15" customHeight="1">
      <c r="B179" s="232"/>
      <c r="C179" s="209" t="s">
        <v>52</v>
      </c>
      <c r="D179" s="209"/>
      <c r="E179" s="209"/>
      <c r="F179" s="230" t="s">
        <v>953</v>
      </c>
      <c r="G179" s="209"/>
      <c r="H179" s="209" t="s">
        <v>1025</v>
      </c>
      <c r="I179" s="209" t="s">
        <v>955</v>
      </c>
      <c r="J179" s="209">
        <v>20</v>
      </c>
      <c r="K179" s="255"/>
    </row>
    <row r="180" spans="2:11" s="1" customFormat="1" ht="15" customHeight="1">
      <c r="B180" s="232"/>
      <c r="C180" s="209" t="s">
        <v>53</v>
      </c>
      <c r="D180" s="209"/>
      <c r="E180" s="209"/>
      <c r="F180" s="230" t="s">
        <v>953</v>
      </c>
      <c r="G180" s="209"/>
      <c r="H180" s="209" t="s">
        <v>1026</v>
      </c>
      <c r="I180" s="209" t="s">
        <v>955</v>
      </c>
      <c r="J180" s="209">
        <v>255</v>
      </c>
      <c r="K180" s="255"/>
    </row>
    <row r="181" spans="2:11" s="1" customFormat="1" ht="15" customHeight="1">
      <c r="B181" s="232"/>
      <c r="C181" s="209" t="s">
        <v>121</v>
      </c>
      <c r="D181" s="209"/>
      <c r="E181" s="209"/>
      <c r="F181" s="230" t="s">
        <v>953</v>
      </c>
      <c r="G181" s="209"/>
      <c r="H181" s="209" t="s">
        <v>917</v>
      </c>
      <c r="I181" s="209" t="s">
        <v>955</v>
      </c>
      <c r="J181" s="209">
        <v>10</v>
      </c>
      <c r="K181" s="255"/>
    </row>
    <row r="182" spans="2:11" s="1" customFormat="1" ht="15" customHeight="1">
      <c r="B182" s="232"/>
      <c r="C182" s="209" t="s">
        <v>122</v>
      </c>
      <c r="D182" s="209"/>
      <c r="E182" s="209"/>
      <c r="F182" s="230" t="s">
        <v>953</v>
      </c>
      <c r="G182" s="209"/>
      <c r="H182" s="209" t="s">
        <v>1027</v>
      </c>
      <c r="I182" s="209" t="s">
        <v>988</v>
      </c>
      <c r="J182" s="209"/>
      <c r="K182" s="255"/>
    </row>
    <row r="183" spans="2:11" s="1" customFormat="1" ht="15" customHeight="1">
      <c r="B183" s="232"/>
      <c r="C183" s="209" t="s">
        <v>1028</v>
      </c>
      <c r="D183" s="209"/>
      <c r="E183" s="209"/>
      <c r="F183" s="230" t="s">
        <v>953</v>
      </c>
      <c r="G183" s="209"/>
      <c r="H183" s="209" t="s">
        <v>1029</v>
      </c>
      <c r="I183" s="209" t="s">
        <v>988</v>
      </c>
      <c r="J183" s="209"/>
      <c r="K183" s="255"/>
    </row>
    <row r="184" spans="2:11" s="1" customFormat="1" ht="15" customHeight="1">
      <c r="B184" s="232"/>
      <c r="C184" s="209" t="s">
        <v>1017</v>
      </c>
      <c r="D184" s="209"/>
      <c r="E184" s="209"/>
      <c r="F184" s="230" t="s">
        <v>953</v>
      </c>
      <c r="G184" s="209"/>
      <c r="H184" s="209" t="s">
        <v>1030</v>
      </c>
      <c r="I184" s="209" t="s">
        <v>988</v>
      </c>
      <c r="J184" s="209"/>
      <c r="K184" s="255"/>
    </row>
    <row r="185" spans="2:11" s="1" customFormat="1" ht="15" customHeight="1">
      <c r="B185" s="232"/>
      <c r="C185" s="209" t="s">
        <v>124</v>
      </c>
      <c r="D185" s="209"/>
      <c r="E185" s="209"/>
      <c r="F185" s="230" t="s">
        <v>959</v>
      </c>
      <c r="G185" s="209"/>
      <c r="H185" s="209" t="s">
        <v>1031</v>
      </c>
      <c r="I185" s="209" t="s">
        <v>955</v>
      </c>
      <c r="J185" s="209">
        <v>50</v>
      </c>
      <c r="K185" s="255"/>
    </row>
    <row r="186" spans="2:11" s="1" customFormat="1" ht="15" customHeight="1">
      <c r="B186" s="232"/>
      <c r="C186" s="209" t="s">
        <v>1032</v>
      </c>
      <c r="D186" s="209"/>
      <c r="E186" s="209"/>
      <c r="F186" s="230" t="s">
        <v>959</v>
      </c>
      <c r="G186" s="209"/>
      <c r="H186" s="209" t="s">
        <v>1033</v>
      </c>
      <c r="I186" s="209" t="s">
        <v>1034</v>
      </c>
      <c r="J186" s="209"/>
      <c r="K186" s="255"/>
    </row>
    <row r="187" spans="2:11" s="1" customFormat="1" ht="15" customHeight="1">
      <c r="B187" s="232"/>
      <c r="C187" s="209" t="s">
        <v>1035</v>
      </c>
      <c r="D187" s="209"/>
      <c r="E187" s="209"/>
      <c r="F187" s="230" t="s">
        <v>959</v>
      </c>
      <c r="G187" s="209"/>
      <c r="H187" s="209" t="s">
        <v>1036</v>
      </c>
      <c r="I187" s="209" t="s">
        <v>1034</v>
      </c>
      <c r="J187" s="209"/>
      <c r="K187" s="255"/>
    </row>
    <row r="188" spans="2:11" s="1" customFormat="1" ht="15" customHeight="1">
      <c r="B188" s="232"/>
      <c r="C188" s="209" t="s">
        <v>1037</v>
      </c>
      <c r="D188" s="209"/>
      <c r="E188" s="209"/>
      <c r="F188" s="230" t="s">
        <v>959</v>
      </c>
      <c r="G188" s="209"/>
      <c r="H188" s="209" t="s">
        <v>1038</v>
      </c>
      <c r="I188" s="209" t="s">
        <v>1034</v>
      </c>
      <c r="J188" s="209"/>
      <c r="K188" s="255"/>
    </row>
    <row r="189" spans="2:11" s="1" customFormat="1" ht="15" customHeight="1">
      <c r="B189" s="232"/>
      <c r="C189" s="268" t="s">
        <v>1039</v>
      </c>
      <c r="D189" s="209"/>
      <c r="E189" s="209"/>
      <c r="F189" s="230" t="s">
        <v>959</v>
      </c>
      <c r="G189" s="209"/>
      <c r="H189" s="209" t="s">
        <v>1040</v>
      </c>
      <c r="I189" s="209" t="s">
        <v>1041</v>
      </c>
      <c r="J189" s="269" t="s">
        <v>1042</v>
      </c>
      <c r="K189" s="255"/>
    </row>
    <row r="190" spans="2:11" s="1" customFormat="1" ht="15" customHeight="1">
      <c r="B190" s="232"/>
      <c r="C190" s="268" t="s">
        <v>41</v>
      </c>
      <c r="D190" s="209"/>
      <c r="E190" s="209"/>
      <c r="F190" s="230" t="s">
        <v>953</v>
      </c>
      <c r="G190" s="209"/>
      <c r="H190" s="206" t="s">
        <v>1043</v>
      </c>
      <c r="I190" s="209" t="s">
        <v>1044</v>
      </c>
      <c r="J190" s="209"/>
      <c r="K190" s="255"/>
    </row>
    <row r="191" spans="2:11" s="1" customFormat="1" ht="15" customHeight="1">
      <c r="B191" s="232"/>
      <c r="C191" s="268" t="s">
        <v>1045</v>
      </c>
      <c r="D191" s="209"/>
      <c r="E191" s="209"/>
      <c r="F191" s="230" t="s">
        <v>953</v>
      </c>
      <c r="G191" s="209"/>
      <c r="H191" s="209" t="s">
        <v>1046</v>
      </c>
      <c r="I191" s="209" t="s">
        <v>988</v>
      </c>
      <c r="J191" s="209"/>
      <c r="K191" s="255"/>
    </row>
    <row r="192" spans="2:11" s="1" customFormat="1" ht="15" customHeight="1">
      <c r="B192" s="232"/>
      <c r="C192" s="268" t="s">
        <v>1047</v>
      </c>
      <c r="D192" s="209"/>
      <c r="E192" s="209"/>
      <c r="F192" s="230" t="s">
        <v>953</v>
      </c>
      <c r="G192" s="209"/>
      <c r="H192" s="209" t="s">
        <v>1048</v>
      </c>
      <c r="I192" s="209" t="s">
        <v>988</v>
      </c>
      <c r="J192" s="209"/>
      <c r="K192" s="255"/>
    </row>
    <row r="193" spans="2:11" s="1" customFormat="1" ht="15" customHeight="1">
      <c r="B193" s="232"/>
      <c r="C193" s="268" t="s">
        <v>1049</v>
      </c>
      <c r="D193" s="209"/>
      <c r="E193" s="209"/>
      <c r="F193" s="230" t="s">
        <v>959</v>
      </c>
      <c r="G193" s="209"/>
      <c r="H193" s="209" t="s">
        <v>1050</v>
      </c>
      <c r="I193" s="209" t="s">
        <v>988</v>
      </c>
      <c r="J193" s="209"/>
      <c r="K193" s="255"/>
    </row>
    <row r="194" spans="2:11" s="1" customFormat="1" ht="15" customHeight="1">
      <c r="B194" s="261"/>
      <c r="C194" s="270"/>
      <c r="D194" s="241"/>
      <c r="E194" s="241"/>
      <c r="F194" s="241"/>
      <c r="G194" s="241"/>
      <c r="H194" s="241"/>
      <c r="I194" s="241"/>
      <c r="J194" s="241"/>
      <c r="K194" s="262"/>
    </row>
    <row r="195" spans="2:11" s="1" customFormat="1" ht="18.75" customHeight="1">
      <c r="B195" s="243"/>
      <c r="C195" s="253"/>
      <c r="D195" s="253"/>
      <c r="E195" s="253"/>
      <c r="F195" s="263"/>
      <c r="G195" s="253"/>
      <c r="H195" s="253"/>
      <c r="I195" s="253"/>
      <c r="J195" s="253"/>
      <c r="K195" s="243"/>
    </row>
    <row r="196" spans="2:11" s="1" customFormat="1" ht="18.75" customHeight="1">
      <c r="B196" s="243"/>
      <c r="C196" s="253"/>
      <c r="D196" s="253"/>
      <c r="E196" s="253"/>
      <c r="F196" s="263"/>
      <c r="G196" s="253"/>
      <c r="H196" s="253"/>
      <c r="I196" s="253"/>
      <c r="J196" s="253"/>
      <c r="K196" s="243"/>
    </row>
    <row r="197" spans="2:11" s="1" customFormat="1" ht="18.75" customHeight="1">
      <c r="B197" s="216"/>
      <c r="C197" s="216"/>
      <c r="D197" s="216"/>
      <c r="E197" s="216"/>
      <c r="F197" s="216"/>
      <c r="G197" s="216"/>
      <c r="H197" s="216"/>
      <c r="I197" s="216"/>
      <c r="J197" s="216"/>
      <c r="K197" s="216"/>
    </row>
    <row r="198" spans="2:11" s="1" customFormat="1" ht="13.5">
      <c r="B198" s="198"/>
      <c r="C198" s="199"/>
      <c r="D198" s="199"/>
      <c r="E198" s="199"/>
      <c r="F198" s="199"/>
      <c r="G198" s="199"/>
      <c r="H198" s="199"/>
      <c r="I198" s="199"/>
      <c r="J198" s="199"/>
      <c r="K198" s="200"/>
    </row>
    <row r="199" spans="2:11" s="1" customFormat="1" ht="21">
      <c r="B199" s="201"/>
      <c r="C199" s="321" t="s">
        <v>1051</v>
      </c>
      <c r="D199" s="321"/>
      <c r="E199" s="321"/>
      <c r="F199" s="321"/>
      <c r="G199" s="321"/>
      <c r="H199" s="321"/>
      <c r="I199" s="321"/>
      <c r="J199" s="321"/>
      <c r="K199" s="202"/>
    </row>
    <row r="200" spans="2:11" s="1" customFormat="1" ht="25.5" customHeight="1">
      <c r="B200" s="201"/>
      <c r="C200" s="271" t="s">
        <v>1052</v>
      </c>
      <c r="D200" s="271"/>
      <c r="E200" s="271"/>
      <c r="F200" s="271" t="s">
        <v>1053</v>
      </c>
      <c r="G200" s="272"/>
      <c r="H200" s="327" t="s">
        <v>1054</v>
      </c>
      <c r="I200" s="327"/>
      <c r="J200" s="327"/>
      <c r="K200" s="202"/>
    </row>
    <row r="201" spans="2:11" s="1" customFormat="1" ht="5.25" customHeight="1">
      <c r="B201" s="232"/>
      <c r="C201" s="227"/>
      <c r="D201" s="227"/>
      <c r="E201" s="227"/>
      <c r="F201" s="227"/>
      <c r="G201" s="253"/>
      <c r="H201" s="227"/>
      <c r="I201" s="227"/>
      <c r="J201" s="227"/>
      <c r="K201" s="255"/>
    </row>
    <row r="202" spans="2:11" s="1" customFormat="1" ht="15" customHeight="1">
      <c r="B202" s="232"/>
      <c r="C202" s="209" t="s">
        <v>1044</v>
      </c>
      <c r="D202" s="209"/>
      <c r="E202" s="209"/>
      <c r="F202" s="230" t="s">
        <v>42</v>
      </c>
      <c r="G202" s="209"/>
      <c r="H202" s="326" t="s">
        <v>1055</v>
      </c>
      <c r="I202" s="326"/>
      <c r="J202" s="326"/>
      <c r="K202" s="255"/>
    </row>
    <row r="203" spans="2:11" s="1" customFormat="1" ht="15" customHeight="1">
      <c r="B203" s="232"/>
      <c r="C203" s="209"/>
      <c r="D203" s="209"/>
      <c r="E203" s="209"/>
      <c r="F203" s="230" t="s">
        <v>43</v>
      </c>
      <c r="G203" s="209"/>
      <c r="H203" s="326" t="s">
        <v>1056</v>
      </c>
      <c r="I203" s="326"/>
      <c r="J203" s="326"/>
      <c r="K203" s="255"/>
    </row>
    <row r="204" spans="2:11" s="1" customFormat="1" ht="15" customHeight="1">
      <c r="B204" s="232"/>
      <c r="C204" s="209"/>
      <c r="D204" s="209"/>
      <c r="E204" s="209"/>
      <c r="F204" s="230" t="s">
        <v>46</v>
      </c>
      <c r="G204" s="209"/>
      <c r="H204" s="326" t="s">
        <v>1057</v>
      </c>
      <c r="I204" s="326"/>
      <c r="J204" s="326"/>
      <c r="K204" s="255"/>
    </row>
    <row r="205" spans="2:11" s="1" customFormat="1" ht="15" customHeight="1">
      <c r="B205" s="232"/>
      <c r="C205" s="209"/>
      <c r="D205" s="209"/>
      <c r="E205" s="209"/>
      <c r="F205" s="230" t="s">
        <v>44</v>
      </c>
      <c r="G205" s="209"/>
      <c r="H205" s="326" t="s">
        <v>1058</v>
      </c>
      <c r="I205" s="326"/>
      <c r="J205" s="326"/>
      <c r="K205" s="255"/>
    </row>
    <row r="206" spans="2:11" s="1" customFormat="1" ht="15" customHeight="1">
      <c r="B206" s="232"/>
      <c r="C206" s="209"/>
      <c r="D206" s="209"/>
      <c r="E206" s="209"/>
      <c r="F206" s="230" t="s">
        <v>45</v>
      </c>
      <c r="G206" s="209"/>
      <c r="H206" s="326" t="s">
        <v>1059</v>
      </c>
      <c r="I206" s="326"/>
      <c r="J206" s="326"/>
      <c r="K206" s="255"/>
    </row>
    <row r="207" spans="2:11" s="1" customFormat="1" ht="15" customHeight="1">
      <c r="B207" s="232"/>
      <c r="C207" s="209"/>
      <c r="D207" s="209"/>
      <c r="E207" s="209"/>
      <c r="F207" s="230"/>
      <c r="G207" s="209"/>
      <c r="H207" s="209"/>
      <c r="I207" s="209"/>
      <c r="J207" s="209"/>
      <c r="K207" s="255"/>
    </row>
    <row r="208" spans="2:11" s="1" customFormat="1" ht="15" customHeight="1">
      <c r="B208" s="232"/>
      <c r="C208" s="209" t="s">
        <v>1000</v>
      </c>
      <c r="D208" s="209"/>
      <c r="E208" s="209"/>
      <c r="F208" s="230" t="s">
        <v>78</v>
      </c>
      <c r="G208" s="209"/>
      <c r="H208" s="326" t="s">
        <v>1060</v>
      </c>
      <c r="I208" s="326"/>
      <c r="J208" s="326"/>
      <c r="K208" s="255"/>
    </row>
    <row r="209" spans="2:11" s="1" customFormat="1" ht="15" customHeight="1">
      <c r="B209" s="232"/>
      <c r="C209" s="209"/>
      <c r="D209" s="209"/>
      <c r="E209" s="209"/>
      <c r="F209" s="230" t="s">
        <v>895</v>
      </c>
      <c r="G209" s="209"/>
      <c r="H209" s="326" t="s">
        <v>896</v>
      </c>
      <c r="I209" s="326"/>
      <c r="J209" s="326"/>
      <c r="K209" s="255"/>
    </row>
    <row r="210" spans="2:11" s="1" customFormat="1" ht="15" customHeight="1">
      <c r="B210" s="232"/>
      <c r="C210" s="209"/>
      <c r="D210" s="209"/>
      <c r="E210" s="209"/>
      <c r="F210" s="230" t="s">
        <v>893</v>
      </c>
      <c r="G210" s="209"/>
      <c r="H210" s="326" t="s">
        <v>1061</v>
      </c>
      <c r="I210" s="326"/>
      <c r="J210" s="326"/>
      <c r="K210" s="255"/>
    </row>
    <row r="211" spans="2:11" s="1" customFormat="1" ht="15" customHeight="1">
      <c r="B211" s="273"/>
      <c r="C211" s="209"/>
      <c r="D211" s="209"/>
      <c r="E211" s="209"/>
      <c r="F211" s="230" t="s">
        <v>897</v>
      </c>
      <c r="G211" s="268"/>
      <c r="H211" s="325" t="s">
        <v>898</v>
      </c>
      <c r="I211" s="325"/>
      <c r="J211" s="325"/>
      <c r="K211" s="274"/>
    </row>
    <row r="212" spans="2:11" s="1" customFormat="1" ht="15" customHeight="1">
      <c r="B212" s="273"/>
      <c r="C212" s="209"/>
      <c r="D212" s="209"/>
      <c r="E212" s="209"/>
      <c r="F212" s="230" t="s">
        <v>899</v>
      </c>
      <c r="G212" s="268"/>
      <c r="H212" s="325" t="s">
        <v>1062</v>
      </c>
      <c r="I212" s="325"/>
      <c r="J212" s="325"/>
      <c r="K212" s="274"/>
    </row>
    <row r="213" spans="2:11" s="1" customFormat="1" ht="15" customHeight="1">
      <c r="B213" s="273"/>
      <c r="C213" s="209"/>
      <c r="D213" s="209"/>
      <c r="E213" s="209"/>
      <c r="F213" s="230"/>
      <c r="G213" s="268"/>
      <c r="H213" s="259"/>
      <c r="I213" s="259"/>
      <c r="J213" s="259"/>
      <c r="K213" s="274"/>
    </row>
    <row r="214" spans="2:11" s="1" customFormat="1" ht="15" customHeight="1">
      <c r="B214" s="273"/>
      <c r="C214" s="209" t="s">
        <v>1024</v>
      </c>
      <c r="D214" s="209"/>
      <c r="E214" s="209"/>
      <c r="F214" s="230">
        <v>1</v>
      </c>
      <c r="G214" s="268"/>
      <c r="H214" s="325" t="s">
        <v>1063</v>
      </c>
      <c r="I214" s="325"/>
      <c r="J214" s="325"/>
      <c r="K214" s="274"/>
    </row>
    <row r="215" spans="2:11" s="1" customFormat="1" ht="15" customHeight="1">
      <c r="B215" s="273"/>
      <c r="C215" s="209"/>
      <c r="D215" s="209"/>
      <c r="E215" s="209"/>
      <c r="F215" s="230">
        <v>2</v>
      </c>
      <c r="G215" s="268"/>
      <c r="H215" s="325" t="s">
        <v>1064</v>
      </c>
      <c r="I215" s="325"/>
      <c r="J215" s="325"/>
      <c r="K215" s="274"/>
    </row>
    <row r="216" spans="2:11" s="1" customFormat="1" ht="15" customHeight="1">
      <c r="B216" s="273"/>
      <c r="C216" s="209"/>
      <c r="D216" s="209"/>
      <c r="E216" s="209"/>
      <c r="F216" s="230">
        <v>3</v>
      </c>
      <c r="G216" s="268"/>
      <c r="H216" s="325" t="s">
        <v>1065</v>
      </c>
      <c r="I216" s="325"/>
      <c r="J216" s="325"/>
      <c r="K216" s="274"/>
    </row>
    <row r="217" spans="2:11" s="1" customFormat="1" ht="15" customHeight="1">
      <c r="B217" s="273"/>
      <c r="C217" s="209"/>
      <c r="D217" s="209"/>
      <c r="E217" s="209"/>
      <c r="F217" s="230">
        <v>4</v>
      </c>
      <c r="G217" s="268"/>
      <c r="H217" s="325" t="s">
        <v>1066</v>
      </c>
      <c r="I217" s="325"/>
      <c r="J217" s="325"/>
      <c r="K217" s="274"/>
    </row>
    <row r="218" spans="2:11" s="1" customFormat="1" ht="12.75" customHeight="1">
      <c r="B218" s="275"/>
      <c r="C218" s="276"/>
      <c r="D218" s="276"/>
      <c r="E218" s="276"/>
      <c r="F218" s="276"/>
      <c r="G218" s="276"/>
      <c r="H218" s="276"/>
      <c r="I218" s="276"/>
      <c r="J218" s="276"/>
      <c r="K218" s="27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Petra Krásná</cp:lastModifiedBy>
  <dcterms:created xsi:type="dcterms:W3CDTF">2022-08-25T21:54:39Z</dcterms:created>
  <dcterms:modified xsi:type="dcterms:W3CDTF">2023-12-08T09:41:36Z</dcterms:modified>
  <cp:category/>
  <cp:version/>
  <cp:contentType/>
  <cp:contentStatus/>
</cp:coreProperties>
</file>